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50" windowWidth="9720" windowHeight="5910" tabRatio="615"/>
  </bookViews>
  <sheets>
    <sheet name="CTB Form" sheetId="6" r:id="rId1"/>
    <sheet name="CTB Supplementary Form" sheetId="8" r:id="rId2"/>
    <sheet name="Data" sheetId="13" r:id="rId3"/>
    <sheet name="Sheet2" sheetId="14" state="hidden" r:id="rId4"/>
  </sheets>
  <externalReferences>
    <externalReference r:id="rId5"/>
  </externalReferences>
  <definedNames>
    <definedName name="_xlnm._FilterDatabase" localSheetId="2" hidden="1">Data!$KB$1:$KB$1594</definedName>
    <definedName name="ALLCTB">Data!$D$6:$JO$343</definedName>
    <definedName name="ALLCTBS">Data!$D$355:$CF$692</definedName>
    <definedName name="CONTACT">'CTB Form'!#REF!</definedName>
    <definedName name="CTB">'CTB Form'!#REF!</definedName>
    <definedName name="CTB1__November_2002__Calculation_of_Council_Tax_Base_for_Revenue_Support_Grant_Purposes_for_2003_04">#REF!</definedName>
    <definedName name="CTBs">'CTB Form'!#REF!</definedName>
    <definedName name="datar">#REF!</definedName>
    <definedName name="detruse" localSheetId="0">'CTB Form'!$E$98:$AC$98</definedName>
    <definedName name="detruse">#REF!</definedName>
    <definedName name="LA" localSheetId="3">Sheet2!$A$1:$A$332</definedName>
    <definedName name="LA">Sheet2!$A$1:$A$332</definedName>
    <definedName name="LAcodes">#REF!</definedName>
    <definedName name="LAlist">#REF!</definedName>
    <definedName name="LTE">Data!$D$6:$JN$331</definedName>
    <definedName name="POWERS">Data!$D$355:$CN$692</definedName>
    <definedName name="_xlnm.Print_Area" localSheetId="0">'CTB Form'!$A$1:$N$89</definedName>
    <definedName name="_xlnm.Print_Area" localSheetId="1">'CTB Supplementary Form'!$A$1:$G$177</definedName>
    <definedName name="_xlnm.Print_Titles" localSheetId="0">'CTB Form'!$1:$7</definedName>
    <definedName name="Table">#REF!</definedName>
    <definedName name="table1">#REF!</definedName>
    <definedName name="Table2">[1]DATA!$A$8:$C$362</definedName>
    <definedName name="Ver_1.0d">#REF!</definedName>
    <definedName name="zzz">#REF!</definedName>
  </definedNames>
  <calcPr calcId="145621"/>
</workbook>
</file>

<file path=xl/calcChain.xml><?xml version="1.0" encoding="utf-8"?>
<calcChain xmlns="http://schemas.openxmlformats.org/spreadsheetml/2006/main">
  <c r="BH336" i="13" l="1"/>
  <c r="BU356" i="13" l="1"/>
  <c r="BV356" i="13"/>
  <c r="BU357" i="13"/>
  <c r="BV357" i="13"/>
  <c r="BU358" i="13"/>
  <c r="BV358" i="13"/>
  <c r="BU359" i="13"/>
  <c r="BV359" i="13"/>
  <c r="BU360" i="13"/>
  <c r="BV360" i="13"/>
  <c r="BU361" i="13"/>
  <c r="BV361" i="13"/>
  <c r="BU362" i="13"/>
  <c r="BV362" i="13"/>
  <c r="BU363" i="13"/>
  <c r="BV363" i="13"/>
  <c r="BU364" i="13"/>
  <c r="BV364" i="13"/>
  <c r="BU365" i="13"/>
  <c r="BV365" i="13"/>
  <c r="BU366" i="13"/>
  <c r="BV366" i="13"/>
  <c r="BU367" i="13"/>
  <c r="BV367" i="13"/>
  <c r="BU368" i="13"/>
  <c r="BV368" i="13"/>
  <c r="BU369" i="13"/>
  <c r="BV369" i="13"/>
  <c r="BU370" i="13"/>
  <c r="BV370" i="13"/>
  <c r="BU371" i="13"/>
  <c r="BV371" i="13"/>
  <c r="BU372" i="13"/>
  <c r="BV372" i="13"/>
  <c r="BU373" i="13"/>
  <c r="BV373" i="13"/>
  <c r="BU374" i="13"/>
  <c r="BV374" i="13"/>
  <c r="BU375" i="13"/>
  <c r="BV375" i="13"/>
  <c r="BU376" i="13"/>
  <c r="BV376" i="13"/>
  <c r="BU377" i="13"/>
  <c r="BV377" i="13"/>
  <c r="BU378" i="13"/>
  <c r="BV378" i="13"/>
  <c r="BU379" i="13"/>
  <c r="BV379" i="13"/>
  <c r="BU380" i="13"/>
  <c r="BV380" i="13"/>
  <c r="BU381" i="13"/>
  <c r="BV381" i="13"/>
  <c r="BU382" i="13"/>
  <c r="BV382" i="13"/>
  <c r="BU383" i="13"/>
  <c r="BV383" i="13"/>
  <c r="BU384" i="13"/>
  <c r="BV384" i="13"/>
  <c r="BU385" i="13"/>
  <c r="BV385" i="13"/>
  <c r="BU386" i="13"/>
  <c r="BV386" i="13"/>
  <c r="BU387" i="13"/>
  <c r="BV387" i="13"/>
  <c r="BU388" i="13"/>
  <c r="BV388" i="13"/>
  <c r="BU389" i="13"/>
  <c r="BV389" i="13"/>
  <c r="BU390" i="13"/>
  <c r="BV390" i="13"/>
  <c r="BU391" i="13"/>
  <c r="BV391" i="13"/>
  <c r="BU392" i="13"/>
  <c r="BV392" i="13"/>
  <c r="BU393" i="13"/>
  <c r="BV393" i="13"/>
  <c r="BU394" i="13"/>
  <c r="BV394" i="13"/>
  <c r="BU395" i="13"/>
  <c r="BV395" i="13"/>
  <c r="BU396" i="13"/>
  <c r="BV396" i="13"/>
  <c r="BU397" i="13"/>
  <c r="BV397" i="13"/>
  <c r="BU398" i="13"/>
  <c r="BV398" i="13"/>
  <c r="BU399" i="13"/>
  <c r="BV399" i="13"/>
  <c r="BU400" i="13"/>
  <c r="BV400" i="13"/>
  <c r="BU401" i="13"/>
  <c r="BV401" i="13"/>
  <c r="BU402" i="13"/>
  <c r="BV402" i="13"/>
  <c r="BU403" i="13"/>
  <c r="BV403" i="13"/>
  <c r="BU404" i="13"/>
  <c r="BV404" i="13"/>
  <c r="BU405" i="13"/>
  <c r="BV405" i="13"/>
  <c r="BU406" i="13"/>
  <c r="BV406" i="13"/>
  <c r="BU407" i="13"/>
  <c r="BV407" i="13"/>
  <c r="BU408" i="13"/>
  <c r="BV408" i="13"/>
  <c r="BU409" i="13"/>
  <c r="BV409" i="13"/>
  <c r="BU410" i="13"/>
  <c r="BV410" i="13"/>
  <c r="BU411" i="13"/>
  <c r="BV411" i="13"/>
  <c r="BU412" i="13"/>
  <c r="BV412" i="13"/>
  <c r="BU413" i="13"/>
  <c r="BV413" i="13"/>
  <c r="BU414" i="13"/>
  <c r="BV414" i="13"/>
  <c r="BU415" i="13"/>
  <c r="BV415" i="13"/>
  <c r="BU416" i="13"/>
  <c r="BV416" i="13"/>
  <c r="BU417" i="13"/>
  <c r="BV417" i="13"/>
  <c r="BU418" i="13"/>
  <c r="BV418" i="13"/>
  <c r="BU419" i="13"/>
  <c r="BV419" i="13"/>
  <c r="BU420" i="13"/>
  <c r="BV420" i="13"/>
  <c r="BU421" i="13"/>
  <c r="BV421" i="13"/>
  <c r="BU422" i="13"/>
  <c r="BV422" i="13"/>
  <c r="BU423" i="13"/>
  <c r="BV423" i="13"/>
  <c r="BU424" i="13"/>
  <c r="BV424" i="13"/>
  <c r="BU425" i="13"/>
  <c r="BV425" i="13"/>
  <c r="BU426" i="13"/>
  <c r="BV426" i="13"/>
  <c r="BU427" i="13"/>
  <c r="BV427" i="13"/>
  <c r="BU428" i="13"/>
  <c r="BV428" i="13"/>
  <c r="BU429" i="13"/>
  <c r="BV429" i="13"/>
  <c r="BU430" i="13"/>
  <c r="BV430" i="13"/>
  <c r="BU431" i="13"/>
  <c r="BV431" i="13"/>
  <c r="BU432" i="13"/>
  <c r="BV432" i="13"/>
  <c r="BU433" i="13"/>
  <c r="BV433" i="13"/>
  <c r="BU434" i="13"/>
  <c r="BV434" i="13"/>
  <c r="BU435" i="13"/>
  <c r="BV435" i="13"/>
  <c r="BU436" i="13"/>
  <c r="BV436" i="13"/>
  <c r="BU437" i="13"/>
  <c r="BV437" i="13"/>
  <c r="BU438" i="13"/>
  <c r="BV438" i="13"/>
  <c r="BU439" i="13"/>
  <c r="BV439" i="13"/>
  <c r="BU440" i="13"/>
  <c r="BV440" i="13"/>
  <c r="BU441" i="13"/>
  <c r="BV441" i="13"/>
  <c r="BU442" i="13"/>
  <c r="BV442" i="13"/>
  <c r="BU443" i="13"/>
  <c r="BV443" i="13"/>
  <c r="BU444" i="13"/>
  <c r="BV444" i="13"/>
  <c r="BU445" i="13"/>
  <c r="BV445" i="13"/>
  <c r="BU446" i="13"/>
  <c r="BV446" i="13"/>
  <c r="BU447" i="13"/>
  <c r="BV447" i="13"/>
  <c r="BU448" i="13"/>
  <c r="BV448" i="13"/>
  <c r="BU449" i="13"/>
  <c r="BV449" i="13"/>
  <c r="BU450" i="13"/>
  <c r="BV450" i="13"/>
  <c r="BU451" i="13"/>
  <c r="BV451" i="13"/>
  <c r="BU452" i="13"/>
  <c r="BV452" i="13"/>
  <c r="BU453" i="13"/>
  <c r="BV453" i="13"/>
  <c r="BU454" i="13"/>
  <c r="BV454" i="13"/>
  <c r="BU455" i="13"/>
  <c r="BV455" i="13"/>
  <c r="BU456" i="13"/>
  <c r="BV456" i="13"/>
  <c r="BU457" i="13"/>
  <c r="BV457" i="13"/>
  <c r="BU458" i="13"/>
  <c r="BV458" i="13"/>
  <c r="BU459" i="13"/>
  <c r="BV459" i="13"/>
  <c r="BU460" i="13"/>
  <c r="BV460" i="13"/>
  <c r="BU461" i="13"/>
  <c r="BV461" i="13"/>
  <c r="BU462" i="13"/>
  <c r="BV462" i="13"/>
  <c r="BU463" i="13"/>
  <c r="BV463" i="13"/>
  <c r="BU464" i="13"/>
  <c r="BV464" i="13"/>
  <c r="BU465" i="13"/>
  <c r="BV465" i="13"/>
  <c r="BU466" i="13"/>
  <c r="BV466" i="13"/>
  <c r="BU467" i="13"/>
  <c r="BV467" i="13"/>
  <c r="BU468" i="13"/>
  <c r="BV468" i="13"/>
  <c r="BU469" i="13"/>
  <c r="BV469" i="13"/>
  <c r="BU470" i="13"/>
  <c r="BV470" i="13"/>
  <c r="BU471" i="13"/>
  <c r="BV471" i="13"/>
  <c r="BU472" i="13"/>
  <c r="BV472" i="13"/>
  <c r="BU473" i="13"/>
  <c r="BV473" i="13"/>
  <c r="BU474" i="13"/>
  <c r="BV474" i="13"/>
  <c r="BU475" i="13"/>
  <c r="BV475" i="13"/>
  <c r="BU476" i="13"/>
  <c r="BV476" i="13"/>
  <c r="BU477" i="13"/>
  <c r="BV477" i="13"/>
  <c r="BU478" i="13"/>
  <c r="BV478" i="13"/>
  <c r="BU479" i="13"/>
  <c r="BV479" i="13"/>
  <c r="BU480" i="13"/>
  <c r="BV480" i="13"/>
  <c r="BU481" i="13"/>
  <c r="BV481" i="13"/>
  <c r="BU482" i="13"/>
  <c r="BV482" i="13"/>
  <c r="BU483" i="13"/>
  <c r="BV483" i="13"/>
  <c r="BU484" i="13"/>
  <c r="BV484" i="13"/>
  <c r="BU485" i="13"/>
  <c r="BV485" i="13"/>
  <c r="BU486" i="13"/>
  <c r="BV486" i="13"/>
  <c r="BU487" i="13"/>
  <c r="BV487" i="13"/>
  <c r="BU488" i="13"/>
  <c r="BV488" i="13"/>
  <c r="BU489" i="13"/>
  <c r="BV489" i="13"/>
  <c r="BU490" i="13"/>
  <c r="BV490" i="13"/>
  <c r="BU491" i="13"/>
  <c r="BV491" i="13"/>
  <c r="BU492" i="13"/>
  <c r="BV492" i="13"/>
  <c r="BU493" i="13"/>
  <c r="BV493" i="13"/>
  <c r="BU494" i="13"/>
  <c r="BV494" i="13"/>
  <c r="BU495" i="13"/>
  <c r="BV495" i="13"/>
  <c r="BU496" i="13"/>
  <c r="BV496" i="13"/>
  <c r="BU497" i="13"/>
  <c r="BV497" i="13"/>
  <c r="BU498" i="13"/>
  <c r="BV498" i="13"/>
  <c r="BU499" i="13"/>
  <c r="BV499" i="13"/>
  <c r="BU500" i="13"/>
  <c r="BV500" i="13"/>
  <c r="BU501" i="13"/>
  <c r="BV501" i="13"/>
  <c r="BU502" i="13"/>
  <c r="BV502" i="13"/>
  <c r="BU503" i="13"/>
  <c r="BV503" i="13"/>
  <c r="BU504" i="13"/>
  <c r="BV504" i="13"/>
  <c r="BU505" i="13"/>
  <c r="BV505" i="13"/>
  <c r="BU506" i="13"/>
  <c r="BV506" i="13"/>
  <c r="BU507" i="13"/>
  <c r="BV507" i="13"/>
  <c r="BU508" i="13"/>
  <c r="BV508" i="13"/>
  <c r="BU509" i="13"/>
  <c r="BV509" i="13"/>
  <c r="BU510" i="13"/>
  <c r="BV510" i="13"/>
  <c r="BU511" i="13"/>
  <c r="BV511" i="13"/>
  <c r="BU512" i="13"/>
  <c r="BV512" i="13"/>
  <c r="BU513" i="13"/>
  <c r="BV513" i="13"/>
  <c r="BU514" i="13"/>
  <c r="BV514" i="13"/>
  <c r="BU515" i="13"/>
  <c r="BV515" i="13"/>
  <c r="BU516" i="13"/>
  <c r="BV516" i="13"/>
  <c r="BU517" i="13"/>
  <c r="BV517" i="13"/>
  <c r="BU518" i="13"/>
  <c r="BV518" i="13"/>
  <c r="BU519" i="13"/>
  <c r="BV519" i="13"/>
  <c r="BU520" i="13"/>
  <c r="BV520" i="13"/>
  <c r="BU521" i="13"/>
  <c r="BV521" i="13"/>
  <c r="BU522" i="13"/>
  <c r="BV522" i="13"/>
  <c r="BU523" i="13"/>
  <c r="BV523" i="13"/>
  <c r="BU524" i="13"/>
  <c r="BV524" i="13"/>
  <c r="BU525" i="13"/>
  <c r="BV525" i="13"/>
  <c r="BU526" i="13"/>
  <c r="BV526" i="13"/>
  <c r="BU527" i="13"/>
  <c r="BV527" i="13"/>
  <c r="BU528" i="13"/>
  <c r="BV528" i="13"/>
  <c r="BU529" i="13"/>
  <c r="BV529" i="13"/>
  <c r="BU530" i="13"/>
  <c r="BV530" i="13"/>
  <c r="BU531" i="13"/>
  <c r="BV531" i="13"/>
  <c r="BU532" i="13"/>
  <c r="BV532" i="13"/>
  <c r="BU533" i="13"/>
  <c r="BV533" i="13"/>
  <c r="BU534" i="13"/>
  <c r="BV534" i="13"/>
  <c r="BU535" i="13"/>
  <c r="BV535" i="13"/>
  <c r="BU536" i="13"/>
  <c r="BV536" i="13"/>
  <c r="BU537" i="13"/>
  <c r="BV537" i="13"/>
  <c r="BU538" i="13"/>
  <c r="BV538" i="13"/>
  <c r="BU539" i="13"/>
  <c r="BV539" i="13"/>
  <c r="BU540" i="13"/>
  <c r="BV540" i="13"/>
  <c r="BU541" i="13"/>
  <c r="BV541" i="13"/>
  <c r="BU542" i="13"/>
  <c r="BV542" i="13"/>
  <c r="BU543" i="13"/>
  <c r="BV543" i="13"/>
  <c r="BU544" i="13"/>
  <c r="BV544" i="13"/>
  <c r="BU545" i="13"/>
  <c r="BV545" i="13"/>
  <c r="BU546" i="13"/>
  <c r="BV546" i="13"/>
  <c r="BU547" i="13"/>
  <c r="BV547" i="13"/>
  <c r="BU548" i="13"/>
  <c r="BV548" i="13"/>
  <c r="BU549" i="13"/>
  <c r="BV549" i="13"/>
  <c r="BU550" i="13"/>
  <c r="BV550" i="13"/>
  <c r="BU551" i="13"/>
  <c r="BV551" i="13"/>
  <c r="BU552" i="13"/>
  <c r="BV552" i="13"/>
  <c r="BU553" i="13"/>
  <c r="BV553" i="13"/>
  <c r="BU554" i="13"/>
  <c r="BV554" i="13"/>
  <c r="BU555" i="13"/>
  <c r="BV555" i="13"/>
  <c r="BU556" i="13"/>
  <c r="BV556" i="13"/>
  <c r="BU557" i="13"/>
  <c r="BV557" i="13"/>
  <c r="BU558" i="13"/>
  <c r="BV558" i="13"/>
  <c r="BU559" i="13"/>
  <c r="BV559" i="13"/>
  <c r="BU560" i="13"/>
  <c r="BV560" i="13"/>
  <c r="BU561" i="13"/>
  <c r="BV561" i="13"/>
  <c r="BU562" i="13"/>
  <c r="BV562" i="13"/>
  <c r="BU563" i="13"/>
  <c r="BV563" i="13"/>
  <c r="BU564" i="13"/>
  <c r="BV564" i="13"/>
  <c r="BU565" i="13"/>
  <c r="BV565" i="13"/>
  <c r="BU566" i="13"/>
  <c r="BV566" i="13"/>
  <c r="BU567" i="13"/>
  <c r="BV567" i="13"/>
  <c r="BU568" i="13"/>
  <c r="BV568" i="13"/>
  <c r="BU569" i="13"/>
  <c r="BV569" i="13"/>
  <c r="BU570" i="13"/>
  <c r="BV570" i="13"/>
  <c r="BU571" i="13"/>
  <c r="BV571" i="13"/>
  <c r="BU572" i="13"/>
  <c r="BV572" i="13"/>
  <c r="BU573" i="13"/>
  <c r="BV573" i="13"/>
  <c r="BU574" i="13"/>
  <c r="BV574" i="13"/>
  <c r="BU575" i="13"/>
  <c r="BV575" i="13"/>
  <c r="BU576" i="13"/>
  <c r="BV576" i="13"/>
  <c r="BU577" i="13"/>
  <c r="BV577" i="13"/>
  <c r="BU578" i="13"/>
  <c r="BV578" i="13"/>
  <c r="BU579" i="13"/>
  <c r="BV579" i="13"/>
  <c r="BU580" i="13"/>
  <c r="BV580" i="13"/>
  <c r="BU581" i="13"/>
  <c r="BV581" i="13"/>
  <c r="BU582" i="13"/>
  <c r="BV582" i="13"/>
  <c r="BU583" i="13"/>
  <c r="BV583" i="13"/>
  <c r="BU584" i="13"/>
  <c r="BV584" i="13"/>
  <c r="BU585" i="13"/>
  <c r="BV585" i="13"/>
  <c r="BU586" i="13"/>
  <c r="BV586" i="13"/>
  <c r="BU587" i="13"/>
  <c r="BV587" i="13"/>
  <c r="BU588" i="13"/>
  <c r="BV588" i="13"/>
  <c r="BU589" i="13"/>
  <c r="BV589" i="13"/>
  <c r="BU590" i="13"/>
  <c r="BV590" i="13"/>
  <c r="BU591" i="13"/>
  <c r="BV591" i="13"/>
  <c r="BU592" i="13"/>
  <c r="BV592" i="13"/>
  <c r="BU593" i="13"/>
  <c r="BV593" i="13"/>
  <c r="BU594" i="13"/>
  <c r="BV594" i="13"/>
  <c r="BU595" i="13"/>
  <c r="BV595" i="13"/>
  <c r="BU596" i="13"/>
  <c r="BV596" i="13"/>
  <c r="BU597" i="13"/>
  <c r="BV597" i="13"/>
  <c r="BU598" i="13"/>
  <c r="BV598" i="13"/>
  <c r="BU599" i="13"/>
  <c r="BV599" i="13"/>
  <c r="BU600" i="13"/>
  <c r="BV600" i="13"/>
  <c r="BU601" i="13"/>
  <c r="BV601" i="13"/>
  <c r="BU602" i="13"/>
  <c r="BV602" i="13"/>
  <c r="BU603" i="13"/>
  <c r="BV603" i="13"/>
  <c r="BU604" i="13"/>
  <c r="BV604" i="13"/>
  <c r="BU605" i="13"/>
  <c r="BV605" i="13"/>
  <c r="BU606" i="13"/>
  <c r="BV606" i="13"/>
  <c r="BU607" i="13"/>
  <c r="BV607" i="13"/>
  <c r="BU608" i="13"/>
  <c r="BV608" i="13"/>
  <c r="BU609" i="13"/>
  <c r="BV609" i="13"/>
  <c r="BU610" i="13"/>
  <c r="BV610" i="13"/>
  <c r="BU611" i="13"/>
  <c r="BV611" i="13"/>
  <c r="BU612" i="13"/>
  <c r="BV612" i="13"/>
  <c r="BU613" i="13"/>
  <c r="BV613" i="13"/>
  <c r="BU614" i="13"/>
  <c r="BV614" i="13"/>
  <c r="BU615" i="13"/>
  <c r="BV615" i="13"/>
  <c r="BU616" i="13"/>
  <c r="BV616" i="13"/>
  <c r="BU617" i="13"/>
  <c r="BV617" i="13"/>
  <c r="BU618" i="13"/>
  <c r="BV618" i="13"/>
  <c r="BU619" i="13"/>
  <c r="BV619" i="13"/>
  <c r="BU620" i="13"/>
  <c r="BV620" i="13"/>
  <c r="BU621" i="13"/>
  <c r="BV621" i="13"/>
  <c r="BU622" i="13"/>
  <c r="BV622" i="13"/>
  <c r="BU623" i="13"/>
  <c r="BV623" i="13"/>
  <c r="BU624" i="13"/>
  <c r="BV624" i="13"/>
  <c r="BU625" i="13"/>
  <c r="BV625" i="13"/>
  <c r="BU626" i="13"/>
  <c r="BV626" i="13"/>
  <c r="BU627" i="13"/>
  <c r="BV627" i="13"/>
  <c r="BU628" i="13"/>
  <c r="BV628" i="13"/>
  <c r="BU629" i="13"/>
  <c r="BV629" i="13"/>
  <c r="BU630" i="13"/>
  <c r="BV630" i="13"/>
  <c r="BU631" i="13"/>
  <c r="BV631" i="13"/>
  <c r="BU632" i="13"/>
  <c r="BV632" i="13"/>
  <c r="BU633" i="13"/>
  <c r="BV633" i="13"/>
  <c r="BU634" i="13"/>
  <c r="BV634" i="13"/>
  <c r="BU635" i="13"/>
  <c r="BV635" i="13"/>
  <c r="BU636" i="13"/>
  <c r="BV636" i="13"/>
  <c r="BU637" i="13"/>
  <c r="BV637" i="13"/>
  <c r="BU638" i="13"/>
  <c r="BV638" i="13"/>
  <c r="BU639" i="13"/>
  <c r="BV639" i="13"/>
  <c r="BU640" i="13"/>
  <c r="BV640" i="13"/>
  <c r="BU641" i="13"/>
  <c r="BV641" i="13"/>
  <c r="BU642" i="13"/>
  <c r="BV642" i="13"/>
  <c r="BU643" i="13"/>
  <c r="BV643" i="13"/>
  <c r="BU644" i="13"/>
  <c r="BV644" i="13"/>
  <c r="BU645" i="13"/>
  <c r="BV645" i="13"/>
  <c r="BU646" i="13"/>
  <c r="BV646" i="13"/>
  <c r="BU647" i="13"/>
  <c r="BV647" i="13"/>
  <c r="BU648" i="13"/>
  <c r="BV648" i="13"/>
  <c r="BU649" i="13"/>
  <c r="BV649" i="13"/>
  <c r="BU650" i="13"/>
  <c r="BV650" i="13"/>
  <c r="BU651" i="13"/>
  <c r="BV651" i="13"/>
  <c r="BU652" i="13"/>
  <c r="BV652" i="13"/>
  <c r="BU653" i="13"/>
  <c r="BV653" i="13"/>
  <c r="BU654" i="13"/>
  <c r="BV654" i="13"/>
  <c r="BU655" i="13"/>
  <c r="BV655" i="13"/>
  <c r="BU656" i="13"/>
  <c r="BV656" i="13"/>
  <c r="BU657" i="13"/>
  <c r="BV657" i="13"/>
  <c r="BU658" i="13"/>
  <c r="BV658" i="13"/>
  <c r="BU659" i="13"/>
  <c r="BV659" i="13"/>
  <c r="BU660" i="13"/>
  <c r="BV660" i="13"/>
  <c r="BU661" i="13"/>
  <c r="BV661" i="13"/>
  <c r="BU662" i="13"/>
  <c r="BV662" i="13"/>
  <c r="BU663" i="13"/>
  <c r="BV663" i="13"/>
  <c r="BU664" i="13"/>
  <c r="BV664" i="13"/>
  <c r="BU665" i="13"/>
  <c r="BV665" i="13"/>
  <c r="BU666" i="13"/>
  <c r="BV666" i="13"/>
  <c r="BU667" i="13"/>
  <c r="BV667" i="13"/>
  <c r="BU668" i="13"/>
  <c r="BV668" i="13"/>
  <c r="BU669" i="13"/>
  <c r="BV669" i="13"/>
  <c r="BU670" i="13"/>
  <c r="BV670" i="13"/>
  <c r="BU671" i="13"/>
  <c r="BV671" i="13"/>
  <c r="BU672" i="13"/>
  <c r="BV672" i="13"/>
  <c r="BU673" i="13"/>
  <c r="BV673" i="13"/>
  <c r="BU674" i="13"/>
  <c r="BV674" i="13"/>
  <c r="BU675" i="13"/>
  <c r="BV675" i="13"/>
  <c r="BU676" i="13"/>
  <c r="BV676" i="13"/>
  <c r="BU677" i="13"/>
  <c r="BV677" i="13"/>
  <c r="BU678" i="13"/>
  <c r="BV678" i="13"/>
  <c r="BU679" i="13"/>
  <c r="BV679" i="13"/>
  <c r="BU680" i="13"/>
  <c r="BV680" i="13"/>
  <c r="BV355" i="13"/>
  <c r="BU355" i="13"/>
  <c r="C12" i="8" l="1"/>
  <c r="CM692" i="13" l="1" a="1"/>
  <c r="CM692" i="13" s="1"/>
  <c r="CL692" i="13" a="1"/>
  <c r="CL692" i="13" s="1"/>
  <c r="CM691" i="13" a="1"/>
  <c r="CM691" i="13" s="1"/>
  <c r="CL691" i="13" a="1"/>
  <c r="CL691" i="13" s="1"/>
  <c r="CM690" i="13" a="1"/>
  <c r="CM690" i="13" s="1"/>
  <c r="CL690" i="13" a="1"/>
  <c r="CL690" i="13" s="1"/>
  <c r="CM689" i="13" a="1"/>
  <c r="CM689" i="13" s="1"/>
  <c r="CL689" i="13" a="1"/>
  <c r="CL689" i="13" s="1"/>
  <c r="CM688" i="13" a="1"/>
  <c r="CM688" i="13" s="1"/>
  <c r="CL688" i="13" a="1"/>
  <c r="CL688" i="13" s="1"/>
  <c r="CM685" i="13"/>
  <c r="CL685" i="13"/>
  <c r="BU685" i="13" l="1"/>
  <c r="F77" i="8" s="1"/>
  <c r="BW685" i="13"/>
  <c r="CK692" i="13" a="1"/>
  <c r="CK692" i="13" s="1"/>
  <c r="BX685" i="13"/>
  <c r="BY685" i="13"/>
  <c r="BV685" i="13"/>
  <c r="F79" i="8" s="1"/>
  <c r="BU689" i="13" a="1"/>
  <c r="BU689" i="13" s="1"/>
  <c r="BU691" i="13" a="1"/>
  <c r="BU691" i="13" s="1"/>
  <c r="BU692" i="13" a="1"/>
  <c r="BU692" i="13" s="1"/>
  <c r="BU688" i="13" a="1"/>
  <c r="BU688" i="13" s="1"/>
  <c r="BU690" i="13" a="1"/>
  <c r="BU690" i="13" s="1"/>
  <c r="CK685" i="13"/>
  <c r="BV688" i="13" a="1"/>
  <c r="BV688" i="13" s="1"/>
  <c r="CK688" i="13" a="1"/>
  <c r="CK688" i="13" s="1"/>
  <c r="BV689" i="13" a="1"/>
  <c r="BV689" i="13" s="1"/>
  <c r="CK689" i="13" a="1"/>
  <c r="CK689" i="13" s="1"/>
  <c r="BV690" i="13" a="1"/>
  <c r="BV690" i="13" s="1"/>
  <c r="CK690" i="13" a="1"/>
  <c r="CK690" i="13" s="1"/>
  <c r="BV691" i="13" a="1"/>
  <c r="BV691" i="13" s="1"/>
  <c r="CK691" i="13" a="1"/>
  <c r="CK691" i="13" s="1"/>
  <c r="BV692" i="13" a="1"/>
  <c r="BV692" i="13" s="1"/>
  <c r="F76" i="8" l="1"/>
  <c r="E76" i="8"/>
  <c r="BV693" i="13"/>
  <c r="BU693" i="13"/>
  <c r="E77" i="8" l="1"/>
  <c r="E79" i="8"/>
  <c r="BJ685" i="13"/>
  <c r="BK685" i="13"/>
  <c r="BL685" i="13"/>
  <c r="BM685" i="13"/>
  <c r="BN685" i="13"/>
  <c r="BO685" i="13"/>
  <c r="BP685" i="13"/>
  <c r="BQ685" i="13"/>
  <c r="BR685" i="13"/>
  <c r="BJ688" i="13"/>
  <c r="BK688" i="13"/>
  <c r="BL688" i="13"/>
  <c r="BM688" i="13"/>
  <c r="BN688" i="13"/>
  <c r="BO688" i="13"/>
  <c r="BP688" i="13"/>
  <c r="BQ688" i="13"/>
  <c r="BR688" i="13"/>
  <c r="BJ689" i="13"/>
  <c r="BK689" i="13"/>
  <c r="BL689" i="13"/>
  <c r="BM689" i="13"/>
  <c r="BN689" i="13"/>
  <c r="BO689" i="13"/>
  <c r="BP689" i="13"/>
  <c r="BQ689" i="13"/>
  <c r="BR689" i="13"/>
  <c r="BJ690" i="13"/>
  <c r="BK690" i="13"/>
  <c r="BL690" i="13"/>
  <c r="BM690" i="13"/>
  <c r="BN690" i="13"/>
  <c r="BO690" i="13"/>
  <c r="BP690" i="13"/>
  <c r="BQ690" i="13"/>
  <c r="BR690" i="13"/>
  <c r="BJ691" i="13"/>
  <c r="BK691" i="13"/>
  <c r="BL691" i="13"/>
  <c r="BM691" i="13"/>
  <c r="BN691" i="13"/>
  <c r="BO691" i="13"/>
  <c r="BP691" i="13"/>
  <c r="BQ691" i="13"/>
  <c r="BR691" i="13"/>
  <c r="BJ692" i="13"/>
  <c r="BK692" i="13"/>
  <c r="BL692" i="13"/>
  <c r="BM692" i="13"/>
  <c r="BN692" i="13"/>
  <c r="BO692" i="13"/>
  <c r="BP692" i="13"/>
  <c r="BQ692" i="13"/>
  <c r="BR692" i="13"/>
  <c r="BB685" i="13"/>
  <c r="BC685" i="13"/>
  <c r="BD685" i="13"/>
  <c r="BE685" i="13"/>
  <c r="BF685" i="13"/>
  <c r="BG685" i="13"/>
  <c r="BH685" i="13"/>
  <c r="BI685" i="13"/>
  <c r="BB688" i="13"/>
  <c r="BC688" i="13"/>
  <c r="BD688" i="13"/>
  <c r="BE688" i="13"/>
  <c r="BF688" i="13"/>
  <c r="BG688" i="13"/>
  <c r="BH688" i="13"/>
  <c r="BI688" i="13"/>
  <c r="BB689" i="13"/>
  <c r="BC689" i="13"/>
  <c r="BD689" i="13"/>
  <c r="BE689" i="13"/>
  <c r="BF689" i="13"/>
  <c r="BG689" i="13"/>
  <c r="BH689" i="13"/>
  <c r="BI689" i="13"/>
  <c r="BB690" i="13"/>
  <c r="BC690" i="13"/>
  <c r="BD690" i="13"/>
  <c r="BE690" i="13"/>
  <c r="BF690" i="13"/>
  <c r="BG690" i="13"/>
  <c r="BH690" i="13"/>
  <c r="BI690" i="13"/>
  <c r="BB691" i="13"/>
  <c r="BC691" i="13"/>
  <c r="BD691" i="13"/>
  <c r="BE691" i="13"/>
  <c r="BF691" i="13"/>
  <c r="BG691" i="13"/>
  <c r="BH691" i="13"/>
  <c r="BI691" i="13"/>
  <c r="BB692" i="13"/>
  <c r="BC692" i="13"/>
  <c r="BD692" i="13"/>
  <c r="BE692" i="13"/>
  <c r="BF692" i="13"/>
  <c r="BG692" i="13"/>
  <c r="BH692" i="13"/>
  <c r="BI692" i="13"/>
  <c r="BA685" i="13"/>
  <c r="AN685" i="13"/>
  <c r="AO685" i="13"/>
  <c r="AP685" i="13"/>
  <c r="AQ685" i="13"/>
  <c r="AR685" i="13"/>
  <c r="AS685" i="13"/>
  <c r="AT685" i="13"/>
  <c r="AU685" i="13"/>
  <c r="AV685" i="13"/>
  <c r="AW685" i="13"/>
  <c r="AX685" i="13"/>
  <c r="AY685" i="13"/>
  <c r="AZ685" i="13"/>
  <c r="AN688" i="13"/>
  <c r="AO688" i="13"/>
  <c r="AP688" i="13"/>
  <c r="AQ688" i="13"/>
  <c r="AR688" i="13"/>
  <c r="AS688" i="13"/>
  <c r="AT688" i="13"/>
  <c r="AU688" i="13"/>
  <c r="AV688" i="13"/>
  <c r="AW688" i="13"/>
  <c r="AX688" i="13"/>
  <c r="AY688" i="13"/>
  <c r="AZ688" i="13"/>
  <c r="BA688" i="13"/>
  <c r="AN689" i="13"/>
  <c r="AO689" i="13"/>
  <c r="AP689" i="13"/>
  <c r="AQ689" i="13"/>
  <c r="AR689" i="13"/>
  <c r="AS689" i="13"/>
  <c r="AT689" i="13"/>
  <c r="AU689" i="13"/>
  <c r="AV689" i="13"/>
  <c r="AW689" i="13"/>
  <c r="AX689" i="13"/>
  <c r="AY689" i="13"/>
  <c r="AZ689" i="13"/>
  <c r="BA689" i="13"/>
  <c r="AN690" i="13"/>
  <c r="AO690" i="13"/>
  <c r="AP690" i="13"/>
  <c r="AQ690" i="13"/>
  <c r="AR690" i="13"/>
  <c r="AS690" i="13"/>
  <c r="AT690" i="13"/>
  <c r="AU690" i="13"/>
  <c r="AV690" i="13"/>
  <c r="AW690" i="13"/>
  <c r="AX690" i="13"/>
  <c r="AY690" i="13"/>
  <c r="AZ690" i="13"/>
  <c r="BA690" i="13"/>
  <c r="AN691" i="13"/>
  <c r="AO691" i="13"/>
  <c r="AP691" i="13"/>
  <c r="AQ691" i="13"/>
  <c r="AR691" i="13"/>
  <c r="AS691" i="13"/>
  <c r="AT691" i="13"/>
  <c r="AU691" i="13"/>
  <c r="AV691" i="13"/>
  <c r="AW691" i="13"/>
  <c r="AX691" i="13"/>
  <c r="AY691" i="13"/>
  <c r="AZ691" i="13"/>
  <c r="BA691" i="13"/>
  <c r="AN692" i="13"/>
  <c r="AO692" i="13"/>
  <c r="AP692" i="13"/>
  <c r="AQ692" i="13"/>
  <c r="AR692" i="13"/>
  <c r="AS692" i="13"/>
  <c r="AT692" i="13"/>
  <c r="AU692" i="13"/>
  <c r="AV692" i="13"/>
  <c r="AW692" i="13"/>
  <c r="AX692" i="13"/>
  <c r="AY692" i="13"/>
  <c r="AZ692" i="13"/>
  <c r="BA692" i="13"/>
  <c r="AH685" i="13"/>
  <c r="AI685" i="13"/>
  <c r="AJ685" i="13"/>
  <c r="AK685" i="13"/>
  <c r="AL685" i="13"/>
  <c r="AM685" i="13"/>
  <c r="AH688" i="13"/>
  <c r="AI688" i="13"/>
  <c r="AJ688" i="13"/>
  <c r="AK688" i="13"/>
  <c r="AL688" i="13"/>
  <c r="AM688" i="13"/>
  <c r="AH689" i="13"/>
  <c r="AI689" i="13"/>
  <c r="AJ689" i="13"/>
  <c r="AK689" i="13"/>
  <c r="AL689" i="13"/>
  <c r="AM689" i="13"/>
  <c r="AH690" i="13"/>
  <c r="AI690" i="13"/>
  <c r="AJ690" i="13"/>
  <c r="AK690" i="13"/>
  <c r="AL690" i="13"/>
  <c r="AM690" i="13"/>
  <c r="AH691" i="13"/>
  <c r="AI691" i="13"/>
  <c r="AJ691" i="13"/>
  <c r="AK691" i="13"/>
  <c r="AL691" i="13"/>
  <c r="AM691" i="13"/>
  <c r="AH692" i="13"/>
  <c r="AI692" i="13"/>
  <c r="AJ692" i="13"/>
  <c r="AK692" i="13"/>
  <c r="AL692" i="13"/>
  <c r="AM692" i="13"/>
  <c r="AG685" i="13"/>
  <c r="AG688" i="13"/>
  <c r="AG689" i="13"/>
  <c r="AG690" i="13"/>
  <c r="AG691" i="13"/>
  <c r="AG692" i="13"/>
  <c r="AF685" i="13"/>
  <c r="AF688" i="13"/>
  <c r="AF689" i="13"/>
  <c r="AF690" i="13"/>
  <c r="AF691" i="13"/>
  <c r="AF692" i="13"/>
  <c r="HY336" i="13"/>
  <c r="HZ336" i="13"/>
  <c r="IA336" i="13"/>
  <c r="IB336" i="13"/>
  <c r="IC336" i="13"/>
  <c r="ID336" i="13"/>
  <c r="IE336" i="13"/>
  <c r="IF336" i="13"/>
  <c r="IG336" i="13"/>
  <c r="IH336" i="13"/>
  <c r="II336" i="13"/>
  <c r="IJ336" i="13"/>
  <c r="IK336" i="13"/>
  <c r="IL336" i="13"/>
  <c r="IM336" i="13"/>
  <c r="IN336" i="13"/>
  <c r="IO336" i="13"/>
  <c r="IP336" i="13"/>
  <c r="IQ336" i="13"/>
  <c r="IR336" i="13"/>
  <c r="IS336" i="13"/>
  <c r="IT336" i="13"/>
  <c r="IU336" i="13"/>
  <c r="IV336" i="13"/>
  <c r="IW336" i="13"/>
  <c r="IX336" i="13"/>
  <c r="IY336" i="13"/>
  <c r="IZ336" i="13"/>
  <c r="JA336" i="13"/>
  <c r="JB336" i="13"/>
  <c r="JC336" i="13"/>
  <c r="JD336" i="13"/>
  <c r="JE336" i="13"/>
  <c r="JF336" i="13"/>
  <c r="JG336" i="13"/>
  <c r="JH336" i="13"/>
  <c r="JI336" i="13"/>
  <c r="JJ336" i="13"/>
  <c r="JK336" i="13"/>
  <c r="JL336" i="13"/>
  <c r="JM336" i="13"/>
  <c r="JN336" i="13"/>
  <c r="HY339" i="13"/>
  <c r="HZ339" i="13"/>
  <c r="IA339" i="13"/>
  <c r="IB339" i="13"/>
  <c r="IC339" i="13"/>
  <c r="ID339" i="13"/>
  <c r="IE339" i="13"/>
  <c r="IF339" i="13"/>
  <c r="IG339" i="13"/>
  <c r="IH339" i="13"/>
  <c r="II339" i="13"/>
  <c r="IJ339" i="13"/>
  <c r="IK339" i="13"/>
  <c r="IL339" i="13"/>
  <c r="IM339" i="13"/>
  <c r="IN339" i="13"/>
  <c r="IO339" i="13"/>
  <c r="IP339" i="13"/>
  <c r="IQ339" i="13"/>
  <c r="IR339" i="13"/>
  <c r="IS339" i="13"/>
  <c r="IT339" i="13"/>
  <c r="IU339" i="13"/>
  <c r="IV339" i="13"/>
  <c r="IW339" i="13"/>
  <c r="IX339" i="13"/>
  <c r="IY339" i="13"/>
  <c r="IZ339" i="13"/>
  <c r="JA339" i="13"/>
  <c r="JB339" i="13"/>
  <c r="JC339" i="13"/>
  <c r="JD339" i="13"/>
  <c r="JE339" i="13"/>
  <c r="JF339" i="13"/>
  <c r="JG339" i="13"/>
  <c r="JH339" i="13"/>
  <c r="JI339" i="13"/>
  <c r="JJ339" i="13"/>
  <c r="JK339" i="13"/>
  <c r="JL339" i="13"/>
  <c r="JM339" i="13"/>
  <c r="JN339" i="13"/>
  <c r="HY340" i="13"/>
  <c r="HZ340" i="13"/>
  <c r="IA340" i="13"/>
  <c r="IB340" i="13"/>
  <c r="IC340" i="13"/>
  <c r="ID340" i="13"/>
  <c r="IE340" i="13"/>
  <c r="IF340" i="13"/>
  <c r="IG340" i="13"/>
  <c r="IH340" i="13"/>
  <c r="II340" i="13"/>
  <c r="IJ340" i="13"/>
  <c r="IK340" i="13"/>
  <c r="IL340" i="13"/>
  <c r="IM340" i="13"/>
  <c r="IN340" i="13"/>
  <c r="IO340" i="13"/>
  <c r="IP340" i="13"/>
  <c r="IQ340" i="13"/>
  <c r="IR340" i="13"/>
  <c r="IS340" i="13"/>
  <c r="IT340" i="13"/>
  <c r="IU340" i="13"/>
  <c r="IV340" i="13"/>
  <c r="IW340" i="13"/>
  <c r="IX340" i="13"/>
  <c r="IY340" i="13"/>
  <c r="IZ340" i="13"/>
  <c r="JA340" i="13"/>
  <c r="JB340" i="13"/>
  <c r="JC340" i="13"/>
  <c r="JD340" i="13"/>
  <c r="JE340" i="13"/>
  <c r="JF340" i="13"/>
  <c r="JG340" i="13"/>
  <c r="JH340" i="13"/>
  <c r="JI340" i="13"/>
  <c r="JJ340" i="13"/>
  <c r="JK340" i="13"/>
  <c r="JL340" i="13"/>
  <c r="JM340" i="13"/>
  <c r="JN340" i="13"/>
  <c r="HY341" i="13"/>
  <c r="HZ341" i="13"/>
  <c r="IA341" i="13"/>
  <c r="IB341" i="13"/>
  <c r="IC341" i="13"/>
  <c r="ID341" i="13"/>
  <c r="IE341" i="13"/>
  <c r="IF341" i="13"/>
  <c r="IG341" i="13"/>
  <c r="IH341" i="13"/>
  <c r="II341" i="13"/>
  <c r="IJ341" i="13"/>
  <c r="IK341" i="13"/>
  <c r="IL341" i="13"/>
  <c r="IM341" i="13"/>
  <c r="IN341" i="13"/>
  <c r="IO341" i="13"/>
  <c r="IP341" i="13"/>
  <c r="IQ341" i="13"/>
  <c r="IR341" i="13"/>
  <c r="IS341" i="13"/>
  <c r="IT341" i="13"/>
  <c r="IU341" i="13"/>
  <c r="IV341" i="13"/>
  <c r="IW341" i="13"/>
  <c r="IX341" i="13"/>
  <c r="IY341" i="13"/>
  <c r="IZ341" i="13"/>
  <c r="JA341" i="13"/>
  <c r="JB341" i="13"/>
  <c r="JC341" i="13"/>
  <c r="JD341" i="13"/>
  <c r="JE341" i="13"/>
  <c r="JF341" i="13"/>
  <c r="JG341" i="13"/>
  <c r="JH341" i="13"/>
  <c r="JI341" i="13"/>
  <c r="JJ341" i="13"/>
  <c r="JK341" i="13"/>
  <c r="JL341" i="13"/>
  <c r="JM341" i="13"/>
  <c r="JN341" i="13"/>
  <c r="HY342" i="13"/>
  <c r="HZ342" i="13"/>
  <c r="IA342" i="13"/>
  <c r="IB342" i="13"/>
  <c r="IC342" i="13"/>
  <c r="ID342" i="13"/>
  <c r="IE342" i="13"/>
  <c r="IF342" i="13"/>
  <c r="IG342" i="13"/>
  <c r="IH342" i="13"/>
  <c r="II342" i="13"/>
  <c r="IJ342" i="13"/>
  <c r="IK342" i="13"/>
  <c r="IL342" i="13"/>
  <c r="IM342" i="13"/>
  <c r="IN342" i="13"/>
  <c r="IO342" i="13"/>
  <c r="IP342" i="13"/>
  <c r="IQ342" i="13"/>
  <c r="IR342" i="13"/>
  <c r="IS342" i="13"/>
  <c r="IT342" i="13"/>
  <c r="IU342" i="13"/>
  <c r="IV342" i="13"/>
  <c r="IW342" i="13"/>
  <c r="IX342" i="13"/>
  <c r="IY342" i="13"/>
  <c r="IZ342" i="13"/>
  <c r="JA342" i="13"/>
  <c r="JB342" i="13"/>
  <c r="JC342" i="13"/>
  <c r="JD342" i="13"/>
  <c r="JE342" i="13"/>
  <c r="JF342" i="13"/>
  <c r="JG342" i="13"/>
  <c r="JH342" i="13"/>
  <c r="JI342" i="13"/>
  <c r="JJ342" i="13"/>
  <c r="JK342" i="13"/>
  <c r="JL342" i="13"/>
  <c r="JM342" i="13"/>
  <c r="JN342" i="13"/>
  <c r="HY343" i="13"/>
  <c r="HZ343" i="13"/>
  <c r="IA343" i="13"/>
  <c r="IB343" i="13"/>
  <c r="IC343" i="13"/>
  <c r="ID343" i="13"/>
  <c r="IE343" i="13"/>
  <c r="IF343" i="13"/>
  <c r="IG343" i="13"/>
  <c r="IH343" i="13"/>
  <c r="II343" i="13"/>
  <c r="IJ343" i="13"/>
  <c r="IK343" i="13"/>
  <c r="IL343" i="13"/>
  <c r="IM343" i="13"/>
  <c r="IN343" i="13"/>
  <c r="IO343" i="13"/>
  <c r="IP343" i="13"/>
  <c r="IQ343" i="13"/>
  <c r="IR343" i="13"/>
  <c r="IS343" i="13"/>
  <c r="IT343" i="13"/>
  <c r="IU343" i="13"/>
  <c r="IV343" i="13"/>
  <c r="IW343" i="13"/>
  <c r="IX343" i="13"/>
  <c r="IY343" i="13"/>
  <c r="IZ343" i="13"/>
  <c r="JA343" i="13"/>
  <c r="JB343" i="13"/>
  <c r="JC343" i="13"/>
  <c r="JD343" i="13"/>
  <c r="JE343" i="13"/>
  <c r="JF343" i="13"/>
  <c r="JG343" i="13"/>
  <c r="JH343" i="13"/>
  <c r="JI343" i="13"/>
  <c r="JJ343" i="13"/>
  <c r="JK343" i="13"/>
  <c r="JL343" i="13"/>
  <c r="JM343" i="13"/>
  <c r="JN343" i="13"/>
  <c r="HX336" i="13"/>
  <c r="HX339" i="13"/>
  <c r="HX340" i="13"/>
  <c r="HX341" i="13"/>
  <c r="HX342" i="13"/>
  <c r="HX343" i="13"/>
  <c r="HW343" i="13"/>
  <c r="HW339" i="13"/>
  <c r="HW340" i="13"/>
  <c r="HW341" i="13"/>
  <c r="HW342" i="13"/>
  <c r="HW336" i="13"/>
  <c r="HO339" i="13"/>
  <c r="HP339" i="13"/>
  <c r="HQ339" i="13"/>
  <c r="HR339" i="13"/>
  <c r="HS339" i="13"/>
  <c r="HT339" i="13"/>
  <c r="HU339" i="13"/>
  <c r="HV339" i="13"/>
  <c r="HO340" i="13"/>
  <c r="HP340" i="13"/>
  <c r="HQ340" i="13"/>
  <c r="HR340" i="13"/>
  <c r="HS340" i="13"/>
  <c r="HT340" i="13"/>
  <c r="HU340" i="13"/>
  <c r="HV340" i="13"/>
  <c r="HO341" i="13"/>
  <c r="HP341" i="13"/>
  <c r="HQ341" i="13"/>
  <c r="HR341" i="13"/>
  <c r="HS341" i="13"/>
  <c r="HT341" i="13"/>
  <c r="HU341" i="13"/>
  <c r="HV341" i="13"/>
  <c r="HO342" i="13"/>
  <c r="HP342" i="13"/>
  <c r="HQ342" i="13"/>
  <c r="HR342" i="13"/>
  <c r="HS342" i="13"/>
  <c r="HT342" i="13"/>
  <c r="HU342" i="13"/>
  <c r="HV342" i="13"/>
  <c r="HO343" i="13"/>
  <c r="HP343" i="13"/>
  <c r="HQ343" i="13"/>
  <c r="HR343" i="13"/>
  <c r="HS343" i="13"/>
  <c r="HT343" i="13"/>
  <c r="HU343" i="13"/>
  <c r="HV343" i="13"/>
  <c r="HO336" i="13"/>
  <c r="HP336" i="13"/>
  <c r="HQ336" i="13"/>
  <c r="HR336" i="13"/>
  <c r="HS336" i="13"/>
  <c r="HT336" i="13"/>
  <c r="HU336" i="13"/>
  <c r="HV336" i="13"/>
  <c r="HN336" i="13"/>
  <c r="P74" i="6" l="1"/>
  <c r="Q74" i="6" s="1"/>
  <c r="R74" i="6" s="1"/>
  <c r="S74" i="6" s="1"/>
  <c r="T74" i="6" s="1"/>
  <c r="U74" i="6" s="1"/>
  <c r="V74" i="6" s="1"/>
  <c r="W74" i="6" s="1"/>
  <c r="X74" i="6" s="1"/>
  <c r="Y74" i="6" s="1"/>
  <c r="R65" i="6"/>
  <c r="S65" i="6"/>
  <c r="T65" i="6" s="1"/>
  <c r="U65" i="6" s="1"/>
  <c r="V65" i="6" s="1"/>
  <c r="W65" i="6" s="1"/>
  <c r="X65" i="6" s="1"/>
  <c r="Y65" i="6" s="1"/>
  <c r="Q65" i="6"/>
  <c r="P65" i="6"/>
  <c r="M65" i="6"/>
  <c r="M74" i="6" l="1"/>
  <c r="L74" i="6"/>
  <c r="K74" i="6"/>
  <c r="J74" i="6"/>
  <c r="I74" i="6"/>
  <c r="H74" i="6"/>
  <c r="G74" i="6"/>
  <c r="F74" i="6"/>
  <c r="E74" i="6"/>
  <c r="D74" i="6"/>
  <c r="L80" i="6" l="1"/>
  <c r="K80" i="6"/>
  <c r="J80" i="6"/>
  <c r="I80" i="6"/>
  <c r="H80" i="6"/>
  <c r="G80" i="6"/>
  <c r="F80" i="6"/>
  <c r="E80" i="6"/>
  <c r="D80" i="6"/>
  <c r="L62" i="6"/>
  <c r="K62" i="6"/>
  <c r="J62" i="6"/>
  <c r="I62" i="6"/>
  <c r="H62" i="6"/>
  <c r="G62" i="6"/>
  <c r="F62" i="6"/>
  <c r="E62" i="6"/>
  <c r="D62" i="6"/>
  <c r="B689" i="13" l="1"/>
  <c r="B690" i="13"/>
  <c r="B691" i="13"/>
  <c r="B692" i="13"/>
  <c r="B688" i="13"/>
  <c r="AA685" i="13"/>
  <c r="Z685" i="13"/>
  <c r="Y685" i="13"/>
  <c r="X685" i="13"/>
  <c r="W685" i="13"/>
  <c r="V685" i="13"/>
  <c r="U685" i="13"/>
  <c r="T685" i="13"/>
  <c r="S685" i="13"/>
  <c r="R685" i="13"/>
  <c r="Q685" i="13"/>
  <c r="P685" i="13"/>
  <c r="O685" i="13"/>
  <c r="N685" i="13"/>
  <c r="M685" i="13"/>
  <c r="L685" i="13"/>
  <c r="K685" i="13"/>
  <c r="J685" i="13"/>
  <c r="I685" i="13"/>
  <c r="H685" i="13"/>
  <c r="F685" i="13"/>
  <c r="R16" i="6"/>
  <c r="S16" i="6" s="1"/>
  <c r="T16" i="6" s="1"/>
  <c r="U16" i="6" s="1"/>
  <c r="V16" i="6" s="1"/>
  <c r="W16" i="6" s="1"/>
  <c r="X16" i="6" s="1"/>
  <c r="Y16" i="6" s="1"/>
  <c r="Q18" i="6" s="1"/>
  <c r="R18" i="6" s="1"/>
  <c r="FV336" i="13"/>
  <c r="K52" i="6" s="1"/>
  <c r="FW336" i="13"/>
  <c r="L52" i="6" s="1"/>
  <c r="FX336" i="13"/>
  <c r="M52" i="6" s="1"/>
  <c r="FY336" i="13"/>
  <c r="FZ336" i="13"/>
  <c r="GA336" i="13"/>
  <c r="GB336" i="13"/>
  <c r="GC336" i="13"/>
  <c r="GD336" i="13"/>
  <c r="GE336" i="13"/>
  <c r="GF336" i="13"/>
  <c r="GG336" i="13"/>
  <c r="GH336" i="13"/>
  <c r="GI336" i="13"/>
  <c r="GJ336" i="13"/>
  <c r="GK336" i="13"/>
  <c r="GL336" i="13"/>
  <c r="GM336" i="13"/>
  <c r="GN336" i="13"/>
  <c r="GO336" i="13"/>
  <c r="GP336" i="13"/>
  <c r="GQ336" i="13"/>
  <c r="GR336" i="13"/>
  <c r="GS336" i="13"/>
  <c r="D58" i="6" s="1"/>
  <c r="GT336" i="13"/>
  <c r="GU336" i="13"/>
  <c r="GV336" i="13"/>
  <c r="GW336" i="13"/>
  <c r="GX336" i="13"/>
  <c r="GY336" i="13"/>
  <c r="GZ336" i="13"/>
  <c r="HA336" i="13"/>
  <c r="HB336" i="13"/>
  <c r="HC336" i="13"/>
  <c r="D60" i="6" s="1"/>
  <c r="HD336" i="13"/>
  <c r="HE336" i="13"/>
  <c r="HF336" i="13"/>
  <c r="HG336" i="13"/>
  <c r="HH336" i="13"/>
  <c r="HI336" i="13"/>
  <c r="HJ336" i="13"/>
  <c r="HK336" i="13"/>
  <c r="HL336" i="13"/>
  <c r="HM336" i="13"/>
  <c r="D65" i="6" s="1"/>
  <c r="FV339" i="13"/>
  <c r="FW339" i="13"/>
  <c r="FX339" i="13"/>
  <c r="FY339" i="13"/>
  <c r="FZ339" i="13"/>
  <c r="GA339" i="13"/>
  <c r="GB339" i="13"/>
  <c r="GC339" i="13"/>
  <c r="GD339" i="13"/>
  <c r="GE339" i="13"/>
  <c r="GF339" i="13"/>
  <c r="GG339" i="13"/>
  <c r="GH339" i="13"/>
  <c r="GI339" i="13"/>
  <c r="GJ339" i="13"/>
  <c r="GK339" i="13"/>
  <c r="GL339" i="13"/>
  <c r="GM339" i="13"/>
  <c r="GN339" i="13"/>
  <c r="GO339" i="13"/>
  <c r="GP339" i="13"/>
  <c r="GQ339" i="13"/>
  <c r="GR339" i="13"/>
  <c r="GS339" i="13"/>
  <c r="GT339" i="13"/>
  <c r="GU339" i="13"/>
  <c r="GV339" i="13"/>
  <c r="GW339" i="13"/>
  <c r="GX339" i="13"/>
  <c r="GY339" i="13"/>
  <c r="GZ339" i="13"/>
  <c r="HA339" i="13"/>
  <c r="HB339" i="13"/>
  <c r="HC339" i="13"/>
  <c r="HD339" i="13"/>
  <c r="HE339" i="13"/>
  <c r="HF339" i="13"/>
  <c r="HG339" i="13"/>
  <c r="HH339" i="13"/>
  <c r="HI339" i="13"/>
  <c r="HJ339" i="13"/>
  <c r="HK339" i="13"/>
  <c r="HL339" i="13"/>
  <c r="HM339" i="13"/>
  <c r="HN339" i="13"/>
  <c r="FV340" i="13"/>
  <c r="FW340" i="13"/>
  <c r="FX340" i="13"/>
  <c r="FY340" i="13"/>
  <c r="FZ340" i="13"/>
  <c r="GA340" i="13"/>
  <c r="GB340" i="13"/>
  <c r="GC340" i="13"/>
  <c r="GD340" i="13"/>
  <c r="GE340" i="13"/>
  <c r="GF340" i="13"/>
  <c r="GG340" i="13"/>
  <c r="GH340" i="13"/>
  <c r="GI340" i="13"/>
  <c r="GJ340" i="13"/>
  <c r="GK340" i="13"/>
  <c r="GL340" i="13"/>
  <c r="GM340" i="13"/>
  <c r="GN340" i="13"/>
  <c r="GO340" i="13"/>
  <c r="GP340" i="13"/>
  <c r="GQ340" i="13"/>
  <c r="GR340" i="13"/>
  <c r="GS340" i="13"/>
  <c r="GT340" i="13"/>
  <c r="GU340" i="13"/>
  <c r="GV340" i="13"/>
  <c r="GW340" i="13"/>
  <c r="GX340" i="13"/>
  <c r="GY340" i="13"/>
  <c r="GZ340" i="13"/>
  <c r="HA340" i="13"/>
  <c r="HB340" i="13"/>
  <c r="HC340" i="13"/>
  <c r="HD340" i="13"/>
  <c r="HE340" i="13"/>
  <c r="HF340" i="13"/>
  <c r="HG340" i="13"/>
  <c r="HH340" i="13"/>
  <c r="HI340" i="13"/>
  <c r="HJ340" i="13"/>
  <c r="HK340" i="13"/>
  <c r="HL340" i="13"/>
  <c r="HM340" i="13"/>
  <c r="HN340" i="13"/>
  <c r="FV341" i="13"/>
  <c r="FW341" i="13"/>
  <c r="FX341" i="13"/>
  <c r="FY341" i="13"/>
  <c r="FZ341" i="13"/>
  <c r="GA341" i="13"/>
  <c r="GB341" i="13"/>
  <c r="GC341" i="13"/>
  <c r="GD341" i="13"/>
  <c r="GE341" i="13"/>
  <c r="GF341" i="13"/>
  <c r="GG341" i="13"/>
  <c r="GH341" i="13"/>
  <c r="GI341" i="13"/>
  <c r="GJ341" i="13"/>
  <c r="GK341" i="13"/>
  <c r="GL341" i="13"/>
  <c r="GM341" i="13"/>
  <c r="GN341" i="13"/>
  <c r="GO341" i="13"/>
  <c r="GP341" i="13"/>
  <c r="GQ341" i="13"/>
  <c r="GR341" i="13"/>
  <c r="GS341" i="13"/>
  <c r="GT341" i="13"/>
  <c r="GU341" i="13"/>
  <c r="GV341" i="13"/>
  <c r="GW341" i="13"/>
  <c r="GX341" i="13"/>
  <c r="GY341" i="13"/>
  <c r="GZ341" i="13"/>
  <c r="HA341" i="13"/>
  <c r="HB341" i="13"/>
  <c r="HC341" i="13"/>
  <c r="HD341" i="13"/>
  <c r="HE341" i="13"/>
  <c r="HF341" i="13"/>
  <c r="HG341" i="13"/>
  <c r="HH341" i="13"/>
  <c r="HI341" i="13"/>
  <c r="HJ341" i="13"/>
  <c r="HK341" i="13"/>
  <c r="HL341" i="13"/>
  <c r="HM341" i="13"/>
  <c r="HN341" i="13"/>
  <c r="FV342" i="13"/>
  <c r="FW342" i="13"/>
  <c r="FX342" i="13"/>
  <c r="FY342" i="13"/>
  <c r="FZ342" i="13"/>
  <c r="GA342" i="13"/>
  <c r="GB342" i="13"/>
  <c r="GC342" i="13"/>
  <c r="GD342" i="13"/>
  <c r="GE342" i="13"/>
  <c r="GF342" i="13"/>
  <c r="GG342" i="13"/>
  <c r="GH342" i="13"/>
  <c r="GI342" i="13"/>
  <c r="GJ342" i="13"/>
  <c r="GK342" i="13"/>
  <c r="GL342" i="13"/>
  <c r="GM342" i="13"/>
  <c r="GN342" i="13"/>
  <c r="GO342" i="13"/>
  <c r="GP342" i="13"/>
  <c r="GQ342" i="13"/>
  <c r="GR342" i="13"/>
  <c r="GS342" i="13"/>
  <c r="GT342" i="13"/>
  <c r="GU342" i="13"/>
  <c r="GV342" i="13"/>
  <c r="GW342" i="13"/>
  <c r="GX342" i="13"/>
  <c r="GY342" i="13"/>
  <c r="GZ342" i="13"/>
  <c r="HA342" i="13"/>
  <c r="HB342" i="13"/>
  <c r="HC342" i="13"/>
  <c r="HD342" i="13"/>
  <c r="HE342" i="13"/>
  <c r="HF342" i="13"/>
  <c r="HG342" i="13"/>
  <c r="HH342" i="13"/>
  <c r="HI342" i="13"/>
  <c r="HJ342" i="13"/>
  <c r="HK342" i="13"/>
  <c r="HL342" i="13"/>
  <c r="HM342" i="13"/>
  <c r="HN342" i="13"/>
  <c r="FV343" i="13"/>
  <c r="FW343" i="13"/>
  <c r="FX343" i="13"/>
  <c r="FY343" i="13"/>
  <c r="FZ343" i="13"/>
  <c r="GA343" i="13"/>
  <c r="GB343" i="13"/>
  <c r="GC343" i="13"/>
  <c r="GD343" i="13"/>
  <c r="GE343" i="13"/>
  <c r="GF343" i="13"/>
  <c r="GG343" i="13"/>
  <c r="GH343" i="13"/>
  <c r="GI343" i="13"/>
  <c r="GJ343" i="13"/>
  <c r="GK343" i="13"/>
  <c r="GL343" i="13"/>
  <c r="GM343" i="13"/>
  <c r="GN343" i="13"/>
  <c r="GO343" i="13"/>
  <c r="GP343" i="13"/>
  <c r="GQ343" i="13"/>
  <c r="GR343" i="13"/>
  <c r="GS343" i="13"/>
  <c r="GT343" i="13"/>
  <c r="GU343" i="13"/>
  <c r="GV343" i="13"/>
  <c r="GW343" i="13"/>
  <c r="GX343" i="13"/>
  <c r="GY343" i="13"/>
  <c r="GZ343" i="13"/>
  <c r="HA343" i="13"/>
  <c r="HB343" i="13"/>
  <c r="HC343" i="13"/>
  <c r="HD343" i="13"/>
  <c r="HE343" i="13"/>
  <c r="HF343" i="13"/>
  <c r="HG343" i="13"/>
  <c r="HH343" i="13"/>
  <c r="HI343" i="13"/>
  <c r="HJ343" i="13"/>
  <c r="HK343" i="13"/>
  <c r="HL343" i="13"/>
  <c r="HM343" i="13"/>
  <c r="HN343" i="13"/>
  <c r="F1" i="13"/>
  <c r="G1" i="13" s="1"/>
  <c r="H1" i="13" s="1"/>
  <c r="I1" i="13" s="1"/>
  <c r="J1" i="13" s="1"/>
  <c r="K1" i="13" s="1"/>
  <c r="L1" i="13" s="1"/>
  <c r="M1" i="13" s="1"/>
  <c r="N1" i="13" s="1"/>
  <c r="O1" i="13" s="1"/>
  <c r="P1" i="13" s="1"/>
  <c r="Q1" i="13" s="1"/>
  <c r="R1" i="13" s="1"/>
  <c r="S1" i="13" s="1"/>
  <c r="T1" i="13" s="1"/>
  <c r="U1" i="13" s="1"/>
  <c r="V1" i="13" s="1"/>
  <c r="W1" i="13" s="1"/>
  <c r="X1" i="13" s="1"/>
  <c r="Y1" i="13" s="1"/>
  <c r="Z1" i="13" s="1"/>
  <c r="AA1" i="13" s="1"/>
  <c r="AB1" i="13" s="1"/>
  <c r="AC1" i="13" s="1"/>
  <c r="AD1" i="13" s="1"/>
  <c r="AE1" i="13" s="1"/>
  <c r="AF1" i="13" s="1"/>
  <c r="AG1" i="13" s="1"/>
  <c r="AH1" i="13" s="1"/>
  <c r="AI1" i="13" s="1"/>
  <c r="AJ1" i="13" s="1"/>
  <c r="AK1" i="13" s="1"/>
  <c r="AL1" i="13" s="1"/>
  <c r="AM1" i="13" s="1"/>
  <c r="AN1" i="13" s="1"/>
  <c r="AO1" i="13" s="1"/>
  <c r="AP1" i="13" s="1"/>
  <c r="AQ1" i="13" s="1"/>
  <c r="AR1" i="13" s="1"/>
  <c r="AS1" i="13" s="1"/>
  <c r="AT1" i="13" s="1"/>
  <c r="AU1" i="13" s="1"/>
  <c r="AV1" i="13" s="1"/>
  <c r="AW1" i="13" s="1"/>
  <c r="AX1" i="13" s="1"/>
  <c r="AY1" i="13" s="1"/>
  <c r="AZ1" i="13" s="1"/>
  <c r="BA1" i="13" s="1"/>
  <c r="BB1" i="13" s="1"/>
  <c r="BC1" i="13" s="1"/>
  <c r="BD1" i="13" s="1"/>
  <c r="BE1" i="13" s="1"/>
  <c r="BF1" i="13" s="1"/>
  <c r="BG1" i="13" s="1"/>
  <c r="BH1" i="13" s="1"/>
  <c r="BI1" i="13" s="1"/>
  <c r="BJ1" i="13" s="1"/>
  <c r="BK1" i="13" s="1"/>
  <c r="BL1" i="13" s="1"/>
  <c r="BM1" i="13" s="1"/>
  <c r="BN1" i="13" s="1"/>
  <c r="BO1" i="13" s="1"/>
  <c r="BP1" i="13" s="1"/>
  <c r="BQ1" i="13" s="1"/>
  <c r="BR1" i="13" s="1"/>
  <c r="BS1" i="13" s="1"/>
  <c r="BT1" i="13" s="1"/>
  <c r="BU1" i="13" s="1"/>
  <c r="BV1" i="13" s="1"/>
  <c r="BW1" i="13" s="1"/>
  <c r="BX1" i="13" s="1"/>
  <c r="BY1" i="13" s="1"/>
  <c r="BZ1" i="13" s="1"/>
  <c r="CA1" i="13" s="1"/>
  <c r="CB1" i="13" s="1"/>
  <c r="CC1" i="13" s="1"/>
  <c r="CD1" i="13" s="1"/>
  <c r="CE1" i="13" s="1"/>
  <c r="CF1" i="13" s="1"/>
  <c r="CG1" i="13" s="1"/>
  <c r="CH1" i="13" s="1"/>
  <c r="CI1" i="13" s="1"/>
  <c r="CJ1" i="13" s="1"/>
  <c r="CK1" i="13" s="1"/>
  <c r="CL1" i="13" s="1"/>
  <c r="CM1" i="13" s="1"/>
  <c r="CN1" i="13" s="1"/>
  <c r="CO1" i="13" s="1"/>
  <c r="CP1" i="13" s="1"/>
  <c r="CQ1" i="13" s="1"/>
  <c r="CR1" i="13" s="1"/>
  <c r="CS1" i="13" s="1"/>
  <c r="CT1" i="13" s="1"/>
  <c r="CU1" i="13" s="1"/>
  <c r="CV1" i="13" s="1"/>
  <c r="CW1" i="13" s="1"/>
  <c r="CX1" i="13" s="1"/>
  <c r="CY1" i="13" s="1"/>
  <c r="CZ1" i="13" s="1"/>
  <c r="DA1" i="13" s="1"/>
  <c r="DB1" i="13" s="1"/>
  <c r="DC1" i="13" s="1"/>
  <c r="DD1" i="13" s="1"/>
  <c r="DE1" i="13" s="1"/>
  <c r="DF1" i="13" s="1"/>
  <c r="DG1" i="13" s="1"/>
  <c r="DH1" i="13" s="1"/>
  <c r="DI1" i="13" s="1"/>
  <c r="DJ1" i="13" s="1"/>
  <c r="DK1" i="13" s="1"/>
  <c r="DL1" i="13" s="1"/>
  <c r="DM1" i="13" s="1"/>
  <c r="DN1" i="13" s="1"/>
  <c r="DO1" i="13" s="1"/>
  <c r="DP1" i="13" s="1"/>
  <c r="DQ1" i="13" s="1"/>
  <c r="DR1" i="13" s="1"/>
  <c r="DS1" i="13" s="1"/>
  <c r="DT1" i="13" s="1"/>
  <c r="DU1" i="13" s="1"/>
  <c r="DV1" i="13" s="1"/>
  <c r="DW1" i="13" s="1"/>
  <c r="DX1" i="13" s="1"/>
  <c r="DY1" i="13" s="1"/>
  <c r="DZ1" i="13" s="1"/>
  <c r="EA1" i="13" s="1"/>
  <c r="EB1" i="13" s="1"/>
  <c r="EC1" i="13" s="1"/>
  <c r="ED1" i="13" s="1"/>
  <c r="EE1" i="13" s="1"/>
  <c r="EF1" i="13" s="1"/>
  <c r="EG1" i="13" s="1"/>
  <c r="EH1" i="13" s="1"/>
  <c r="EI1" i="13" s="1"/>
  <c r="EJ1" i="13" s="1"/>
  <c r="EK1" i="13" s="1"/>
  <c r="EL1" i="13" s="1"/>
  <c r="EM1" i="13" s="1"/>
  <c r="EN1" i="13" s="1"/>
  <c r="EO1" i="13" s="1"/>
  <c r="EP1" i="13" s="1"/>
  <c r="EQ1" i="13" s="1"/>
  <c r="ER1" i="13" s="1"/>
  <c r="ES1" i="13" s="1"/>
  <c r="ET1" i="13" s="1"/>
  <c r="EU1" i="13" s="1"/>
  <c r="EV1" i="13" s="1"/>
  <c r="EW1" i="13" s="1"/>
  <c r="EX1" i="13" s="1"/>
  <c r="EY1" i="13" s="1"/>
  <c r="EZ1" i="13" s="1"/>
  <c r="FA1" i="13" s="1"/>
  <c r="FB1" i="13" s="1"/>
  <c r="FC1" i="13" s="1"/>
  <c r="FD1" i="13" s="1"/>
  <c r="FE1" i="13" s="1"/>
  <c r="FF1" i="13" s="1"/>
  <c r="FG1" i="13" s="1"/>
  <c r="FH1" i="13" s="1"/>
  <c r="FI1" i="13" s="1"/>
  <c r="FJ1" i="13" s="1"/>
  <c r="FK1" i="13" s="1"/>
  <c r="FL1" i="13" s="1"/>
  <c r="FM1" i="13" s="1"/>
  <c r="FN1" i="13" s="1"/>
  <c r="FO1" i="13" s="1"/>
  <c r="FP1" i="13" s="1"/>
  <c r="FQ1" i="13" s="1"/>
  <c r="FR1" i="13" s="1"/>
  <c r="FS1" i="13" s="1"/>
  <c r="FT1" i="13" s="1"/>
  <c r="FU1" i="13" s="1"/>
  <c r="FV1" i="13" s="1"/>
  <c r="FW1" i="13" s="1"/>
  <c r="FX1" i="13" s="1"/>
  <c r="FY1" i="13" s="1"/>
  <c r="FZ1" i="13" s="1"/>
  <c r="GA1" i="13" s="1"/>
  <c r="GB1" i="13" s="1"/>
  <c r="GC1" i="13" s="1"/>
  <c r="GD1" i="13" s="1"/>
  <c r="GE1" i="13" s="1"/>
  <c r="GF1" i="13" s="1"/>
  <c r="GG1" i="13" s="1"/>
  <c r="GH1" i="13" s="1"/>
  <c r="GI1" i="13" s="1"/>
  <c r="GJ1" i="13" s="1"/>
  <c r="GK1" i="13" s="1"/>
  <c r="GL1" i="13" s="1"/>
  <c r="GM1" i="13" s="1"/>
  <c r="GN1" i="13" s="1"/>
  <c r="GO1" i="13" s="1"/>
  <c r="GP1" i="13" s="1"/>
  <c r="GQ1" i="13" s="1"/>
  <c r="GR1" i="13" s="1"/>
  <c r="GS1" i="13" s="1"/>
  <c r="GT1" i="13" s="1"/>
  <c r="GU1" i="13" s="1"/>
  <c r="GV1" i="13" s="1"/>
  <c r="GW1" i="13" s="1"/>
  <c r="GX1" i="13" s="1"/>
  <c r="GY1" i="13" s="1"/>
  <c r="GZ1" i="13" s="1"/>
  <c r="HA1" i="13" s="1"/>
  <c r="HB1" i="13" s="1"/>
  <c r="HC1" i="13" s="1"/>
  <c r="HD1" i="13" s="1"/>
  <c r="HE1" i="13" s="1"/>
  <c r="HF1" i="13" s="1"/>
  <c r="HG1" i="13" s="1"/>
  <c r="HH1" i="13" s="1"/>
  <c r="HI1" i="13" s="1"/>
  <c r="HJ1" i="13" s="1"/>
  <c r="HK1" i="13" s="1"/>
  <c r="HL1" i="13" s="1"/>
  <c r="HM1" i="13" s="1"/>
  <c r="HN1" i="13" s="1"/>
  <c r="HO1" i="13" s="1"/>
  <c r="HP1" i="13" s="1"/>
  <c r="HQ1" i="13" s="1"/>
  <c r="HR1" i="13" s="1"/>
  <c r="HS1" i="13" s="1"/>
  <c r="HT1" i="13" s="1"/>
  <c r="HU1" i="13" s="1"/>
  <c r="HV1" i="13" s="1"/>
  <c r="HW1" i="13" s="1"/>
  <c r="HX1" i="13" s="1"/>
  <c r="HY1" i="13" s="1"/>
  <c r="HZ1" i="13" s="1"/>
  <c r="IA1" i="13" s="1"/>
  <c r="IB1" i="13" s="1"/>
  <c r="IC1" i="13" s="1"/>
  <c r="ID1" i="13" s="1"/>
  <c r="IE1" i="13" s="1"/>
  <c r="IF1" i="13" s="1"/>
  <c r="IG1" i="13" s="1"/>
  <c r="IH1" i="13" s="1"/>
  <c r="FU336" i="13"/>
  <c r="J52" i="6" s="1"/>
  <c r="FT336" i="13"/>
  <c r="I52" i="6" s="1"/>
  <c r="FS336" i="13"/>
  <c r="H52" i="6" s="1"/>
  <c r="FR336" i="13"/>
  <c r="G52" i="6" s="1"/>
  <c r="FQ336" i="13"/>
  <c r="F52" i="6" s="1"/>
  <c r="FP336" i="13"/>
  <c r="E52" i="6" s="1"/>
  <c r="FO336" i="13"/>
  <c r="FN336" i="13"/>
  <c r="FM336" i="13"/>
  <c r="FL336" i="13"/>
  <c r="FK336" i="13"/>
  <c r="FJ336" i="13"/>
  <c r="FI336" i="13"/>
  <c r="FH336" i="13"/>
  <c r="FG336" i="13"/>
  <c r="FF336" i="13"/>
  <c r="FE336" i="13"/>
  <c r="FD336" i="13"/>
  <c r="FC336" i="13"/>
  <c r="FB336" i="13"/>
  <c r="FA336" i="13"/>
  <c r="EZ336" i="13"/>
  <c r="EY336" i="13"/>
  <c r="EX336" i="13"/>
  <c r="EW336" i="13"/>
  <c r="EV336" i="13"/>
  <c r="EU336" i="13"/>
  <c r="ET336" i="13"/>
  <c r="ES336" i="13"/>
  <c r="ER336" i="13"/>
  <c r="EQ336" i="13"/>
  <c r="EP336" i="13"/>
  <c r="EO336" i="13"/>
  <c r="EN336" i="13"/>
  <c r="EM336" i="13"/>
  <c r="EL336" i="13"/>
  <c r="EK336" i="13"/>
  <c r="EJ336" i="13"/>
  <c r="EI336" i="13"/>
  <c r="EH336" i="13"/>
  <c r="EG336" i="13"/>
  <c r="EF336" i="13"/>
  <c r="EE336" i="13"/>
  <c r="ED336" i="13"/>
  <c r="EC336" i="13"/>
  <c r="EB336" i="13"/>
  <c r="EA336" i="13"/>
  <c r="DZ336" i="13"/>
  <c r="DY336" i="13"/>
  <c r="DX336" i="13"/>
  <c r="DW336" i="13"/>
  <c r="DV336" i="13"/>
  <c r="DU336" i="13"/>
  <c r="DT336" i="13"/>
  <c r="DS336" i="13"/>
  <c r="DR336" i="13"/>
  <c r="DQ336" i="13"/>
  <c r="DP336" i="13"/>
  <c r="DO336" i="13"/>
  <c r="DN336" i="13"/>
  <c r="DM336" i="13"/>
  <c r="DL336" i="13"/>
  <c r="DK336" i="13"/>
  <c r="DJ336" i="13"/>
  <c r="DI336" i="13"/>
  <c r="DH336" i="13"/>
  <c r="DG336" i="13"/>
  <c r="DF336" i="13"/>
  <c r="DE336" i="13"/>
  <c r="DD336" i="13"/>
  <c r="DC336" i="13"/>
  <c r="DB336" i="13"/>
  <c r="DA336" i="13"/>
  <c r="CZ336" i="13"/>
  <c r="CY336" i="13"/>
  <c r="CX336" i="13"/>
  <c r="CW336" i="13"/>
  <c r="CV336" i="13"/>
  <c r="CU336" i="13"/>
  <c r="CT336" i="13"/>
  <c r="CS336" i="13"/>
  <c r="CR336" i="13"/>
  <c r="CQ336" i="13"/>
  <c r="CP336" i="13"/>
  <c r="CO336" i="13"/>
  <c r="CN336" i="13"/>
  <c r="CM336" i="13"/>
  <c r="CL336" i="13"/>
  <c r="CK336" i="13"/>
  <c r="CJ336" i="13"/>
  <c r="CI336" i="13"/>
  <c r="CH336" i="13"/>
  <c r="CG336" i="13"/>
  <c r="CF336" i="13"/>
  <c r="CE336" i="13"/>
  <c r="CD336" i="13"/>
  <c r="CC336" i="13"/>
  <c r="CB336" i="13"/>
  <c r="CA336" i="13"/>
  <c r="BZ336" i="13"/>
  <c r="BY336" i="13"/>
  <c r="BX336" i="13"/>
  <c r="BW336" i="13"/>
  <c r="BV336" i="13"/>
  <c r="BU336" i="13"/>
  <c r="BT336" i="13"/>
  <c r="BS336" i="13"/>
  <c r="BR336" i="13"/>
  <c r="BQ336" i="13"/>
  <c r="BP336" i="13"/>
  <c r="BO336" i="13"/>
  <c r="BN336" i="13"/>
  <c r="BM336" i="13"/>
  <c r="BL336" i="13"/>
  <c r="BK336" i="13"/>
  <c r="BJ336" i="13"/>
  <c r="BI336" i="13"/>
  <c r="AX336" i="13"/>
  <c r="BG336" i="13"/>
  <c r="BF336" i="13"/>
  <c r="BE336" i="13"/>
  <c r="BD336" i="13"/>
  <c r="BC336" i="13"/>
  <c r="BB336" i="13"/>
  <c r="BA336" i="13"/>
  <c r="AZ336" i="13"/>
  <c r="AY336" i="13"/>
  <c r="E336" i="13"/>
  <c r="E16" i="6" s="1"/>
  <c r="F336" i="13"/>
  <c r="F16" i="6" s="1"/>
  <c r="G336" i="13"/>
  <c r="G16" i="6" s="1"/>
  <c r="H336" i="13"/>
  <c r="H16" i="6" s="1"/>
  <c r="I336" i="13"/>
  <c r="I16" i="6" s="1"/>
  <c r="J336" i="13"/>
  <c r="J16" i="6" s="1"/>
  <c r="K336" i="13"/>
  <c r="K16" i="6" s="1"/>
  <c r="L336" i="13"/>
  <c r="L16" i="6" s="1"/>
  <c r="M336" i="13"/>
  <c r="M16" i="6" s="1"/>
  <c r="N336" i="13"/>
  <c r="E18" i="6" s="1"/>
  <c r="O336" i="13"/>
  <c r="P336" i="13"/>
  <c r="Q336" i="13"/>
  <c r="R336" i="13"/>
  <c r="S336" i="13"/>
  <c r="T336" i="13"/>
  <c r="U336" i="13"/>
  <c r="V336" i="13"/>
  <c r="W336" i="13"/>
  <c r="X336" i="13"/>
  <c r="Y336" i="13"/>
  <c r="Z336" i="13"/>
  <c r="AA336" i="13"/>
  <c r="AB336" i="13"/>
  <c r="AC336" i="13"/>
  <c r="AD336" i="13"/>
  <c r="AE336" i="13"/>
  <c r="AF336" i="13"/>
  <c r="AG336" i="13"/>
  <c r="AH336" i="13"/>
  <c r="AI336" i="13"/>
  <c r="AJ336" i="13"/>
  <c r="AK336" i="13"/>
  <c r="AL336" i="13"/>
  <c r="AM336" i="13"/>
  <c r="AN336" i="13"/>
  <c r="AO336" i="13"/>
  <c r="AP336" i="13"/>
  <c r="AQ336" i="13"/>
  <c r="AR336" i="13"/>
  <c r="AS336" i="13"/>
  <c r="AT336" i="13"/>
  <c r="AU336" i="13"/>
  <c r="AV336" i="13"/>
  <c r="AW336" i="13"/>
  <c r="AE685" i="13"/>
  <c r="AD685" i="13"/>
  <c r="AC685" i="13"/>
  <c r="AB685" i="13"/>
  <c r="G685" i="13"/>
  <c r="E685" i="13"/>
  <c r="F688" i="13"/>
  <c r="G688" i="13"/>
  <c r="H688" i="13"/>
  <c r="I688" i="13"/>
  <c r="J688" i="13"/>
  <c r="K688" i="13"/>
  <c r="L688" i="13"/>
  <c r="M688" i="13"/>
  <c r="N688" i="13"/>
  <c r="O688" i="13"/>
  <c r="P688" i="13"/>
  <c r="Q688" i="13"/>
  <c r="R688" i="13"/>
  <c r="S688" i="13"/>
  <c r="T688" i="13"/>
  <c r="U688" i="13"/>
  <c r="V688" i="13"/>
  <c r="W688" i="13"/>
  <c r="X688" i="13"/>
  <c r="Y688" i="13"/>
  <c r="Z688" i="13"/>
  <c r="AA688" i="13"/>
  <c r="AB688" i="13"/>
  <c r="AC688" i="13"/>
  <c r="AD688" i="13"/>
  <c r="AE688" i="13"/>
  <c r="F689" i="13"/>
  <c r="G689" i="13"/>
  <c r="H689" i="13"/>
  <c r="I689" i="13"/>
  <c r="J689" i="13"/>
  <c r="K689" i="13"/>
  <c r="L689" i="13"/>
  <c r="M689" i="13"/>
  <c r="N689" i="13"/>
  <c r="O689" i="13"/>
  <c r="P689" i="13"/>
  <c r="Q689" i="13"/>
  <c r="R689" i="13"/>
  <c r="S689" i="13"/>
  <c r="T689" i="13"/>
  <c r="U689" i="13"/>
  <c r="V689" i="13"/>
  <c r="W689" i="13"/>
  <c r="X689" i="13"/>
  <c r="Y689" i="13"/>
  <c r="Z689" i="13"/>
  <c r="AA689" i="13"/>
  <c r="AB689" i="13"/>
  <c r="AC689" i="13"/>
  <c r="AD689" i="13"/>
  <c r="AE689" i="13"/>
  <c r="F690" i="13"/>
  <c r="G690" i="13"/>
  <c r="H690" i="13"/>
  <c r="I690" i="13"/>
  <c r="J690" i="13"/>
  <c r="K690" i="13"/>
  <c r="L690" i="13"/>
  <c r="M690" i="13"/>
  <c r="N690" i="13"/>
  <c r="O690" i="13"/>
  <c r="P690" i="13"/>
  <c r="Q690" i="13"/>
  <c r="R690" i="13"/>
  <c r="S690" i="13"/>
  <c r="T690" i="13"/>
  <c r="U690" i="13"/>
  <c r="V690" i="13"/>
  <c r="W690" i="13"/>
  <c r="X690" i="13"/>
  <c r="Y690" i="13"/>
  <c r="Z690" i="13"/>
  <c r="AA690" i="13"/>
  <c r="AB690" i="13"/>
  <c r="AC690" i="13"/>
  <c r="AD690" i="13"/>
  <c r="AE690" i="13"/>
  <c r="F691" i="13"/>
  <c r="G691" i="13"/>
  <c r="H691" i="13"/>
  <c r="I691" i="13"/>
  <c r="J691" i="13"/>
  <c r="K691" i="13"/>
  <c r="L691" i="13"/>
  <c r="M691" i="13"/>
  <c r="N691" i="13"/>
  <c r="O691" i="13"/>
  <c r="P691" i="13"/>
  <c r="Q691" i="13"/>
  <c r="R691" i="13"/>
  <c r="S691" i="13"/>
  <c r="T691" i="13"/>
  <c r="U691" i="13"/>
  <c r="V691" i="13"/>
  <c r="W691" i="13"/>
  <c r="X691" i="13"/>
  <c r="Y691" i="13"/>
  <c r="Z691" i="13"/>
  <c r="AA691" i="13"/>
  <c r="AB691" i="13"/>
  <c r="AC691" i="13"/>
  <c r="AD691" i="13"/>
  <c r="AE691" i="13"/>
  <c r="F692" i="13"/>
  <c r="G692" i="13"/>
  <c r="H692" i="13"/>
  <c r="I692" i="13"/>
  <c r="J692" i="13"/>
  <c r="K692" i="13"/>
  <c r="L692" i="13"/>
  <c r="M692" i="13"/>
  <c r="N692" i="13"/>
  <c r="O692" i="13"/>
  <c r="P692" i="13"/>
  <c r="Q692" i="13"/>
  <c r="R692" i="13"/>
  <c r="S692" i="13"/>
  <c r="T692" i="13"/>
  <c r="U692" i="13"/>
  <c r="V692" i="13"/>
  <c r="W692" i="13"/>
  <c r="X692" i="13"/>
  <c r="Y692" i="13"/>
  <c r="Z692" i="13"/>
  <c r="AA692" i="13"/>
  <c r="AB692" i="13"/>
  <c r="AC692" i="13"/>
  <c r="AD692" i="13"/>
  <c r="AE692" i="13"/>
  <c r="E689" i="13"/>
  <c r="E690" i="13"/>
  <c r="E691" i="13"/>
  <c r="E692" i="13"/>
  <c r="E688" i="13"/>
  <c r="E339" i="13"/>
  <c r="F339" i="13"/>
  <c r="G339" i="13"/>
  <c r="H339" i="13"/>
  <c r="I339" i="13"/>
  <c r="J339" i="13"/>
  <c r="K339" i="13"/>
  <c r="L339" i="13"/>
  <c r="M339" i="13"/>
  <c r="N339" i="13"/>
  <c r="O339" i="13"/>
  <c r="P339" i="13"/>
  <c r="Q339" i="13"/>
  <c r="R339" i="13"/>
  <c r="S339" i="13"/>
  <c r="T339" i="13"/>
  <c r="U339" i="13"/>
  <c r="V339" i="13"/>
  <c r="W339" i="13"/>
  <c r="X339" i="13"/>
  <c r="Y339" i="13"/>
  <c r="Z339" i="13"/>
  <c r="AA339" i="13"/>
  <c r="AB339" i="13"/>
  <c r="AC339" i="13"/>
  <c r="AD339" i="13"/>
  <c r="AE339" i="13"/>
  <c r="AF339" i="13"/>
  <c r="AG339" i="13"/>
  <c r="AH339" i="13"/>
  <c r="AI339" i="13"/>
  <c r="AJ339" i="13"/>
  <c r="AK339" i="13"/>
  <c r="AL339" i="13"/>
  <c r="AM339" i="13"/>
  <c r="AN339" i="13"/>
  <c r="AO339" i="13"/>
  <c r="AP339" i="13"/>
  <c r="AQ339" i="13"/>
  <c r="AR339" i="13"/>
  <c r="AS339" i="13"/>
  <c r="AT339" i="13"/>
  <c r="AU339" i="13"/>
  <c r="AV339" i="13"/>
  <c r="AW339" i="13"/>
  <c r="AX339" i="13"/>
  <c r="AY339" i="13"/>
  <c r="AZ339" i="13"/>
  <c r="BA339" i="13"/>
  <c r="BB339" i="13"/>
  <c r="BC339" i="13"/>
  <c r="BD339" i="13"/>
  <c r="BE339" i="13"/>
  <c r="BF339" i="13"/>
  <c r="BG339" i="13"/>
  <c r="BH339" i="13"/>
  <c r="BI339" i="13"/>
  <c r="BJ339" i="13"/>
  <c r="BK339" i="13"/>
  <c r="BL339" i="13"/>
  <c r="BM339" i="13"/>
  <c r="BN339" i="13"/>
  <c r="BO339" i="13"/>
  <c r="BP339" i="13"/>
  <c r="BQ339" i="13"/>
  <c r="BR339" i="13"/>
  <c r="BS339" i="13"/>
  <c r="BT339" i="13"/>
  <c r="BU339" i="13"/>
  <c r="BV339" i="13"/>
  <c r="BW339" i="13"/>
  <c r="BX339" i="13"/>
  <c r="BY339" i="13"/>
  <c r="BZ339" i="13"/>
  <c r="CA339" i="13"/>
  <c r="CB339" i="13"/>
  <c r="CC339" i="13"/>
  <c r="CD339" i="13"/>
  <c r="CE339" i="13"/>
  <c r="CF339" i="13"/>
  <c r="CG339" i="13"/>
  <c r="CH339" i="13"/>
  <c r="CI339" i="13"/>
  <c r="CJ339" i="13"/>
  <c r="CK339" i="13"/>
  <c r="CL339" i="13"/>
  <c r="CM339" i="13"/>
  <c r="CN339" i="13"/>
  <c r="CO339" i="13"/>
  <c r="CP339" i="13"/>
  <c r="CQ339" i="13"/>
  <c r="CR339" i="13"/>
  <c r="CS339" i="13"/>
  <c r="CT339" i="13"/>
  <c r="CU339" i="13"/>
  <c r="CV339" i="13"/>
  <c r="CW339" i="13"/>
  <c r="CX339" i="13"/>
  <c r="CY339" i="13"/>
  <c r="CZ339" i="13"/>
  <c r="DA339" i="13"/>
  <c r="DB339" i="13"/>
  <c r="DC339" i="13"/>
  <c r="DD339" i="13"/>
  <c r="DE339" i="13"/>
  <c r="DF339" i="13"/>
  <c r="DG339" i="13"/>
  <c r="DH339" i="13"/>
  <c r="DI339" i="13"/>
  <c r="DJ339" i="13"/>
  <c r="DK339" i="13"/>
  <c r="DL339" i="13"/>
  <c r="DM339" i="13"/>
  <c r="DN339" i="13"/>
  <c r="DO339" i="13"/>
  <c r="DP339" i="13"/>
  <c r="DQ339" i="13"/>
  <c r="DR339" i="13"/>
  <c r="DS339" i="13"/>
  <c r="DT339" i="13"/>
  <c r="DU339" i="13"/>
  <c r="DV339" i="13"/>
  <c r="DW339" i="13"/>
  <c r="DX339" i="13"/>
  <c r="DY339" i="13"/>
  <c r="DZ339" i="13"/>
  <c r="EA339" i="13"/>
  <c r="EB339" i="13"/>
  <c r="EC339" i="13"/>
  <c r="ED339" i="13"/>
  <c r="EE339" i="13"/>
  <c r="EF339" i="13"/>
  <c r="EG339" i="13"/>
  <c r="EH339" i="13"/>
  <c r="EI339" i="13"/>
  <c r="EJ339" i="13"/>
  <c r="EK339" i="13"/>
  <c r="EL339" i="13"/>
  <c r="EM339" i="13"/>
  <c r="EN339" i="13"/>
  <c r="EO339" i="13"/>
  <c r="EP339" i="13"/>
  <c r="EQ339" i="13"/>
  <c r="ER339" i="13"/>
  <c r="ES339" i="13"/>
  <c r="ET339" i="13"/>
  <c r="EU339" i="13"/>
  <c r="EV339" i="13"/>
  <c r="EW339" i="13"/>
  <c r="EX339" i="13"/>
  <c r="EY339" i="13"/>
  <c r="EZ339" i="13"/>
  <c r="FA339" i="13"/>
  <c r="FB339" i="13"/>
  <c r="FC339" i="13"/>
  <c r="FD339" i="13"/>
  <c r="FE339" i="13"/>
  <c r="FF339" i="13"/>
  <c r="FG339" i="13"/>
  <c r="FH339" i="13"/>
  <c r="FI339" i="13"/>
  <c r="FJ339" i="13"/>
  <c r="FK339" i="13"/>
  <c r="FL339" i="13"/>
  <c r="FM339" i="13"/>
  <c r="FN339" i="13"/>
  <c r="FO339" i="13"/>
  <c r="FP339" i="13"/>
  <c r="FQ339" i="13"/>
  <c r="FR339" i="13"/>
  <c r="FS339" i="13"/>
  <c r="FT339" i="13"/>
  <c r="FU339" i="13"/>
  <c r="E340" i="13"/>
  <c r="F340" i="13"/>
  <c r="G340" i="13"/>
  <c r="H340" i="13"/>
  <c r="I340" i="13"/>
  <c r="J340" i="13"/>
  <c r="K340" i="13"/>
  <c r="L340" i="13"/>
  <c r="M340" i="13"/>
  <c r="N340" i="13"/>
  <c r="O340" i="13"/>
  <c r="P340" i="13"/>
  <c r="Q340" i="13"/>
  <c r="R340" i="13"/>
  <c r="S340" i="13"/>
  <c r="T340" i="13"/>
  <c r="U340" i="13"/>
  <c r="V340" i="13"/>
  <c r="W340" i="13"/>
  <c r="X340" i="13"/>
  <c r="Y340" i="13"/>
  <c r="Z340" i="13"/>
  <c r="AA340" i="13"/>
  <c r="AB340" i="13"/>
  <c r="AC340" i="13"/>
  <c r="AD340" i="13"/>
  <c r="AE340" i="13"/>
  <c r="AF340" i="13"/>
  <c r="AG340" i="13"/>
  <c r="AH340" i="13"/>
  <c r="AI340" i="13"/>
  <c r="AJ340" i="13"/>
  <c r="AK340" i="13"/>
  <c r="AL340" i="13"/>
  <c r="AM340" i="13"/>
  <c r="AN340" i="13"/>
  <c r="AO340" i="13"/>
  <c r="AP340" i="13"/>
  <c r="AQ340" i="13"/>
  <c r="AR340" i="13"/>
  <c r="AS340" i="13"/>
  <c r="AT340" i="13"/>
  <c r="AU340" i="13"/>
  <c r="AV340" i="13"/>
  <c r="AW340" i="13"/>
  <c r="AX340" i="13"/>
  <c r="AY340" i="13"/>
  <c r="AZ340" i="13"/>
  <c r="BA340" i="13"/>
  <c r="BB340" i="13"/>
  <c r="BC340" i="13"/>
  <c r="BD340" i="13"/>
  <c r="BE340" i="13"/>
  <c r="BF340" i="13"/>
  <c r="BG340" i="13"/>
  <c r="BH340" i="13"/>
  <c r="BI340" i="13"/>
  <c r="BJ340" i="13"/>
  <c r="BK340" i="13"/>
  <c r="BL340" i="13"/>
  <c r="BM340" i="13"/>
  <c r="BN340" i="13"/>
  <c r="BO340" i="13"/>
  <c r="BP340" i="13"/>
  <c r="BQ340" i="13"/>
  <c r="BR340" i="13"/>
  <c r="BS340" i="13"/>
  <c r="BT340" i="13"/>
  <c r="BU340" i="13"/>
  <c r="BV340" i="13"/>
  <c r="BW340" i="13"/>
  <c r="BX340" i="13"/>
  <c r="BY340" i="13"/>
  <c r="BZ340" i="13"/>
  <c r="CA340" i="13"/>
  <c r="CB340" i="13"/>
  <c r="CC340" i="13"/>
  <c r="CD340" i="13"/>
  <c r="CE340" i="13"/>
  <c r="CF340" i="13"/>
  <c r="CG340" i="13"/>
  <c r="CH340" i="13"/>
  <c r="CI340" i="13"/>
  <c r="CJ340" i="13"/>
  <c r="CK340" i="13"/>
  <c r="CL340" i="13"/>
  <c r="CM340" i="13"/>
  <c r="CN340" i="13"/>
  <c r="CO340" i="13"/>
  <c r="CP340" i="13"/>
  <c r="CQ340" i="13"/>
  <c r="CR340" i="13"/>
  <c r="CS340" i="13"/>
  <c r="CT340" i="13"/>
  <c r="CU340" i="13"/>
  <c r="CV340" i="13"/>
  <c r="CW340" i="13"/>
  <c r="CX340" i="13"/>
  <c r="CY340" i="13"/>
  <c r="CZ340" i="13"/>
  <c r="DA340" i="13"/>
  <c r="DB340" i="13"/>
  <c r="DC340" i="13"/>
  <c r="DD340" i="13"/>
  <c r="DE340" i="13"/>
  <c r="DF340" i="13"/>
  <c r="DG340" i="13"/>
  <c r="DH340" i="13"/>
  <c r="DI340" i="13"/>
  <c r="DJ340" i="13"/>
  <c r="DK340" i="13"/>
  <c r="DL340" i="13"/>
  <c r="DM340" i="13"/>
  <c r="DN340" i="13"/>
  <c r="DO340" i="13"/>
  <c r="DP340" i="13"/>
  <c r="DQ340" i="13"/>
  <c r="DR340" i="13"/>
  <c r="DS340" i="13"/>
  <c r="DT340" i="13"/>
  <c r="DU340" i="13"/>
  <c r="DV340" i="13"/>
  <c r="DW340" i="13"/>
  <c r="DX340" i="13"/>
  <c r="DY340" i="13"/>
  <c r="DZ340" i="13"/>
  <c r="EA340" i="13"/>
  <c r="EB340" i="13"/>
  <c r="EC340" i="13"/>
  <c r="ED340" i="13"/>
  <c r="EE340" i="13"/>
  <c r="EF340" i="13"/>
  <c r="EG340" i="13"/>
  <c r="EH340" i="13"/>
  <c r="EI340" i="13"/>
  <c r="EJ340" i="13"/>
  <c r="EK340" i="13"/>
  <c r="EL340" i="13"/>
  <c r="EM340" i="13"/>
  <c r="EN340" i="13"/>
  <c r="EO340" i="13"/>
  <c r="EP340" i="13"/>
  <c r="EQ340" i="13"/>
  <c r="ER340" i="13"/>
  <c r="ES340" i="13"/>
  <c r="ET340" i="13"/>
  <c r="EU340" i="13"/>
  <c r="EV340" i="13"/>
  <c r="EW340" i="13"/>
  <c r="EX340" i="13"/>
  <c r="EY340" i="13"/>
  <c r="EZ340" i="13"/>
  <c r="FA340" i="13"/>
  <c r="FB340" i="13"/>
  <c r="FC340" i="13"/>
  <c r="FD340" i="13"/>
  <c r="FE340" i="13"/>
  <c r="FF340" i="13"/>
  <c r="FG340" i="13"/>
  <c r="FH340" i="13"/>
  <c r="FI340" i="13"/>
  <c r="FJ340" i="13"/>
  <c r="FK340" i="13"/>
  <c r="FL340" i="13"/>
  <c r="FM340" i="13"/>
  <c r="FN340" i="13"/>
  <c r="FO340" i="13"/>
  <c r="FP340" i="13"/>
  <c r="FQ340" i="13"/>
  <c r="FR340" i="13"/>
  <c r="FS340" i="13"/>
  <c r="FT340" i="13"/>
  <c r="FU340" i="13"/>
  <c r="E341" i="13"/>
  <c r="F341" i="13"/>
  <c r="G341" i="13"/>
  <c r="H341" i="13"/>
  <c r="I341" i="13"/>
  <c r="J341" i="13"/>
  <c r="K341" i="13"/>
  <c r="L341" i="13"/>
  <c r="M341" i="13"/>
  <c r="N341" i="13"/>
  <c r="O341" i="13"/>
  <c r="P341" i="13"/>
  <c r="Q341" i="13"/>
  <c r="R341" i="13"/>
  <c r="S341" i="13"/>
  <c r="T341" i="13"/>
  <c r="U341" i="13"/>
  <c r="V341" i="13"/>
  <c r="W341" i="13"/>
  <c r="X341" i="13"/>
  <c r="Y341" i="13"/>
  <c r="Z341" i="13"/>
  <c r="AA341" i="13"/>
  <c r="AB341" i="13"/>
  <c r="AC341" i="13"/>
  <c r="AD341" i="13"/>
  <c r="AE341" i="13"/>
  <c r="AF341" i="13"/>
  <c r="AG341" i="13"/>
  <c r="AH341" i="13"/>
  <c r="AI341" i="13"/>
  <c r="AJ341" i="13"/>
  <c r="AK341" i="13"/>
  <c r="AL341" i="13"/>
  <c r="AM341" i="13"/>
  <c r="AN341" i="13"/>
  <c r="AO341" i="13"/>
  <c r="AP341" i="13"/>
  <c r="AQ341" i="13"/>
  <c r="AR341" i="13"/>
  <c r="AS341" i="13"/>
  <c r="AT341" i="13"/>
  <c r="AU341" i="13"/>
  <c r="AV341" i="13"/>
  <c r="AW341" i="13"/>
  <c r="AX341" i="13"/>
  <c r="AY341" i="13"/>
  <c r="AZ341" i="13"/>
  <c r="BA341" i="13"/>
  <c r="BB341" i="13"/>
  <c r="BC341" i="13"/>
  <c r="BD341" i="13"/>
  <c r="BE341" i="13"/>
  <c r="BF341" i="13"/>
  <c r="BG341" i="13"/>
  <c r="BH341" i="13"/>
  <c r="BI341" i="13"/>
  <c r="BJ341" i="13"/>
  <c r="BK341" i="13"/>
  <c r="BL341" i="13"/>
  <c r="BM341" i="13"/>
  <c r="BN341" i="13"/>
  <c r="BO341" i="13"/>
  <c r="BP341" i="13"/>
  <c r="BQ341" i="13"/>
  <c r="BR341" i="13"/>
  <c r="BS341" i="13"/>
  <c r="BT341" i="13"/>
  <c r="BU341" i="13"/>
  <c r="BV341" i="13"/>
  <c r="BW341" i="13"/>
  <c r="BX341" i="13"/>
  <c r="BY341" i="13"/>
  <c r="BZ341" i="13"/>
  <c r="CA341" i="13"/>
  <c r="CB341" i="13"/>
  <c r="CC341" i="13"/>
  <c r="CD341" i="13"/>
  <c r="CE341" i="13"/>
  <c r="CF341" i="13"/>
  <c r="CG341" i="13"/>
  <c r="CH341" i="13"/>
  <c r="CI341" i="13"/>
  <c r="CJ341" i="13"/>
  <c r="CK341" i="13"/>
  <c r="CL341" i="13"/>
  <c r="CM341" i="13"/>
  <c r="CN341" i="13"/>
  <c r="CO341" i="13"/>
  <c r="CP341" i="13"/>
  <c r="CQ341" i="13"/>
  <c r="CR341" i="13"/>
  <c r="CS341" i="13"/>
  <c r="CT341" i="13"/>
  <c r="CU341" i="13"/>
  <c r="CV341" i="13"/>
  <c r="CW341" i="13"/>
  <c r="CX341" i="13"/>
  <c r="CY341" i="13"/>
  <c r="CZ341" i="13"/>
  <c r="DA341" i="13"/>
  <c r="DB341" i="13"/>
  <c r="DC341" i="13"/>
  <c r="DD341" i="13"/>
  <c r="DE341" i="13"/>
  <c r="DF341" i="13"/>
  <c r="DG341" i="13"/>
  <c r="DH341" i="13"/>
  <c r="DI341" i="13"/>
  <c r="DJ341" i="13"/>
  <c r="DK341" i="13"/>
  <c r="DL341" i="13"/>
  <c r="DM341" i="13"/>
  <c r="DN341" i="13"/>
  <c r="DO341" i="13"/>
  <c r="DP341" i="13"/>
  <c r="DQ341" i="13"/>
  <c r="DR341" i="13"/>
  <c r="DS341" i="13"/>
  <c r="DT341" i="13"/>
  <c r="DU341" i="13"/>
  <c r="DV341" i="13"/>
  <c r="DW341" i="13"/>
  <c r="DX341" i="13"/>
  <c r="DY341" i="13"/>
  <c r="DZ341" i="13"/>
  <c r="EA341" i="13"/>
  <c r="EB341" i="13"/>
  <c r="EC341" i="13"/>
  <c r="ED341" i="13"/>
  <c r="EE341" i="13"/>
  <c r="EF341" i="13"/>
  <c r="EG341" i="13"/>
  <c r="EH341" i="13"/>
  <c r="EI341" i="13"/>
  <c r="EJ341" i="13"/>
  <c r="EK341" i="13"/>
  <c r="EL341" i="13"/>
  <c r="EM341" i="13"/>
  <c r="EN341" i="13"/>
  <c r="EO341" i="13"/>
  <c r="EP341" i="13"/>
  <c r="EQ341" i="13"/>
  <c r="ER341" i="13"/>
  <c r="ES341" i="13"/>
  <c r="ET341" i="13"/>
  <c r="EU341" i="13"/>
  <c r="EV341" i="13"/>
  <c r="EW341" i="13"/>
  <c r="EX341" i="13"/>
  <c r="EY341" i="13"/>
  <c r="EZ341" i="13"/>
  <c r="FA341" i="13"/>
  <c r="FB341" i="13"/>
  <c r="FC341" i="13"/>
  <c r="FD341" i="13"/>
  <c r="FE341" i="13"/>
  <c r="FF341" i="13"/>
  <c r="FG341" i="13"/>
  <c r="FH341" i="13"/>
  <c r="FI341" i="13"/>
  <c r="FJ341" i="13"/>
  <c r="FK341" i="13"/>
  <c r="FL341" i="13"/>
  <c r="FM341" i="13"/>
  <c r="FN341" i="13"/>
  <c r="FO341" i="13"/>
  <c r="FP341" i="13"/>
  <c r="FQ341" i="13"/>
  <c r="FR341" i="13"/>
  <c r="FS341" i="13"/>
  <c r="FT341" i="13"/>
  <c r="FU341" i="13"/>
  <c r="E342" i="13"/>
  <c r="F342" i="13"/>
  <c r="G342" i="13"/>
  <c r="H342" i="13"/>
  <c r="I342" i="13"/>
  <c r="J342" i="13"/>
  <c r="K342" i="13"/>
  <c r="L342" i="13"/>
  <c r="M342" i="13"/>
  <c r="N342" i="13"/>
  <c r="O342" i="13"/>
  <c r="P342" i="13"/>
  <c r="Q342" i="13"/>
  <c r="R342" i="13"/>
  <c r="S342" i="13"/>
  <c r="T342" i="13"/>
  <c r="U342" i="13"/>
  <c r="V342" i="13"/>
  <c r="W342" i="13"/>
  <c r="X342" i="13"/>
  <c r="Y342" i="13"/>
  <c r="Z342" i="13"/>
  <c r="AA342" i="13"/>
  <c r="AB342" i="13"/>
  <c r="AC342" i="13"/>
  <c r="AD342" i="13"/>
  <c r="AE342" i="13"/>
  <c r="AF342" i="13"/>
  <c r="AG342" i="13"/>
  <c r="AH342" i="13"/>
  <c r="AI342" i="13"/>
  <c r="AJ342" i="13"/>
  <c r="AK342" i="13"/>
  <c r="AL342" i="13"/>
  <c r="AM342" i="13"/>
  <c r="AN342" i="13"/>
  <c r="AO342" i="13"/>
  <c r="AP342" i="13"/>
  <c r="AQ342" i="13"/>
  <c r="AR342" i="13"/>
  <c r="AS342" i="13"/>
  <c r="AT342" i="13"/>
  <c r="AU342" i="13"/>
  <c r="AV342" i="13"/>
  <c r="AW342" i="13"/>
  <c r="AX342" i="13"/>
  <c r="AY342" i="13"/>
  <c r="AZ342" i="13"/>
  <c r="BA342" i="13"/>
  <c r="BB342" i="13"/>
  <c r="BC342" i="13"/>
  <c r="BD342" i="13"/>
  <c r="BE342" i="13"/>
  <c r="BF342" i="13"/>
  <c r="BG342" i="13"/>
  <c r="BH342" i="13"/>
  <c r="BI342" i="13"/>
  <c r="BJ342" i="13"/>
  <c r="BK342" i="13"/>
  <c r="BL342" i="13"/>
  <c r="BM342" i="13"/>
  <c r="BN342" i="13"/>
  <c r="BO342" i="13"/>
  <c r="BP342" i="13"/>
  <c r="BQ342" i="13"/>
  <c r="BR342" i="13"/>
  <c r="BS342" i="13"/>
  <c r="BT342" i="13"/>
  <c r="BU342" i="13"/>
  <c r="BV342" i="13"/>
  <c r="BW342" i="13"/>
  <c r="BX342" i="13"/>
  <c r="BY342" i="13"/>
  <c r="BZ342" i="13"/>
  <c r="CA342" i="13"/>
  <c r="CB342" i="13"/>
  <c r="CC342" i="13"/>
  <c r="CD342" i="13"/>
  <c r="CE342" i="13"/>
  <c r="CF342" i="13"/>
  <c r="CG342" i="13"/>
  <c r="CH342" i="13"/>
  <c r="CI342" i="13"/>
  <c r="CJ342" i="13"/>
  <c r="CK342" i="13"/>
  <c r="CL342" i="13"/>
  <c r="CM342" i="13"/>
  <c r="CN342" i="13"/>
  <c r="CO342" i="13"/>
  <c r="CP342" i="13"/>
  <c r="CQ342" i="13"/>
  <c r="CR342" i="13"/>
  <c r="CS342" i="13"/>
  <c r="CT342" i="13"/>
  <c r="CU342" i="13"/>
  <c r="CV342" i="13"/>
  <c r="CW342" i="13"/>
  <c r="CX342" i="13"/>
  <c r="CY342" i="13"/>
  <c r="CZ342" i="13"/>
  <c r="DA342" i="13"/>
  <c r="DB342" i="13"/>
  <c r="DC342" i="13"/>
  <c r="DD342" i="13"/>
  <c r="DE342" i="13"/>
  <c r="DF342" i="13"/>
  <c r="DG342" i="13"/>
  <c r="DH342" i="13"/>
  <c r="DI342" i="13"/>
  <c r="DJ342" i="13"/>
  <c r="DK342" i="13"/>
  <c r="DL342" i="13"/>
  <c r="DM342" i="13"/>
  <c r="DN342" i="13"/>
  <c r="DO342" i="13"/>
  <c r="DP342" i="13"/>
  <c r="DQ342" i="13"/>
  <c r="DR342" i="13"/>
  <c r="DS342" i="13"/>
  <c r="DT342" i="13"/>
  <c r="DU342" i="13"/>
  <c r="DV342" i="13"/>
  <c r="DW342" i="13"/>
  <c r="DX342" i="13"/>
  <c r="DY342" i="13"/>
  <c r="DZ342" i="13"/>
  <c r="EA342" i="13"/>
  <c r="EB342" i="13"/>
  <c r="EC342" i="13"/>
  <c r="ED342" i="13"/>
  <c r="EE342" i="13"/>
  <c r="EF342" i="13"/>
  <c r="EG342" i="13"/>
  <c r="EH342" i="13"/>
  <c r="EI342" i="13"/>
  <c r="EJ342" i="13"/>
  <c r="EK342" i="13"/>
  <c r="EL342" i="13"/>
  <c r="EM342" i="13"/>
  <c r="EN342" i="13"/>
  <c r="EO342" i="13"/>
  <c r="EP342" i="13"/>
  <c r="EQ342" i="13"/>
  <c r="ER342" i="13"/>
  <c r="ES342" i="13"/>
  <c r="ET342" i="13"/>
  <c r="EU342" i="13"/>
  <c r="EV342" i="13"/>
  <c r="EW342" i="13"/>
  <c r="EX342" i="13"/>
  <c r="EY342" i="13"/>
  <c r="EZ342" i="13"/>
  <c r="FA342" i="13"/>
  <c r="FB342" i="13"/>
  <c r="FC342" i="13"/>
  <c r="FD342" i="13"/>
  <c r="FE342" i="13"/>
  <c r="FF342" i="13"/>
  <c r="FG342" i="13"/>
  <c r="FH342" i="13"/>
  <c r="FI342" i="13"/>
  <c r="FJ342" i="13"/>
  <c r="FK342" i="13"/>
  <c r="FL342" i="13"/>
  <c r="FM342" i="13"/>
  <c r="FN342" i="13"/>
  <c r="FO342" i="13"/>
  <c r="FP342" i="13"/>
  <c r="FQ342" i="13"/>
  <c r="FR342" i="13"/>
  <c r="FS342" i="13"/>
  <c r="FT342" i="13"/>
  <c r="FU342" i="13"/>
  <c r="E343" i="13"/>
  <c r="F343" i="13"/>
  <c r="G343" i="13"/>
  <c r="H343" i="13"/>
  <c r="I343" i="13"/>
  <c r="J343" i="13"/>
  <c r="K343" i="13"/>
  <c r="L343" i="13"/>
  <c r="M343" i="13"/>
  <c r="N343" i="13"/>
  <c r="O343" i="13"/>
  <c r="P343" i="13"/>
  <c r="Q343" i="13"/>
  <c r="R343" i="13"/>
  <c r="S343" i="13"/>
  <c r="T343" i="13"/>
  <c r="U343" i="13"/>
  <c r="V343" i="13"/>
  <c r="W343" i="13"/>
  <c r="X343" i="13"/>
  <c r="Y343" i="13"/>
  <c r="Z343" i="13"/>
  <c r="AA343" i="13"/>
  <c r="AB343" i="13"/>
  <c r="AC343" i="13"/>
  <c r="AD343" i="13"/>
  <c r="AE343" i="13"/>
  <c r="AF343" i="13"/>
  <c r="AG343" i="13"/>
  <c r="AH343" i="13"/>
  <c r="AI343" i="13"/>
  <c r="AJ343" i="13"/>
  <c r="AK343" i="13"/>
  <c r="AL343" i="13"/>
  <c r="AM343" i="13"/>
  <c r="AN343" i="13"/>
  <c r="AO343" i="13"/>
  <c r="AP343" i="13"/>
  <c r="AQ343" i="13"/>
  <c r="AR343" i="13"/>
  <c r="AS343" i="13"/>
  <c r="AT343" i="13"/>
  <c r="AU343" i="13"/>
  <c r="AV343" i="13"/>
  <c r="AW343" i="13"/>
  <c r="AX343" i="13"/>
  <c r="AY343" i="13"/>
  <c r="AZ343" i="13"/>
  <c r="BA343" i="13"/>
  <c r="BB343" i="13"/>
  <c r="BC343" i="13"/>
  <c r="BD343" i="13"/>
  <c r="BE343" i="13"/>
  <c r="BF343" i="13"/>
  <c r="BG343" i="13"/>
  <c r="BH343" i="13"/>
  <c r="BI343" i="13"/>
  <c r="BJ343" i="13"/>
  <c r="BK343" i="13"/>
  <c r="BL343" i="13"/>
  <c r="BM343" i="13"/>
  <c r="BN343" i="13"/>
  <c r="BO343" i="13"/>
  <c r="BP343" i="13"/>
  <c r="BQ343" i="13"/>
  <c r="BR343" i="13"/>
  <c r="BS343" i="13"/>
  <c r="BT343" i="13"/>
  <c r="BU343" i="13"/>
  <c r="BV343" i="13"/>
  <c r="BW343" i="13"/>
  <c r="BX343" i="13"/>
  <c r="BY343" i="13"/>
  <c r="BZ343" i="13"/>
  <c r="CA343" i="13"/>
  <c r="CB343" i="13"/>
  <c r="CC343" i="13"/>
  <c r="CD343" i="13"/>
  <c r="CE343" i="13"/>
  <c r="CF343" i="13"/>
  <c r="CG343" i="13"/>
  <c r="CH343" i="13"/>
  <c r="CI343" i="13"/>
  <c r="CJ343" i="13"/>
  <c r="CK343" i="13"/>
  <c r="CL343" i="13"/>
  <c r="CM343" i="13"/>
  <c r="CN343" i="13"/>
  <c r="CO343" i="13"/>
  <c r="CP343" i="13"/>
  <c r="CQ343" i="13"/>
  <c r="CR343" i="13"/>
  <c r="CS343" i="13"/>
  <c r="CT343" i="13"/>
  <c r="CU343" i="13"/>
  <c r="CV343" i="13"/>
  <c r="CW343" i="13"/>
  <c r="CX343" i="13"/>
  <c r="CY343" i="13"/>
  <c r="CZ343" i="13"/>
  <c r="DA343" i="13"/>
  <c r="DB343" i="13"/>
  <c r="DC343" i="13"/>
  <c r="DD343" i="13"/>
  <c r="DE343" i="13"/>
  <c r="DF343" i="13"/>
  <c r="DG343" i="13"/>
  <c r="DH343" i="13"/>
  <c r="DI343" i="13"/>
  <c r="DJ343" i="13"/>
  <c r="DK343" i="13"/>
  <c r="DL343" i="13"/>
  <c r="DM343" i="13"/>
  <c r="DN343" i="13"/>
  <c r="DO343" i="13"/>
  <c r="DP343" i="13"/>
  <c r="DQ343" i="13"/>
  <c r="DR343" i="13"/>
  <c r="DS343" i="13"/>
  <c r="DT343" i="13"/>
  <c r="DU343" i="13"/>
  <c r="DV343" i="13"/>
  <c r="DW343" i="13"/>
  <c r="DX343" i="13"/>
  <c r="DY343" i="13"/>
  <c r="DZ343" i="13"/>
  <c r="EA343" i="13"/>
  <c r="EB343" i="13"/>
  <c r="EC343" i="13"/>
  <c r="ED343" i="13"/>
  <c r="EE343" i="13"/>
  <c r="EF343" i="13"/>
  <c r="EG343" i="13"/>
  <c r="EH343" i="13"/>
  <c r="EI343" i="13"/>
  <c r="EJ343" i="13"/>
  <c r="EK343" i="13"/>
  <c r="EL343" i="13"/>
  <c r="EM343" i="13"/>
  <c r="EN343" i="13"/>
  <c r="EO343" i="13"/>
  <c r="EP343" i="13"/>
  <c r="EQ343" i="13"/>
  <c r="ER343" i="13"/>
  <c r="ES343" i="13"/>
  <c r="ET343" i="13"/>
  <c r="EU343" i="13"/>
  <c r="EV343" i="13"/>
  <c r="EW343" i="13"/>
  <c r="EX343" i="13"/>
  <c r="EY343" i="13"/>
  <c r="EZ343" i="13"/>
  <c r="FA343" i="13"/>
  <c r="FB343" i="13"/>
  <c r="FC343" i="13"/>
  <c r="FD343" i="13"/>
  <c r="FE343" i="13"/>
  <c r="FF343" i="13"/>
  <c r="FG343" i="13"/>
  <c r="FH343" i="13"/>
  <c r="FI343" i="13"/>
  <c r="FJ343" i="13"/>
  <c r="FK343" i="13"/>
  <c r="FL343" i="13"/>
  <c r="FM343" i="13"/>
  <c r="FN343" i="13"/>
  <c r="FO343" i="13"/>
  <c r="FP343" i="13"/>
  <c r="FQ343" i="13"/>
  <c r="FR343" i="13"/>
  <c r="FS343" i="13"/>
  <c r="FT343" i="13"/>
  <c r="FU343" i="13"/>
  <c r="BX692" i="13" l="1"/>
  <c r="BW692" i="13"/>
  <c r="BY692" i="13" s="1"/>
  <c r="BW691" i="13"/>
  <c r="BY691" i="13" s="1"/>
  <c r="BX691" i="13"/>
  <c r="BW690" i="13"/>
  <c r="BY690" i="13" s="1"/>
  <c r="BX690" i="13"/>
  <c r="BX688" i="13"/>
  <c r="BW688" i="13"/>
  <c r="BY688" i="13" s="1"/>
  <c r="BW689" i="13"/>
  <c r="BY689" i="13" s="1"/>
  <c r="BX689" i="13"/>
  <c r="F60" i="8"/>
  <c r="F62" i="8"/>
  <c r="F65" i="8"/>
  <c r="F31" i="8"/>
  <c r="II1" i="13"/>
  <c r="IJ1" i="13" s="1"/>
  <c r="IK1" i="13" s="1"/>
  <c r="IL1" i="13" s="1"/>
  <c r="IM1" i="13" s="1"/>
  <c r="IN1" i="13" s="1"/>
  <c r="IO1" i="13" s="1"/>
  <c r="IP1" i="13" s="1"/>
  <c r="IQ1" i="13" s="1"/>
  <c r="IR1" i="13" s="1"/>
  <c r="IS1" i="13" s="1"/>
  <c r="IT1" i="13" s="1"/>
  <c r="IU1" i="13" s="1"/>
  <c r="IV1" i="13" s="1"/>
  <c r="IW1" i="13" s="1"/>
  <c r="IX1" i="13" s="1"/>
  <c r="IY1" i="13" s="1"/>
  <c r="IZ1" i="13" s="1"/>
  <c r="JA1" i="13" s="1"/>
  <c r="JB1" i="13" s="1"/>
  <c r="JC1" i="13" s="1"/>
  <c r="JD1" i="13" s="1"/>
  <c r="JE1" i="13" s="1"/>
  <c r="JF1" i="13" s="1"/>
  <c r="JG1" i="13" s="1"/>
  <c r="JH1" i="13" s="1"/>
  <c r="JI1" i="13" s="1"/>
  <c r="JJ1" i="13" s="1"/>
  <c r="JK1" i="13" s="1"/>
  <c r="JL1" i="13" s="1"/>
  <c r="JM1" i="13" s="1"/>
  <c r="JN1" i="13" s="1"/>
  <c r="F169" i="8"/>
  <c r="F165" i="8"/>
  <c r="F154" i="8"/>
  <c r="F150" i="8"/>
  <c r="F139" i="8"/>
  <c r="F131" i="8"/>
  <c r="F122" i="8"/>
  <c r="F114" i="8"/>
  <c r="F106" i="8"/>
  <c r="F98" i="8"/>
  <c r="F168" i="8"/>
  <c r="F164" i="8"/>
  <c r="F153" i="8"/>
  <c r="F149" i="8"/>
  <c r="F137" i="8"/>
  <c r="F129" i="8"/>
  <c r="F120" i="8"/>
  <c r="F112" i="8"/>
  <c r="F104" i="8"/>
  <c r="F96" i="8"/>
  <c r="F167" i="8"/>
  <c r="F163" i="8"/>
  <c r="F152" i="8"/>
  <c r="F148" i="8"/>
  <c r="F135" i="8"/>
  <c r="F127" i="8"/>
  <c r="F118" i="8"/>
  <c r="F110" i="8"/>
  <c r="F102" i="8"/>
  <c r="F166" i="8"/>
  <c r="F162" i="8"/>
  <c r="F151" i="8"/>
  <c r="F147" i="8"/>
  <c r="F133" i="8"/>
  <c r="F124" i="8"/>
  <c r="F116" i="8"/>
  <c r="F108" i="8"/>
  <c r="F100" i="8"/>
  <c r="F43" i="8"/>
  <c r="F27" i="8"/>
  <c r="F47" i="8"/>
  <c r="F18" i="6"/>
  <c r="S18" i="6"/>
  <c r="F57" i="8"/>
  <c r="F53" i="8"/>
  <c r="F49" i="8"/>
  <c r="F45" i="8"/>
  <c r="F41" i="8"/>
  <c r="F37" i="8"/>
  <c r="F33" i="8"/>
  <c r="F29" i="8"/>
  <c r="F25" i="8"/>
  <c r="F21" i="8"/>
  <c r="F51" i="8"/>
  <c r="F35" i="8"/>
  <c r="F55" i="8"/>
  <c r="F39" i="8"/>
  <c r="F23" i="8"/>
  <c r="BY693" i="13" l="1"/>
  <c r="BW693" i="13"/>
  <c r="BX693" i="13"/>
  <c r="F170" i="8"/>
  <c r="I110" i="8"/>
  <c r="F142" i="8"/>
  <c r="T18" i="6"/>
  <c r="G18" i="6"/>
  <c r="F155" i="8"/>
  <c r="F146" i="8" l="1"/>
  <c r="C156" i="8"/>
  <c r="U18" i="6"/>
  <c r="H18" i="6"/>
  <c r="V18" i="6" l="1"/>
  <c r="I18" i="6"/>
  <c r="W18" i="6" l="1"/>
  <c r="J18" i="6"/>
  <c r="X18" i="6" l="1"/>
  <c r="K18" i="6"/>
  <c r="L18" i="6" l="1"/>
  <c r="K65" i="8" s="1"/>
  <c r="Y18" i="6"/>
  <c r="Q20" i="6" l="1"/>
  <c r="M18" i="6"/>
  <c r="L65" i="8" s="1"/>
  <c r="F66" i="8" l="1"/>
  <c r="I65" i="8"/>
  <c r="R20" i="6"/>
  <c r="E20" i="6"/>
  <c r="P76" i="6"/>
  <c r="D76" i="6" s="1"/>
  <c r="S20" i="6" l="1"/>
  <c r="F20" i="6"/>
  <c r="Q76" i="6"/>
  <c r="E76" i="6" s="1"/>
  <c r="R76" i="6" l="1"/>
  <c r="F76" i="6" s="1"/>
  <c r="G20" i="6"/>
  <c r="T20" i="6"/>
  <c r="U20" i="6" l="1"/>
  <c r="H20" i="6"/>
  <c r="S76" i="6"/>
  <c r="G76" i="6" s="1"/>
  <c r="T76" i="6" l="1"/>
  <c r="H76" i="6" s="1"/>
  <c r="V20" i="6"/>
  <c r="I20" i="6"/>
  <c r="W20" i="6" l="1"/>
  <c r="J20" i="6"/>
  <c r="U76" i="6"/>
  <c r="I76" i="6" s="1"/>
  <c r="V76" i="6" l="1"/>
  <c r="J76" i="6" s="1"/>
  <c r="X20" i="6"/>
  <c r="K20" i="6"/>
  <c r="Y20" i="6" l="1"/>
  <c r="L20" i="6"/>
  <c r="W76" i="6"/>
  <c r="K76" i="6" s="1"/>
  <c r="X76" i="6" l="1"/>
  <c r="L76" i="6" s="1"/>
  <c r="Q22" i="6"/>
  <c r="M20" i="6"/>
  <c r="R22" i="6" l="1"/>
  <c r="E22" i="6"/>
  <c r="Y76" i="6"/>
  <c r="M76" i="6" s="1"/>
  <c r="P78" i="6" l="1"/>
  <c r="D78" i="6" s="1"/>
  <c r="S22" i="6"/>
  <c r="F22" i="6"/>
  <c r="T22" i="6" l="1"/>
  <c r="G22" i="6"/>
  <c r="Q78" i="6"/>
  <c r="E78" i="6" s="1"/>
  <c r="R78" i="6" l="1"/>
  <c r="F78" i="6" s="1"/>
  <c r="U22" i="6"/>
  <c r="H22" i="6"/>
  <c r="V22" i="6" l="1"/>
  <c r="I22" i="6"/>
  <c r="S78" i="6"/>
  <c r="G78" i="6" s="1"/>
  <c r="T78" i="6" l="1"/>
  <c r="H78" i="6" s="1"/>
  <c r="W22" i="6"/>
  <c r="J22" i="6"/>
  <c r="X22" i="6" l="1"/>
  <c r="K22" i="6"/>
  <c r="U78" i="6"/>
  <c r="I78" i="6" s="1"/>
  <c r="V78" i="6" l="1"/>
  <c r="J78" i="6" s="1"/>
  <c r="Y22" i="6"/>
  <c r="L22" i="6"/>
  <c r="Q24" i="6" l="1"/>
  <c r="M22" i="6"/>
  <c r="W78" i="6"/>
  <c r="K78" i="6" s="1"/>
  <c r="X78" i="6" l="1"/>
  <c r="L78" i="6" s="1"/>
  <c r="R24" i="6"/>
  <c r="E24" i="6"/>
  <c r="S24" i="6" l="1"/>
  <c r="F24" i="6"/>
  <c r="Y78" i="6"/>
  <c r="M78" i="6" s="1"/>
  <c r="G24" i="6" l="1"/>
  <c r="T24" i="6"/>
  <c r="P82" i="6"/>
  <c r="D82" i="6" s="1"/>
  <c r="Q82" i="6" l="1"/>
  <c r="E82" i="6" s="1"/>
  <c r="U24" i="6"/>
  <c r="H24" i="6"/>
  <c r="V24" i="6" l="1"/>
  <c r="I24" i="6"/>
  <c r="R82" i="6"/>
  <c r="F82" i="6" s="1"/>
  <c r="W24" i="6" l="1"/>
  <c r="J24" i="6"/>
  <c r="S82" i="6"/>
  <c r="G82" i="6" s="1"/>
  <c r="T82" i="6" l="1"/>
  <c r="H82" i="6" s="1"/>
  <c r="K24" i="6"/>
  <c r="X24" i="6"/>
  <c r="Y24" i="6" l="1"/>
  <c r="L24" i="6"/>
  <c r="U82" i="6"/>
  <c r="I82" i="6" s="1"/>
  <c r="V82" i="6" l="1"/>
  <c r="J82" i="6" s="1"/>
  <c r="P26" i="6"/>
  <c r="M24" i="6"/>
  <c r="Q26" i="6" l="1"/>
  <c r="D26" i="6"/>
  <c r="W82" i="6"/>
  <c r="K82" i="6" s="1"/>
  <c r="R26" i="6" l="1"/>
  <c r="E26" i="6"/>
  <c r="X82" i="6"/>
  <c r="L82" i="6" s="1"/>
  <c r="S26" i="6" l="1"/>
  <c r="F26" i="6"/>
  <c r="Y82" i="6"/>
  <c r="M82" i="6" s="1"/>
  <c r="Q84" i="6" l="1"/>
  <c r="M84" i="6" s="1"/>
  <c r="T26" i="6"/>
  <c r="G26" i="6"/>
  <c r="U26" i="6" l="1"/>
  <c r="H26" i="6"/>
  <c r="Q86" i="6"/>
  <c r="M86" i="6" s="1"/>
  <c r="V26" i="6" l="1"/>
  <c r="I26" i="6"/>
  <c r="W26" i="6" l="1"/>
  <c r="J26" i="6"/>
  <c r="X26" i="6" l="1"/>
  <c r="K26" i="6"/>
  <c r="Y26" i="6" l="1"/>
  <c r="L26" i="6"/>
  <c r="P28" i="6" l="1"/>
  <c r="M26" i="6"/>
  <c r="Q28" i="6" l="1"/>
  <c r="D28" i="6"/>
  <c r="R28" i="6" l="1"/>
  <c r="E28" i="6"/>
  <c r="S28" i="6" l="1"/>
  <c r="F28" i="6"/>
  <c r="T28" i="6" l="1"/>
  <c r="G28" i="6"/>
  <c r="U28" i="6" l="1"/>
  <c r="H28" i="6"/>
  <c r="V28" i="6" l="1"/>
  <c r="I28" i="6"/>
  <c r="W28" i="6" l="1"/>
  <c r="J28" i="6"/>
  <c r="X28" i="6" l="1"/>
  <c r="K28" i="6"/>
  <c r="Y28" i="6" l="1"/>
  <c r="L28" i="6"/>
  <c r="P30" i="6" l="1"/>
  <c r="M28" i="6"/>
  <c r="Q30" i="6" l="1"/>
  <c r="D30" i="6"/>
  <c r="D31" i="6" s="1"/>
  <c r="R30" i="6" l="1"/>
  <c r="E30" i="6"/>
  <c r="E31" i="6" s="1"/>
  <c r="S30" i="6" l="1"/>
  <c r="F30" i="6"/>
  <c r="T30" i="6" l="1"/>
  <c r="G30" i="6"/>
  <c r="U30" i="6" l="1"/>
  <c r="H30" i="6"/>
  <c r="V30" i="6" l="1"/>
  <c r="I30" i="6"/>
  <c r="W30" i="6" l="1"/>
  <c r="J30" i="6"/>
  <c r="K30" i="6" l="1"/>
  <c r="X30" i="6"/>
  <c r="Y30" i="6" l="1"/>
  <c r="L30" i="6"/>
  <c r="P32" i="6" l="1"/>
  <c r="M30" i="6"/>
  <c r="Q32" i="6" l="1"/>
  <c r="D32" i="6"/>
  <c r="R32" i="6" l="1"/>
  <c r="E32" i="6"/>
  <c r="S32" i="6" l="1"/>
  <c r="F32" i="6"/>
  <c r="T32" i="6" l="1"/>
  <c r="G32" i="6"/>
  <c r="U32" i="6" l="1"/>
  <c r="H32" i="6"/>
  <c r="I32" i="6" l="1"/>
  <c r="V32" i="6"/>
  <c r="W32" i="6" l="1"/>
  <c r="J32" i="6"/>
  <c r="X32" i="6" l="1"/>
  <c r="K32" i="6"/>
  <c r="Y32" i="6" l="1"/>
  <c r="L32" i="6"/>
  <c r="P34" i="6" l="1"/>
  <c r="M32" i="6"/>
  <c r="Q34" i="6" l="1"/>
  <c r="D34" i="6"/>
  <c r="R34" i="6" l="1"/>
  <c r="E34" i="6"/>
  <c r="S34" i="6" l="1"/>
  <c r="F34" i="6"/>
  <c r="G34" i="6" l="1"/>
  <c r="T34" i="6"/>
  <c r="U34" i="6" l="1"/>
  <c r="H34" i="6"/>
  <c r="V34" i="6" l="1"/>
  <c r="I34" i="6"/>
  <c r="W34" i="6" l="1"/>
  <c r="J34" i="6"/>
  <c r="X34" i="6" l="1"/>
  <c r="K34" i="6"/>
  <c r="Y34" i="6" l="1"/>
  <c r="L34" i="6"/>
  <c r="Q36" i="6" l="1"/>
  <c r="M34" i="6"/>
  <c r="R36" i="6" l="1"/>
  <c r="E36" i="6"/>
  <c r="F36" i="6" l="1"/>
  <c r="S36" i="6"/>
  <c r="T36" i="6" l="1"/>
  <c r="G36" i="6"/>
  <c r="U36" i="6" l="1"/>
  <c r="H36" i="6"/>
  <c r="V36" i="6" l="1"/>
  <c r="I36" i="6"/>
  <c r="J36" i="6" l="1"/>
  <c r="W36" i="6"/>
  <c r="X36" i="6" l="1"/>
  <c r="K36" i="6"/>
  <c r="Y36" i="6" l="1"/>
  <c r="L36" i="6"/>
  <c r="Q38" i="6" l="1"/>
  <c r="M36" i="6"/>
  <c r="E38" i="6" l="1"/>
  <c r="R38" i="6"/>
  <c r="S38" i="6" l="1"/>
  <c r="F38" i="6"/>
  <c r="T38" i="6" l="1"/>
  <c r="G38" i="6"/>
  <c r="U38" i="6" l="1"/>
  <c r="H38" i="6"/>
  <c r="I38" i="6" l="1"/>
  <c r="V38" i="6"/>
  <c r="W38" i="6" l="1"/>
  <c r="J38" i="6"/>
  <c r="X38" i="6" l="1"/>
  <c r="K38" i="6"/>
  <c r="Y38" i="6" l="1"/>
  <c r="L38" i="6"/>
  <c r="M38" i="6" l="1"/>
  <c r="Q40" i="6"/>
  <c r="R40" i="6" l="1"/>
  <c r="E40" i="6"/>
  <c r="S40" i="6" l="1"/>
  <c r="F40" i="6"/>
  <c r="T40" i="6" l="1"/>
  <c r="G40" i="6"/>
  <c r="H40" i="6" l="1"/>
  <c r="U40" i="6"/>
  <c r="V40" i="6" l="1"/>
  <c r="I40" i="6"/>
  <c r="W40" i="6" l="1"/>
  <c r="J40" i="6"/>
  <c r="X40" i="6" l="1"/>
  <c r="K40" i="6"/>
  <c r="L40" i="6" l="1"/>
  <c r="Y40" i="6"/>
  <c r="Q42" i="6" l="1"/>
  <c r="M40" i="6"/>
  <c r="R42" i="6" l="1"/>
  <c r="E42" i="6"/>
  <c r="S42" i="6" l="1"/>
  <c r="F42" i="6"/>
  <c r="G42" i="6" l="1"/>
  <c r="T42" i="6"/>
  <c r="U42" i="6" l="1"/>
  <c r="H42" i="6"/>
  <c r="V42" i="6" l="1"/>
  <c r="I42" i="6"/>
  <c r="W42" i="6" l="1"/>
  <c r="J42" i="6"/>
  <c r="K42" i="6" l="1"/>
  <c r="X42" i="6"/>
  <c r="Y42" i="6" l="1"/>
  <c r="L42" i="6"/>
  <c r="Q44" i="6" l="1"/>
  <c r="M42" i="6"/>
  <c r="R44" i="6" l="1"/>
  <c r="E44" i="6"/>
  <c r="F44" i="6" l="1"/>
  <c r="S44" i="6"/>
  <c r="T44" i="6" l="1"/>
  <c r="G44" i="6"/>
  <c r="U44" i="6" l="1"/>
  <c r="H44" i="6"/>
  <c r="V44" i="6" l="1"/>
  <c r="I44" i="6"/>
  <c r="J44" i="6" l="1"/>
  <c r="W44" i="6"/>
  <c r="X44" i="6" l="1"/>
  <c r="K44" i="6"/>
  <c r="Y44" i="6" l="1"/>
  <c r="L44" i="6"/>
  <c r="Q46" i="6" l="1"/>
  <c r="M44" i="6"/>
  <c r="E46" i="6" l="1"/>
  <c r="R46" i="6"/>
  <c r="S46" i="6" l="1"/>
  <c r="F46" i="6"/>
  <c r="T46" i="6" l="1"/>
  <c r="G46" i="6"/>
  <c r="U46" i="6" l="1"/>
  <c r="H46" i="6"/>
  <c r="I46" i="6" l="1"/>
  <c r="V46" i="6"/>
  <c r="W46" i="6" l="1"/>
  <c r="J46" i="6"/>
  <c r="X46" i="6" l="1"/>
  <c r="K46" i="6"/>
  <c r="Y46" i="6" l="1"/>
  <c r="L46" i="6"/>
  <c r="M46" i="6" l="1"/>
  <c r="Q48" i="6"/>
  <c r="R48" i="6" l="1"/>
  <c r="E48" i="6"/>
  <c r="S48" i="6" l="1"/>
  <c r="F48" i="6"/>
  <c r="T48" i="6" l="1"/>
  <c r="G48" i="6"/>
  <c r="H48" i="6" l="1"/>
  <c r="U48" i="6"/>
  <c r="V48" i="6" l="1"/>
  <c r="I48" i="6"/>
  <c r="W48" i="6" l="1"/>
  <c r="J48" i="6"/>
  <c r="X48" i="6" l="1"/>
  <c r="K48" i="6"/>
  <c r="L48" i="6" l="1"/>
  <c r="Y48" i="6"/>
  <c r="Q50" i="6" l="1"/>
  <c r="M48" i="6"/>
  <c r="R50" i="6" l="1"/>
  <c r="E50" i="6"/>
  <c r="S50" i="6" l="1"/>
  <c r="F50" i="6"/>
  <c r="G50" i="6" l="1"/>
  <c r="T50" i="6"/>
  <c r="U50" i="6" l="1"/>
  <c r="H50" i="6"/>
  <c r="V50" i="6" l="1"/>
  <c r="I50" i="6"/>
  <c r="W50" i="6" l="1"/>
  <c r="J50" i="6"/>
  <c r="K50" i="6" l="1"/>
  <c r="X50" i="6"/>
  <c r="Y50" i="6" l="1"/>
  <c r="L50" i="6"/>
  <c r="Q52" i="6" l="1"/>
  <c r="M50" i="6"/>
  <c r="R52" i="6" l="1"/>
  <c r="S52" i="6" l="1"/>
  <c r="T52" i="6" l="1"/>
  <c r="U52" i="6" l="1"/>
  <c r="V52" i="6" l="1"/>
  <c r="W52" i="6" l="1"/>
  <c r="X52" i="6" l="1"/>
  <c r="Y52" i="6" l="1"/>
  <c r="P54" i="6" l="1"/>
  <c r="Q54" i="6" l="1"/>
  <c r="D54" i="6"/>
  <c r="R54" i="6" l="1"/>
  <c r="E54" i="6"/>
  <c r="S54" i="6" l="1"/>
  <c r="F54" i="6"/>
  <c r="T54" i="6" l="1"/>
  <c r="G54" i="6"/>
  <c r="U54" i="6" l="1"/>
  <c r="H54" i="6"/>
  <c r="V54" i="6" l="1"/>
  <c r="I54" i="6"/>
  <c r="W54" i="6" l="1"/>
  <c r="J54" i="6"/>
  <c r="X54" i="6" l="1"/>
  <c r="K54" i="6"/>
  <c r="Y54" i="6" l="1"/>
  <c r="L54" i="6"/>
  <c r="Z54" i="6" s="1"/>
  <c r="AA54" i="6" s="1"/>
  <c r="P56" i="6" l="1"/>
  <c r="M54" i="6"/>
  <c r="Q56" i="6" l="1"/>
  <c r="D56" i="6"/>
  <c r="R56" i="6" l="1"/>
  <c r="E56" i="6"/>
  <c r="S56" i="6" l="1"/>
  <c r="F56" i="6"/>
  <c r="T56" i="6" l="1"/>
  <c r="G56" i="6"/>
  <c r="U56" i="6" l="1"/>
  <c r="H56" i="6"/>
  <c r="V56" i="6" l="1"/>
  <c r="I56" i="6"/>
  <c r="W56" i="6" l="1"/>
  <c r="J56" i="6"/>
  <c r="X56" i="6" l="1"/>
  <c r="K56" i="6"/>
  <c r="Y56" i="6" l="1"/>
  <c r="L56" i="6"/>
  <c r="P58" i="6" l="1"/>
  <c r="M56" i="6"/>
  <c r="Q58" i="6" l="1"/>
  <c r="R58" i="6" l="1"/>
  <c r="E58" i="6"/>
  <c r="S58" i="6" l="1"/>
  <c r="F58" i="6"/>
  <c r="T58" i="6" l="1"/>
  <c r="G58" i="6"/>
  <c r="U58" i="6" l="1"/>
  <c r="H58" i="6"/>
  <c r="V58" i="6" l="1"/>
  <c r="I58" i="6"/>
  <c r="W58" i="6" l="1"/>
  <c r="J58" i="6"/>
  <c r="X58" i="6" l="1"/>
  <c r="K58" i="6"/>
  <c r="Y58" i="6" l="1"/>
  <c r="P60" i="6" s="1"/>
  <c r="L58" i="6"/>
  <c r="Q60" i="6" l="1"/>
  <c r="M58" i="6"/>
  <c r="R60" i="6" l="1"/>
  <c r="E60" i="6"/>
  <c r="E65" i="6"/>
  <c r="S60" i="6" l="1"/>
  <c r="F60" i="6"/>
  <c r="F65" i="6"/>
  <c r="T60" i="6" l="1"/>
  <c r="G60" i="6"/>
  <c r="G65" i="6"/>
  <c r="U60" i="6" l="1"/>
  <c r="H60" i="6"/>
  <c r="H65" i="6"/>
  <c r="I60" i="6" l="1"/>
  <c r="V60" i="6"/>
  <c r="I65" i="6"/>
  <c r="J60" i="6" l="1"/>
  <c r="W60" i="6"/>
  <c r="J65" i="6"/>
  <c r="K60" i="6" l="1"/>
  <c r="X60" i="6"/>
  <c r="K65" i="6"/>
  <c r="Y60" i="6" l="1"/>
  <c r="M60" i="6" s="1"/>
  <c r="L60" i="6"/>
  <c r="L65" i="6"/>
  <c r="Q67" i="6" l="1"/>
  <c r="Q69" i="6" l="1"/>
  <c r="M69" i="6" s="1"/>
  <c r="AA69" i="6" s="1"/>
  <c r="M67" i="6"/>
  <c r="AA67" i="6" s="1"/>
</calcChain>
</file>

<file path=xl/sharedStrings.xml><?xml version="1.0" encoding="utf-8"?>
<sst xmlns="http://schemas.openxmlformats.org/spreadsheetml/2006/main" count="3803" uniqueCount="942">
  <si>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</si>
  <si>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</si>
  <si>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</si>
  <si>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</si>
  <si>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</si>
  <si>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</si>
  <si>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</si>
  <si>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</si>
  <si>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</si>
  <si>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</si>
  <si>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</si>
  <si>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</si>
  <si>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</si>
  <si>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</si>
  <si>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</si>
  <si>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</si>
  <si>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</si>
  <si>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</si>
  <si>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</si>
  <si>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</si>
  <si>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</si>
  <si>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</si>
  <si>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</si>
  <si>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</si>
  <si>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</si>
  <si>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</si>
  <si>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</si>
  <si>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</si>
  <si>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</si>
  <si>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</si>
  <si>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</si>
  <si>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</si>
  <si>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</si>
  <si>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</si>
  <si>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Wycombe</t>
  </si>
  <si>
    <t>E0435</t>
  </si>
  <si>
    <t>Wyre</t>
  </si>
  <si>
    <t>E2344</t>
  </si>
  <si>
    <t>Wyre Forest</t>
  </si>
  <si>
    <t>E1839</t>
  </si>
  <si>
    <t>E2701</t>
  </si>
  <si>
    <t>Basingstoke &amp; Deane</t>
  </si>
  <si>
    <t>1. Total number of dwellings on the Valuation List</t>
  </si>
  <si>
    <t>Band A entitled to disabled relief reduction COLUMN 1</t>
  </si>
  <si>
    <t>Band A COLUMN 2</t>
  </si>
  <si>
    <t>Band B COLUMN 3</t>
  </si>
  <si>
    <t>Band C COLUMN 4</t>
  </si>
  <si>
    <t>Band D COLUMN 5</t>
  </si>
  <si>
    <t>Band F COLUMN 7</t>
  </si>
  <si>
    <t>Band G COLUMN 8</t>
  </si>
  <si>
    <t>Band H COLUMN 9</t>
  </si>
  <si>
    <t>TOTAL COLUMN 10</t>
  </si>
  <si>
    <t>A</t>
  </si>
  <si>
    <t>B</t>
  </si>
  <si>
    <t>C</t>
  </si>
  <si>
    <t>D</t>
  </si>
  <si>
    <t>E</t>
  </si>
  <si>
    <t>F</t>
  </si>
  <si>
    <t>G</t>
  </si>
  <si>
    <t>Total</t>
  </si>
  <si>
    <t>Band A</t>
  </si>
  <si>
    <t>Band B</t>
  </si>
  <si>
    <t>Band C</t>
  </si>
  <si>
    <t>Band D</t>
  </si>
  <si>
    <t>Band E</t>
  </si>
  <si>
    <t>Band G</t>
  </si>
  <si>
    <t>Band F</t>
  </si>
  <si>
    <t>Band H</t>
  </si>
  <si>
    <t xml:space="preserve"> </t>
  </si>
  <si>
    <t>Band E COLUMN    6</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</si>
  <si>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</si>
  <si>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</si>
  <si>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</si>
  <si>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</si>
  <si>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</si>
  <si>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</si>
  <si>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</si>
  <si>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</si>
  <si>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</si>
  <si>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</si>
  <si>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</si>
  <si>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</si>
  <si>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</si>
  <si>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</si>
  <si>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</si>
  <si>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</si>
  <si>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</si>
  <si>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</si>
  <si>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</si>
  <si>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</si>
  <si>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</si>
  <si>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</si>
  <si>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</si>
  <si>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</si>
  <si>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</si>
  <si>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</si>
  <si>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</si>
  <si>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r>
      <t>Total</t>
    </r>
    <r>
      <rPr>
        <vertAlign val="superscript"/>
        <sz val="11"/>
        <rFont val="Arial"/>
        <family val="2"/>
      </rPr>
      <t xml:space="preserve"> (b)</t>
    </r>
  </si>
  <si>
    <t>An unoccupied dwelling which was previously the sole or main residence of a person who is the owner or tenant and has moved to provide personal care to another person.</t>
  </si>
  <si>
    <t>EXEMPT CLASS</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</si>
  <si>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</si>
  <si>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</si>
  <si>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</si>
  <si>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</si>
  <si>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</si>
  <si>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</si>
  <si>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</si>
  <si>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</si>
  <si>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</si>
  <si>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</si>
  <si>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</si>
  <si>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</si>
  <si>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</si>
  <si>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</si>
  <si>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</si>
  <si>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</si>
  <si>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</si>
  <si>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</si>
  <si>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</si>
  <si>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</si>
  <si>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</si>
  <si>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</si>
  <si>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</si>
  <si>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</si>
  <si>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</si>
  <si>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</si>
  <si>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TOTAL </t>
  </si>
  <si>
    <t>DISCOUNT DISREGARDS</t>
  </si>
  <si>
    <t>As La used power to reduce CT between 1-4-13 &amp; 7-10-13</t>
  </si>
  <si>
    <t>Does auth plan to use power between  8- 10-13 &amp; 31-03-14</t>
  </si>
  <si>
    <t>Persons in detention</t>
  </si>
  <si>
    <t>The severely mentally impaired</t>
  </si>
  <si>
    <t>Persons in respect of whom child benefit is payable</t>
  </si>
  <si>
    <t xml:space="preserve">Foreign language assistants </t>
  </si>
  <si>
    <t xml:space="preserve">Students under the age of 20 undertaking qualifying courses </t>
  </si>
  <si>
    <t xml:space="preserve">TOTAL NUMBER OF DWELLINGS </t>
  </si>
  <si>
    <t xml:space="preserve">Student nurses </t>
  </si>
  <si>
    <t xml:space="preserve">Youth training trainees </t>
  </si>
  <si>
    <t xml:space="preserve">Patients in homes </t>
  </si>
  <si>
    <t xml:space="preserve">Care workers: Part I of Schedule 1 to SI 1992/552 </t>
  </si>
  <si>
    <t xml:space="preserve">Care workers: Part II of Schedule 1 to SI 1992/552 </t>
  </si>
  <si>
    <t>NUMBER OF DWELLINGS ON LIST ON 9 SEPTEMBER 2013 THAT WERE SUBJECT TO A DISCOUNT DISREGARD</t>
  </si>
  <si>
    <t>Part 4 - NUMBER OF STUDENT EXEMPTIONS</t>
  </si>
  <si>
    <t>Households may contain more than one group of disregarded person, therefore there may be an element of double counting.</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</si>
  <si>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</si>
  <si>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</si>
  <si>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</si>
  <si>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</si>
  <si>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</si>
  <si>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</si>
  <si>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</si>
  <si>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</si>
  <si>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</si>
  <si>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</si>
  <si>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</si>
  <si>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</si>
  <si>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</si>
  <si>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</si>
  <si>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</si>
  <si>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</si>
  <si>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</si>
  <si>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</si>
  <si>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</si>
  <si>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</si>
  <si>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</si>
  <si>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</si>
  <si>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</si>
  <si>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</si>
  <si>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</si>
  <si>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</si>
  <si>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</si>
  <si>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</si>
  <si>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</si>
  <si>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Bath &amp; North East Somerset</t>
  </si>
  <si>
    <t>E0101</t>
  </si>
  <si>
    <t>Bexley</t>
  </si>
  <si>
    <t>E5032</t>
  </si>
  <si>
    <t>Birmingham</t>
  </si>
  <si>
    <t>E4601</t>
  </si>
  <si>
    <t>Blaby</t>
  </si>
  <si>
    <t>E2431</t>
  </si>
  <si>
    <t>E2301</t>
  </si>
  <si>
    <t>E2302</t>
  </si>
  <si>
    <t>Bolsover</t>
  </si>
  <si>
    <t>E1032</t>
  </si>
  <si>
    <t>Bolton</t>
  </si>
  <si>
    <t>E4201</t>
  </si>
  <si>
    <t>Boston</t>
  </si>
  <si>
    <t>E2531</t>
  </si>
  <si>
    <t>E1202</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</si>
  <si>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</si>
  <si>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</si>
  <si>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</si>
  <si>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</si>
  <si>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</si>
  <si>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</si>
  <si>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</si>
  <si>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</si>
  <si>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</si>
  <si>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</si>
  <si>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</si>
  <si>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</si>
  <si>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</si>
  <si>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</si>
  <si>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</si>
  <si>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</si>
  <si>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</si>
  <si>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</si>
  <si>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</si>
  <si>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</si>
  <si>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</si>
  <si>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</si>
  <si>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</si>
  <si>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</si>
  <si>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</si>
  <si>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</si>
  <si>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</si>
  <si>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</si>
  <si>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</si>
  <si>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</si>
  <si>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</si>
  <si>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</si>
  <si>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</si>
  <si>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</si>
  <si>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</si>
  <si>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</si>
  <si>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</si>
  <si>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</si>
  <si>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</si>
  <si>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</si>
  <si>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</si>
  <si>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</si>
  <si>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</si>
  <si>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</si>
  <si>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</si>
  <si>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</si>
  <si>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</si>
  <si>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</si>
  <si>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</si>
  <si>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</si>
  <si>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</si>
  <si>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</si>
  <si>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</si>
  <si>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</si>
  <si>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</si>
  <si>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</si>
  <si>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</si>
  <si>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</si>
  <si>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</si>
  <si>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</si>
  <si>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</si>
  <si>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</si>
  <si>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</si>
  <si>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</si>
  <si>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</si>
  <si>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</si>
  <si>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</si>
  <si>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</si>
  <si>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</si>
  <si>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</si>
  <si>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</si>
  <si>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</si>
  <si>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</si>
  <si>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</si>
  <si>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</si>
  <si>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</si>
  <si>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</si>
  <si>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</si>
  <si>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</si>
  <si>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</si>
  <si>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</si>
  <si>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11.   Persons in detention</t>
  </si>
  <si>
    <t>12.   The severely mentally impaired</t>
  </si>
  <si>
    <t>13.   Persons in respect of whom child benefit is payable</t>
  </si>
  <si>
    <t>14.   Apprentices</t>
  </si>
  <si>
    <t>15.   Foreign language assistants</t>
  </si>
  <si>
    <t>16. Students on full time courses</t>
  </si>
  <si>
    <t>17. Students under the age of 20 undertaking qualifying courses</t>
  </si>
  <si>
    <t>18. TOTAL NUMBER OF DWELLINGS SUBJECT TO A DISCOUNT DISREGARD AS DEFINED IN LINES 15, 16 &amp; 17 (i.e. TOTAL STUDENTS). This figure should be less than or equal to line 15 + line 16 + line 17.  Please see note (a) below.</t>
  </si>
  <si>
    <t>19. Student nurses</t>
  </si>
  <si>
    <t>20. Youth training trainees</t>
  </si>
  <si>
    <t>21. Patients where the hospital is their main residence.</t>
  </si>
  <si>
    <t>22. Patients in homes</t>
  </si>
  <si>
    <t>Class</t>
  </si>
  <si>
    <t>Region</t>
  </si>
  <si>
    <t>SD</t>
  </si>
  <si>
    <t>SE</t>
  </si>
  <si>
    <t>NW</t>
  </si>
  <si>
    <t>EM</t>
  </si>
  <si>
    <t>OLB</t>
  </si>
  <si>
    <t>Barking &amp; Dagenham</t>
  </si>
  <si>
    <t>Met</t>
  </si>
  <si>
    <t>YH</t>
  </si>
  <si>
    <t>UA</t>
  </si>
  <si>
    <t>SW</t>
  </si>
  <si>
    <t>WM</t>
  </si>
  <si>
    <t>Blackburn with Darwen UA</t>
  </si>
  <si>
    <t>Blackpool UA</t>
  </si>
  <si>
    <t>Bournemouth UA</t>
  </si>
  <si>
    <t>Bracknell Forest UA</t>
  </si>
  <si>
    <t>Brighton and Hove</t>
  </si>
  <si>
    <t>ILB</t>
  </si>
  <si>
    <t>NE</t>
  </si>
  <si>
    <t>Darlington UA</t>
  </si>
  <si>
    <t>Derby UA</t>
  </si>
  <si>
    <t>East Riding of Yorkshire UA</t>
  </si>
  <si>
    <t>Epsom and Ewell</t>
  </si>
  <si>
    <t>Halton UA</t>
  </si>
  <si>
    <t>Hammersmith &amp; Fulham</t>
  </si>
  <si>
    <t>Hartlepool UA</t>
  </si>
  <si>
    <t>Herefordshire UA</t>
  </si>
  <si>
    <t>Hinckley &amp; Bosworth</t>
  </si>
  <si>
    <t>Isle of Wight UA</t>
  </si>
  <si>
    <t>Kensington &amp; Chelsea</t>
  </si>
  <si>
    <t>Kings Lynn &amp; West Norfolk</t>
  </si>
  <si>
    <t>Kingston upon Hull UA</t>
  </si>
  <si>
    <t>Leicester UA</t>
  </si>
  <si>
    <t>Luton UA</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</si>
  <si>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</si>
  <si>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</si>
  <si>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</si>
  <si>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</si>
  <si>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</si>
  <si>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</si>
  <si>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</si>
  <si>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</si>
  <si>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</si>
  <si>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</si>
  <si>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</si>
  <si>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</si>
  <si>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</si>
  <si>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</si>
  <si>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</si>
  <si>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</si>
  <si>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</si>
  <si>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</si>
  <si>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</si>
  <si>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</si>
  <si>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</si>
  <si>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</si>
  <si>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</si>
  <si>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</si>
  <si>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</si>
  <si>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</si>
  <si>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</si>
  <si>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</si>
  <si>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</si>
  <si>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</si>
  <si>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</si>
  <si>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</si>
  <si>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</si>
  <si>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</si>
  <si>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</si>
  <si>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</si>
  <si>
    <t>England</t>
  </si>
  <si>
    <t>Inner London Boroughs</t>
  </si>
  <si>
    <t>Outer London Boroughs</t>
  </si>
  <si>
    <t>Metropolitan Districts</t>
  </si>
  <si>
    <t>Unitary Authorities</t>
  </si>
  <si>
    <t>Shire Districts</t>
  </si>
  <si>
    <t>CTBS</t>
  </si>
  <si>
    <t>REDUCED COUNCIL TAX DISCOUNT GRANTED</t>
  </si>
  <si>
    <t>LOCAL GOVERNMENT FINANCE ACT 1992</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</si>
  <si>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</si>
  <si>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</si>
  <si>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</si>
  <si>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</si>
  <si>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</si>
  <si>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</si>
  <si>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</si>
  <si>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</si>
  <si>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</si>
  <si>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</si>
  <si>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</si>
  <si>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</si>
  <si>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</si>
  <si>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</si>
  <si>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</si>
  <si>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</si>
  <si>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</si>
  <si>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</si>
  <si>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</si>
  <si>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</si>
  <si>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</si>
  <si>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</si>
  <si>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</si>
  <si>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</si>
  <si>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t>Apprentices</t>
  </si>
  <si>
    <t>Students on full time courses</t>
  </si>
  <si>
    <t>Patients where the hospital is their main residence</t>
  </si>
  <si>
    <t>Total number Carers</t>
  </si>
  <si>
    <t>Residents of hostels night shelters</t>
  </si>
  <si>
    <t>International HQ &amp; Defence Orgsanisation</t>
  </si>
  <si>
    <t>Members of religious communities</t>
  </si>
  <si>
    <t>School and college leavers</t>
  </si>
  <si>
    <t>Person visiting armed forces</t>
  </si>
  <si>
    <t>Foreign spouse of student</t>
  </si>
  <si>
    <t>Diplomats</t>
  </si>
  <si>
    <t>No. of Student Exemptions  Combined A</t>
  </si>
  <si>
    <t>No. of Student Exemptions  Combined B</t>
  </si>
  <si>
    <t>No. of Student Exemptions  Combined C</t>
  </si>
  <si>
    <t>No. of Student Exemptions  Combined D</t>
  </si>
  <si>
    <t>No. of Student Exemptions  Combined E</t>
  </si>
  <si>
    <t>No. of Student Exemptions  Combined F</t>
  </si>
  <si>
    <t>No. of Student Exemptions  Combined G</t>
  </si>
  <si>
    <t>No. of Student Exemptions  Combined H</t>
  </si>
  <si>
    <t>No. of Student Exemptions  Combined Total</t>
  </si>
  <si>
    <t>No. of Student Exemptions Estimated A</t>
  </si>
  <si>
    <t>No. of Student Exemptions Estimated B</t>
  </si>
  <si>
    <t>No. of Student Exemptions Estimated C</t>
  </si>
  <si>
    <t>No. of Student Exemptions Estimated D</t>
  </si>
  <si>
    <t>No. of Student Exemptions Estimated E</t>
  </si>
  <si>
    <t>No. of Student Exemptions Estimated F</t>
  </si>
  <si>
    <t>No. of Student Exemptions Estimated G</t>
  </si>
  <si>
    <t>No. of Student Exemptions Estimated H</t>
  </si>
  <si>
    <t>No. of Student Exemptions Estimated Total</t>
  </si>
  <si>
    <t>ENG</t>
  </si>
  <si>
    <t>Contact points:</t>
  </si>
  <si>
    <t>Press enquiries:</t>
  </si>
  <si>
    <t>Email press.office@communities.gsi.gov.uk</t>
  </si>
  <si>
    <t>General enquiries:</t>
  </si>
  <si>
    <t>Email: ctb.statistics@communities.gsi.gov.uk</t>
  </si>
  <si>
    <t>Telephone 0303 444 1201</t>
  </si>
  <si>
    <t>Select local authority by clicking on the box below and using the drop-down button</t>
  </si>
  <si>
    <t>23. Care workers: Part I of Schedule 1 to SI 1992/552</t>
  </si>
  <si>
    <t>24. Care workers: Part II of Schedule 1 to SI 1992/552</t>
  </si>
  <si>
    <t>25. TOTAL NUMBER OF DWELLINGS SUBJECT TO A DISCOUNT DISREGARD AS DEFINED IN LINES 23 AND 24 (i.e. TOTAL CARERS). Please see note (a) below.</t>
  </si>
  <si>
    <t>26. Residents of hostels, night shelters etc.</t>
  </si>
  <si>
    <t>27. Members of international headquarters and defence organisations</t>
  </si>
  <si>
    <t>28. Members of religious communities</t>
  </si>
  <si>
    <t>29. School and college leavers</t>
  </si>
  <si>
    <t>30. Persons with a relevant association with visiting armed forces</t>
  </si>
  <si>
    <t>31. Foreign spouses of students</t>
  </si>
  <si>
    <t>32. Diplomats</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</si>
  <si>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</si>
  <si>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</si>
  <si>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</si>
  <si>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</si>
  <si>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</si>
  <si>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</si>
  <si>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</si>
  <si>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</si>
  <si>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</si>
  <si>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</si>
  <si>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</si>
  <si>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</si>
  <si>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</si>
  <si>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</si>
  <si>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</si>
  <si>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</si>
  <si>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</si>
  <si>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</si>
  <si>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</si>
  <si>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</si>
  <si>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</si>
  <si>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</si>
  <si>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</si>
  <si>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</si>
  <si>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</si>
  <si>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</si>
  <si>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</si>
  <si>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</si>
  <si>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</si>
  <si>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</si>
  <si>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</si>
  <si>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</si>
  <si>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</si>
  <si>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</si>
  <si>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</si>
  <si>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</si>
  <si>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</si>
  <si>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</si>
  <si>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</si>
  <si>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</si>
  <si>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</si>
  <si>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</si>
  <si>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</si>
  <si>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</si>
  <si>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</si>
  <si>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</si>
  <si>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</si>
  <si>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</si>
  <si>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</si>
  <si>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</si>
  <si>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</si>
  <si>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</si>
  <si>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</si>
  <si>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</si>
  <si>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</si>
  <si>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</si>
  <si>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</si>
  <si>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</si>
  <si>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</si>
  <si>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</si>
  <si>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</si>
  <si>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</si>
  <si>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</si>
  <si>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</si>
  <si>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</si>
  <si>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</si>
  <si>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</si>
  <si>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</si>
  <si>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</si>
  <si>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</si>
  <si>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</si>
  <si>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</si>
  <si>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</si>
  <si>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</si>
  <si>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</si>
  <si>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</si>
  <si>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</si>
  <si>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</si>
  <si>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</si>
  <si>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</si>
  <si>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</si>
  <si>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</si>
  <si>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</si>
  <si>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</si>
  <si>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</si>
  <si>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</si>
  <si>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</si>
  <si>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</si>
  <si>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</si>
  <si>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</si>
  <si>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</si>
  <si>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</si>
  <si>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</si>
  <si>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</si>
  <si>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</si>
  <si>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</si>
  <si>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</si>
  <si>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</si>
  <si>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</si>
  <si>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</si>
  <si>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</si>
  <si>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</si>
  <si>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</si>
  <si>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</si>
  <si>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</si>
  <si>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</si>
  <si>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</si>
  <si>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</si>
  <si>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</si>
  <si>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</si>
  <si>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</si>
  <si>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</si>
  <si>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</si>
  <si>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</si>
  <si>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</si>
  <si>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</si>
  <si>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</si>
  <si>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</si>
  <si>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</si>
  <si>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</si>
  <si>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</si>
  <si>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</si>
  <si>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</si>
  <si>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</si>
  <si>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</si>
  <si>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</si>
  <si>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</si>
  <si>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</si>
  <si>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</si>
  <si>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</si>
  <si>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</si>
  <si>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</si>
  <si>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</si>
  <si>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</si>
  <si>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</si>
  <si>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</si>
  <si>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</si>
  <si>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</si>
  <si>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</si>
  <si>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</si>
  <si>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</si>
  <si>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</si>
  <si>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</si>
  <si>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</si>
  <si>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</si>
  <si>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</si>
  <si>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</si>
  <si>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</si>
  <si>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</si>
  <si>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</si>
  <si>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</si>
  <si>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</si>
  <si>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</si>
  <si>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</si>
  <si>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</si>
  <si>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</si>
  <si>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</si>
  <si>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</si>
  <si>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</si>
  <si>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</si>
  <si>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</si>
  <si>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</si>
  <si>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</si>
  <si>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</si>
  <si>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</si>
  <si>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</si>
  <si>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</si>
  <si>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</si>
  <si>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</si>
  <si>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</si>
  <si>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</si>
  <si>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</si>
  <si>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</si>
  <si>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</si>
  <si>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</si>
  <si>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</si>
  <si>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</si>
  <si>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</si>
  <si>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</si>
  <si>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</si>
  <si>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</si>
  <si>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</si>
  <si>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</si>
  <si>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</si>
  <si>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</si>
  <si>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</si>
  <si>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</si>
  <si>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</si>
  <si>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</si>
  <si>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</si>
  <si>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</si>
  <si>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</si>
  <si>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</si>
  <si>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</si>
  <si>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</si>
  <si>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</si>
  <si>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</si>
  <si>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</si>
  <si>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</si>
  <si>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</si>
  <si>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</si>
  <si>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</si>
  <si>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</si>
  <si>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</si>
  <si>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</si>
  <si>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</si>
  <si>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</si>
  <si>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</si>
  <si>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</si>
  <si>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</si>
  <si>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</si>
  <si>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</si>
  <si>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</si>
  <si>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</si>
  <si>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</si>
  <si>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</si>
  <si>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</si>
  <si>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</si>
  <si>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</si>
  <si>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</si>
  <si>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</si>
  <si>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</si>
  <si>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Entry in both areas</t>
  </si>
  <si>
    <t>Line 2 of main CTB NOT empty</t>
  </si>
  <si>
    <t>Line 2 total</t>
  </si>
  <si>
    <t>E1101</t>
  </si>
  <si>
    <t>E1201</t>
  </si>
  <si>
    <t>E1701</t>
  </si>
  <si>
    <t>Preston</t>
  </si>
  <si>
    <t>E2339</t>
  </si>
  <si>
    <t>Purbeck</t>
  </si>
  <si>
    <t>E1236</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</si>
  <si>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</si>
  <si>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</si>
  <si>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</si>
  <si>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</si>
  <si>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</si>
  <si>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</si>
  <si>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</si>
  <si>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</si>
  <si>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</si>
  <si>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</si>
  <si>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</si>
  <si>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</si>
  <si>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</si>
  <si>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</si>
  <si>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</si>
  <si>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</si>
  <si>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</si>
  <si>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</si>
  <si>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</si>
  <si>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</si>
  <si>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</si>
  <si>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</si>
  <si>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</si>
  <si>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</si>
  <si>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</si>
  <si>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</si>
  <si>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</si>
  <si>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</si>
  <si>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</si>
  <si>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</si>
  <si>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</si>
  <si>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</si>
  <si>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</si>
  <si>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</si>
  <si>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</si>
  <si>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</si>
  <si>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</si>
  <si>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</si>
  <si>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</si>
  <si>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</si>
  <si>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</si>
  <si>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</si>
  <si>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</si>
  <si>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</si>
  <si>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</si>
  <si>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</si>
  <si>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</si>
  <si>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</si>
  <si>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</si>
  <si>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</si>
  <si>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</si>
  <si>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</si>
  <si>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</si>
  <si>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</si>
  <si>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</si>
  <si>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</si>
  <si>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</si>
  <si>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</si>
  <si>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</si>
  <si>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</si>
  <si>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</si>
  <si>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</si>
  <si>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</si>
  <si>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</si>
  <si>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</si>
  <si>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</si>
  <si>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</si>
  <si>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</si>
  <si>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</si>
  <si>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</si>
  <si>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</si>
  <si>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</si>
  <si>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</si>
  <si>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</si>
  <si>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</si>
  <si>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</si>
  <si>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</si>
  <si>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</si>
  <si>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</si>
  <si>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</si>
  <si>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</si>
  <si>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</si>
  <si>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</si>
  <si>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</si>
  <si>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</si>
  <si>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</si>
  <si>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</si>
  <si>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</si>
  <si>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</si>
  <si>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</si>
  <si>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</si>
  <si>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</si>
  <si>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</si>
  <si>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</si>
  <si>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</si>
  <si>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</si>
  <si>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</si>
  <si>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</si>
  <si>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</si>
  <si>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</si>
  <si>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</si>
  <si>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</si>
  <si>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</si>
  <si>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</si>
  <si>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E0704</t>
  </si>
  <si>
    <t>E3401</t>
  </si>
  <si>
    <t>Stratford-on-Avon</t>
  </si>
  <si>
    <t>E3734</t>
  </si>
  <si>
    <t>Stroud</t>
  </si>
  <si>
    <t>E1635</t>
  </si>
  <si>
    <t>Suffolk Coastal</t>
  </si>
  <si>
    <t>E3536</t>
  </si>
  <si>
    <t>Sunderland</t>
  </si>
  <si>
    <t>E4505</t>
  </si>
  <si>
    <t>Surrey Heath</t>
  </si>
  <si>
    <t>E3638</t>
  </si>
  <si>
    <t>Sutton</t>
  </si>
  <si>
    <t>E5048</t>
  </si>
  <si>
    <t>Swale</t>
  </si>
  <si>
    <t>E2241</t>
  </si>
  <si>
    <t>E3901</t>
  </si>
  <si>
    <t>Tameside</t>
  </si>
  <si>
    <t>E4208</t>
  </si>
  <si>
    <t>Tamworth</t>
  </si>
  <si>
    <t>E3439</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</si>
  <si>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</si>
  <si>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</si>
  <si>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</si>
  <si>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</si>
  <si>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</si>
  <si>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</si>
  <si>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</si>
  <si>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</si>
  <si>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</si>
  <si>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</si>
  <si>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</si>
  <si>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</si>
  <si>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</si>
  <si>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</si>
  <si>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</si>
  <si>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</si>
  <si>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</si>
  <si>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</si>
  <si>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</si>
  <si>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</si>
  <si>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</si>
  <si>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</si>
  <si>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</si>
  <si>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</si>
  <si>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</si>
  <si>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</si>
  <si>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</si>
  <si>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</si>
  <si>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</si>
  <si>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</si>
  <si>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</si>
  <si>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</si>
  <si>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</si>
  <si>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</si>
  <si>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</si>
  <si>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</si>
  <si>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</si>
  <si>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</si>
  <si>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</si>
  <si>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</si>
  <si>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</si>
  <si>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</si>
  <si>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</si>
  <si>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</si>
  <si>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</si>
  <si>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Waveney</t>
  </si>
  <si>
    <t>E3537</t>
  </si>
  <si>
    <t>Waverley</t>
  </si>
  <si>
    <t>E3640</t>
  </si>
  <si>
    <t>Wealden</t>
  </si>
  <si>
    <t>E1437</t>
  </si>
  <si>
    <t>Wellingborough</t>
  </si>
  <si>
    <t>E2837</t>
  </si>
  <si>
    <t>Welwyn Hatfield</t>
  </si>
  <si>
    <t>E1940</t>
  </si>
  <si>
    <t>4. Number of chargeable dwellings on 7 October 2013 (treating demolished dwellings etc as exempt) (lines 1-2-3)</t>
  </si>
  <si>
    <t>CTB(October 2014)</t>
  </si>
  <si>
    <t>Dwellings shown on the Valuation List for the authority on Monday 8 September 2014</t>
  </si>
  <si>
    <t>2. Number of dwellings on valuation list exempt on 6 October 2014 (Class B &amp; D to W exemptions)</t>
  </si>
  <si>
    <t>5. Number of chargeable dwellings in line 4 subject to disabled reduction on 6 October 2014</t>
  </si>
  <si>
    <t>6. Number of dwellings effectively subject to council tax for this band by virtue of disabled relief</t>
  </si>
  <si>
    <t xml:space="preserve">7. Number of chargeable dwellings adjusted in accordance with lines 5 and 6 (lines 4-5+6 or in the case of column 1, line 6) </t>
  </si>
  <si>
    <t>8. Number of dwellings in line 7 entitled to a single adult household 25% discount on 6 October 2014</t>
  </si>
  <si>
    <t>9. Number of dwellings in line 7 entitled to a 25% discount on 6 October 2014 due to all but one resident being disregarded for council tax purposes</t>
  </si>
  <si>
    <t>10.  Number of dwellings in line 7 entitled to a 50% discount on 6 October 2014 due to all residents being disregarded for council tax purposes</t>
  </si>
  <si>
    <t>11. Number of dwellings in line 7 classed as second homes on 6 October 2014</t>
  </si>
  <si>
    <t xml:space="preserve">12. Number of dwellings in line 7 classed as empty and receiving a zero% discount on 6 October </t>
  </si>
  <si>
    <t>13. Number of dwellings in line 7 classed as empty and receiving a discount on 6 October 2014 and not shown in line 12.</t>
  </si>
  <si>
    <t>14. Number of dwellings in line 7 classed as empty and being charged the Empty Homes Premium on 6 October 2014.</t>
  </si>
  <si>
    <t>15. Total number of dwellings in line 7 classed as empty on 6 October 2014 (lines 12, 13 &amp; 14).</t>
  </si>
  <si>
    <t>16. Number of dwellings that are classed as empty on 6 October 2014 and have been for more than 6 months.
NB These properties should have already been included in line 15 above.</t>
  </si>
  <si>
    <t>18. Line 16 - line 16a - line 17. This is the equivalent of line 16c on the CTB(October 2013) and will be used in the calculation of the New Homes Bonus.</t>
  </si>
  <si>
    <t>19. Number of dwellings in line 7 where there is liability to pay 100% council tax.</t>
  </si>
  <si>
    <t>20. Number of dwellings in line 7 that are assumed to be subject to a discount or a premium.</t>
  </si>
  <si>
    <t>21. Number of dwellings equivalents after applying discounts and premiums to calculate taxbase.</t>
  </si>
  <si>
    <t>22. Reduction in taxbase as a result of the Family Annex discount.</t>
  </si>
  <si>
    <t>23. Ratio to band D</t>
  </si>
  <si>
    <t>24. Total number of band D equivalents (to 1 decimal place)((line 21 - line 22) x line 23)</t>
  </si>
  <si>
    <t>25. Number of band D equivalents of contributions in lieu (in respect of Class O exempt dwellings) in 2013-14 (to 1 decimal place)</t>
  </si>
  <si>
    <t>26. Tax base (to 1 decimal place) (line 24 col 10 + line 25)</t>
  </si>
  <si>
    <t>28. Reduction in taxbase as a result of the Family Annex discount</t>
  </si>
  <si>
    <t>27. Number of dwellings equivalents after applying discounts and premiums to calculate taxbase</t>
  </si>
  <si>
    <t>29.Reduction in taxbase as a result of local council tax support</t>
  </si>
  <si>
    <t>30. Ratio to band D</t>
  </si>
  <si>
    <t>31. Total number of band D equivalents after allowance for council tax support (to 1 decimal place)</t>
  </si>
  <si>
    <t xml:space="preserve">32. Number of band D equivalents of contributions in lieu (in respect of Class O exempt dwellings) </t>
  </si>
  <si>
    <t>33. Tax base after allowance for council tax support (to 1 decimal place) (line 30 col 10 + line 31)</t>
  </si>
  <si>
    <t>Part 2</t>
  </si>
  <si>
    <t>Source:- CTB (2014)</t>
  </si>
  <si>
    <t xml:space="preserve">2. Number of dwellings on valuation list exempt on 6 October 2014 </t>
  </si>
  <si>
    <t xml:space="preserve">3. Number of demolished dwellings and dwellings outside area of authority on 6 October 2014 </t>
  </si>
  <si>
    <t>4. Number of chargeable dwellings on 6 October 2014</t>
  </si>
  <si>
    <t xml:space="preserve">6. Number of dwellings effectively subject to council tax for this band by virtue of disabled relief </t>
  </si>
  <si>
    <t xml:space="preserve">7. Number of chargeable dwellings adjusted in accordance with lines 5 and 6 </t>
  </si>
  <si>
    <t>10. Number of dwellings in line 7 entitled to a 50% discount on 6 October 2014 due to all residents being disregarded for council tax purposes</t>
  </si>
  <si>
    <t>15. Total number of dwellings in line 7 classed as empty on 6 October 2014</t>
  </si>
  <si>
    <t>16. Number of dwellings that are classed as empty on 6 October 2014 and have been for more than 6 months.</t>
  </si>
  <si>
    <t>19. Number of dwellings in line 7 where there is liability to pay 100% council tax</t>
  </si>
  <si>
    <t>20. Number of dwellings in line 7 that are assumed to be subject to a discount or a premium</t>
  </si>
  <si>
    <t>21. Number of dwellings equivalents after applying discounts and premiums to calculate taxbase</t>
  </si>
  <si>
    <t>24. Total number of band D equivalents</t>
  </si>
  <si>
    <t>25. Number of band D equivalents of contributions in lieu</t>
  </si>
  <si>
    <t>26. Tax base</t>
  </si>
  <si>
    <t>27. Number of dwellings equivalents after applying discounts amd premiums to calculate taxbase</t>
  </si>
  <si>
    <t xml:space="preserve">31. Total number of band D equivalents after allowance for council tax support </t>
  </si>
  <si>
    <t>32. Number of band D equivalents of contributions in lieu</t>
  </si>
  <si>
    <t>33. Tax base after allowance for council tax support</t>
  </si>
  <si>
    <t>CTB(Supplementary)(October 2014) form</t>
  </si>
  <si>
    <t>PART 2     INFORMATION IN RESPECT OF SECTION 13A OF THE LOCAL GOVERNMENT FINANCE ACT 1992 TO REDUCE THE AMOUNT OF COUNCIL TAX PAYABLE, IN INDIVIDUAL CASES OR CLASSES OF CASE</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</si>
  <si>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6 October 2014, in respect of the financial year 2014-15, should be recorded below.  </t>
  </si>
  <si>
    <t>Has your local authority used this power to reduce the council tax payable between 1 April and 6 October 2014?</t>
  </si>
  <si>
    <t>PART 3 - NUMBER OF DWELLINGS ON LIST ON 8 SEPTEMBER 2014 THAT WERE SUBJECT TO A DISCOUNT DISREGARD
ON 6 OCTOBER 2014</t>
  </si>
  <si>
    <t xml:space="preserve">2) Estimated number of class M and class N exemptions as 6 October 2014 in respect of dwellings on the valuation list on
8 September 2014. </t>
  </si>
  <si>
    <t xml:space="preserve">Does your authority plan to use this power between the 6 October 2014 and 31 March 2015? </t>
  </si>
  <si>
    <t xml:space="preserve">17. Number of dwellings that are classed as empty on 6 October 2014 and have been for more than 6 months  and fall to be treated under empty homes discount class D (formerly Class A exemptions). </t>
  </si>
  <si>
    <t>16a.  The number of dwellings included in line 16 above which are empty on 6 October 2014 because of the flooding that occurred between 1 December 2013 and 31 March 2014.</t>
  </si>
  <si>
    <t xml:space="preserve">12. Number of dwellings in line 7 classed as empty and not discount on 6 October </t>
  </si>
  <si>
    <t>13. Number of dwellings in line 7 classed as empty and receiving a discount on 6 October 2014</t>
  </si>
  <si>
    <t>16a.  The number of dwellings included in line 16 above which are empty on 6 October 2014 because of the flooding that occurred between 1 December 2013 and 31 March 2014</t>
  </si>
  <si>
    <t>NUMBER OF DWELLINGS ON THE VALUATION LIST ON 8 SEPTEMBER 2014 THAT WERE IN EXEMPT CLASSES B, D to W</t>
  </si>
  <si>
    <t>Source:- CTBS (2014)</t>
  </si>
  <si>
    <t>(a)  Authorities are asked to provide a split between the three student categories and a split between the two carer categories by either extracting data from computer systems  or providing a best estimate.  If, however, this is not possible then they should enter the total number of dwellings that are subject to the various student and carer discount disregards in the relevant boxes.</t>
  </si>
  <si>
    <t>Calculation of Council Tax Base</t>
  </si>
  <si>
    <t>3. Number of demolished dwellings and dwellings outside area of authority on 6 October 2014</t>
  </si>
  <si>
    <t>NO</t>
  </si>
  <si>
    <t>YES</t>
  </si>
  <si>
    <t>OPEN</t>
  </si>
  <si>
    <t>Has La used this power to to reduce the CTpayable between 1 Apr &amp; 6 Oct 2014</t>
  </si>
  <si>
    <t>Power to give discount after 7 Oct 2014 &amp; 31 Mar 2015</t>
  </si>
  <si>
    <t>Mike Young</t>
  </si>
  <si>
    <t>Responsible Statistician:</t>
  </si>
  <si>
    <t>(a) A class M exemption relates to a hall of residence provided predominantly for the accommodation of students, and a class N exemption relates to a dwelling which is occupied only by students, the foreign spouses of students, or school and college leavers</t>
  </si>
  <si>
    <t xml:space="preserve">(b) The figure entered in the total cell should equal the sum of the amounts entered for class M and class N exemptions in Table 1 of the CTB(Supplementary)(October 2014) form. </t>
  </si>
  <si>
    <r>
      <t>1) Combined total of class M and class N exemptions</t>
    </r>
    <r>
      <rPr>
        <vertAlign val="superscript"/>
        <sz val="12"/>
        <rFont val="Arial"/>
        <family val="2"/>
      </rPr>
      <t xml:space="preserve"> (a) </t>
    </r>
    <r>
      <rPr>
        <sz val="12"/>
        <rFont val="Arial"/>
        <family val="2"/>
      </rPr>
      <t>as at 31 May 2014 in respect of dwellings on the valuation list on
31 May 2014.</t>
    </r>
  </si>
  <si>
    <t>Part 1</t>
  </si>
  <si>
    <t>Mike Young                 Email: ctb.statistics@communities.gsi.gov.uk</t>
  </si>
  <si>
    <t>Combined total of class M and class N exemptions as at 31 May 2014</t>
  </si>
  <si>
    <t>Estimated number of class M and class N exemptions as 6 October 2014*</t>
  </si>
  <si>
    <t>* 9 Local authorities have a discrepency between the number of student exemptions in Part 1 of the Supplementary CTB form and Part 4. The largest difference is in Ealing where Part 4 was not completed</t>
  </si>
  <si>
    <t xml:space="preserve">PART 1 - NUMBER OF DWELLINGS ON THE VALUATION LIST ON 8 SEPTEMBER 2014 THAT WERE IN EXEMPT CLASSES B &amp; D TO W ON 6 OCTOBER 2014
</t>
  </si>
  <si>
    <t>22. Reduction in taxbase as a result of the Family Annex discount **</t>
  </si>
  <si>
    <r>
      <t>CTB</t>
    </r>
    <r>
      <rPr>
        <b/>
        <u/>
        <vertAlign val="superscript"/>
        <sz val="26"/>
        <color indexed="12"/>
        <rFont val="Arial"/>
        <family val="2"/>
      </rPr>
      <t>1</t>
    </r>
  </si>
  <si>
    <r>
      <t>1</t>
    </r>
    <r>
      <rPr>
        <b/>
        <sz val="12"/>
        <color indexed="48"/>
        <rFont val="Arial"/>
        <family val="2"/>
      </rPr>
      <t xml:space="preserve">for supplementary data </t>
    </r>
  </si>
  <si>
    <t xml:space="preserve"> see table below</t>
  </si>
  <si>
    <t>* Figures for Wyre Forest's row 18 were amended as a result of a representation on the allocations made under the New Homes Bonus scheme.</t>
  </si>
  <si>
    <t>Footnote</t>
  </si>
  <si>
    <t>Huntingdonshire</t>
  </si>
  <si>
    <t>Malvern Hills</t>
  </si>
  <si>
    <t>** Data for 13 authorities' row 22 (and row 28) were amended following representations made on the allocations made under the new Family Annex discount scheme. This has also resulted in changes in subsequent rows.</t>
  </si>
  <si>
    <t>Cheshire West</t>
  </si>
  <si>
    <t>Click to go to List of LA's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</si>
</sst>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quot;£&quot;#,##0"/>
    <numFmt numFmtId="165" formatCode="0_)"/>
    <numFmt numFmtId="166" formatCode="\ ?/9"/>
    <numFmt numFmtId="167" formatCode="#,##0.0"/>
    <numFmt numFmtId="168" formatCode="_-* #,##0.0_-;\-* #,##0.0_-;_-* &quot;-&quot;??_-;_-@_-"/>
  </numFmts>
  <fonts count="65" x14ac:knownFonts="1">
    <font>
      <sz val="10"/>
      <name val="Arial"/>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i/>
      <sz val="12"/>
      <name val="Arial"/>
      <family val="2"/>
    </font>
    <font>
      <sz val="10"/>
      <color indexed="10"/>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vertAlign val="superscript"/>
      <sz val="11"/>
      <name val="Arial"/>
      <family val="2"/>
    </font>
    <font>
      <sz val="10"/>
      <color indexed="23"/>
      <name val="Arial"/>
      <family val="2"/>
    </font>
    <font>
      <b/>
      <u/>
      <sz val="16"/>
      <color indexed="23"/>
      <name val="Arial"/>
      <family val="2"/>
    </font>
    <font>
      <b/>
      <u/>
      <sz val="12"/>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sz val="14"/>
      <color indexed="10"/>
      <name val="Arial"/>
      <family val="2"/>
    </font>
    <font>
      <b/>
      <sz val="10"/>
      <color indexed="10"/>
      <name val="Arial"/>
      <family val="2"/>
    </font>
    <font>
      <b/>
      <sz val="12"/>
      <color indexed="9"/>
      <name val="Arial"/>
      <family val="2"/>
    </font>
    <font>
      <b/>
      <sz val="10"/>
      <color indexed="9"/>
      <name val="Arial"/>
      <family val="2"/>
    </font>
    <font>
      <sz val="12"/>
      <color indexed="9"/>
      <name val="Arial"/>
      <family val="2"/>
    </font>
    <font>
      <sz val="10"/>
      <name val="Courier"/>
      <family val="3"/>
    </font>
    <font>
      <b/>
      <u/>
      <sz val="26"/>
      <color indexed="12"/>
      <name val="Arial"/>
      <family val="2"/>
    </font>
    <font>
      <b/>
      <sz val="10"/>
      <color indexed="10"/>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2"/>
      <color indexed="10"/>
      <name val="Arial"/>
      <family val="2"/>
    </font>
    <font>
      <sz val="10"/>
      <color indexed="57"/>
      <name val="Arial"/>
      <family val="2"/>
    </font>
    <font>
      <sz val="10"/>
      <color theme="0"/>
      <name val="Arial"/>
      <family val="2"/>
    </font>
    <font>
      <sz val="14"/>
      <color rgb="FFFF0000"/>
      <name val="Arial"/>
      <family val="2"/>
    </font>
    <font>
      <vertAlign val="superscript"/>
      <sz val="12"/>
      <name val="Arial"/>
      <family val="2"/>
    </font>
    <font>
      <b/>
      <sz val="18"/>
      <color rgb="FFFF0000"/>
      <name val="Arial"/>
      <family val="2"/>
    </font>
    <font>
      <i/>
      <sz val="10"/>
      <name val="Arial"/>
      <family val="2"/>
    </font>
    <font>
      <b/>
      <u/>
      <vertAlign val="superscript"/>
      <sz val="26"/>
      <color indexed="12"/>
      <name val="Arial"/>
      <family val="2"/>
    </font>
    <font>
      <b/>
      <vertAlign val="superscript"/>
      <sz val="12"/>
      <color indexed="48"/>
      <name val="Arial"/>
      <family val="2"/>
    </font>
    <font>
      <b/>
      <sz val="12"/>
      <color indexed="48"/>
      <name val="Arial"/>
      <family val="2"/>
    </font>
    <font>
      <b/>
      <u/>
      <sz val="10"/>
      <color theme="1"/>
      <name val="Arial"/>
      <family val="2"/>
    </font>
    <font>
      <sz val="11"/>
      <color theme="1"/>
      <name val="Calibri"/>
      <family val="2"/>
    </font>
    <font>
      <b/>
      <sz val="10"/>
      <name val="Courier"/>
      <family val="3"/>
    </font>
    <font>
      <b/>
      <u/>
      <sz val="7.5"/>
      <color indexed="12"/>
      <name val="Arial"/>
      <family val="2"/>
    </font>
  </fonts>
  <fills count="1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9"/>
        <bgColor indexed="9"/>
      </patternFill>
    </fill>
    <fill>
      <patternFill patternType="solid">
        <fgColor indexed="27"/>
        <bgColor indexed="64"/>
      </patternFill>
    </fill>
    <fill>
      <patternFill patternType="solid">
        <fgColor indexed="15"/>
        <bgColor indexed="64"/>
      </patternFill>
    </fill>
    <fill>
      <patternFill patternType="solid">
        <fgColor indexed="44"/>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4"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s>
  <cellStyleXfs count="7">
    <xf numFmtId="0" fontId="0" fillId="0" borderId="0"/>
    <xf numFmtId="3" fontId="6" fillId="2" borderId="1">
      <alignment horizontal="right"/>
    </xf>
    <xf numFmtId="43"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165" fontId="37" fillId="0" borderId="0"/>
    <xf numFmtId="0" fontId="1" fillId="0" borderId="0"/>
  </cellStyleXfs>
  <cellXfs count="571">
    <xf numFmtId="0" fontId="0" fillId="0" borderId="0" xfId="0"/>
    <xf numFmtId="0" fontId="0" fillId="4" borderId="0" xfId="0" applyFill="1" applyBorder="1"/>
    <xf numFmtId="0" fontId="0" fillId="4" borderId="5" xfId="0" applyFill="1" applyBorder="1"/>
    <xf numFmtId="2" fontId="6" fillId="4" borderId="0" xfId="0" applyNumberFormat="1" applyFont="1" applyFill="1" applyBorder="1" applyAlignment="1" applyProtection="1">
      <alignment vertical="center"/>
    </xf>
    <xf numFmtId="0" fontId="0" fillId="0" borderId="0" xfId="0" applyProtection="1"/>
    <xf numFmtId="0" fontId="0" fillId="2" borderId="0" xfId="0" applyFill="1" applyBorder="1" applyProtection="1"/>
    <xf numFmtId="0" fontId="0" fillId="0" borderId="0" xfId="0" applyBorder="1" applyProtection="1"/>
    <xf numFmtId="0" fontId="7" fillId="4" borderId="3" xfId="0" applyFont="1" applyFill="1" applyBorder="1" applyAlignment="1" applyProtection="1">
      <alignment horizontal="centerContinuous"/>
    </xf>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14" fillId="4" borderId="0" xfId="0" applyFont="1" applyFill="1" applyBorder="1" applyAlignment="1">
      <alignment horizontal="left"/>
    </xf>
    <xf numFmtId="0" fontId="7" fillId="4" borderId="0" xfId="0" applyFont="1" applyFill="1" applyBorder="1" applyProtection="1"/>
    <xf numFmtId="0" fontId="14" fillId="4" borderId="0" xfId="0" applyFont="1" applyFill="1" applyBorder="1" applyProtection="1"/>
    <xf numFmtId="0" fontId="14" fillId="4" borderId="8" xfId="0" applyFont="1" applyFill="1" applyBorder="1" applyProtection="1"/>
    <xf numFmtId="0" fontId="7" fillId="4" borderId="0" xfId="0" applyFont="1" applyFill="1" applyBorder="1" applyAlignment="1" applyProtection="1">
      <alignment horizontal="left"/>
    </xf>
    <xf numFmtId="0" fontId="0" fillId="4" borderId="10" xfId="0" applyFill="1" applyBorder="1" applyProtection="1"/>
    <xf numFmtId="0" fontId="12" fillId="4" borderId="0" xfId="0" applyFont="1" applyFill="1" applyBorder="1" applyAlignment="1">
      <alignment horizontal="left"/>
    </xf>
    <xf numFmtId="0" fontId="6" fillId="4" borderId="0" xfId="0" applyFont="1" applyFill="1" applyBorder="1" applyProtection="1"/>
    <xf numFmtId="0" fontId="6" fillId="4" borderId="0" xfId="0" applyFont="1" applyFill="1" applyBorder="1" applyAlignment="1" applyProtection="1">
      <alignment horizontal="left"/>
    </xf>
    <xf numFmtId="0" fontId="14" fillId="4" borderId="3" xfId="0" applyFont="1" applyFill="1" applyBorder="1" applyProtection="1"/>
    <xf numFmtId="0" fontId="3"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20" fillId="3" borderId="5" xfId="0" applyFont="1" applyFill="1" applyBorder="1" applyProtection="1"/>
    <xf numFmtId="0" fontId="7" fillId="3" borderId="8" xfId="0" applyFont="1" applyFill="1" applyBorder="1" applyAlignment="1" applyProtection="1">
      <alignment horizontal="center"/>
    </xf>
    <xf numFmtId="0" fontId="7" fillId="4" borderId="0" xfId="0" applyFont="1" applyFill="1" applyBorder="1" applyAlignment="1" applyProtection="1">
      <alignment horizontal="center" wrapText="1"/>
    </xf>
    <xf numFmtId="0" fontId="7" fillId="4" borderId="0" xfId="0" applyFont="1" applyFill="1" applyBorder="1" applyAlignment="1" applyProtection="1">
      <alignment wrapText="1"/>
    </xf>
    <xf numFmtId="0" fontId="7" fillId="4" borderId="10" xfId="0" applyFont="1" applyFill="1" applyBorder="1" applyAlignment="1" applyProtection="1">
      <alignment wrapText="1"/>
    </xf>
    <xf numFmtId="0" fontId="7" fillId="4" borderId="3" xfId="0" applyFont="1" applyFill="1" applyBorder="1" applyAlignment="1" applyProtection="1">
      <alignment wrapText="1"/>
    </xf>
    <xf numFmtId="0" fontId="7" fillId="4" borderId="8" xfId="0" applyFont="1" applyFill="1" applyBorder="1" applyAlignment="1" applyProtection="1">
      <alignment wrapText="1"/>
    </xf>
    <xf numFmtId="0" fontId="14" fillId="4" borderId="3" xfId="0" applyFont="1" applyFill="1" applyBorder="1" applyAlignment="1" applyProtection="1"/>
    <xf numFmtId="0" fontId="20" fillId="3" borderId="6" xfId="0" applyFont="1" applyFill="1" applyBorder="1" applyProtection="1"/>
    <xf numFmtId="0" fontId="0" fillId="4" borderId="2" xfId="0" applyFill="1" applyBorder="1" applyProtection="1"/>
    <xf numFmtId="0" fontId="6" fillId="4" borderId="3" xfId="0" applyFont="1" applyFill="1" applyBorder="1" applyAlignment="1" applyProtection="1">
      <alignment horizontal="centerContinuous"/>
    </xf>
    <xf numFmtId="0" fontId="14" fillId="4" borderId="0" xfId="0" applyFont="1" applyFill="1" applyBorder="1" applyAlignment="1" applyProtection="1">
      <alignment horizontal="left"/>
    </xf>
    <xf numFmtId="0" fontId="15" fillId="4" borderId="0" xfId="0" applyFont="1" applyFill="1" applyBorder="1" applyAlignment="1" applyProtection="1">
      <alignment horizontal="left"/>
    </xf>
    <xf numFmtId="0" fontId="15" fillId="4" borderId="0" xfId="0" applyFont="1" applyFill="1" applyBorder="1" applyProtection="1"/>
    <xf numFmtId="0" fontId="7" fillId="4" borderId="8" xfId="0" applyFont="1" applyFill="1" applyBorder="1" applyProtection="1"/>
    <xf numFmtId="0" fontId="3" fillId="4" borderId="7" xfId="0" applyFont="1" applyFill="1" applyBorder="1" applyAlignment="1" applyProtection="1">
      <alignment horizontal="right"/>
    </xf>
    <xf numFmtId="0" fontId="20" fillId="3" borderId="2" xfId="0" applyFont="1" applyFill="1" applyBorder="1" applyProtection="1"/>
    <xf numFmtId="0" fontId="0" fillId="4" borderId="11" xfId="0" applyFill="1" applyBorder="1" applyProtection="1">
      <protection locked="0"/>
    </xf>
    <xf numFmtId="0" fontId="7" fillId="4" borderId="3" xfId="0" applyFont="1" applyFill="1" applyBorder="1" applyProtection="1"/>
    <xf numFmtId="0" fontId="7" fillId="4" borderId="0" xfId="0" applyFont="1" applyFill="1" applyBorder="1" applyAlignment="1" applyProtection="1">
      <alignment horizontal="center"/>
    </xf>
    <xf numFmtId="0" fontId="14" fillId="4" borderId="6" xfId="0" applyFont="1" applyFill="1" applyBorder="1" applyProtection="1"/>
    <xf numFmtId="0" fontId="12" fillId="4" borderId="2" xfId="0" applyFont="1" applyFill="1" applyBorder="1" applyProtection="1"/>
    <xf numFmtId="0" fontId="12" fillId="4" borderId="6" xfId="0" applyFont="1" applyFill="1" applyBorder="1" applyProtection="1"/>
    <xf numFmtId="0" fontId="10" fillId="4" borderId="0" xfId="0" applyFont="1" applyFill="1" applyBorder="1" applyProtection="1"/>
    <xf numFmtId="0" fontId="22" fillId="4" borderId="0" xfId="0" applyFont="1" applyFill="1" applyBorder="1" applyAlignment="1" applyProtection="1">
      <alignment horizontal="left"/>
    </xf>
    <xf numFmtId="0" fontId="0" fillId="4" borderId="0" xfId="0" applyFill="1" applyBorder="1" applyAlignment="1" applyProtection="1">
      <alignment horizontal="left"/>
    </xf>
    <xf numFmtId="0" fontId="7" fillId="3" borderId="0" xfId="0" applyFont="1" applyFill="1" applyBorder="1" applyAlignment="1" applyProtection="1">
      <alignment horizontal="center"/>
    </xf>
    <xf numFmtId="0" fontId="25" fillId="2" borderId="0" xfId="0" applyFont="1" applyFill="1" applyProtection="1"/>
    <xf numFmtId="0" fontId="25" fillId="2" borderId="0" xfId="0" applyFont="1" applyFill="1" applyBorder="1" applyProtection="1"/>
    <xf numFmtId="0" fontId="0" fillId="0" borderId="0" xfId="0" applyBorder="1" applyAlignment="1" applyProtection="1">
      <alignment wrapText="1"/>
    </xf>
    <xf numFmtId="0" fontId="25" fillId="2" borderId="0" xfId="0" applyFont="1" applyFill="1" applyBorder="1" applyAlignment="1" applyProtection="1"/>
    <xf numFmtId="3" fontId="0" fillId="0" borderId="0" xfId="0" applyNumberFormat="1" applyBorder="1" applyAlignment="1" applyProtection="1">
      <alignment vertical="center"/>
    </xf>
    <xf numFmtId="3" fontId="25" fillId="2" borderId="0" xfId="0" applyNumberFormat="1" applyFont="1" applyFill="1" applyBorder="1" applyAlignment="1" applyProtection="1">
      <alignment horizontal="center"/>
    </xf>
    <xf numFmtId="3" fontId="0" fillId="0" borderId="0" xfId="0" applyNumberFormat="1" applyBorder="1" applyAlignment="1" applyProtection="1">
      <alignment horizontal="center"/>
    </xf>
    <xf numFmtId="4" fontId="25" fillId="2" borderId="0" xfId="0" applyNumberFormat="1" applyFont="1" applyFill="1" applyBorder="1" applyAlignment="1" applyProtection="1">
      <alignment horizontal="center"/>
    </xf>
    <xf numFmtId="4" fontId="0" fillId="0" borderId="0" xfId="0" applyNumberFormat="1" applyBorder="1" applyAlignment="1" applyProtection="1">
      <alignment horizontal="center"/>
    </xf>
    <xf numFmtId="167" fontId="25" fillId="2" borderId="0" xfId="0" applyNumberFormat="1" applyFont="1" applyFill="1" applyBorder="1" applyAlignment="1" applyProtection="1">
      <alignment vertical="center"/>
    </xf>
    <xf numFmtId="167"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7" fillId="3" borderId="8" xfId="0" applyFont="1" applyFill="1" applyBorder="1" applyAlignment="1" applyProtection="1">
      <alignment horizontal="left"/>
    </xf>
    <xf numFmtId="0" fontId="5"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164" fontId="7" fillId="4" borderId="0" xfId="0" applyNumberFormat="1" applyFont="1" applyFill="1" applyBorder="1" applyAlignment="1" applyProtection="1">
      <alignment horizontal="center" wrapText="1"/>
    </xf>
    <xf numFmtId="0" fontId="0" fillId="4" borderId="0" xfId="0" applyFill="1" applyBorder="1" applyAlignment="1" applyProtection="1">
      <alignment horizontal="center"/>
    </xf>
    <xf numFmtId="0" fontId="11" fillId="4" borderId="10" xfId="0" applyFont="1" applyFill="1" applyBorder="1" applyAlignment="1" applyProtection="1">
      <alignment vertical="center"/>
    </xf>
    <xf numFmtId="0" fontId="11" fillId="4" borderId="0" xfId="0" applyFont="1" applyFill="1" applyBorder="1" applyAlignment="1" applyProtection="1">
      <alignment vertic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0" fontId="11" fillId="4" borderId="10" xfId="0" applyFont="1" applyFill="1" applyBorder="1" applyAlignment="1" applyProtection="1">
      <alignment vertical="center" wrapText="1"/>
    </xf>
    <xf numFmtId="0" fontId="11" fillId="4" borderId="0" xfId="0" applyFont="1" applyFill="1" applyBorder="1" applyAlignment="1" applyProtection="1">
      <alignment vertical="center" wrapText="1"/>
    </xf>
    <xf numFmtId="3" fontId="11" fillId="4" borderId="10" xfId="0" applyNumberFormat="1" applyFont="1" applyFill="1" applyBorder="1" applyAlignment="1" applyProtection="1">
      <alignment vertical="center" wrapText="1"/>
    </xf>
    <xf numFmtId="3" fontId="11" fillId="4" borderId="0" xfId="0" applyNumberFormat="1" applyFont="1" applyFill="1" applyBorder="1" applyAlignment="1" applyProtection="1">
      <alignment vertical="center" wrapText="1"/>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0" fontId="14" fillId="4" borderId="10" xfId="0" applyFont="1" applyFill="1" applyBorder="1" applyAlignment="1" applyProtection="1">
      <alignment vertical="center" wrapText="1"/>
    </xf>
    <xf numFmtId="0" fontId="14" fillId="4" borderId="0" xfId="0" applyFont="1" applyFill="1" applyBorder="1" applyAlignment="1" applyProtection="1">
      <alignment vertical="center" wrapText="1"/>
    </xf>
    <xf numFmtId="2" fontId="6" fillId="4" borderId="8" xfId="0" applyNumberFormat="1" applyFont="1" applyFill="1" applyBorder="1" applyAlignment="1" applyProtection="1">
      <alignment vertical="center"/>
    </xf>
    <xf numFmtId="167" fontId="0" fillId="4" borderId="11" xfId="0" applyNumberFormat="1" applyFill="1" applyBorder="1" applyAlignment="1" applyProtection="1">
      <alignment vertical="center"/>
    </xf>
    <xf numFmtId="167" fontId="0" fillId="4" borderId="5" xfId="0" applyNumberFormat="1" applyFill="1" applyBorder="1" applyAlignment="1" applyProtection="1">
      <alignment vertical="center"/>
    </xf>
    <xf numFmtId="0" fontId="0" fillId="4" borderId="10" xfId="0" applyFill="1" applyBorder="1" applyAlignment="1" applyProtection="1">
      <alignment vertical="center"/>
    </xf>
    <xf numFmtId="0" fontId="0" fillId="2" borderId="0" xfId="0" applyFill="1" applyProtection="1"/>
    <xf numFmtId="0" fontId="29" fillId="4" borderId="8" xfId="0" applyFont="1" applyFill="1" applyBorder="1" applyAlignment="1" applyProtection="1">
      <alignment horizontal="right"/>
    </xf>
    <xf numFmtId="0" fontId="14" fillId="4" borderId="0" xfId="0" applyFont="1" applyFill="1" applyBorder="1" applyAlignment="1" applyProtection="1"/>
    <xf numFmtId="3" fontId="22" fillId="4" borderId="0" xfId="0" applyNumberFormat="1" applyFont="1" applyFill="1" applyBorder="1" applyProtection="1"/>
    <xf numFmtId="0" fontId="20" fillId="3" borderId="3" xfId="0" applyFont="1" applyFill="1" applyBorder="1" applyProtection="1"/>
    <xf numFmtId="0" fontId="20" fillId="3" borderId="4" xfId="0" applyFont="1" applyFill="1" applyBorder="1" applyProtection="1"/>
    <xf numFmtId="0" fontId="20" fillId="3" borderId="6" xfId="0" applyFont="1" applyFill="1" applyBorder="1" applyAlignment="1" applyProtection="1">
      <alignment horizontal="center"/>
    </xf>
    <xf numFmtId="0" fontId="20" fillId="3" borderId="5" xfId="0" applyFont="1" applyFill="1" applyBorder="1" applyAlignment="1" applyProtection="1">
      <alignment horizontal="center"/>
    </xf>
    <xf numFmtId="0" fontId="20" fillId="3" borderId="7" xfId="0" applyFont="1" applyFill="1" applyBorder="1" applyAlignment="1" applyProtection="1">
      <alignment horizontal="center"/>
    </xf>
    <xf numFmtId="0" fontId="17" fillId="3" borderId="8" xfId="0" applyFont="1" applyFill="1" applyBorder="1" applyAlignment="1" applyProtection="1">
      <alignment horizontal="centerContinuous"/>
    </xf>
    <xf numFmtId="0" fontId="3" fillId="4" borderId="0" xfId="0" applyFont="1" applyFill="1" applyBorder="1" applyAlignment="1" applyProtection="1"/>
    <xf numFmtId="0" fontId="23" fillId="4" borderId="0" xfId="3" applyFill="1" applyBorder="1" applyAlignment="1" applyProtection="1">
      <alignment vertical="center"/>
    </xf>
    <xf numFmtId="0" fontId="11" fillId="4" borderId="3" xfId="0" applyFont="1" applyFill="1" applyBorder="1" applyAlignment="1" applyProtection="1">
      <alignment vertical="center" wrapText="1"/>
    </xf>
    <xf numFmtId="166" fontId="10" fillId="4" borderId="0" xfId="0" applyNumberFormat="1" applyFont="1" applyFill="1" applyBorder="1" applyAlignment="1" applyProtection="1">
      <alignment vertical="center"/>
    </xf>
    <xf numFmtId="2" fontId="10" fillId="4" borderId="0" xfId="0" applyNumberFormat="1" applyFont="1" applyFill="1" applyBorder="1" applyAlignment="1" applyProtection="1">
      <alignment vertical="center"/>
    </xf>
    <xf numFmtId="0" fontId="29" fillId="4" borderId="0" xfId="0" quotePrefix="1" applyFont="1" applyFill="1" applyBorder="1" applyAlignment="1" applyProtection="1">
      <alignment horizontal="right"/>
    </xf>
    <xf numFmtId="0" fontId="17"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0" fillId="6" borderId="12" xfId="0" applyNumberFormat="1" applyFont="1" applyFill="1" applyBorder="1" applyAlignment="1" applyProtection="1">
      <alignment vertical="center"/>
      <protection locked="0"/>
    </xf>
    <xf numFmtId="3" fontId="10" fillId="2"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25" fillId="2" borderId="0" xfId="0" applyFont="1" applyFill="1" applyBorder="1" applyProtection="1">
      <protection locked="0"/>
    </xf>
    <xf numFmtId="0" fontId="0" fillId="0" borderId="0" xfId="0" applyBorder="1" applyProtection="1">
      <protection locked="0"/>
    </xf>
    <xf numFmtId="3" fontId="25" fillId="2" borderId="0" xfId="0" applyNumberFormat="1" applyFont="1" applyFill="1" applyBorder="1" applyAlignment="1" applyProtection="1">
      <alignment horizontal="center"/>
      <protection locked="0"/>
    </xf>
    <xf numFmtId="167" fontId="0" fillId="4" borderId="11" xfId="0" applyNumberFormat="1" applyFill="1" applyBorder="1" applyAlignment="1" applyProtection="1">
      <alignment vertical="center"/>
      <protection locked="0"/>
    </xf>
    <xf numFmtId="167" fontId="10" fillId="2" borderId="12" xfId="0" applyNumberFormat="1" applyFont="1" applyFill="1" applyBorder="1" applyAlignment="1" applyProtection="1">
      <alignment vertical="center"/>
      <protection locked="0"/>
    </xf>
    <xf numFmtId="167" fontId="0" fillId="4" borderId="5" xfId="0" applyNumberFormat="1" applyFill="1" applyBorder="1" applyAlignment="1" applyProtection="1">
      <alignment vertical="center"/>
      <protection locked="0"/>
    </xf>
    <xf numFmtId="167" fontId="25" fillId="2" borderId="0" xfId="0" applyNumberFormat="1" applyFont="1" applyFill="1" applyBorder="1" applyAlignment="1" applyProtection="1">
      <alignment vertical="center"/>
      <protection locked="0"/>
    </xf>
    <xf numFmtId="167" fontId="0" fillId="0" borderId="0" xfId="0" applyNumberFormat="1" applyBorder="1" applyAlignment="1" applyProtection="1">
      <alignment vertical="center"/>
      <protection locked="0"/>
    </xf>
    <xf numFmtId="0" fontId="26" fillId="2" borderId="0" xfId="3" quotePrefix="1" applyNumberFormat="1" applyFont="1" applyFill="1" applyBorder="1" applyAlignment="1" applyProtection="1">
      <alignment horizontal="left"/>
      <protection locked="0"/>
    </xf>
    <xf numFmtId="0" fontId="27" fillId="2" borderId="0" xfId="3" quotePrefix="1" applyNumberFormat="1" applyFont="1" applyFill="1" applyBorder="1" applyAlignment="1" applyProtection="1">
      <alignment horizontal="left"/>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1" fillId="4" borderId="6" xfId="0" applyFont="1" applyFill="1" applyBorder="1" applyProtection="1"/>
    <xf numFmtId="0" fontId="30" fillId="4" borderId="3"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21" fillId="4" borderId="5" xfId="0" applyFont="1" applyFill="1" applyBorder="1" applyProtection="1"/>
    <xf numFmtId="0" fontId="21" fillId="2" borderId="0" xfId="0" applyFont="1" applyFill="1" applyBorder="1" applyProtection="1"/>
    <xf numFmtId="0" fontId="21" fillId="0" borderId="0" xfId="0" applyFont="1" applyBorder="1" applyProtection="1"/>
    <xf numFmtId="0" fontId="3" fillId="4" borderId="0" xfId="3" quotePrefix="1" applyNumberFormat="1" applyFont="1" applyFill="1" applyBorder="1" applyAlignment="1" applyProtection="1">
      <alignment horizontal="center" vertical="center" wrapText="1"/>
      <protection locked="0"/>
    </xf>
    <xf numFmtId="0" fontId="3" fillId="4" borderId="0" xfId="3" quotePrefix="1" applyNumberFormat="1" applyFont="1" applyFill="1" applyBorder="1" applyAlignment="1" applyProtection="1">
      <alignment horizontal="center" wrapText="1"/>
    </xf>
    <xf numFmtId="167" fontId="3" fillId="4" borderId="0" xfId="3" quotePrefix="1" applyNumberFormat="1" applyFont="1" applyFill="1" applyBorder="1" applyAlignment="1" applyProtection="1">
      <alignment horizontal="center" wrapText="1"/>
    </xf>
    <xf numFmtId="0" fontId="31" fillId="0" borderId="0" xfId="0" applyFont="1" applyFill="1" applyBorder="1" applyProtection="1"/>
    <xf numFmtId="0" fontId="0" fillId="0" borderId="0" xfId="0" applyAlignment="1">
      <alignment vertical="center"/>
    </xf>
    <xf numFmtId="0" fontId="0" fillId="0" borderId="0" xfId="0" applyFill="1"/>
    <xf numFmtId="0" fontId="14" fillId="4" borderId="8" xfId="0" applyFont="1" applyFill="1" applyBorder="1" applyAlignment="1" applyProtection="1">
      <alignment vertical="center" wrapText="1"/>
    </xf>
    <xf numFmtId="4" fontId="6" fillId="4" borderId="0" xfId="0" applyNumberFormat="1" applyFont="1" applyFill="1" applyBorder="1" applyAlignment="1" applyProtection="1">
      <alignment vertical="center"/>
    </xf>
    <xf numFmtId="0" fontId="0" fillId="2" borderId="0" xfId="0" applyFill="1" applyAlignment="1">
      <alignment horizontal="right"/>
    </xf>
    <xf numFmtId="0" fontId="18" fillId="4" borderId="6" xfId="0" applyFont="1" applyFill="1" applyBorder="1" applyProtection="1"/>
    <xf numFmtId="0" fontId="18" fillId="4" borderId="0" xfId="0" applyFont="1" applyFill="1" applyBorder="1" applyProtection="1"/>
    <xf numFmtId="0" fontId="31" fillId="0" borderId="0" xfId="0" applyFont="1" applyFill="1" applyProtection="1"/>
    <xf numFmtId="0" fontId="31" fillId="0" borderId="0" xfId="0" applyFont="1" applyFill="1" applyBorder="1" applyAlignment="1" applyProtection="1">
      <alignment wrapText="1"/>
    </xf>
    <xf numFmtId="3" fontId="31" fillId="0" borderId="0" xfId="0" applyNumberFormat="1" applyFont="1" applyFill="1" applyBorder="1" applyAlignment="1" applyProtection="1">
      <alignment horizontal="center" vertical="center"/>
      <protection locked="0"/>
    </xf>
    <xf numFmtId="3" fontId="31" fillId="0" borderId="0" xfId="0" applyNumberFormat="1" applyFont="1" applyFill="1" applyBorder="1" applyAlignment="1" applyProtection="1">
      <alignment horizontal="center"/>
    </xf>
    <xf numFmtId="3" fontId="0" fillId="0" borderId="0" xfId="0" applyNumberFormat="1"/>
    <xf numFmtId="0" fontId="30" fillId="4" borderId="10" xfId="0" applyFont="1" applyFill="1" applyBorder="1" applyAlignment="1" applyProtection="1">
      <alignment vertical="center" wrapText="1"/>
    </xf>
    <xf numFmtId="0" fontId="21" fillId="4" borderId="0" xfId="3" quotePrefix="1" applyNumberFormat="1" applyFont="1" applyFill="1" applyBorder="1" applyAlignment="1" applyProtection="1">
      <alignment horizontal="center" vertical="center" wrapText="1"/>
    </xf>
    <xf numFmtId="0" fontId="30" fillId="4" borderId="10" xfId="0" applyFont="1" applyFill="1" applyBorder="1" applyAlignment="1" applyProtection="1">
      <alignment vertical="center"/>
    </xf>
    <xf numFmtId="0" fontId="30" fillId="4" borderId="0" xfId="0" applyFont="1" applyFill="1" applyBorder="1" applyAlignment="1" applyProtection="1">
      <alignment vertical="center"/>
    </xf>
    <xf numFmtId="0" fontId="31" fillId="4" borderId="6" xfId="0" applyFont="1" applyFill="1" applyBorder="1" applyProtection="1"/>
    <xf numFmtId="0" fontId="31" fillId="4" borderId="10" xfId="0" applyFont="1" applyFill="1" applyBorder="1" applyAlignment="1" applyProtection="1">
      <alignment horizontal="right" vertical="center" wrapText="1"/>
    </xf>
    <xf numFmtId="0" fontId="32" fillId="4" borderId="0" xfId="0" applyFont="1" applyFill="1" applyBorder="1" applyAlignment="1" applyProtection="1">
      <alignment vertical="center" wrapText="1"/>
    </xf>
    <xf numFmtId="3" fontId="31" fillId="4" borderId="0" xfId="0" quotePrefix="1" applyNumberFormat="1" applyFont="1" applyFill="1" applyBorder="1" applyAlignment="1" applyProtection="1">
      <alignment horizontal="center"/>
    </xf>
    <xf numFmtId="0" fontId="31" fillId="4" borderId="5" xfId="0" applyFont="1" applyFill="1" applyBorder="1" applyProtection="1"/>
    <xf numFmtId="3" fontId="11" fillId="4" borderId="8" xfId="0" applyNumberFormat="1" applyFont="1" applyFill="1" applyBorder="1" applyAlignment="1" applyProtection="1">
      <alignment vertical="center" wrapText="1"/>
    </xf>
    <xf numFmtId="2" fontId="10" fillId="4" borderId="8" xfId="0" applyNumberFormat="1" applyFont="1" applyFill="1" applyBorder="1" applyAlignment="1" applyProtection="1">
      <alignment vertical="center"/>
    </xf>
    <xf numFmtId="2" fontId="6" fillId="4" borderId="17" xfId="0" applyNumberFormat="1" applyFont="1" applyFill="1" applyBorder="1" applyAlignment="1" applyProtection="1">
      <alignment vertical="center"/>
    </xf>
    <xf numFmtId="0" fontId="28" fillId="0" borderId="0" xfId="0" applyFont="1" applyFill="1" applyProtection="1"/>
    <xf numFmtId="0" fontId="28" fillId="0" borderId="0" xfId="0" applyFont="1" applyFill="1" applyBorder="1" applyProtection="1"/>
    <xf numFmtId="0" fontId="28" fillId="0" borderId="0" xfId="0" applyFont="1" applyFill="1" applyBorder="1" applyAlignment="1" applyProtection="1">
      <alignment wrapText="1"/>
    </xf>
    <xf numFmtId="0" fontId="35" fillId="0" borderId="0" xfId="0" applyFont="1" applyFill="1" applyBorder="1" applyAlignment="1" applyProtection="1">
      <alignment horizontal="center"/>
    </xf>
    <xf numFmtId="3" fontId="28" fillId="0" borderId="0" xfId="0" applyNumberFormat="1" applyFont="1" applyFill="1" applyBorder="1" applyAlignment="1" applyProtection="1">
      <alignment horizontal="center" vertical="center"/>
      <protection locked="0"/>
    </xf>
    <xf numFmtId="3" fontId="28" fillId="0" borderId="0"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3" fontId="28" fillId="0" borderId="0" xfId="0" applyNumberFormat="1" applyFont="1" applyFill="1" applyBorder="1" applyAlignment="1" applyProtection="1">
      <alignment horizontal="center"/>
    </xf>
    <xf numFmtId="167" fontId="28" fillId="0" borderId="0" xfId="0" applyNumberFormat="1" applyFont="1" applyFill="1" applyBorder="1" applyAlignment="1" applyProtection="1">
      <alignment horizontal="center" vertical="center"/>
    </xf>
    <xf numFmtId="0" fontId="6" fillId="3" borderId="8" xfId="0" applyFont="1" applyFill="1" applyBorder="1" applyAlignment="1" applyProtection="1">
      <alignment horizontal="right"/>
    </xf>
    <xf numFmtId="0" fontId="28" fillId="2" borderId="0" xfId="0" applyFont="1" applyFill="1" applyBorder="1" applyProtection="1"/>
    <xf numFmtId="0" fontId="28" fillId="0" borderId="0" xfId="0" applyFont="1" applyProtection="1"/>
    <xf numFmtId="0" fontId="28" fillId="0" borderId="0" xfId="0" applyFont="1"/>
    <xf numFmtId="0" fontId="28" fillId="2" borderId="0" xfId="0" applyFont="1" applyFill="1" applyBorder="1" applyAlignment="1" applyProtection="1">
      <alignment horizontal="center"/>
    </xf>
    <xf numFmtId="0" fontId="28" fillId="0" borderId="0" xfId="0" applyFont="1" applyBorder="1" applyProtection="1"/>
    <xf numFmtId="0" fontId="36" fillId="0" borderId="0" xfId="0" applyFont="1"/>
    <xf numFmtId="0" fontId="36" fillId="0" borderId="0" xfId="0" applyFont="1" applyProtection="1"/>
    <xf numFmtId="0" fontId="36" fillId="0" borderId="0" xfId="0" applyFont="1" applyBorder="1" applyProtection="1"/>
    <xf numFmtId="0" fontId="36" fillId="2" borderId="0" xfId="0" applyFont="1" applyFill="1" applyBorder="1" applyProtection="1"/>
    <xf numFmtId="0" fontId="28" fillId="0" borderId="0" xfId="0" applyFont="1" applyAlignment="1">
      <alignment horizontal="right"/>
    </xf>
    <xf numFmtId="0" fontId="28" fillId="0" borderId="0" xfId="0" applyFont="1" applyAlignment="1" applyProtection="1">
      <alignment horizontal="right"/>
    </xf>
    <xf numFmtId="3" fontId="28" fillId="0" borderId="0" xfId="0" applyNumberFormat="1" applyFont="1" applyProtection="1"/>
    <xf numFmtId="0" fontId="28" fillId="2" borderId="0" xfId="0" applyFont="1" applyFill="1" applyBorder="1"/>
    <xf numFmtId="0" fontId="28" fillId="0" borderId="0" xfId="0" applyFont="1" applyFill="1"/>
    <xf numFmtId="2" fontId="28" fillId="0" borderId="0" xfId="0" applyNumberFormat="1" applyFont="1" applyFill="1" applyBorder="1" applyProtection="1"/>
    <xf numFmtId="0" fontId="28" fillId="7" borderId="0" xfId="0" applyFont="1" applyFill="1" applyBorder="1" applyProtection="1"/>
    <xf numFmtId="0" fontId="6" fillId="3" borderId="9" xfId="0" applyFont="1" applyFill="1" applyBorder="1" applyAlignment="1" applyProtection="1">
      <alignment horizontal="right"/>
    </xf>
    <xf numFmtId="167" fontId="37" fillId="0" borderId="0" xfId="5" applyNumberFormat="1"/>
    <xf numFmtId="167" fontId="3" fillId="0" borderId="0" xfId="5" applyNumberFormat="1" applyFont="1" applyProtection="1"/>
    <xf numFmtId="167" fontId="3" fillId="0" borderId="0" xfId="5" applyNumberFormat="1" applyFont="1" applyAlignment="1" applyProtection="1">
      <alignment horizontal="right"/>
    </xf>
    <xf numFmtId="167" fontId="3" fillId="0" borderId="0" xfId="5" applyNumberFormat="1" applyFont="1" applyAlignment="1">
      <alignment horizontal="right"/>
    </xf>
    <xf numFmtId="167" fontId="3" fillId="0" borderId="0" xfId="5" applyNumberFormat="1" applyFont="1"/>
    <xf numFmtId="167" fontId="37" fillId="0" borderId="0" xfId="5" applyNumberFormat="1" applyAlignment="1">
      <alignment vertical="top" wrapText="1"/>
    </xf>
    <xf numFmtId="167" fontId="3" fillId="8" borderId="19" xfId="5" applyNumberFormat="1" applyFont="1" applyFill="1" applyBorder="1" applyAlignment="1" applyProtection="1">
      <alignment vertical="top" wrapText="1"/>
    </xf>
    <xf numFmtId="167" fontId="3" fillId="8" borderId="20" xfId="5" applyNumberFormat="1" applyFont="1" applyFill="1" applyBorder="1" applyProtection="1"/>
    <xf numFmtId="167" fontId="3" fillId="8" borderId="0" xfId="5" applyNumberFormat="1" applyFont="1" applyFill="1" applyBorder="1" applyAlignment="1" applyProtection="1">
      <alignment horizontal="right"/>
    </xf>
    <xf numFmtId="167" fontId="3" fillId="8" borderId="21" xfId="5" applyNumberFormat="1" applyFont="1" applyFill="1" applyBorder="1" applyAlignment="1" applyProtection="1">
      <alignment horizontal="right"/>
    </xf>
    <xf numFmtId="167" fontId="3" fillId="8" borderId="20" xfId="5" applyNumberFormat="1" applyFont="1" applyFill="1" applyBorder="1" applyAlignment="1" applyProtection="1">
      <alignment horizontal="right"/>
    </xf>
    <xf numFmtId="167" fontId="3" fillId="2" borderId="8" xfId="5" applyNumberFormat="1" applyFont="1" applyFill="1" applyBorder="1"/>
    <xf numFmtId="167" fontId="3" fillId="2" borderId="8" xfId="5" applyNumberFormat="1" applyFont="1" applyFill="1" applyBorder="1" applyAlignment="1">
      <alignment horizontal="left"/>
    </xf>
    <xf numFmtId="167" fontId="3" fillId="8" borderId="16" xfId="5" applyNumberFormat="1" applyFont="1" applyFill="1" applyBorder="1" applyProtection="1"/>
    <xf numFmtId="167" fontId="3" fillId="8" borderId="23" xfId="5" applyNumberFormat="1" applyFont="1" applyFill="1" applyBorder="1" applyAlignment="1" applyProtection="1">
      <alignment horizontal="right"/>
    </xf>
    <xf numFmtId="167" fontId="3" fillId="8" borderId="24" xfId="5" applyNumberFormat="1" applyFont="1" applyFill="1" applyBorder="1" applyAlignment="1" applyProtection="1">
      <alignment horizontal="right"/>
    </xf>
    <xf numFmtId="167" fontId="3" fillId="8" borderId="16" xfId="5" applyNumberFormat="1" applyFont="1" applyFill="1" applyBorder="1" applyAlignment="1" applyProtection="1">
      <alignment horizontal="right"/>
    </xf>
    <xf numFmtId="167" fontId="3" fillId="2" borderId="0" xfId="5" applyNumberFormat="1" applyFont="1" applyFill="1" applyBorder="1"/>
    <xf numFmtId="167" fontId="2" fillId="2" borderId="0" xfId="4" applyNumberFormat="1" applyFont="1" applyFill="1" applyBorder="1"/>
    <xf numFmtId="167" fontId="4" fillId="2" borderId="0" xfId="5" applyNumberFormat="1" applyFont="1" applyFill="1" applyBorder="1" applyAlignment="1">
      <alignment horizontal="left"/>
    </xf>
    <xf numFmtId="167" fontId="3" fillId="0" borderId="0" xfId="5" applyNumberFormat="1" applyFont="1" applyAlignment="1" applyProtection="1">
      <alignment horizontal="left"/>
    </xf>
    <xf numFmtId="167" fontId="0" fillId="0" borderId="0" xfId="0" applyNumberFormat="1"/>
    <xf numFmtId="167" fontId="3" fillId="0" borderId="0" xfId="5" applyNumberFormat="1" applyFont="1" applyFill="1" applyBorder="1"/>
    <xf numFmtId="167" fontId="2" fillId="0" borderId="0" xfId="4" applyNumberFormat="1" applyFont="1" applyFill="1" applyBorder="1"/>
    <xf numFmtId="167" fontId="4" fillId="0" borderId="0" xfId="5" applyNumberFormat="1" applyFont="1" applyFill="1" applyBorder="1" applyAlignment="1">
      <alignment horizontal="left"/>
    </xf>
    <xf numFmtId="167" fontId="3" fillId="0" borderId="0" xfId="5" applyNumberFormat="1" applyFont="1" applyFill="1" applyAlignment="1" applyProtection="1">
      <alignment horizontal="left"/>
    </xf>
    <xf numFmtId="167" fontId="0" fillId="0" borderId="0" xfId="0" applyNumberFormat="1" applyFill="1"/>
    <xf numFmtId="167" fontId="3" fillId="0" borderId="0" xfId="5" applyNumberFormat="1" applyFont="1" applyFill="1" applyAlignment="1">
      <alignment horizontal="right"/>
    </xf>
    <xf numFmtId="167" fontId="3" fillId="0" borderId="0" xfId="5" applyNumberFormat="1" applyFont="1" applyFill="1"/>
    <xf numFmtId="167" fontId="37" fillId="0" borderId="0" xfId="5" applyNumberFormat="1" applyFill="1"/>
    <xf numFmtId="167" fontId="3" fillId="0" borderId="0" xfId="5" applyNumberFormat="1" applyFont="1" applyBorder="1" applyAlignment="1" applyProtection="1">
      <alignment horizontal="right"/>
    </xf>
    <xf numFmtId="167" fontId="3" fillId="0" borderId="21" xfId="5" applyNumberFormat="1" applyFont="1" applyBorder="1" applyAlignment="1" applyProtection="1">
      <alignment horizontal="right"/>
    </xf>
    <xf numFmtId="167" fontId="3" fillId="0" borderId="20" xfId="5" applyNumberFormat="1" applyFont="1" applyBorder="1" applyAlignment="1" applyProtection="1">
      <alignment horizontal="right"/>
    </xf>
    <xf numFmtId="167" fontId="3" fillId="0" borderId="0" xfId="5" applyNumberFormat="1" applyFont="1" applyBorder="1" applyAlignment="1">
      <alignment horizontal="right"/>
    </xf>
    <xf numFmtId="167" fontId="3" fillId="0" borderId="21" xfId="5" applyNumberFormat="1" applyFont="1" applyBorder="1" applyAlignment="1">
      <alignment horizontal="right"/>
    </xf>
    <xf numFmtId="167" fontId="3" fillId="0" borderId="20" xfId="5" applyNumberFormat="1" applyFont="1" applyBorder="1" applyAlignment="1">
      <alignment horizontal="right"/>
    </xf>
    <xf numFmtId="167" fontId="6" fillId="2" borderId="21" xfId="5" applyNumberFormat="1" applyFont="1" applyFill="1" applyBorder="1" applyAlignment="1">
      <alignment horizontal="left"/>
    </xf>
    <xf numFmtId="167" fontId="6" fillId="2" borderId="0" xfId="2" applyNumberFormat="1" applyFont="1" applyFill="1" applyBorder="1" applyAlignment="1">
      <alignment horizontal="right"/>
    </xf>
    <xf numFmtId="167" fontId="6" fillId="2" borderId="21" xfId="2" applyNumberFormat="1" applyFont="1" applyFill="1" applyBorder="1" applyAlignment="1">
      <alignment horizontal="right"/>
    </xf>
    <xf numFmtId="167" fontId="6" fillId="2" borderId="20" xfId="2" applyNumberFormat="1" applyFont="1" applyFill="1" applyBorder="1" applyAlignment="1">
      <alignment horizontal="right"/>
    </xf>
    <xf numFmtId="167" fontId="6" fillId="2" borderId="22" xfId="2" applyNumberFormat="1" applyFont="1" applyFill="1" applyBorder="1" applyAlignment="1">
      <alignment horizontal="right"/>
    </xf>
    <xf numFmtId="167" fontId="3" fillId="0" borderId="21" xfId="5" applyNumberFormat="1" applyFont="1" applyBorder="1" applyAlignment="1">
      <alignment horizontal="left"/>
    </xf>
    <xf numFmtId="167" fontId="6" fillId="0" borderId="21" xfId="2" applyNumberFormat="1" applyFont="1" applyBorder="1" applyAlignment="1" applyProtection="1">
      <alignment horizontal="left"/>
    </xf>
    <xf numFmtId="167" fontId="37" fillId="0" borderId="0" xfId="5" applyNumberFormat="1" applyBorder="1"/>
    <xf numFmtId="167" fontId="3" fillId="0" borderId="0" xfId="5" applyNumberFormat="1" applyFont="1" applyBorder="1"/>
    <xf numFmtId="167" fontId="37" fillId="0" borderId="23" xfId="5" applyNumberFormat="1" applyBorder="1"/>
    <xf numFmtId="167" fontId="3" fillId="2" borderId="23" xfId="5" applyNumberFormat="1" applyFont="1" applyFill="1" applyBorder="1"/>
    <xf numFmtId="167" fontId="3" fillId="0" borderId="23" xfId="5" applyNumberFormat="1" applyFont="1" applyBorder="1"/>
    <xf numFmtId="167" fontId="3" fillId="0" borderId="23" xfId="5" applyNumberFormat="1" applyFont="1" applyBorder="1" applyAlignment="1">
      <alignment horizontal="right"/>
    </xf>
    <xf numFmtId="167" fontId="3" fillId="0" borderId="24" xfId="5" applyNumberFormat="1" applyFont="1" applyBorder="1" applyAlignment="1">
      <alignment horizontal="right"/>
    </xf>
    <xf numFmtId="167" fontId="37" fillId="0" borderId="0" xfId="5" applyNumberFormat="1" applyAlignment="1">
      <alignment horizontal="center"/>
    </xf>
    <xf numFmtId="167" fontId="3" fillId="2" borderId="0" xfId="5" applyNumberFormat="1" applyFont="1" applyFill="1" applyBorder="1" applyAlignment="1">
      <alignment horizontal="center"/>
    </xf>
    <xf numFmtId="167" fontId="16" fillId="8" borderId="24" xfId="5" applyNumberFormat="1" applyFont="1" applyFill="1" applyBorder="1" applyAlignment="1" applyProtection="1">
      <alignment horizontal="right"/>
    </xf>
    <xf numFmtId="167" fontId="3" fillId="0" borderId="0" xfId="5" applyNumberFormat="1" applyFont="1" applyFill="1" applyBorder="1" applyAlignment="1" applyProtection="1">
      <alignment horizontal="right"/>
    </xf>
    <xf numFmtId="167" fontId="37" fillId="0" borderId="0" xfId="5" applyNumberFormat="1" applyFont="1"/>
    <xf numFmtId="0" fontId="35" fillId="2" borderId="0" xfId="0" applyFont="1" applyFill="1" applyBorder="1" applyProtection="1"/>
    <xf numFmtId="2" fontId="28" fillId="2" borderId="0" xfId="0" applyNumberFormat="1" applyFont="1" applyFill="1" applyBorder="1" applyProtection="1"/>
    <xf numFmtId="167" fontId="10" fillId="2" borderId="0" xfId="0" applyNumberFormat="1" applyFont="1" applyFill="1" applyBorder="1" applyAlignment="1" applyProtection="1">
      <alignment vertical="center"/>
    </xf>
    <xf numFmtId="167" fontId="11" fillId="2" borderId="0" xfId="0" applyNumberFormat="1" applyFont="1" applyFill="1" applyBorder="1" applyAlignment="1" applyProtection="1">
      <alignment vertical="center"/>
    </xf>
    <xf numFmtId="167" fontId="10" fillId="2" borderId="0" xfId="0" quotePrefix="1" applyNumberFormat="1" applyFont="1" applyFill="1" applyBorder="1" applyAlignment="1" applyProtection="1">
      <alignment vertical="center"/>
    </xf>
    <xf numFmtId="0" fontId="40" fillId="2" borderId="0" xfId="0" applyFont="1" applyFill="1"/>
    <xf numFmtId="0" fontId="4" fillId="4" borderId="3" xfId="0" applyFont="1" applyFill="1" applyBorder="1" applyProtection="1"/>
    <xf numFmtId="0" fontId="41" fillId="4" borderId="2" xfId="0" applyFont="1" applyFill="1" applyBorder="1" applyProtection="1"/>
    <xf numFmtId="0" fontId="42" fillId="4" borderId="3" xfId="0" applyFont="1" applyFill="1" applyBorder="1" applyAlignment="1" applyProtection="1">
      <alignment horizontal="centerContinuous"/>
    </xf>
    <xf numFmtId="0" fontId="41" fillId="4" borderId="0" xfId="0" applyFont="1" applyFill="1" applyBorder="1" applyProtection="1"/>
    <xf numFmtId="0" fontId="41" fillId="4" borderId="5" xfId="0" applyFont="1" applyFill="1" applyBorder="1" applyProtection="1"/>
    <xf numFmtId="0" fontId="43" fillId="2" borderId="0" xfId="0" applyFont="1" applyFill="1" applyBorder="1" applyProtection="1"/>
    <xf numFmtId="0" fontId="44" fillId="0" borderId="0" xfId="0" applyFont="1" applyFill="1" applyBorder="1" applyProtection="1"/>
    <xf numFmtId="0" fontId="45" fillId="0" borderId="0" xfId="0" applyFont="1" applyFill="1" applyBorder="1" applyProtection="1"/>
    <xf numFmtId="0" fontId="41" fillId="0" borderId="0" xfId="0" applyFont="1" applyBorder="1" applyProtection="1"/>
    <xf numFmtId="0" fontId="41" fillId="4" borderId="6" xfId="0" applyFont="1" applyFill="1" applyBorder="1" applyProtection="1"/>
    <xf numFmtId="0" fontId="42" fillId="4" borderId="0" xfId="0" applyFont="1" applyFill="1" applyBorder="1" applyAlignment="1" applyProtection="1">
      <alignment horizontal="centerContinuous"/>
    </xf>
    <xf numFmtId="0" fontId="46" fillId="0" borderId="12" xfId="0" applyFont="1" applyFill="1" applyBorder="1" applyAlignment="1" applyProtection="1">
      <alignment horizontal="left"/>
    </xf>
    <xf numFmtId="0" fontId="47" fillId="4" borderId="0" xfId="0" applyFont="1" applyFill="1" applyBorder="1" applyProtection="1"/>
    <xf numFmtId="0" fontId="46" fillId="4" borderId="0" xfId="0" applyFont="1" applyFill="1" applyBorder="1" applyAlignment="1" applyProtection="1">
      <alignment horizontal="left"/>
    </xf>
    <xf numFmtId="4" fontId="10" fillId="2" borderId="12" xfId="0" applyNumberFormat="1" applyFont="1" applyFill="1" applyBorder="1" applyAlignment="1" applyProtection="1">
      <alignment vertical="center"/>
      <protection locked="0"/>
    </xf>
    <xf numFmtId="3" fontId="48" fillId="2"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wrapText="1"/>
    </xf>
    <xf numFmtId="3" fontId="31" fillId="0" borderId="0"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2" borderId="0" xfId="0" applyFont="1" applyFill="1" applyBorder="1" applyProtection="1"/>
    <xf numFmtId="2" fontId="31" fillId="2" borderId="0" xfId="0" applyNumberFormat="1" applyFont="1" applyFill="1" applyBorder="1" applyProtection="1"/>
    <xf numFmtId="0" fontId="39" fillId="0" borderId="0" xfId="0" applyFont="1" applyAlignment="1">
      <alignment horizontal="center"/>
    </xf>
    <xf numFmtId="167" fontId="3" fillId="0" borderId="0" xfId="5" applyNumberFormat="1" applyFont="1" applyBorder="1" applyProtection="1"/>
    <xf numFmtId="167" fontId="6" fillId="2" borderId="0" xfId="5" applyNumberFormat="1" applyFont="1" applyFill="1" applyBorder="1" applyAlignment="1">
      <alignment horizontal="left"/>
    </xf>
    <xf numFmtId="167" fontId="3" fillId="0" borderId="0" xfId="5" applyNumberFormat="1" applyFont="1" applyBorder="1" applyAlignment="1">
      <alignment horizontal="left"/>
    </xf>
    <xf numFmtId="0" fontId="6" fillId="0" borderId="0" xfId="0" applyFont="1" applyAlignment="1">
      <alignment horizontal="right" wrapText="1"/>
    </xf>
    <xf numFmtId="167" fontId="7" fillId="0" borderId="0" xfId="5" applyNumberFormat="1" applyFont="1"/>
    <xf numFmtId="0" fontId="7" fillId="0" borderId="0" xfId="0" applyFont="1" applyAlignment="1">
      <alignment wrapText="1"/>
    </xf>
    <xf numFmtId="167" fontId="7" fillId="0" borderId="0" xfId="5" applyNumberFormat="1" applyFont="1" applyAlignment="1">
      <alignment horizontal="right"/>
    </xf>
    <xf numFmtId="167" fontId="3" fillId="0" borderId="0" xfId="5" applyNumberFormat="1" applyFont="1" applyFill="1" applyBorder="1" applyAlignment="1">
      <alignment horizontal="right"/>
    </xf>
    <xf numFmtId="167" fontId="0" fillId="0" borderId="0" xfId="0" applyNumberFormat="1" applyFill="1" applyBorder="1" applyProtection="1"/>
    <xf numFmtId="167" fontId="0" fillId="0" borderId="0" xfId="0" applyNumberFormat="1" applyFill="1" applyBorder="1" applyAlignment="1" applyProtection="1">
      <alignment horizontal="left"/>
    </xf>
    <xf numFmtId="167" fontId="6" fillId="0" borderId="0" xfId="2" applyNumberFormat="1" applyFont="1" applyFill="1" applyBorder="1" applyAlignment="1">
      <alignment horizontal="right"/>
    </xf>
    <xf numFmtId="3" fontId="31" fillId="0" borderId="25" xfId="0" applyNumberFormat="1" applyFont="1" applyFill="1" applyBorder="1" applyAlignment="1" applyProtection="1">
      <alignment horizontal="center" vertical="center"/>
    </xf>
    <xf numFmtId="3" fontId="31" fillId="0" borderId="26" xfId="0" applyNumberFormat="1" applyFont="1" applyFill="1" applyBorder="1" applyAlignment="1" applyProtection="1">
      <alignment horizontal="center" vertical="center"/>
    </xf>
    <xf numFmtId="3" fontId="31" fillId="0" borderId="20" xfId="0" applyNumberFormat="1" applyFont="1" applyFill="1" applyBorder="1" applyAlignment="1" applyProtection="1">
      <alignment horizontal="center" vertical="center"/>
    </xf>
    <xf numFmtId="0" fontId="28" fillId="0" borderId="21" xfId="0" applyFont="1" applyFill="1" applyBorder="1" applyAlignment="1" applyProtection="1">
      <alignment horizontal="center" vertical="center"/>
    </xf>
    <xf numFmtId="3" fontId="31" fillId="0" borderId="21" xfId="0" applyNumberFormat="1" applyFont="1" applyFill="1" applyBorder="1" applyAlignment="1" applyProtection="1">
      <alignment horizontal="center" vertical="center"/>
    </xf>
    <xf numFmtId="3" fontId="31" fillId="0" borderId="20" xfId="0" applyNumberFormat="1" applyFont="1" applyFill="1" applyBorder="1" applyAlignment="1" applyProtection="1">
      <alignment horizontal="center" vertical="center"/>
      <protection locked="0"/>
    </xf>
    <xf numFmtId="3" fontId="28" fillId="0" borderId="21" xfId="0" applyNumberFormat="1" applyFont="1" applyFill="1" applyBorder="1" applyAlignment="1" applyProtection="1">
      <alignment horizontal="center" vertical="center"/>
    </xf>
    <xf numFmtId="0" fontId="31" fillId="0" borderId="20" xfId="0" applyFont="1" applyFill="1" applyBorder="1" applyProtection="1"/>
    <xf numFmtId="0" fontId="28" fillId="0" borderId="21" xfId="0" applyFont="1" applyFill="1" applyBorder="1" applyProtection="1"/>
    <xf numFmtId="0" fontId="31" fillId="0" borderId="16" xfId="0" applyFont="1" applyFill="1" applyBorder="1" applyProtection="1"/>
    <xf numFmtId="3" fontId="31" fillId="0" borderId="23" xfId="0" applyNumberFormat="1" applyFont="1" applyFill="1" applyBorder="1" applyAlignment="1" applyProtection="1">
      <alignment horizontal="center" vertical="center"/>
    </xf>
    <xf numFmtId="0" fontId="28" fillId="0" borderId="23" xfId="0" applyFont="1" applyFill="1" applyBorder="1" applyProtection="1"/>
    <xf numFmtId="0" fontId="31" fillId="0" borderId="21" xfId="0" applyFont="1" applyFill="1" applyBorder="1" applyProtection="1"/>
    <xf numFmtId="0" fontId="31" fillId="0" borderId="24" xfId="0" applyFont="1" applyFill="1" applyBorder="1" applyProtection="1"/>
    <xf numFmtId="0" fontId="49" fillId="0" borderId="0" xfId="0" applyFont="1" applyFill="1" applyBorder="1" applyAlignment="1" applyProtection="1">
      <alignment horizontal="center" wrapText="1"/>
    </xf>
    <xf numFmtId="0" fontId="33" fillId="0" borderId="0" xfId="0" applyFont="1" applyFill="1" applyBorder="1" applyAlignment="1" applyProtection="1">
      <alignment horizontal="center"/>
    </xf>
    <xf numFmtId="3" fontId="33" fillId="0" borderId="0" xfId="0" applyNumberFormat="1" applyFont="1" applyFill="1" applyBorder="1" applyAlignment="1" applyProtection="1">
      <alignment horizontal="center" vertical="center"/>
      <protection locked="0"/>
    </xf>
    <xf numFmtId="3" fontId="33" fillId="0" borderId="0" xfId="0" applyNumberFormat="1" applyFont="1" applyFill="1" applyBorder="1" applyAlignment="1" applyProtection="1">
      <alignment horizontal="center" vertical="center"/>
    </xf>
    <xf numFmtId="3" fontId="31" fillId="5" borderId="19" xfId="0" applyNumberFormat="1" applyFont="1" applyFill="1" applyBorder="1" applyAlignment="1" applyProtection="1">
      <alignment horizontal="center" vertical="center"/>
      <protection locked="0"/>
    </xf>
    <xf numFmtId="3" fontId="31" fillId="5" borderId="20" xfId="0" applyNumberFormat="1" applyFont="1" applyFill="1" applyBorder="1" applyAlignment="1" applyProtection="1">
      <alignment horizontal="center" vertical="center"/>
    </xf>
    <xf numFmtId="0" fontId="31" fillId="5" borderId="20" xfId="0" applyFont="1" applyFill="1" applyBorder="1" applyAlignment="1" applyProtection="1">
      <alignment horizontal="center" vertical="center"/>
    </xf>
    <xf numFmtId="3" fontId="31" fillId="5" borderId="20" xfId="0" applyNumberFormat="1" applyFont="1" applyFill="1" applyBorder="1" applyAlignment="1" applyProtection="1">
      <alignment horizontal="center" vertical="center"/>
      <protection locked="0"/>
    </xf>
    <xf numFmtId="3" fontId="31" fillId="5" borderId="20" xfId="0" applyNumberFormat="1" applyFont="1" applyFill="1" applyBorder="1" applyAlignment="1" applyProtection="1">
      <alignment horizontal="center"/>
    </xf>
    <xf numFmtId="3" fontId="50" fillId="0" borderId="0" xfId="5" applyNumberFormat="1" applyFont="1" applyAlignment="1">
      <alignment horizontal="center"/>
    </xf>
    <xf numFmtId="3" fontId="39" fillId="2" borderId="0" xfId="5" applyNumberFormat="1" applyFont="1" applyFill="1" applyBorder="1" applyAlignment="1">
      <alignment horizontal="center"/>
    </xf>
    <xf numFmtId="0" fontId="0" fillId="0" borderId="0" xfId="0" applyAlignment="1">
      <alignment horizontal="right" wrapText="1"/>
    </xf>
    <xf numFmtId="167" fontId="10" fillId="8" borderId="25" xfId="5" applyNumberFormat="1" applyFont="1" applyFill="1" applyBorder="1" applyAlignment="1" applyProtection="1">
      <alignment vertical="center" wrapText="1"/>
    </xf>
    <xf numFmtId="167" fontId="10" fillId="8" borderId="0" xfId="5" applyNumberFormat="1" applyFont="1" applyFill="1" applyBorder="1" applyAlignment="1" applyProtection="1">
      <alignment vertical="center" wrapText="1"/>
    </xf>
    <xf numFmtId="3" fontId="6" fillId="2" borderId="21" xfId="5" applyNumberFormat="1" applyFont="1" applyFill="1" applyBorder="1" applyAlignment="1">
      <alignment horizontal="left"/>
    </xf>
    <xf numFmtId="168" fontId="6" fillId="0" borderId="21" xfId="2" applyNumberFormat="1" applyFont="1" applyBorder="1" applyAlignment="1" applyProtection="1">
      <alignment horizontal="left"/>
    </xf>
    <xf numFmtId="165" fontId="3" fillId="0" borderId="0" xfId="5" applyFont="1" applyAlignment="1" applyProtection="1">
      <alignment horizontal="left"/>
    </xf>
    <xf numFmtId="3" fontId="13" fillId="2" borderId="12" xfId="0" applyNumberFormat="1" applyFont="1" applyFill="1" applyBorder="1" applyAlignment="1" applyProtection="1">
      <alignment wrapText="1"/>
    </xf>
    <xf numFmtId="0" fontId="7" fillId="4" borderId="0" xfId="0" applyFont="1" applyFill="1" applyBorder="1" applyAlignment="1" applyProtection="1">
      <alignment horizontal="left" vertical="center"/>
    </xf>
    <xf numFmtId="3" fontId="5" fillId="0" borderId="14" xfId="0" applyNumberFormat="1" applyFont="1" applyFill="1" applyBorder="1" applyAlignment="1" applyProtection="1">
      <alignment wrapText="1"/>
    </xf>
    <xf numFmtId="3" fontId="13" fillId="0" borderId="12" xfId="0" applyNumberFormat="1" applyFont="1" applyFill="1" applyBorder="1" applyProtection="1"/>
    <xf numFmtId="1" fontId="13" fillId="0" borderId="12" xfId="0" applyNumberFormat="1" applyFont="1" applyFill="1" applyBorder="1" applyProtection="1"/>
    <xf numFmtId="3" fontId="14" fillId="0" borderId="12" xfId="0" applyNumberFormat="1" applyFont="1" applyFill="1" applyBorder="1" applyAlignment="1" applyProtection="1">
      <alignment horizontal="right" indent="1"/>
    </xf>
    <xf numFmtId="0" fontId="5" fillId="2" borderId="1" xfId="0" applyNumberFormat="1" applyFont="1" applyFill="1" applyBorder="1" applyAlignment="1" applyProtection="1"/>
    <xf numFmtId="0" fontId="0" fillId="2" borderId="10" xfId="0" applyFill="1" applyBorder="1" applyProtection="1"/>
    <xf numFmtId="0" fontId="10" fillId="2" borderId="10" xfId="0" applyFont="1" applyFill="1" applyBorder="1" applyProtection="1"/>
    <xf numFmtId="0" fontId="14" fillId="2" borderId="10" xfId="0" applyFont="1" applyFill="1" applyBorder="1" applyProtection="1"/>
    <xf numFmtId="0" fontId="12" fillId="2" borderId="10" xfId="0" applyFont="1" applyFill="1" applyBorder="1" applyProtection="1"/>
    <xf numFmtId="3" fontId="7" fillId="0" borderId="12" xfId="0" applyNumberFormat="1" applyFont="1" applyFill="1" applyBorder="1" applyAlignment="1" applyProtection="1">
      <alignment horizontal="right" indent="1"/>
    </xf>
    <xf numFmtId="0" fontId="28" fillId="4" borderId="3" xfId="0" quotePrefix="1" applyFont="1" applyFill="1" applyBorder="1" applyAlignment="1" applyProtection="1">
      <alignment horizontal="center"/>
    </xf>
    <xf numFmtId="0" fontId="28" fillId="4" borderId="3" xfId="0" applyFont="1" applyFill="1" applyBorder="1" applyAlignment="1" applyProtection="1"/>
    <xf numFmtId="0" fontId="0" fillId="11" borderId="0" xfId="0" applyFill="1"/>
    <xf numFmtId="167" fontId="3" fillId="11" borderId="0" xfId="5" applyNumberFormat="1" applyFont="1" applyFill="1" applyBorder="1" applyAlignment="1" applyProtection="1">
      <alignment horizontal="right"/>
    </xf>
    <xf numFmtId="167" fontId="3" fillId="11" borderId="0" xfId="5" applyNumberFormat="1" applyFont="1" applyFill="1" applyBorder="1" applyAlignment="1">
      <alignment horizontal="right"/>
    </xf>
    <xf numFmtId="167" fontId="6" fillId="11" borderId="0" xfId="2" applyNumberFormat="1" applyFont="1" applyFill="1" applyBorder="1" applyAlignment="1">
      <alignment horizontal="right"/>
    </xf>
    <xf numFmtId="167" fontId="0" fillId="2" borderId="21" xfId="0" applyNumberFormat="1" applyFill="1" applyBorder="1"/>
    <xf numFmtId="3" fontId="3" fillId="0" borderId="0" xfId="5" applyNumberFormat="1" applyFont="1" applyAlignment="1">
      <alignment horizontal="center"/>
    </xf>
    <xf numFmtId="3" fontId="51" fillId="2" borderId="0" xfId="0" applyNumberFormat="1" applyFont="1" applyFill="1" applyBorder="1" applyProtection="1"/>
    <xf numFmtId="3" fontId="3" fillId="2" borderId="0" xfId="5" applyNumberFormat="1" applyFont="1" applyFill="1" applyBorder="1" applyAlignment="1">
      <alignment horizontal="center"/>
    </xf>
    <xf numFmtId="4" fontId="53" fillId="12" borderId="0" xfId="0" applyNumberFormat="1" applyFont="1" applyFill="1" applyBorder="1" applyAlignment="1" applyProtection="1">
      <alignment horizontal="center"/>
    </xf>
    <xf numFmtId="0" fontId="53" fillId="13" borderId="0" xfId="0" applyFont="1" applyFill="1" applyBorder="1" applyProtection="1"/>
    <xf numFmtId="0" fontId="53" fillId="12" borderId="0" xfId="0" applyFont="1" applyFill="1" applyBorder="1" applyProtection="1"/>
    <xf numFmtId="0" fontId="54" fillId="2" borderId="0" xfId="0" applyFont="1" applyFill="1" applyProtection="1"/>
    <xf numFmtId="3" fontId="0" fillId="0" borderId="21" xfId="0" applyNumberFormat="1" applyBorder="1"/>
    <xf numFmtId="3" fontId="0" fillId="0" borderId="26" xfId="0" applyNumberFormat="1" applyBorder="1"/>
    <xf numFmtId="0" fontId="0" fillId="14" borderId="0" xfId="0" applyFill="1"/>
    <xf numFmtId="167" fontId="3" fillId="14" borderId="20" xfId="5" applyNumberFormat="1" applyFont="1" applyFill="1" applyBorder="1" applyAlignment="1" applyProtection="1">
      <alignment horizontal="right"/>
    </xf>
    <xf numFmtId="167" fontId="0" fillId="14" borderId="0" xfId="0" applyNumberFormat="1" applyFill="1" applyProtection="1"/>
    <xf numFmtId="167" fontId="3" fillId="8" borderId="22" xfId="5" applyNumberFormat="1" applyFont="1" applyFill="1" applyBorder="1" applyAlignment="1" applyProtection="1">
      <alignment horizontal="right"/>
    </xf>
    <xf numFmtId="167" fontId="3" fillId="8" borderId="15" xfId="5" applyNumberFormat="1" applyFont="1" applyFill="1" applyBorder="1" applyAlignment="1" applyProtection="1">
      <alignment horizontal="right"/>
    </xf>
    <xf numFmtId="0" fontId="0" fillId="0" borderId="0" xfId="0" applyFill="1" applyBorder="1" applyProtection="1"/>
    <xf numFmtId="0" fontId="53" fillId="0" borderId="0" xfId="0" applyFont="1" applyFill="1" applyBorder="1" applyProtection="1"/>
    <xf numFmtId="0" fontId="13" fillId="4" borderId="0" xfId="0" applyFont="1" applyFill="1" applyBorder="1" applyProtection="1"/>
    <xf numFmtId="167" fontId="37" fillId="0" borderId="0" xfId="5" applyNumberFormat="1" applyFill="1" applyBorder="1"/>
    <xf numFmtId="0" fontId="0" fillId="4" borderId="18" xfId="0" applyFill="1" applyBorder="1" applyProtection="1"/>
    <xf numFmtId="0" fontId="7" fillId="4" borderId="10" xfId="0" applyFont="1" applyFill="1" applyBorder="1" applyProtection="1"/>
    <xf numFmtId="0" fontId="14" fillId="4" borderId="10" xfId="0" applyFont="1" applyFill="1" applyBorder="1" applyProtection="1"/>
    <xf numFmtId="0" fontId="21" fillId="4" borderId="10" xfId="0" applyFont="1" applyFill="1" applyBorder="1" applyProtection="1"/>
    <xf numFmtId="0" fontId="0" fillId="4" borderId="27" xfId="0" applyFill="1" applyBorder="1" applyProtection="1"/>
    <xf numFmtId="0" fontId="0" fillId="15" borderId="2" xfId="0" applyFill="1" applyBorder="1" applyProtection="1"/>
    <xf numFmtId="0" fontId="0" fillId="15" borderId="3" xfId="0" applyFill="1" applyBorder="1" applyProtection="1"/>
    <xf numFmtId="0" fontId="0" fillId="15" borderId="4" xfId="0" applyFill="1" applyBorder="1" applyProtection="1"/>
    <xf numFmtId="0" fontId="0" fillId="15" borderId="6" xfId="0" applyFill="1" applyBorder="1" applyProtection="1"/>
    <xf numFmtId="0" fontId="0" fillId="15" borderId="5" xfId="0" applyFill="1" applyBorder="1" applyProtection="1"/>
    <xf numFmtId="0" fontId="0" fillId="15" borderId="0" xfId="0" applyFill="1" applyBorder="1" applyProtection="1"/>
    <xf numFmtId="166" fontId="10" fillId="15" borderId="0" xfId="0" applyNumberFormat="1" applyFont="1" applyFill="1" applyBorder="1" applyAlignment="1" applyProtection="1">
      <alignment vertical="center"/>
    </xf>
    <xf numFmtId="2" fontId="10" fillId="15" borderId="0" xfId="0" applyNumberFormat="1" applyFont="1" applyFill="1" applyBorder="1" applyAlignment="1" applyProtection="1">
      <alignment vertical="center"/>
    </xf>
    <xf numFmtId="0" fontId="0" fillId="15" borderId="10" xfId="0" applyFill="1" applyBorder="1" applyAlignment="1" applyProtection="1">
      <alignment vertical="center"/>
    </xf>
    <xf numFmtId="0" fontId="0" fillId="15" borderId="7" xfId="0" applyFill="1" applyBorder="1" applyProtection="1"/>
    <xf numFmtId="0" fontId="0" fillId="15" borderId="8" xfId="0" applyFill="1" applyBorder="1" applyProtection="1"/>
    <xf numFmtId="0" fontId="0" fillId="15" borderId="9" xfId="0" applyFill="1" applyBorder="1" applyProtection="1"/>
    <xf numFmtId="4" fontId="10" fillId="16" borderId="12" xfId="0" applyNumberFormat="1" applyFont="1" applyFill="1" applyBorder="1" applyAlignment="1" applyProtection="1">
      <alignment vertical="center"/>
      <protection locked="0"/>
    </xf>
    <xf numFmtId="167" fontId="10" fillId="16" borderId="12" xfId="0" applyNumberFormat="1" applyFont="1" applyFill="1" applyBorder="1" applyAlignment="1" applyProtection="1">
      <alignment vertical="center"/>
      <protection locked="0"/>
    </xf>
    <xf numFmtId="167" fontId="2" fillId="0" borderId="0" xfId="5" applyNumberFormat="1" applyFont="1" applyProtection="1"/>
    <xf numFmtId="167" fontId="7" fillId="0" borderId="0" xfId="5" applyNumberFormat="1" applyFont="1" applyFill="1" applyAlignment="1">
      <alignment horizontal="right"/>
    </xf>
    <xf numFmtId="167" fontId="3" fillId="0" borderId="23" xfId="5" applyNumberFormat="1" applyFont="1" applyFill="1" applyBorder="1" applyAlignment="1">
      <alignment horizontal="right"/>
    </xf>
    <xf numFmtId="3" fontId="39" fillId="0" borderId="0" xfId="0" applyNumberFormat="1" applyFont="1" applyFill="1" applyAlignment="1">
      <alignment horizontal="center"/>
    </xf>
    <xf numFmtId="0" fontId="12" fillId="4" borderId="7" xfId="0" applyFont="1" applyFill="1" applyBorder="1" applyAlignment="1" applyProtection="1">
      <alignment vertical="top" wrapText="1"/>
    </xf>
    <xf numFmtId="167" fontId="2" fillId="0" borderId="0" xfId="5" applyNumberFormat="1" applyFont="1" applyAlignment="1">
      <alignment horizontal="right"/>
    </xf>
    <xf numFmtId="167" fontId="2" fillId="8" borderId="20" xfId="5" applyNumberFormat="1" applyFont="1" applyFill="1" applyBorder="1" applyAlignment="1" applyProtection="1">
      <alignment horizontal="left" wrapText="1"/>
    </xf>
    <xf numFmtId="167" fontId="2" fillId="8" borderId="0" xfId="5" applyNumberFormat="1" applyFont="1" applyFill="1" applyBorder="1" applyAlignment="1" applyProtection="1">
      <alignment horizontal="left" wrapText="1"/>
    </xf>
    <xf numFmtId="167" fontId="28" fillId="2" borderId="0" xfId="5" applyNumberFormat="1" applyFont="1" applyFill="1" applyBorder="1" applyAlignment="1" applyProtection="1">
      <alignment horizontal="left" wrapText="1"/>
    </xf>
    <xf numFmtId="167" fontId="28" fillId="2" borderId="21" xfId="5" applyNumberFormat="1" applyFont="1" applyFill="1" applyBorder="1" applyAlignment="1" applyProtection="1">
      <alignment horizontal="left"/>
    </xf>
    <xf numFmtId="167" fontId="2" fillId="8" borderId="23" xfId="5" applyNumberFormat="1" applyFont="1" applyFill="1" applyBorder="1" applyAlignment="1" applyProtection="1">
      <alignment horizontal="right"/>
    </xf>
    <xf numFmtId="167" fontId="2" fillId="8" borderId="16" xfId="5" applyNumberFormat="1" applyFont="1" applyFill="1" applyBorder="1" applyAlignment="1" applyProtection="1">
      <alignment horizontal="right"/>
    </xf>
    <xf numFmtId="167" fontId="28" fillId="2" borderId="23" xfId="5" applyNumberFormat="1" applyFont="1" applyFill="1" applyBorder="1" applyAlignment="1" applyProtection="1">
      <alignment horizontal="right"/>
    </xf>
    <xf numFmtId="167" fontId="28" fillId="2" borderId="24" xfId="5" applyNumberFormat="1" applyFont="1" applyFill="1" applyBorder="1" applyAlignment="1" applyProtection="1">
      <alignment horizontal="right"/>
    </xf>
    <xf numFmtId="0" fontId="0" fillId="5" borderId="0" xfId="0" applyFill="1" applyAlignment="1">
      <alignment horizontal="right"/>
    </xf>
    <xf numFmtId="167" fontId="2" fillId="0" borderId="0" xfId="5" applyNumberFormat="1" applyFont="1" applyBorder="1" applyAlignment="1" applyProtection="1">
      <alignment horizontal="right"/>
    </xf>
    <xf numFmtId="167" fontId="0" fillId="0" borderId="20" xfId="0" applyNumberFormat="1" applyBorder="1"/>
    <xf numFmtId="167" fontId="0" fillId="0" borderId="0" xfId="0" applyNumberFormat="1" applyBorder="1"/>
    <xf numFmtId="167" fontId="0" fillId="0" borderId="21" xfId="0" applyNumberFormat="1" applyBorder="1"/>
    <xf numFmtId="167" fontId="2" fillId="0" borderId="0" xfId="5" applyNumberFormat="1" applyFont="1" applyBorder="1" applyAlignment="1">
      <alignment horizontal="right"/>
    </xf>
    <xf numFmtId="3" fontId="33" fillId="0" borderId="0" xfId="0" applyNumberFormat="1" applyFont="1" applyAlignment="1">
      <alignment horizontal="center"/>
    </xf>
    <xf numFmtId="167" fontId="6" fillId="0" borderId="0" xfId="0" applyNumberFormat="1" applyFont="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3" fontId="0" fillId="3" borderId="0" xfId="0" applyNumberFormat="1" applyFill="1" applyAlignment="1">
      <alignment horizontal="center"/>
    </xf>
    <xf numFmtId="167" fontId="52" fillId="0" borderId="0" xfId="5" applyNumberFormat="1" applyFont="1" applyAlignment="1">
      <alignment horizontal="center"/>
    </xf>
    <xf numFmtId="0" fontId="0" fillId="4" borderId="6" xfId="0" applyFill="1" applyBorder="1" applyAlignment="1" applyProtection="1">
      <alignment vertical="center"/>
    </xf>
    <xf numFmtId="0" fontId="7" fillId="4" borderId="0" xfId="0" applyFont="1" applyFill="1" applyBorder="1" applyAlignment="1" applyProtection="1">
      <alignment vertical="center"/>
    </xf>
    <xf numFmtId="3" fontId="13" fillId="2" borderId="12" xfId="0" applyNumberFormat="1" applyFont="1" applyFill="1" applyBorder="1" applyAlignment="1" applyProtection="1">
      <alignment vertical="center" wrapText="1"/>
    </xf>
    <xf numFmtId="0" fontId="0" fillId="4" borderId="5" xfId="0" applyFill="1" applyBorder="1" applyAlignment="1" applyProtection="1">
      <alignment vertical="center"/>
    </xf>
    <xf numFmtId="0" fontId="28" fillId="2" borderId="0" xfId="0" applyFont="1" applyFill="1" applyBorder="1" applyAlignment="1" applyProtection="1">
      <alignment vertical="center"/>
    </xf>
    <xf numFmtId="0" fontId="28" fillId="0" borderId="0" xfId="0" applyFont="1" applyAlignment="1">
      <alignment vertical="center"/>
    </xf>
    <xf numFmtId="0" fontId="28" fillId="0" borderId="0" xfId="0" applyFont="1" applyAlignment="1" applyProtection="1">
      <alignment vertical="center"/>
    </xf>
    <xf numFmtId="0" fontId="28" fillId="0" borderId="0" xfId="0" applyFont="1" applyBorder="1" applyAlignment="1" applyProtection="1">
      <alignment vertical="center"/>
    </xf>
    <xf numFmtId="0" fontId="14" fillId="4" borderId="0" xfId="0" applyFont="1" applyFill="1" applyBorder="1" applyAlignment="1" applyProtection="1">
      <alignment vertical="top"/>
    </xf>
    <xf numFmtId="0" fontId="14" fillId="4" borderId="0" xfId="0" applyFont="1" applyFill="1" applyBorder="1" applyAlignment="1" applyProtection="1">
      <alignment vertical="center"/>
    </xf>
    <xf numFmtId="0" fontId="12" fillId="4" borderId="0" xfId="0" applyFont="1" applyFill="1" applyBorder="1" applyAlignment="1" applyProtection="1"/>
    <xf numFmtId="0" fontId="22" fillId="4" borderId="5" xfId="0" applyFont="1" applyFill="1" applyBorder="1" applyAlignment="1" applyProtection="1">
      <alignment horizontal="left"/>
    </xf>
    <xf numFmtId="0" fontId="56" fillId="4" borderId="0" xfId="0" applyFont="1" applyFill="1" applyBorder="1" applyAlignment="1" applyProtection="1">
      <alignment vertical="center" wrapText="1"/>
    </xf>
    <xf numFmtId="0" fontId="56" fillId="4" borderId="3" xfId="0" applyFont="1" applyFill="1" applyBorder="1" applyAlignment="1" applyProtection="1">
      <alignment vertical="center" wrapText="1"/>
    </xf>
    <xf numFmtId="3" fontId="14" fillId="2" borderId="0" xfId="0" applyNumberFormat="1" applyFont="1" applyFill="1" applyBorder="1" applyProtection="1"/>
    <xf numFmtId="3" fontId="14" fillId="0" borderId="0" xfId="0" applyNumberFormat="1" applyFont="1"/>
    <xf numFmtId="3" fontId="2" fillId="0" borderId="0" xfId="0" applyNumberFormat="1" applyFont="1"/>
    <xf numFmtId="3" fontId="37" fillId="0" borderId="0" xfId="5" applyNumberFormat="1" applyBorder="1"/>
    <xf numFmtId="3" fontId="6" fillId="0" borderId="0" xfId="2" applyNumberFormat="1" applyFont="1" applyBorder="1" applyAlignment="1" applyProtection="1">
      <alignment horizontal="left"/>
    </xf>
    <xf numFmtId="3" fontId="6" fillId="2" borderId="0" xfId="2" applyNumberFormat="1" applyFont="1" applyFill="1" applyBorder="1" applyAlignment="1">
      <alignment horizontal="right"/>
    </xf>
    <xf numFmtId="3" fontId="3" fillId="8" borderId="0" xfId="5" applyNumberFormat="1" applyFont="1" applyFill="1" applyBorder="1" applyAlignment="1" applyProtection="1">
      <alignment horizontal="right"/>
    </xf>
    <xf numFmtId="3" fontId="3" fillId="8" borderId="21" xfId="5" applyNumberFormat="1" applyFont="1" applyFill="1" applyBorder="1" applyAlignment="1" applyProtection="1">
      <alignment horizontal="right"/>
    </xf>
    <xf numFmtId="3" fontId="3" fillId="8" borderId="23" xfId="5" applyNumberFormat="1" applyFont="1" applyFill="1" applyBorder="1" applyAlignment="1" applyProtection="1">
      <alignment horizontal="right"/>
    </xf>
    <xf numFmtId="3" fontId="3" fillId="8" borderId="24" xfId="5" applyNumberFormat="1" applyFont="1" applyFill="1" applyBorder="1" applyAlignment="1" applyProtection="1">
      <alignment horizontal="right"/>
    </xf>
    <xf numFmtId="3" fontId="3" fillId="0" borderId="0" xfId="5" applyNumberFormat="1" applyFont="1" applyBorder="1" applyAlignment="1">
      <alignment horizontal="right"/>
    </xf>
    <xf numFmtId="3" fontId="3" fillId="0" borderId="0" xfId="5" applyNumberFormat="1" applyFont="1" applyAlignment="1">
      <alignment horizontal="right"/>
    </xf>
    <xf numFmtId="3" fontId="37" fillId="0" borderId="0" xfId="5" applyNumberFormat="1" applyAlignment="1">
      <alignment horizontal="center"/>
    </xf>
    <xf numFmtId="3" fontId="3" fillId="0" borderId="0" xfId="5" applyNumberFormat="1" applyFont="1" applyFill="1" applyAlignment="1">
      <alignment horizontal="right"/>
    </xf>
    <xf numFmtId="3" fontId="7" fillId="0" borderId="0" xfId="5" applyNumberFormat="1" applyFont="1" applyAlignment="1">
      <alignment horizontal="right"/>
    </xf>
    <xf numFmtId="3" fontId="57" fillId="0" borderId="0" xfId="0" applyNumberFormat="1" applyFont="1"/>
    <xf numFmtId="3" fontId="57" fillId="0" borderId="21" xfId="0" applyNumberFormat="1" applyFont="1" applyBorder="1"/>
    <xf numFmtId="167" fontId="2" fillId="0" borderId="0" xfId="5" applyNumberFormat="1" applyFont="1" applyAlignment="1" applyProtection="1">
      <alignment horizontal="left"/>
    </xf>
    <xf numFmtId="0" fontId="6" fillId="0" borderId="0" xfId="0" applyFont="1" applyAlignment="1">
      <alignment horizontal="center" wrapText="1"/>
    </xf>
    <xf numFmtId="167" fontId="2" fillId="2" borderId="0" xfId="5" applyNumberFormat="1" applyFont="1" applyFill="1" applyBorder="1"/>
    <xf numFmtId="2" fontId="37" fillId="0" borderId="0" xfId="5" applyNumberFormat="1" applyBorder="1"/>
    <xf numFmtId="2" fontId="6" fillId="2" borderId="0" xfId="2" applyNumberFormat="1" applyFont="1" applyFill="1" applyBorder="1" applyAlignment="1">
      <alignment horizontal="right"/>
    </xf>
    <xf numFmtId="2" fontId="3" fillId="0" borderId="0" xfId="5" applyNumberFormat="1" applyFont="1" applyBorder="1" applyAlignment="1">
      <alignment horizontal="right"/>
    </xf>
    <xf numFmtId="167" fontId="60" fillId="0" borderId="0" xfId="5" applyNumberFormat="1" applyFont="1"/>
    <xf numFmtId="167" fontId="37" fillId="0" borderId="0" xfId="5" applyNumberFormat="1" applyAlignment="1">
      <alignment horizontal="center" vertical="center" wrapText="1"/>
    </xf>
    <xf numFmtId="167" fontId="3" fillId="8" borderId="19" xfId="5" applyNumberFormat="1" applyFont="1" applyFill="1" applyBorder="1" applyAlignment="1" applyProtection="1">
      <alignment horizontal="center" vertical="center" wrapText="1"/>
    </xf>
    <xf numFmtId="0" fontId="6" fillId="0" borderId="0" xfId="0" applyFont="1" applyAlignment="1">
      <alignment horizontal="center" vertical="center" wrapText="1"/>
    </xf>
    <xf numFmtId="167" fontId="3" fillId="8" borderId="20" xfId="5" applyNumberFormat="1" applyFont="1" applyFill="1" applyBorder="1" applyAlignment="1" applyProtection="1">
      <alignment horizontal="center"/>
    </xf>
    <xf numFmtId="3" fontId="6" fillId="0" borderId="0" xfId="0" applyNumberFormat="1" applyFont="1" applyAlignment="1">
      <alignment horizontal="center" wrapText="1"/>
    </xf>
    <xf numFmtId="167" fontId="59" fillId="0" borderId="0" xfId="5" applyNumberFormat="1" applyFont="1" applyAlignment="1">
      <alignment horizontal="left"/>
    </xf>
    <xf numFmtId="0" fontId="39" fillId="0" borderId="0" xfId="0" applyFont="1" applyAlignment="1">
      <alignment horizontal="center" vertical="center"/>
    </xf>
    <xf numFmtId="3" fontId="39" fillId="0" borderId="0" xfId="0" applyNumberFormat="1" applyFont="1" applyAlignment="1">
      <alignment horizontal="center" vertical="center"/>
    </xf>
    <xf numFmtId="167" fontId="37" fillId="0" borderId="0" xfId="5" applyNumberFormat="1" applyAlignment="1">
      <alignment horizontal="center" vertical="center"/>
    </xf>
    <xf numFmtId="167" fontId="3" fillId="0" borderId="0" xfId="5" applyNumberFormat="1" applyFont="1" applyAlignment="1" applyProtection="1">
      <alignment horizontal="center" vertical="center"/>
    </xf>
    <xf numFmtId="167" fontId="0" fillId="0" borderId="19" xfId="0" applyNumberFormat="1" applyBorder="1"/>
    <xf numFmtId="167" fontId="0" fillId="0" borderId="25" xfId="0" applyNumberFormat="1" applyBorder="1"/>
    <xf numFmtId="167" fontId="0" fillId="0" borderId="26" xfId="0" applyNumberFormat="1" applyBorder="1"/>
    <xf numFmtId="167" fontId="0" fillId="0" borderId="13" xfId="0" applyNumberFormat="1" applyBorder="1"/>
    <xf numFmtId="167" fontId="0" fillId="0" borderId="22" xfId="0" applyNumberFormat="1" applyBorder="1"/>
    <xf numFmtId="4" fontId="3" fillId="0" borderId="0" xfId="5" applyNumberFormat="1" applyFont="1" applyFill="1" applyBorder="1" applyAlignment="1" applyProtection="1">
      <alignment horizontal="right"/>
    </xf>
    <xf numFmtId="4" fontId="37" fillId="0" borderId="0" xfId="5" applyNumberFormat="1" applyFill="1" applyBorder="1"/>
    <xf numFmtId="4" fontId="0" fillId="0" borderId="0" xfId="0" applyNumberFormat="1" applyBorder="1"/>
    <xf numFmtId="4" fontId="37" fillId="0" borderId="0" xfId="5" applyNumberFormat="1" applyBorder="1"/>
    <xf numFmtId="4" fontId="37" fillId="0" borderId="0" xfId="5" applyNumberFormat="1" applyBorder="1" applyAlignment="1">
      <alignment horizontal="center" vertical="center"/>
    </xf>
    <xf numFmtId="167" fontId="37" fillId="0" borderId="0" xfId="5" applyNumberFormat="1" applyBorder="1" applyAlignment="1">
      <alignment horizontal="center" vertical="center"/>
    </xf>
    <xf numFmtId="4" fontId="37" fillId="0" borderId="0" xfId="5" applyNumberFormat="1" applyBorder="1" applyAlignment="1">
      <alignment horizontal="center" vertical="center" wrapText="1"/>
    </xf>
    <xf numFmtId="167" fontId="37" fillId="0" borderId="0" xfId="5" applyNumberFormat="1" applyBorder="1" applyAlignment="1">
      <alignment horizontal="center" vertical="center" wrapText="1"/>
    </xf>
    <xf numFmtId="4" fontId="37" fillId="0" borderId="0" xfId="5" applyNumberFormat="1" applyBorder="1" applyAlignment="1">
      <alignment horizontal="center"/>
    </xf>
    <xf numFmtId="167" fontId="37" fillId="0" borderId="0" xfId="5" applyNumberFormat="1" applyBorder="1" applyAlignment="1">
      <alignment horizontal="center"/>
    </xf>
    <xf numFmtId="4" fontId="7" fillId="0" borderId="0" xfId="5" applyNumberFormat="1" applyFont="1" applyBorder="1"/>
    <xf numFmtId="167" fontId="7" fillId="0" borderId="0" xfId="5" applyNumberFormat="1" applyFont="1" applyBorder="1"/>
    <xf numFmtId="167" fontId="61" fillId="0" borderId="0" xfId="5" applyNumberFormat="1" applyFont="1" applyAlignment="1" applyProtection="1">
      <alignment horizontal="left"/>
    </xf>
    <xf numFmtId="167" fontId="6" fillId="0" borderId="0" xfId="5" applyNumberFormat="1" applyFont="1" applyAlignment="1" applyProtection="1">
      <alignment horizontal="left"/>
    </xf>
    <xf numFmtId="0" fontId="62" fillId="0" borderId="0" xfId="6" applyFont="1" applyAlignment="1">
      <alignment vertical="center"/>
    </xf>
    <xf numFmtId="167" fontId="6" fillId="2" borderId="0" xfId="5" applyNumberFormat="1" applyFont="1" applyFill="1" applyBorder="1"/>
    <xf numFmtId="167" fontId="63" fillId="0" borderId="0" xfId="5" applyNumberFormat="1" applyFont="1" applyBorder="1"/>
    <xf numFmtId="167" fontId="6" fillId="0" borderId="0" xfId="5" applyNumberFormat="1" applyFont="1" applyBorder="1"/>
    <xf numFmtId="167" fontId="6" fillId="0" borderId="0" xfId="5" applyNumberFormat="1" applyFont="1" applyBorder="1" applyAlignment="1">
      <alignment horizontal="right"/>
    </xf>
    <xf numFmtId="167" fontId="6" fillId="0" borderId="0" xfId="0" applyNumberFormat="1" applyFont="1"/>
    <xf numFmtId="167" fontId="6" fillId="0" borderId="0" xfId="0" applyNumberFormat="1" applyFont="1" applyFill="1" applyBorder="1" applyProtection="1"/>
    <xf numFmtId="167" fontId="6" fillId="0" borderId="0" xfId="5" applyNumberFormat="1" applyFont="1" applyFill="1" applyBorder="1" applyAlignment="1">
      <alignment horizontal="right"/>
    </xf>
    <xf numFmtId="167" fontId="6" fillId="0" borderId="0" xfId="5" applyNumberFormat="1" applyFont="1" applyAlignment="1">
      <alignment horizontal="right"/>
    </xf>
    <xf numFmtId="3" fontId="6" fillId="0" borderId="0" xfId="5" applyNumberFormat="1" applyFont="1" applyAlignment="1">
      <alignment horizontal="right"/>
    </xf>
    <xf numFmtId="167" fontId="6" fillId="0" borderId="0" xfId="5" applyNumberFormat="1" applyFont="1"/>
    <xf numFmtId="167" fontId="63" fillId="0" borderId="0" xfId="5" applyNumberFormat="1" applyFont="1"/>
    <xf numFmtId="4" fontId="63" fillId="0" borderId="0" xfId="5" applyNumberFormat="1" applyFont="1" applyBorder="1"/>
    <xf numFmtId="167" fontId="64" fillId="0" borderId="0" xfId="3" applyNumberFormat="1" applyFont="1" applyBorder="1" applyAlignment="1" applyProtection="1">
      <alignment horizontal="right" wrapText="1"/>
    </xf>
    <xf numFmtId="0" fontId="28" fillId="2" borderId="0" xfId="0" applyFont="1" applyFill="1" applyBorder="1" applyAlignment="1" applyProtection="1">
      <alignment horizontal="center"/>
    </xf>
    <xf numFmtId="0" fontId="28" fillId="2" borderId="0" xfId="0" applyFont="1" applyFill="1" applyBorder="1" applyAlignment="1">
      <alignment horizontal="center"/>
    </xf>
    <xf numFmtId="0" fontId="31" fillId="2" borderId="0" xfId="0" applyFont="1" applyFill="1" applyBorder="1" applyAlignment="1" applyProtection="1">
      <alignment horizontal="center"/>
    </xf>
    <xf numFmtId="0" fontId="31" fillId="2" borderId="0" xfId="0" applyFont="1" applyFill="1" applyBorder="1" applyAlignment="1">
      <alignment horizontal="center"/>
    </xf>
    <xf numFmtId="0" fontId="7" fillId="4" borderId="8" xfId="3" quotePrefix="1" applyNumberFormat="1" applyFont="1" applyFill="1" applyBorder="1" applyAlignment="1" applyProtection="1">
      <alignment horizontal="center" wrapText="1"/>
    </xf>
    <xf numFmtId="167" fontId="11" fillId="15" borderId="18" xfId="0" applyNumberFormat="1" applyFont="1" applyFill="1" applyBorder="1" applyAlignment="1" applyProtection="1">
      <alignment vertical="center"/>
      <protection locked="0"/>
    </xf>
    <xf numFmtId="0" fontId="11" fillId="15" borderId="10" xfId="0" applyFont="1" applyFill="1" applyBorder="1" applyAlignment="1" applyProtection="1">
      <alignment vertical="center"/>
      <protection locked="0"/>
    </xf>
    <xf numFmtId="167" fontId="10" fillId="15" borderId="18" xfId="0" applyNumberFormat="1" applyFont="1" applyFill="1" applyBorder="1" applyAlignment="1" applyProtection="1">
      <alignment vertical="center"/>
    </xf>
    <xf numFmtId="0" fontId="11" fillId="15" borderId="10" xfId="0" applyFont="1" applyFill="1" applyBorder="1" applyAlignment="1" applyProtection="1">
      <alignment vertical="center"/>
    </xf>
    <xf numFmtId="3" fontId="11" fillId="15" borderId="0" xfId="0" applyNumberFormat="1" applyFont="1" applyFill="1" applyBorder="1" applyAlignment="1" applyProtection="1">
      <alignment vertical="center" wrapText="1"/>
    </xf>
    <xf numFmtId="3" fontId="11" fillId="15" borderId="18" xfId="0" applyNumberFormat="1" applyFont="1" applyFill="1" applyBorder="1" applyAlignment="1" applyProtection="1">
      <alignment vertical="center" wrapText="1"/>
    </xf>
    <xf numFmtId="3" fontId="11" fillId="15" borderId="10" xfId="0" applyNumberFormat="1" applyFont="1" applyFill="1" applyBorder="1" applyAlignment="1" applyProtection="1">
      <alignment vertical="center" wrapText="1"/>
    </xf>
    <xf numFmtId="0" fontId="8" fillId="3" borderId="6" xfId="0" quotePrefix="1" applyFont="1" applyFill="1" applyBorder="1" applyAlignment="1" applyProtection="1">
      <alignment horizontal="center"/>
    </xf>
    <xf numFmtId="0" fontId="8" fillId="3" borderId="0" xfId="0" quotePrefix="1" applyFont="1" applyFill="1" applyBorder="1" applyAlignment="1" applyProtection="1">
      <alignment horizontal="center"/>
    </xf>
    <xf numFmtId="0" fontId="8" fillId="3" borderId="5" xfId="0" quotePrefix="1" applyFont="1" applyFill="1" applyBorder="1" applyAlignment="1" applyProtection="1">
      <alignment horizontal="center"/>
    </xf>
    <xf numFmtId="0" fontId="9" fillId="3" borderId="0" xfId="0" applyFont="1" applyFill="1" applyBorder="1" applyAlignment="1" applyProtection="1">
      <alignment horizontal="center"/>
    </xf>
    <xf numFmtId="0" fontId="9" fillId="3" borderId="5"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5" xfId="0" applyFont="1" applyFill="1" applyBorder="1" applyAlignment="1" applyProtection="1">
      <alignment horizontal="center"/>
    </xf>
    <xf numFmtId="3" fontId="11" fillId="4" borderId="18" xfId="0" applyNumberFormat="1" applyFont="1" applyFill="1" applyBorder="1" applyAlignment="1" applyProtection="1">
      <alignment vertical="center" wrapText="1"/>
      <protection locked="0"/>
    </xf>
    <xf numFmtId="3" fontId="11" fillId="4" borderId="27" xfId="0" applyNumberFormat="1" applyFont="1" applyFill="1" applyBorder="1" applyAlignment="1" applyProtection="1">
      <alignment vertical="center" wrapText="1"/>
      <protection locked="0"/>
    </xf>
    <xf numFmtId="3" fontId="11" fillId="4" borderId="18" xfId="0" applyNumberFormat="1" applyFont="1" applyFill="1" applyBorder="1" applyAlignment="1" applyProtection="1">
      <alignment vertical="center" wrapText="1"/>
    </xf>
    <xf numFmtId="0" fontId="11" fillId="0" borderId="27" xfId="0" applyFont="1" applyBorder="1" applyAlignment="1" applyProtection="1">
      <alignment vertical="center" wrapText="1"/>
    </xf>
    <xf numFmtId="3" fontId="11" fillId="4" borderId="10" xfId="0" applyNumberFormat="1" applyFont="1" applyFill="1" applyBorder="1" applyAlignment="1" applyProtection="1">
      <alignment vertical="center" wrapText="1"/>
    </xf>
    <xf numFmtId="3" fontId="11" fillId="4" borderId="27" xfId="0" applyNumberFormat="1" applyFont="1" applyFill="1" applyBorder="1" applyAlignment="1" applyProtection="1">
      <alignment vertical="center" wrapText="1"/>
    </xf>
    <xf numFmtId="3" fontId="11" fillId="4" borderId="10" xfId="0" applyNumberFormat="1" applyFont="1" applyFill="1" applyBorder="1" applyAlignment="1" applyProtection="1">
      <alignment vertical="center" wrapText="1"/>
      <protection locked="0"/>
    </xf>
    <xf numFmtId="0" fontId="7" fillId="4" borderId="0" xfId="3" quotePrefix="1" applyNumberFormat="1" applyFont="1" applyFill="1" applyBorder="1" applyAlignment="1" applyProtection="1">
      <alignment horizontal="center" wrapText="1"/>
    </xf>
    <xf numFmtId="0" fontId="7" fillId="4" borderId="28" xfId="3" quotePrefix="1" applyNumberFormat="1" applyFont="1" applyFill="1" applyBorder="1" applyAlignment="1" applyProtection="1">
      <alignment horizontal="center" wrapText="1"/>
    </xf>
    <xf numFmtId="0" fontId="34" fillId="0" borderId="0" xfId="0" applyFont="1" applyFill="1" applyBorder="1" applyAlignment="1" applyProtection="1">
      <alignment horizontal="center" wrapText="1"/>
    </xf>
    <xf numFmtId="3" fontId="30" fillId="4" borderId="10" xfId="0" applyNumberFormat="1" applyFont="1" applyFill="1" applyBorder="1" applyAlignment="1" applyProtection="1">
      <alignment vertical="center" wrapText="1"/>
    </xf>
    <xf numFmtId="0" fontId="30" fillId="4" borderId="10" xfId="0" applyFont="1" applyFill="1" applyBorder="1" applyAlignment="1" applyProtection="1">
      <alignment vertical="center" wrapText="1"/>
    </xf>
    <xf numFmtId="167" fontId="10" fillId="4" borderId="18" xfId="0" applyNumberFormat="1" applyFont="1" applyFill="1" applyBorder="1" applyAlignment="1" applyProtection="1">
      <alignment vertical="center"/>
    </xf>
    <xf numFmtId="0" fontId="11" fillId="0" borderId="10" xfId="0" applyFont="1" applyBorder="1" applyAlignment="1" applyProtection="1">
      <alignment vertical="center"/>
    </xf>
    <xf numFmtId="3" fontId="11" fillId="9" borderId="18" xfId="0" applyNumberFormat="1" applyFont="1" applyFill="1" applyBorder="1" applyAlignment="1" applyProtection="1">
      <alignment vertical="center" wrapText="1"/>
      <protection locked="0"/>
    </xf>
    <xf numFmtId="0" fontId="0" fillId="9" borderId="27" xfId="0" applyFill="1" applyBorder="1" applyAlignment="1">
      <alignment vertical="center" wrapText="1"/>
    </xf>
    <xf numFmtId="0" fontId="0" fillId="0" borderId="27" xfId="0" applyBorder="1" applyAlignment="1">
      <alignment vertical="center" wrapText="1"/>
    </xf>
    <xf numFmtId="0" fontId="11" fillId="4" borderId="18" xfId="0" applyFont="1" applyFill="1" applyBorder="1" applyAlignment="1" applyProtection="1">
      <alignment horizontal="left" vertical="center" wrapText="1"/>
    </xf>
    <xf numFmtId="0" fontId="11" fillId="4" borderId="27" xfId="0" applyFont="1" applyFill="1" applyBorder="1" applyAlignment="1" applyProtection="1">
      <alignment horizontal="left" vertical="center" wrapText="1"/>
    </xf>
    <xf numFmtId="3" fontId="11" fillId="4" borderId="0" xfId="0" applyNumberFormat="1" applyFont="1" applyFill="1" applyBorder="1" applyAlignment="1" applyProtection="1">
      <alignment vertical="center" wrapText="1"/>
    </xf>
    <xf numFmtId="167" fontId="11" fillId="4" borderId="18" xfId="0" applyNumberFormat="1" applyFont="1" applyFill="1" applyBorder="1" applyAlignment="1" applyProtection="1">
      <alignment vertical="center"/>
      <protection locked="0"/>
    </xf>
    <xf numFmtId="0" fontId="11" fillId="0" borderId="10" xfId="0" applyFont="1" applyBorder="1" applyAlignment="1" applyProtection="1">
      <alignment vertical="center"/>
      <protection locked="0"/>
    </xf>
    <xf numFmtId="0" fontId="11" fillId="0" borderId="27" xfId="0" applyFont="1" applyBorder="1" applyAlignment="1" applyProtection="1">
      <alignment vertical="center"/>
      <protection locked="0"/>
    </xf>
    <xf numFmtId="0" fontId="14" fillId="16" borderId="0" xfId="0" applyFont="1" applyFill="1" applyBorder="1" applyAlignment="1" applyProtection="1">
      <alignment vertical="top" wrapText="1"/>
    </xf>
    <xf numFmtId="0" fontId="14" fillId="4" borderId="0" xfId="0" applyFont="1" applyFill="1" applyBorder="1" applyAlignment="1" applyProtection="1">
      <alignment vertical="top" wrapText="1"/>
    </xf>
    <xf numFmtId="0" fontId="14" fillId="4" borderId="8" xfId="0" applyFont="1" applyFill="1" applyBorder="1" applyAlignment="1" applyProtection="1">
      <alignment vertical="top" wrapText="1"/>
    </xf>
    <xf numFmtId="0" fontId="18" fillId="4" borderId="0" xfId="0" applyFont="1" applyFill="1" applyBorder="1" applyAlignment="1" applyProtection="1">
      <alignment horizontal="right"/>
    </xf>
    <xf numFmtId="0" fontId="3" fillId="4" borderId="0" xfId="0" applyFont="1" applyFill="1" applyBorder="1" applyAlignment="1" applyProtection="1">
      <alignment vertical="top" wrapText="1"/>
    </xf>
    <xf numFmtId="0" fontId="7" fillId="4" borderId="0" xfId="0" applyFont="1" applyFill="1" applyBorder="1" applyAlignment="1" applyProtection="1">
      <alignment vertical="top" wrapText="1"/>
    </xf>
    <xf numFmtId="0" fontId="0" fillId="0" borderId="0" xfId="0" applyAlignment="1">
      <alignment vertical="top" wrapText="1"/>
    </xf>
    <xf numFmtId="0" fontId="7" fillId="4" borderId="0" xfId="0" applyFont="1" applyFill="1" applyBorder="1" applyAlignment="1" applyProtection="1">
      <alignment horizontal="left" wrapText="1"/>
    </xf>
    <xf numFmtId="0" fontId="3" fillId="0" borderId="0" xfId="0" applyFont="1" applyAlignment="1">
      <alignment horizontal="left" wrapText="1"/>
    </xf>
    <xf numFmtId="0" fontId="0" fillId="4" borderId="0" xfId="0" applyFill="1" applyBorder="1" applyAlignment="1" applyProtection="1">
      <alignment vertical="top" wrapText="1"/>
    </xf>
    <xf numFmtId="0" fontId="2" fillId="0" borderId="0" xfId="0" applyFont="1" applyAlignment="1">
      <alignment vertical="top" wrapText="1"/>
    </xf>
    <xf numFmtId="0" fontId="12" fillId="4" borderId="8" xfId="0" applyFont="1" applyFill="1" applyBorder="1" applyAlignment="1" applyProtection="1">
      <alignment horizontal="left" vertical="top" wrapText="1"/>
    </xf>
    <xf numFmtId="0" fontId="7" fillId="4" borderId="0" xfId="0" applyFont="1" applyFill="1" applyBorder="1" applyAlignment="1" applyProtection="1">
      <alignment horizontal="left" vertical="top" wrapText="1"/>
    </xf>
    <xf numFmtId="0" fontId="14" fillId="0" borderId="0" xfId="0" applyFont="1" applyAlignment="1">
      <alignment vertical="top" wrapText="1"/>
    </xf>
    <xf numFmtId="0" fontId="18" fillId="4" borderId="0" xfId="0" applyFont="1" applyFill="1" applyBorder="1" applyAlignment="1" applyProtection="1">
      <alignment vertical="top" wrapText="1"/>
    </xf>
    <xf numFmtId="0" fontId="10" fillId="4" borderId="0" xfId="0" applyFont="1" applyFill="1" applyBorder="1" applyAlignment="1" applyProtection="1">
      <alignment horizontal="left" vertical="top" wrapText="1"/>
    </xf>
    <xf numFmtId="0" fontId="0" fillId="0" borderId="0" xfId="0" applyBorder="1" applyAlignment="1">
      <alignment horizontal="left" vertical="top" wrapText="1"/>
    </xf>
    <xf numFmtId="0" fontId="10" fillId="3" borderId="6"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7" fillId="0" borderId="0" xfId="0" applyFont="1" applyAlignment="1">
      <alignment horizontal="center" wrapText="1"/>
    </xf>
    <xf numFmtId="167" fontId="10" fillId="8" borderId="25" xfId="5" applyNumberFormat="1" applyFont="1" applyFill="1" applyBorder="1" applyAlignment="1" applyProtection="1">
      <alignment horizontal="center" vertical="center" wrapText="1"/>
    </xf>
    <xf numFmtId="167" fontId="10" fillId="8" borderId="0" xfId="5" applyNumberFormat="1" applyFont="1" applyFill="1" applyBorder="1" applyAlignment="1" applyProtection="1">
      <alignment horizontal="center" vertical="center" wrapText="1"/>
    </xf>
    <xf numFmtId="167" fontId="10" fillId="8" borderId="19" xfId="5" applyNumberFormat="1" applyFont="1" applyFill="1" applyBorder="1" applyAlignment="1" applyProtection="1">
      <alignment horizontal="center" vertical="center" wrapText="1"/>
    </xf>
    <xf numFmtId="167" fontId="10" fillId="8" borderId="20" xfId="5" applyNumberFormat="1" applyFont="1" applyFill="1" applyBorder="1" applyAlignment="1" applyProtection="1">
      <alignment horizontal="center" vertical="center" wrapText="1"/>
    </xf>
    <xf numFmtId="167" fontId="10" fillId="10" borderId="0" xfId="5" applyNumberFormat="1" applyFont="1" applyFill="1" applyBorder="1" applyAlignment="1" applyProtection="1">
      <alignment horizontal="center" vertical="center" wrapText="1"/>
    </xf>
    <xf numFmtId="167" fontId="10" fillId="17" borderId="25" xfId="5" applyNumberFormat="1" applyFont="1" applyFill="1" applyBorder="1" applyAlignment="1" applyProtection="1">
      <alignment horizontal="center" vertical="center" wrapText="1"/>
    </xf>
    <xf numFmtId="167" fontId="10" fillId="17" borderId="0" xfId="5" applyNumberFormat="1" applyFont="1" applyFill="1" applyBorder="1" applyAlignment="1" applyProtection="1">
      <alignment horizontal="center" vertical="center" wrapText="1"/>
    </xf>
    <xf numFmtId="167" fontId="38" fillId="0" borderId="0" xfId="5" applyNumberFormat="1" applyFont="1" applyAlignment="1">
      <alignment vertical="top"/>
    </xf>
    <xf numFmtId="167" fontId="0" fillId="0" borderId="0" xfId="0" applyNumberFormat="1" applyAlignment="1">
      <alignment vertical="top"/>
    </xf>
    <xf numFmtId="0" fontId="6" fillId="0" borderId="0" xfId="0" applyFont="1" applyAlignment="1">
      <alignment horizontal="center" vertical="center" wrapText="1"/>
    </xf>
    <xf numFmtId="167" fontId="10" fillId="10" borderId="19" xfId="5" applyNumberFormat="1" applyFont="1" applyFill="1" applyBorder="1" applyAlignment="1" applyProtection="1">
      <alignment horizontal="center" vertical="center" wrapText="1"/>
    </xf>
    <xf numFmtId="167" fontId="10" fillId="10" borderId="25" xfId="5" applyNumberFormat="1" applyFont="1" applyFill="1" applyBorder="1" applyAlignment="1" applyProtection="1">
      <alignment horizontal="center" vertical="center" wrapText="1"/>
    </xf>
    <xf numFmtId="167" fontId="10" fillId="10" borderId="26" xfId="5" applyNumberFormat="1" applyFont="1" applyFill="1" applyBorder="1" applyAlignment="1" applyProtection="1">
      <alignment horizontal="center" vertical="center" wrapText="1"/>
    </xf>
    <xf numFmtId="167" fontId="10" fillId="10" borderId="20" xfId="5" applyNumberFormat="1" applyFont="1" applyFill="1" applyBorder="1" applyAlignment="1" applyProtection="1">
      <alignment horizontal="center" vertical="center" wrapText="1"/>
    </xf>
    <xf numFmtId="167" fontId="10" fillId="10" borderId="21" xfId="5" applyNumberFormat="1" applyFont="1" applyFill="1" applyBorder="1" applyAlignment="1" applyProtection="1">
      <alignment horizontal="center" vertical="center" wrapText="1"/>
    </xf>
    <xf numFmtId="167" fontId="38" fillId="0" borderId="0" xfId="5" applyNumberFormat="1" applyFont="1" applyAlignment="1">
      <alignment horizontal="center" vertical="top"/>
    </xf>
    <xf numFmtId="167" fontId="38" fillId="0" borderId="0" xfId="5" applyNumberFormat="1" applyFont="1" applyAlignment="1">
      <alignment horizontal="center" vertical="center"/>
    </xf>
    <xf numFmtId="167" fontId="10" fillId="10" borderId="25" xfId="5" applyNumberFormat="1" applyFont="1" applyFill="1" applyBorder="1" applyAlignment="1" applyProtection="1">
      <alignment horizontal="center" vertical="top" wrapText="1"/>
    </xf>
    <xf numFmtId="167" fontId="10" fillId="10" borderId="26" xfId="5" applyNumberFormat="1" applyFont="1" applyFill="1" applyBorder="1" applyAlignment="1" applyProtection="1">
      <alignment horizontal="center" vertical="top" wrapText="1"/>
    </xf>
    <xf numFmtId="167" fontId="10" fillId="10" borderId="0" xfId="5" applyNumberFormat="1" applyFont="1" applyFill="1" applyBorder="1" applyAlignment="1" applyProtection="1">
      <alignment horizontal="center" vertical="top" wrapText="1"/>
    </xf>
    <xf numFmtId="167" fontId="10" fillId="10" borderId="21" xfId="5" applyNumberFormat="1" applyFont="1" applyFill="1" applyBorder="1" applyAlignment="1" applyProtection="1">
      <alignment horizontal="center" vertical="top" wrapText="1"/>
    </xf>
    <xf numFmtId="165" fontId="2" fillId="0" borderId="0" xfId="5" applyFont="1" applyAlignment="1" applyProtection="1">
      <alignment horizontal="left"/>
    </xf>
  </cellXfs>
  <cellStyles count="7">
    <cellStyle name="CellNationValue" xfId="1"/>
    <cellStyle name="Comma" xfId="2" builtinId="3"/>
    <cellStyle name="Hyperlink" xfId="3" builtinId="8"/>
    <cellStyle name="Normal" xfId="0" builtinId="0"/>
    <cellStyle name="Normal 2" xfId="6"/>
    <cellStyle name="Normal_10-11 Data (2009)" xfId="4"/>
    <cellStyle name="Normal_CTB Data down load" xfId="5"/>
  </cellStyles>
  <dxfs count="42">
    <dxf>
      <fill>
        <patternFill>
          <bgColor indexed="13"/>
        </patternFill>
      </fill>
    </dxf>
    <dxf>
      <fill>
        <patternFill>
          <bgColor indexed="10"/>
        </patternFill>
      </fill>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u val="none"/>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Z109"/>
  <sheetViews>
    <sheetView showGridLines="0" tabSelected="1" zoomScale="80" zoomScaleNormal="80" zoomScaleSheetLayoutView="66" workbookViewId="0">
      <selection activeCell="B10" sqref="B10"/>
    </sheetView>
  </sheetViews>
  <sheetFormatPr defaultColWidth="9.140625" defaultRowHeight="12.75" x14ac:dyDescent="0.2"/>
  <cols>
    <col min="1" max="1" width="4.5703125" style="4" customWidth="1"/>
    <col min="2" max="2" width="62.85546875" style="4" customWidth="1"/>
    <col min="3" max="3" width="9.85546875" style="4" customWidth="1"/>
    <col min="4" max="4" width="18.28515625" style="4" customWidth="1"/>
    <col min="5" max="5" width="18.5703125" style="4" customWidth="1"/>
    <col min="6" max="13" width="18.42578125" style="4" customWidth="1"/>
    <col min="14" max="14" width="8" style="4" customWidth="1"/>
    <col min="15" max="15" width="8.7109375" style="56" hidden="1" customWidth="1"/>
    <col min="16" max="16" width="10.28515625" style="154" hidden="1" customWidth="1"/>
    <col min="17" max="17" width="7.5703125" style="171" hidden="1" customWidth="1"/>
    <col min="18" max="20" width="8.42578125" style="171" hidden="1" customWidth="1"/>
    <col min="21" max="22" width="8" style="171" hidden="1" customWidth="1"/>
    <col min="23" max="23" width="7.42578125" style="171" hidden="1" customWidth="1"/>
    <col min="24" max="24" width="8.140625" style="171" hidden="1" customWidth="1"/>
    <col min="25" max="25" width="6.28515625" style="171" hidden="1" customWidth="1"/>
    <col min="26" max="26" width="5.28515625" style="171" hidden="1" customWidth="1"/>
    <col min="27" max="27" width="7.28515625" style="154" hidden="1" customWidth="1"/>
    <col min="28" max="28" width="12.140625" style="154" customWidth="1"/>
    <col min="29" max="29" width="8.28515625" style="154" customWidth="1"/>
    <col min="30" max="30" width="9.140625" style="4" customWidth="1"/>
    <col min="31" max="16384" width="9.140625" style="4"/>
  </cols>
  <sheetData>
    <row r="1" spans="1:29" ht="5.0999999999999996" customHeight="1" x14ac:dyDescent="0.2">
      <c r="A1" s="67"/>
      <c r="B1" s="68"/>
      <c r="C1" s="68"/>
      <c r="D1" s="68"/>
      <c r="E1" s="68"/>
      <c r="F1" s="68"/>
      <c r="G1" s="68"/>
      <c r="H1" s="68"/>
      <c r="I1" s="68"/>
      <c r="J1" s="68"/>
      <c r="K1" s="68"/>
      <c r="L1" s="68"/>
      <c r="M1" s="68"/>
      <c r="N1" s="69"/>
    </row>
    <row r="2" spans="1:29" x14ac:dyDescent="0.2">
      <c r="A2" s="70"/>
      <c r="B2" s="71"/>
      <c r="C2" s="71"/>
      <c r="D2" s="71"/>
      <c r="E2" s="71"/>
      <c r="F2" s="71"/>
      <c r="G2" s="71"/>
      <c r="H2" s="71"/>
      <c r="I2" s="71"/>
      <c r="J2" s="71"/>
      <c r="K2" s="71"/>
      <c r="L2" s="71"/>
      <c r="M2" s="71"/>
      <c r="N2" s="72"/>
    </row>
    <row r="3" spans="1:29" ht="23.25" x14ac:dyDescent="0.35">
      <c r="A3" s="498" t="s">
        <v>847</v>
      </c>
      <c r="B3" s="499"/>
      <c r="C3" s="499"/>
      <c r="D3" s="499"/>
      <c r="E3" s="499"/>
      <c r="F3" s="499"/>
      <c r="G3" s="499"/>
      <c r="H3" s="499"/>
      <c r="I3" s="499"/>
      <c r="J3" s="499"/>
      <c r="K3" s="499"/>
      <c r="L3" s="499"/>
      <c r="M3" s="499"/>
      <c r="N3" s="500"/>
    </row>
    <row r="4" spans="1:29" s="6" customFormat="1" ht="15.75" x14ac:dyDescent="0.25">
      <c r="A4" s="70"/>
      <c r="B4" s="71"/>
      <c r="C4" s="28"/>
      <c r="D4" s="27"/>
      <c r="E4" s="27"/>
      <c r="F4" s="27"/>
      <c r="G4" s="115">
        <v>1</v>
      </c>
      <c r="H4" s="27"/>
      <c r="I4" s="27"/>
      <c r="J4" s="27"/>
      <c r="K4" s="27"/>
      <c r="L4" s="27"/>
      <c r="M4" s="27"/>
      <c r="N4" s="73"/>
      <c r="O4" s="57"/>
      <c r="P4" s="146"/>
      <c r="Q4" s="172"/>
      <c r="R4" s="172"/>
      <c r="S4" s="172"/>
      <c r="T4" s="172"/>
      <c r="U4" s="172"/>
      <c r="V4" s="172"/>
      <c r="W4" s="172"/>
      <c r="X4" s="172"/>
      <c r="Y4" s="172"/>
      <c r="Z4" s="172"/>
      <c r="AA4" s="146"/>
      <c r="AB4" s="146"/>
      <c r="AC4" s="146"/>
    </row>
    <row r="5" spans="1:29" s="6" customFormat="1" ht="23.25" x14ac:dyDescent="0.35">
      <c r="A5" s="70"/>
      <c r="B5" s="501" t="s">
        <v>913</v>
      </c>
      <c r="C5" s="501"/>
      <c r="D5" s="501"/>
      <c r="E5" s="501"/>
      <c r="F5" s="501"/>
      <c r="G5" s="501"/>
      <c r="H5" s="501"/>
      <c r="I5" s="501"/>
      <c r="J5" s="501"/>
      <c r="K5" s="501"/>
      <c r="L5" s="501"/>
      <c r="M5" s="501"/>
      <c r="N5" s="502"/>
      <c r="O5" s="57"/>
      <c r="P5" s="146"/>
      <c r="Q5" s="172"/>
      <c r="R5" s="172"/>
      <c r="S5" s="172"/>
      <c r="T5" s="172"/>
      <c r="U5" s="172"/>
      <c r="V5" s="172"/>
      <c r="W5" s="172"/>
      <c r="X5" s="172"/>
      <c r="Y5" s="172"/>
      <c r="Z5" s="172"/>
      <c r="AA5" s="146"/>
      <c r="AB5" s="146"/>
      <c r="AC5" s="146"/>
    </row>
    <row r="6" spans="1:29" s="6" customFormat="1" ht="15.75" x14ac:dyDescent="0.25">
      <c r="A6" s="70"/>
      <c r="B6" s="503"/>
      <c r="C6" s="503"/>
      <c r="D6" s="503"/>
      <c r="E6" s="503"/>
      <c r="F6" s="503"/>
      <c r="G6" s="503"/>
      <c r="H6" s="503"/>
      <c r="I6" s="503"/>
      <c r="J6" s="503"/>
      <c r="K6" s="503"/>
      <c r="L6" s="503"/>
      <c r="M6" s="503"/>
      <c r="N6" s="504"/>
      <c r="O6" s="57"/>
      <c r="P6" s="146"/>
      <c r="Q6" s="172"/>
      <c r="R6" s="172"/>
      <c r="S6" s="172"/>
      <c r="T6" s="172"/>
      <c r="U6" s="172"/>
      <c r="V6" s="172"/>
      <c r="W6" s="172"/>
      <c r="X6" s="172"/>
      <c r="Y6" s="172"/>
      <c r="Z6" s="172"/>
      <c r="AA6" s="146"/>
      <c r="AB6" s="146"/>
      <c r="AC6" s="146"/>
    </row>
    <row r="7" spans="1:29" s="6" customFormat="1" ht="21" thickBot="1" x14ac:dyDescent="0.35">
      <c r="A7" s="74"/>
      <c r="B7" s="75"/>
      <c r="C7" s="75"/>
      <c r="D7" s="76"/>
      <c r="E7" s="76"/>
      <c r="F7" s="76"/>
      <c r="G7" s="77"/>
      <c r="H7" s="77"/>
      <c r="I7" s="77"/>
      <c r="J7" s="77"/>
      <c r="K7" s="77"/>
      <c r="L7" s="77"/>
      <c r="M7" s="180"/>
      <c r="N7" s="78"/>
      <c r="O7" s="57"/>
      <c r="P7" s="146"/>
      <c r="Q7" s="172"/>
      <c r="R7" s="172"/>
      <c r="S7" s="172"/>
      <c r="T7" s="172"/>
      <c r="U7" s="172"/>
      <c r="V7" s="172"/>
      <c r="W7" s="172"/>
      <c r="X7" s="172"/>
      <c r="Y7" s="172"/>
      <c r="Z7" s="172"/>
      <c r="AA7" s="146"/>
      <c r="AB7" s="146"/>
      <c r="AC7" s="146"/>
    </row>
    <row r="8" spans="1:29" s="267" customFormat="1" ht="20.25" x14ac:dyDescent="0.3">
      <c r="A8" s="260"/>
      <c r="B8" s="261"/>
      <c r="C8" s="261"/>
      <c r="D8" s="261"/>
      <c r="E8" s="261"/>
      <c r="F8" s="261"/>
      <c r="G8" s="262"/>
      <c r="H8" s="262"/>
      <c r="I8" s="262"/>
      <c r="J8" s="262"/>
      <c r="K8" s="262"/>
      <c r="L8" s="262"/>
      <c r="M8" s="262"/>
      <c r="N8" s="263"/>
      <c r="O8" s="264"/>
      <c r="P8" s="266"/>
      <c r="Q8" s="265"/>
      <c r="R8" s="265"/>
      <c r="S8" s="265"/>
      <c r="T8" s="265"/>
      <c r="U8" s="265"/>
      <c r="V8" s="265"/>
      <c r="W8" s="265"/>
      <c r="X8" s="265"/>
      <c r="Y8" s="265"/>
      <c r="Z8" s="265"/>
      <c r="AA8" s="266"/>
      <c r="AB8" s="266"/>
      <c r="AC8" s="266"/>
    </row>
    <row r="9" spans="1:29" s="267" customFormat="1" ht="21" thickBot="1" x14ac:dyDescent="0.35">
      <c r="A9" s="268"/>
      <c r="B9" s="262" t="s">
        <v>423</v>
      </c>
      <c r="C9" s="262"/>
      <c r="D9" s="262"/>
      <c r="E9" s="269"/>
      <c r="F9" s="262"/>
      <c r="G9" s="262"/>
      <c r="H9" s="262"/>
      <c r="I9" s="262"/>
      <c r="J9" s="262"/>
      <c r="K9" s="262"/>
      <c r="L9" s="262"/>
      <c r="M9" s="262"/>
      <c r="N9" s="263"/>
      <c r="O9" s="264"/>
      <c r="P9" s="266"/>
      <c r="Q9" s="265"/>
      <c r="R9" s="265"/>
      <c r="S9" s="265"/>
      <c r="T9" s="265"/>
      <c r="U9" s="265"/>
      <c r="V9" s="265"/>
      <c r="W9" s="265"/>
      <c r="X9" s="265"/>
      <c r="Y9" s="265"/>
      <c r="Z9" s="265"/>
      <c r="AA9" s="266"/>
      <c r="AB9" s="266"/>
      <c r="AC9" s="266"/>
    </row>
    <row r="10" spans="1:29" s="267" customFormat="1" ht="21" thickBot="1" x14ac:dyDescent="0.35">
      <c r="A10" s="268"/>
      <c r="B10" s="270" t="s">
        <v>937</v>
      </c>
      <c r="C10" s="262"/>
      <c r="D10" s="262"/>
      <c r="E10" s="269"/>
      <c r="F10" s="262"/>
      <c r="G10" s="262"/>
      <c r="H10" s="262"/>
      <c r="I10" s="262"/>
      <c r="J10" s="262"/>
      <c r="K10" s="262"/>
      <c r="L10" s="262"/>
      <c r="M10" s="262"/>
      <c r="N10" s="263"/>
      <c r="O10" s="264"/>
      <c r="P10" s="266"/>
      <c r="Q10" s="265"/>
      <c r="R10" s="265"/>
      <c r="S10" s="265"/>
      <c r="T10" s="265"/>
      <c r="U10" s="265"/>
      <c r="V10" s="265"/>
      <c r="W10" s="265"/>
      <c r="X10" s="265"/>
      <c r="Y10" s="265"/>
      <c r="Z10" s="265"/>
      <c r="AA10" s="266"/>
      <c r="AB10" s="266"/>
      <c r="AC10" s="266"/>
    </row>
    <row r="11" spans="1:29" s="267" customFormat="1" ht="20.25" x14ac:dyDescent="0.3">
      <c r="A11" s="268"/>
      <c r="B11" s="272"/>
      <c r="C11" s="262"/>
      <c r="D11" s="262"/>
      <c r="E11" s="262"/>
      <c r="F11" s="269"/>
      <c r="G11" s="262"/>
      <c r="H11" s="262"/>
      <c r="I11" s="262"/>
      <c r="J11" s="262"/>
      <c r="K11" s="262"/>
      <c r="L11" s="262"/>
      <c r="M11" s="262"/>
      <c r="N11" s="263"/>
      <c r="O11" s="264"/>
      <c r="P11" s="266"/>
      <c r="Q11" s="265"/>
      <c r="R11" s="265"/>
      <c r="S11" s="265"/>
      <c r="T11" s="265"/>
      <c r="U11" s="265"/>
      <c r="V11" s="265"/>
      <c r="W11" s="265"/>
      <c r="X11" s="265"/>
      <c r="Y11" s="265"/>
      <c r="Z11" s="265"/>
      <c r="AA11" s="266"/>
      <c r="AB11" s="266"/>
      <c r="AC11" s="266"/>
    </row>
    <row r="12" spans="1:29" s="267" customFormat="1" ht="21" thickBot="1" x14ac:dyDescent="0.35">
      <c r="A12" s="268"/>
      <c r="B12" s="358" t="s">
        <v>68</v>
      </c>
      <c r="C12" s="262"/>
      <c r="D12" s="271"/>
      <c r="E12" s="269"/>
      <c r="F12" s="262"/>
      <c r="G12" s="262"/>
      <c r="H12" s="262"/>
      <c r="I12" s="262"/>
      <c r="J12" s="262"/>
      <c r="K12" s="262"/>
      <c r="L12" s="262"/>
      <c r="M12" s="262"/>
      <c r="N12" s="263"/>
      <c r="O12" s="264"/>
      <c r="P12" s="266"/>
      <c r="Q12" s="265"/>
      <c r="R12" s="265"/>
      <c r="S12" s="265"/>
      <c r="T12" s="265"/>
      <c r="U12" s="265"/>
      <c r="V12" s="265"/>
      <c r="W12" s="265"/>
      <c r="X12" s="265"/>
      <c r="Y12" s="265"/>
      <c r="Z12" s="265"/>
      <c r="AA12" s="266"/>
      <c r="AB12" s="266"/>
      <c r="AC12" s="266"/>
    </row>
    <row r="13" spans="1:29" s="6" customFormat="1" x14ac:dyDescent="0.2">
      <c r="A13" s="38"/>
      <c r="B13" s="8"/>
      <c r="C13" s="8"/>
      <c r="D13" s="259"/>
      <c r="E13" s="39"/>
      <c r="F13" s="8"/>
      <c r="G13" s="8"/>
      <c r="H13" s="8"/>
      <c r="I13" s="8"/>
      <c r="J13" s="8"/>
      <c r="K13" s="8"/>
      <c r="L13" s="8"/>
      <c r="M13" s="8"/>
      <c r="N13" s="9"/>
      <c r="O13" s="57"/>
      <c r="P13" s="146"/>
      <c r="Q13" s="172"/>
      <c r="R13" s="172"/>
      <c r="S13" s="172"/>
      <c r="T13" s="172"/>
      <c r="U13" s="172"/>
      <c r="V13" s="172"/>
      <c r="W13" s="172"/>
      <c r="X13" s="172"/>
      <c r="Y13" s="172"/>
      <c r="Z13" s="172"/>
      <c r="AA13" s="146"/>
      <c r="AB13" s="146"/>
      <c r="AC13" s="146"/>
    </row>
    <row r="14" spans="1:29" s="58" customFormat="1" ht="94.5" customHeight="1" x14ac:dyDescent="0.25">
      <c r="A14" s="10"/>
      <c r="B14" s="32" t="s">
        <v>848</v>
      </c>
      <c r="C14" s="32"/>
      <c r="D14" s="31" t="s">
        <v>43</v>
      </c>
      <c r="E14" s="31" t="s">
        <v>44</v>
      </c>
      <c r="F14" s="79" t="s">
        <v>45</v>
      </c>
      <c r="G14" s="31" t="s">
        <v>46</v>
      </c>
      <c r="H14" s="31" t="s">
        <v>47</v>
      </c>
      <c r="I14" s="31" t="s">
        <v>69</v>
      </c>
      <c r="J14" s="31" t="s">
        <v>48</v>
      </c>
      <c r="K14" s="31" t="s">
        <v>49</v>
      </c>
      <c r="L14" s="31" t="s">
        <v>50</v>
      </c>
      <c r="M14" s="31" t="s">
        <v>51</v>
      </c>
      <c r="N14" s="12"/>
      <c r="O14" s="275"/>
      <c r="P14" s="155"/>
      <c r="Q14" s="173"/>
      <c r="R14" s="514"/>
      <c r="S14" s="514"/>
      <c r="T14" s="514"/>
      <c r="U14" s="514"/>
      <c r="V14" s="514"/>
      <c r="W14" s="514"/>
      <c r="X14" s="514"/>
      <c r="Y14" s="514"/>
      <c r="Z14" s="514"/>
      <c r="AA14" s="306"/>
      <c r="AB14" s="155"/>
      <c r="AC14" s="306"/>
    </row>
    <row r="15" spans="1:29" s="6" customFormat="1" ht="24" thickBot="1" x14ac:dyDescent="0.3">
      <c r="A15" s="10"/>
      <c r="B15" s="417" t="s">
        <v>925</v>
      </c>
      <c r="C15" s="32"/>
      <c r="D15" s="11"/>
      <c r="E15" s="80"/>
      <c r="F15" s="80"/>
      <c r="G15" s="11"/>
      <c r="H15" s="11"/>
      <c r="I15" s="11"/>
      <c r="J15" s="11"/>
      <c r="K15" s="11"/>
      <c r="L15" s="11"/>
      <c r="M15" s="11"/>
      <c r="N15" s="12"/>
      <c r="O15" s="57"/>
      <c r="P15" s="146"/>
      <c r="Q15" s="172"/>
      <c r="R15" s="174"/>
      <c r="S15" s="174"/>
      <c r="T15" s="174"/>
      <c r="U15" s="174"/>
      <c r="V15" s="174"/>
      <c r="W15" s="174"/>
      <c r="X15" s="174"/>
      <c r="Y15" s="174"/>
      <c r="Z15" s="174"/>
      <c r="AA15" s="307" t="s">
        <v>59</v>
      </c>
      <c r="AB15" s="307"/>
      <c r="AC15" s="307"/>
    </row>
    <row r="16" spans="1:29" s="118" customFormat="1" ht="39.950000000000003" customHeight="1" thickBot="1" x14ac:dyDescent="0.25">
      <c r="A16" s="116"/>
      <c r="B16" s="505" t="s">
        <v>42</v>
      </c>
      <c r="C16" s="511"/>
      <c r="D16" s="120"/>
      <c r="E16" s="121">
        <f>VLOOKUP($B$10,ALLCTB,2,FALSE)</f>
        <v>11456</v>
      </c>
      <c r="F16" s="121">
        <f>VLOOKUP($B$10,ALLCTB,3,FALSE)</f>
        <v>19485</v>
      </c>
      <c r="G16" s="121">
        <f>VLOOKUP($B$10,ALLCTB,4,FALSE)</f>
        <v>17517</v>
      </c>
      <c r="H16" s="121">
        <f>VLOOKUP($B$10,ALLCTB,5,FALSE)</f>
        <v>11603</v>
      </c>
      <c r="I16" s="121">
        <f>VLOOKUP($B$10,ALLCTB,6,FALSE)</f>
        <v>8725</v>
      </c>
      <c r="J16" s="121">
        <f>VLOOKUP($B$10,ALLCTB,7,FALSE)</f>
        <v>3608</v>
      </c>
      <c r="K16" s="121">
        <f>VLOOKUP($B$10,ALLCTB,8,FALSE)</f>
        <v>1702</v>
      </c>
      <c r="L16" s="121">
        <f>VLOOKUP($B$10,ALLCTB,9,FALSE)</f>
        <v>163</v>
      </c>
      <c r="M16" s="121">
        <f>VLOOKUP($B$10,ALLCTB,10,FALSE)</f>
        <v>74259</v>
      </c>
      <c r="N16" s="117"/>
      <c r="O16" s="274"/>
      <c r="P16" s="310">
        <v>1</v>
      </c>
      <c r="Q16" s="292">
        <v>2</v>
      </c>
      <c r="R16" s="292">
        <f>+Q16+1</f>
        <v>3</v>
      </c>
      <c r="S16" s="292">
        <f t="shared" ref="S16:Y58" si="0">+R16+1</f>
        <v>4</v>
      </c>
      <c r="T16" s="292">
        <f t="shared" si="0"/>
        <v>5</v>
      </c>
      <c r="U16" s="292">
        <f t="shared" si="0"/>
        <v>6</v>
      </c>
      <c r="V16" s="292">
        <f t="shared" si="0"/>
        <v>7</v>
      </c>
      <c r="W16" s="292">
        <f t="shared" si="0"/>
        <v>8</v>
      </c>
      <c r="X16" s="292">
        <f t="shared" si="0"/>
        <v>9</v>
      </c>
      <c r="Y16" s="293">
        <f t="shared" si="0"/>
        <v>10</v>
      </c>
      <c r="Z16" s="175"/>
      <c r="AA16" s="308"/>
      <c r="AB16" s="156"/>
      <c r="AC16" s="156"/>
    </row>
    <row r="17" spans="1:29" s="6" customFormat="1" ht="15" customHeight="1" thickBot="1" x14ac:dyDescent="0.25">
      <c r="A17" s="10"/>
      <c r="B17" s="81"/>
      <c r="C17" s="82"/>
      <c r="D17" s="82"/>
      <c r="E17" s="82"/>
      <c r="F17" s="82"/>
      <c r="G17" s="82"/>
      <c r="H17" s="82"/>
      <c r="I17" s="82"/>
      <c r="J17" s="82"/>
      <c r="K17" s="82"/>
      <c r="L17" s="82"/>
      <c r="M17" s="82"/>
      <c r="N17" s="12"/>
      <c r="O17" s="59"/>
      <c r="P17" s="311"/>
      <c r="Q17" s="176"/>
      <c r="R17" s="176"/>
      <c r="S17" s="176"/>
      <c r="T17" s="177"/>
      <c r="U17" s="177"/>
      <c r="V17" s="177"/>
      <c r="W17" s="177"/>
      <c r="X17" s="177"/>
      <c r="Y17" s="295"/>
      <c r="Z17" s="177"/>
      <c r="AA17" s="277"/>
      <c r="AB17" s="277"/>
      <c r="AC17" s="277"/>
    </row>
    <row r="18" spans="1:29" s="60" customFormat="1" ht="39" customHeight="1" thickBot="1" x14ac:dyDescent="0.25">
      <c r="A18" s="83"/>
      <c r="B18" s="507" t="s">
        <v>849</v>
      </c>
      <c r="C18" s="510"/>
      <c r="D18" s="120"/>
      <c r="E18" s="121">
        <f t="shared" ref="E18:M18" si="1">VLOOKUP($B$10,ALLCTB,Q18,FALSE)</f>
        <v>528</v>
      </c>
      <c r="F18" s="121">
        <f t="shared" si="1"/>
        <v>501</v>
      </c>
      <c r="G18" s="121">
        <f t="shared" si="1"/>
        <v>311</v>
      </c>
      <c r="H18" s="121">
        <f t="shared" si="1"/>
        <v>269</v>
      </c>
      <c r="I18" s="121">
        <f t="shared" si="1"/>
        <v>303</v>
      </c>
      <c r="J18" s="121">
        <f t="shared" si="1"/>
        <v>128</v>
      </c>
      <c r="K18" s="121">
        <f t="shared" si="1"/>
        <v>54</v>
      </c>
      <c r="L18" s="121">
        <f t="shared" si="1"/>
        <v>6</v>
      </c>
      <c r="M18" s="121">
        <f t="shared" si="1"/>
        <v>2100</v>
      </c>
      <c r="N18" s="84"/>
      <c r="O18" s="274"/>
      <c r="P18" s="311"/>
      <c r="Q18" s="276">
        <f>+Y16+1</f>
        <v>11</v>
      </c>
      <c r="R18" s="276">
        <f>+Q18+1</f>
        <v>12</v>
      </c>
      <c r="S18" s="276">
        <f t="shared" si="0"/>
        <v>13</v>
      </c>
      <c r="T18" s="276">
        <f t="shared" si="0"/>
        <v>14</v>
      </c>
      <c r="U18" s="276">
        <f t="shared" si="0"/>
        <v>15</v>
      </c>
      <c r="V18" s="276">
        <f t="shared" si="0"/>
        <v>16</v>
      </c>
      <c r="W18" s="276">
        <f t="shared" si="0"/>
        <v>17</v>
      </c>
      <c r="X18" s="276">
        <f t="shared" si="0"/>
        <v>18</v>
      </c>
      <c r="Y18" s="296">
        <f t="shared" si="0"/>
        <v>19</v>
      </c>
      <c r="Z18" s="276"/>
      <c r="AA18" s="276"/>
      <c r="AB18" s="276"/>
      <c r="AC18" s="276"/>
    </row>
    <row r="19" spans="1:29" s="6" customFormat="1" ht="15" customHeight="1" thickBot="1" x14ac:dyDescent="0.3">
      <c r="A19" s="10"/>
      <c r="B19" s="81"/>
      <c r="C19" s="110"/>
      <c r="D19" s="512"/>
      <c r="E19" s="512"/>
      <c r="F19" s="512"/>
      <c r="G19" s="512"/>
      <c r="H19" s="512"/>
      <c r="I19" s="512"/>
      <c r="J19" s="512"/>
      <c r="K19" s="512"/>
      <c r="L19" s="513"/>
      <c r="M19" s="512"/>
      <c r="N19" s="84"/>
      <c r="O19" s="59"/>
      <c r="P19" s="312"/>
      <c r="Q19" s="177"/>
      <c r="R19" s="177"/>
      <c r="S19" s="177"/>
      <c r="T19" s="177"/>
      <c r="U19" s="177"/>
      <c r="V19" s="177"/>
      <c r="W19" s="177"/>
      <c r="X19" s="177"/>
      <c r="Y19" s="295"/>
      <c r="Z19" s="177"/>
      <c r="AA19" s="277"/>
      <c r="AB19" s="277"/>
      <c r="AC19" s="277"/>
    </row>
    <row r="20" spans="1:29" s="123" customFormat="1" ht="36.75" customHeight="1" thickBot="1" x14ac:dyDescent="0.35">
      <c r="A20" s="119"/>
      <c r="B20" s="505" t="s">
        <v>914</v>
      </c>
      <c r="C20" s="506"/>
      <c r="D20" s="120"/>
      <c r="E20" s="121">
        <f t="shared" ref="E20:M20" si="2">VLOOKUP($B$10,ALLCTB,Q20,FALSE)</f>
        <v>0</v>
      </c>
      <c r="F20" s="121">
        <f t="shared" si="2"/>
        <v>0</v>
      </c>
      <c r="G20" s="121">
        <f t="shared" si="2"/>
        <v>0</v>
      </c>
      <c r="H20" s="121">
        <f t="shared" si="2"/>
        <v>0</v>
      </c>
      <c r="I20" s="121">
        <f t="shared" si="2"/>
        <v>0</v>
      </c>
      <c r="J20" s="121">
        <f t="shared" si="2"/>
        <v>0</v>
      </c>
      <c r="K20" s="121">
        <f t="shared" si="2"/>
        <v>0</v>
      </c>
      <c r="L20" s="121">
        <f t="shared" si="2"/>
        <v>0</v>
      </c>
      <c r="M20" s="121">
        <f t="shared" si="2"/>
        <v>0</v>
      </c>
      <c r="N20" s="122"/>
      <c r="O20" s="133"/>
      <c r="P20" s="313"/>
      <c r="Q20" s="276">
        <f>+Y18+1</f>
        <v>20</v>
      </c>
      <c r="R20" s="276">
        <f>+Q20+1</f>
        <v>21</v>
      </c>
      <c r="S20" s="276">
        <f t="shared" si="0"/>
        <v>22</v>
      </c>
      <c r="T20" s="276">
        <f t="shared" si="0"/>
        <v>23</v>
      </c>
      <c r="U20" s="276">
        <f t="shared" si="0"/>
        <v>24</v>
      </c>
      <c r="V20" s="276">
        <f t="shared" si="0"/>
        <v>25</v>
      </c>
      <c r="W20" s="276">
        <f t="shared" si="0"/>
        <v>26</v>
      </c>
      <c r="X20" s="276">
        <f t="shared" si="0"/>
        <v>27</v>
      </c>
      <c r="Y20" s="296">
        <f t="shared" si="0"/>
        <v>28</v>
      </c>
      <c r="Z20" s="175"/>
      <c r="AA20" s="308"/>
      <c r="AB20" s="156"/>
      <c r="AC20" s="156"/>
    </row>
    <row r="21" spans="1:29" s="6" customFormat="1" ht="15" customHeight="1" thickBot="1" x14ac:dyDescent="0.25">
      <c r="A21" s="10"/>
      <c r="B21" s="87"/>
      <c r="C21" s="88"/>
      <c r="D21" s="88"/>
      <c r="E21" s="88"/>
      <c r="F21" s="88"/>
      <c r="G21" s="88"/>
      <c r="H21" s="88"/>
      <c r="I21" s="88"/>
      <c r="J21" s="88"/>
      <c r="K21" s="88"/>
      <c r="L21" s="88"/>
      <c r="M21" s="88"/>
      <c r="N21" s="12"/>
      <c r="O21" s="59"/>
      <c r="P21" s="312"/>
      <c r="Q21" s="177"/>
      <c r="R21" s="177"/>
      <c r="S21" s="177"/>
      <c r="T21" s="177"/>
      <c r="U21" s="177"/>
      <c r="V21" s="177"/>
      <c r="W21" s="177"/>
      <c r="X21" s="177"/>
      <c r="Y21" s="295"/>
      <c r="Z21" s="177"/>
      <c r="AA21" s="277"/>
      <c r="AB21" s="277"/>
      <c r="AC21" s="277"/>
    </row>
    <row r="22" spans="1:29" s="62" customFormat="1" ht="39.950000000000003" customHeight="1" thickBot="1" x14ac:dyDescent="0.25">
      <c r="A22" s="85"/>
      <c r="B22" s="507" t="s">
        <v>846</v>
      </c>
      <c r="C22" s="508"/>
      <c r="D22" s="120"/>
      <c r="E22" s="121">
        <f t="shared" ref="E22:M22" si="3">VLOOKUP($B$10,ALLCTB,Q22,FALSE)</f>
        <v>10928</v>
      </c>
      <c r="F22" s="121">
        <f t="shared" si="3"/>
        <v>18984</v>
      </c>
      <c r="G22" s="121">
        <f t="shared" si="3"/>
        <v>17206</v>
      </c>
      <c r="H22" s="121">
        <f t="shared" si="3"/>
        <v>11334</v>
      </c>
      <c r="I22" s="121">
        <f t="shared" si="3"/>
        <v>8422</v>
      </c>
      <c r="J22" s="121">
        <f t="shared" si="3"/>
        <v>3480</v>
      </c>
      <c r="K22" s="121">
        <f t="shared" si="3"/>
        <v>1648</v>
      </c>
      <c r="L22" s="121">
        <f t="shared" si="3"/>
        <v>157</v>
      </c>
      <c r="M22" s="121">
        <f t="shared" si="3"/>
        <v>72159</v>
      </c>
      <c r="N22" s="86"/>
      <c r="O22" s="61"/>
      <c r="P22" s="314"/>
      <c r="Q22" s="276">
        <f>+Y20+1</f>
        <v>29</v>
      </c>
      <c r="R22" s="276">
        <f>+Q22+1</f>
        <v>30</v>
      </c>
      <c r="S22" s="276">
        <f t="shared" si="0"/>
        <v>31</v>
      </c>
      <c r="T22" s="276">
        <f t="shared" si="0"/>
        <v>32</v>
      </c>
      <c r="U22" s="276">
        <f t="shared" si="0"/>
        <v>33</v>
      </c>
      <c r="V22" s="276">
        <f t="shared" si="0"/>
        <v>34</v>
      </c>
      <c r="W22" s="276">
        <f t="shared" si="0"/>
        <v>35</v>
      </c>
      <c r="X22" s="276">
        <f t="shared" si="0"/>
        <v>36</v>
      </c>
      <c r="Y22" s="296">
        <f t="shared" si="0"/>
        <v>37</v>
      </c>
      <c r="Z22" s="178"/>
      <c r="AA22" s="157"/>
      <c r="AB22" s="157"/>
      <c r="AC22" s="157"/>
    </row>
    <row r="23" spans="1:29" s="6" customFormat="1" ht="15" customHeight="1" thickBot="1" x14ac:dyDescent="0.25">
      <c r="A23" s="10"/>
      <c r="B23" s="87"/>
      <c r="C23" s="88"/>
      <c r="D23" s="3"/>
      <c r="E23" s="3"/>
      <c r="F23" s="3"/>
      <c r="G23" s="3"/>
      <c r="H23" s="3"/>
      <c r="I23" s="3"/>
      <c r="J23" s="3"/>
      <c r="K23" s="3"/>
      <c r="L23" s="3"/>
      <c r="M23" s="3"/>
      <c r="N23" s="12"/>
      <c r="O23" s="59"/>
      <c r="P23" s="312"/>
      <c r="Q23" s="177"/>
      <c r="R23" s="177"/>
      <c r="S23" s="177"/>
      <c r="T23" s="177"/>
      <c r="U23" s="177"/>
      <c r="V23" s="177"/>
      <c r="W23" s="177"/>
      <c r="X23" s="177"/>
      <c r="Y23" s="295"/>
      <c r="Z23" s="177"/>
      <c r="AA23" s="277"/>
      <c r="AB23" s="277"/>
      <c r="AC23" s="277"/>
    </row>
    <row r="24" spans="1:29" s="123" customFormat="1" ht="39.950000000000003" customHeight="1" thickBot="1" x14ac:dyDescent="0.3">
      <c r="A24" s="119"/>
      <c r="B24" s="505" t="s">
        <v>850</v>
      </c>
      <c r="C24" s="506"/>
      <c r="D24" s="120"/>
      <c r="E24" s="121">
        <f t="shared" ref="E24:M24" si="4">VLOOKUP($B$10,ALLCTB,Q24,FALSE)</f>
        <v>23</v>
      </c>
      <c r="F24" s="121">
        <f t="shared" si="4"/>
        <v>79</v>
      </c>
      <c r="G24" s="121">
        <f t="shared" si="4"/>
        <v>101</v>
      </c>
      <c r="H24" s="121">
        <f t="shared" si="4"/>
        <v>83</v>
      </c>
      <c r="I24" s="121">
        <f t="shared" si="4"/>
        <v>58</v>
      </c>
      <c r="J24" s="121">
        <f t="shared" si="4"/>
        <v>29</v>
      </c>
      <c r="K24" s="121">
        <f t="shared" si="4"/>
        <v>21</v>
      </c>
      <c r="L24" s="121">
        <f t="shared" si="4"/>
        <v>14</v>
      </c>
      <c r="M24" s="121">
        <f t="shared" si="4"/>
        <v>408</v>
      </c>
      <c r="N24" s="122"/>
      <c r="O24" s="134"/>
      <c r="P24" s="313"/>
      <c r="Q24" s="276">
        <f>+Y22+1</f>
        <v>38</v>
      </c>
      <c r="R24" s="276">
        <f>+Q24+1</f>
        <v>39</v>
      </c>
      <c r="S24" s="276">
        <f t="shared" si="0"/>
        <v>40</v>
      </c>
      <c r="T24" s="276">
        <f t="shared" si="0"/>
        <v>41</v>
      </c>
      <c r="U24" s="276">
        <f t="shared" si="0"/>
        <v>42</v>
      </c>
      <c r="V24" s="276">
        <f t="shared" si="0"/>
        <v>43</v>
      </c>
      <c r="W24" s="276">
        <f t="shared" si="0"/>
        <v>44</v>
      </c>
      <c r="X24" s="276">
        <f t="shared" si="0"/>
        <v>45</v>
      </c>
      <c r="Y24" s="296">
        <f t="shared" si="0"/>
        <v>46</v>
      </c>
      <c r="Z24" s="175"/>
      <c r="AA24" s="308"/>
      <c r="AB24" s="156"/>
      <c r="AC24" s="156"/>
    </row>
    <row r="25" spans="1:29" s="6" customFormat="1" ht="15" customHeight="1" thickBot="1" x14ac:dyDescent="0.25">
      <c r="A25" s="10"/>
      <c r="B25" s="87"/>
      <c r="C25" s="88"/>
      <c r="D25" s="88"/>
      <c r="E25" s="88"/>
      <c r="F25" s="88"/>
      <c r="G25" s="88"/>
      <c r="H25" s="88"/>
      <c r="I25" s="88"/>
      <c r="J25" s="88"/>
      <c r="K25" s="88"/>
      <c r="L25" s="88"/>
      <c r="M25" s="88"/>
      <c r="N25" s="12"/>
      <c r="O25" s="57"/>
      <c r="P25" s="294"/>
      <c r="Q25" s="176"/>
      <c r="R25" s="176"/>
      <c r="S25" s="176"/>
      <c r="T25" s="176"/>
      <c r="U25" s="176"/>
      <c r="V25" s="176"/>
      <c r="W25" s="176"/>
      <c r="X25" s="176"/>
      <c r="Y25" s="298"/>
      <c r="Z25" s="176"/>
      <c r="AA25" s="276"/>
      <c r="AB25" s="276"/>
      <c r="AC25" s="276"/>
    </row>
    <row r="26" spans="1:29" s="62" customFormat="1" ht="39.950000000000003" customHeight="1" thickBot="1" x14ac:dyDescent="0.25">
      <c r="A26" s="85"/>
      <c r="B26" s="507" t="s">
        <v>851</v>
      </c>
      <c r="C26" s="509"/>
      <c r="D26" s="121">
        <f t="shared" ref="D26:M26" si="5">VLOOKUP($B$10,ALLCTB,P26,FALSE)</f>
        <v>23</v>
      </c>
      <c r="E26" s="121">
        <f t="shared" si="5"/>
        <v>79</v>
      </c>
      <c r="F26" s="121">
        <f t="shared" si="5"/>
        <v>101</v>
      </c>
      <c r="G26" s="121">
        <f t="shared" si="5"/>
        <v>83</v>
      </c>
      <c r="H26" s="121">
        <f t="shared" si="5"/>
        <v>58</v>
      </c>
      <c r="I26" s="121">
        <f t="shared" si="5"/>
        <v>29</v>
      </c>
      <c r="J26" s="121">
        <f t="shared" si="5"/>
        <v>21</v>
      </c>
      <c r="K26" s="121">
        <f t="shared" si="5"/>
        <v>14</v>
      </c>
      <c r="L26" s="121">
        <f t="shared" si="5"/>
        <v>0</v>
      </c>
      <c r="M26" s="121">
        <f t="shared" si="5"/>
        <v>408</v>
      </c>
      <c r="N26" s="86"/>
      <c r="O26" s="61"/>
      <c r="P26" s="294">
        <f>+Y24+1</f>
        <v>47</v>
      </c>
      <c r="Q26" s="276">
        <f>+P26+1</f>
        <v>48</v>
      </c>
      <c r="R26" s="276">
        <f>+Q26+1</f>
        <v>49</v>
      </c>
      <c r="S26" s="276">
        <f t="shared" si="0"/>
        <v>50</v>
      </c>
      <c r="T26" s="276">
        <f t="shared" si="0"/>
        <v>51</v>
      </c>
      <c r="U26" s="276">
        <f t="shared" si="0"/>
        <v>52</v>
      </c>
      <c r="V26" s="276">
        <f t="shared" si="0"/>
        <v>53</v>
      </c>
      <c r="W26" s="276">
        <f t="shared" si="0"/>
        <v>54</v>
      </c>
      <c r="X26" s="276">
        <f t="shared" si="0"/>
        <v>55</v>
      </c>
      <c r="Y26" s="296">
        <f t="shared" si="0"/>
        <v>56</v>
      </c>
      <c r="Z26" s="176"/>
      <c r="AA26" s="309"/>
      <c r="AB26" s="276"/>
      <c r="AC26" s="276"/>
    </row>
    <row r="27" spans="1:29" s="6" customFormat="1" ht="15" customHeight="1" thickBot="1" x14ac:dyDescent="0.25">
      <c r="A27" s="10"/>
      <c r="B27" s="87"/>
      <c r="C27" s="88"/>
      <c r="D27" s="3"/>
      <c r="E27" s="3"/>
      <c r="F27" s="3"/>
      <c r="G27" s="3"/>
      <c r="H27" s="3"/>
      <c r="I27" s="3"/>
      <c r="J27" s="3"/>
      <c r="K27" s="3"/>
      <c r="L27" s="3"/>
      <c r="M27" s="3"/>
      <c r="N27" s="12"/>
      <c r="O27" s="57"/>
      <c r="P27" s="294"/>
      <c r="Q27" s="176"/>
      <c r="R27" s="176"/>
      <c r="S27" s="176"/>
      <c r="T27" s="176"/>
      <c r="U27" s="176"/>
      <c r="V27" s="176"/>
      <c r="W27" s="176"/>
      <c r="X27" s="176"/>
      <c r="Y27" s="298"/>
      <c r="Z27" s="176"/>
      <c r="AA27" s="309"/>
      <c r="AB27" s="276"/>
      <c r="AC27" s="276"/>
    </row>
    <row r="28" spans="1:29" s="62" customFormat="1" ht="60" customHeight="1" thickBot="1" x14ac:dyDescent="0.25">
      <c r="A28" s="85"/>
      <c r="B28" s="507" t="s">
        <v>852</v>
      </c>
      <c r="C28" s="509"/>
      <c r="D28" s="121">
        <f t="shared" ref="D28:M28" si="6">VLOOKUP($B$10,ALLCTB,P28,FALSE)</f>
        <v>23</v>
      </c>
      <c r="E28" s="121">
        <f t="shared" si="6"/>
        <v>10984</v>
      </c>
      <c r="F28" s="121">
        <f t="shared" si="6"/>
        <v>19006</v>
      </c>
      <c r="G28" s="121">
        <f t="shared" si="6"/>
        <v>17188</v>
      </c>
      <c r="H28" s="121">
        <f t="shared" si="6"/>
        <v>11309</v>
      </c>
      <c r="I28" s="121">
        <f t="shared" si="6"/>
        <v>8393</v>
      </c>
      <c r="J28" s="121">
        <f t="shared" si="6"/>
        <v>3472</v>
      </c>
      <c r="K28" s="121">
        <f t="shared" si="6"/>
        <v>1641</v>
      </c>
      <c r="L28" s="121">
        <f t="shared" si="6"/>
        <v>143</v>
      </c>
      <c r="M28" s="121">
        <f t="shared" si="6"/>
        <v>72159</v>
      </c>
      <c r="N28" s="86"/>
      <c r="O28" s="61"/>
      <c r="P28" s="294">
        <f>+Y26+1</f>
        <v>57</v>
      </c>
      <c r="Q28" s="276">
        <f>+P28+1</f>
        <v>58</v>
      </c>
      <c r="R28" s="276">
        <f>+Q28+1</f>
        <v>59</v>
      </c>
      <c r="S28" s="276">
        <f t="shared" si="0"/>
        <v>60</v>
      </c>
      <c r="T28" s="276">
        <f t="shared" si="0"/>
        <v>61</v>
      </c>
      <c r="U28" s="276">
        <f t="shared" si="0"/>
        <v>62</v>
      </c>
      <c r="V28" s="276">
        <f t="shared" si="0"/>
        <v>63</v>
      </c>
      <c r="W28" s="276">
        <f t="shared" si="0"/>
        <v>64</v>
      </c>
      <c r="X28" s="276">
        <f t="shared" si="0"/>
        <v>65</v>
      </c>
      <c r="Y28" s="296">
        <f t="shared" si="0"/>
        <v>66</v>
      </c>
      <c r="Z28" s="176"/>
      <c r="AA28" s="309"/>
      <c r="AB28" s="276"/>
      <c r="AC28" s="276"/>
    </row>
    <row r="29" spans="1:29" s="6" customFormat="1" ht="15" customHeight="1" thickBot="1" x14ac:dyDescent="0.25">
      <c r="A29" s="10"/>
      <c r="B29" s="87"/>
      <c r="C29" s="88"/>
      <c r="D29" s="3"/>
      <c r="E29" s="3"/>
      <c r="F29" s="3"/>
      <c r="G29" s="3"/>
      <c r="H29" s="3"/>
      <c r="I29" s="3"/>
      <c r="J29" s="3"/>
      <c r="K29" s="3"/>
      <c r="L29" s="3"/>
      <c r="M29" s="3"/>
      <c r="N29" s="12"/>
      <c r="O29" s="57"/>
      <c r="P29" s="294"/>
      <c r="Q29" s="176"/>
      <c r="R29" s="176"/>
      <c r="S29" s="176"/>
      <c r="T29" s="176"/>
      <c r="U29" s="176"/>
      <c r="V29" s="176"/>
      <c r="W29" s="176"/>
      <c r="X29" s="176"/>
      <c r="Y29" s="298"/>
      <c r="Z29" s="176"/>
      <c r="AA29" s="309"/>
      <c r="AB29" s="276"/>
      <c r="AC29" s="276"/>
    </row>
    <row r="30" spans="1:29" s="126" customFormat="1" ht="39.950000000000003" customHeight="1" thickBot="1" x14ac:dyDescent="0.25">
      <c r="A30" s="46"/>
      <c r="B30" s="505" t="s">
        <v>853</v>
      </c>
      <c r="C30" s="506"/>
      <c r="D30" s="121">
        <f t="shared" ref="D30:M30" si="7">VLOOKUP($B$10,ALLCTB,P30,FALSE)</f>
        <v>13</v>
      </c>
      <c r="E30" s="121">
        <f t="shared" si="7"/>
        <v>5770</v>
      </c>
      <c r="F30" s="121">
        <f t="shared" si="7"/>
        <v>6618</v>
      </c>
      <c r="G30" s="121">
        <f t="shared" si="7"/>
        <v>4608</v>
      </c>
      <c r="H30" s="121">
        <f t="shared" si="7"/>
        <v>2046</v>
      </c>
      <c r="I30" s="121">
        <f t="shared" si="7"/>
        <v>1151</v>
      </c>
      <c r="J30" s="121">
        <f t="shared" si="7"/>
        <v>353</v>
      </c>
      <c r="K30" s="121">
        <f t="shared" si="7"/>
        <v>174</v>
      </c>
      <c r="L30" s="121">
        <f t="shared" si="7"/>
        <v>13</v>
      </c>
      <c r="M30" s="121">
        <f t="shared" si="7"/>
        <v>20746</v>
      </c>
      <c r="N30" s="124"/>
      <c r="O30" s="125"/>
      <c r="P30" s="294">
        <f>+Y28+1</f>
        <v>67</v>
      </c>
      <c r="Q30" s="276">
        <f>+P30+1</f>
        <v>68</v>
      </c>
      <c r="R30" s="276">
        <f>+Q30+1</f>
        <v>69</v>
      </c>
      <c r="S30" s="276">
        <f t="shared" si="0"/>
        <v>70</v>
      </c>
      <c r="T30" s="276">
        <f t="shared" si="0"/>
        <v>71</v>
      </c>
      <c r="U30" s="276">
        <f t="shared" si="0"/>
        <v>72</v>
      </c>
      <c r="V30" s="276">
        <f t="shared" si="0"/>
        <v>73</v>
      </c>
      <c r="W30" s="276">
        <f t="shared" si="0"/>
        <v>74</v>
      </c>
      <c r="X30" s="276">
        <f t="shared" si="0"/>
        <v>75</v>
      </c>
      <c r="Y30" s="296">
        <f t="shared" si="0"/>
        <v>76</v>
      </c>
      <c r="Z30" s="175"/>
      <c r="AA30" s="308"/>
      <c r="AB30" s="156"/>
      <c r="AC30" s="156"/>
    </row>
    <row r="31" spans="1:29" s="142" customFormat="1" ht="15" customHeight="1" thickBot="1" x14ac:dyDescent="0.25">
      <c r="A31" s="137"/>
      <c r="B31" s="515"/>
      <c r="C31" s="516"/>
      <c r="D31" s="160">
        <f>+D30*0.75</f>
        <v>9.75</v>
      </c>
      <c r="E31" s="160">
        <f>+E30*0.75</f>
        <v>4327.5</v>
      </c>
      <c r="F31" s="160"/>
      <c r="G31" s="160"/>
      <c r="H31" s="160"/>
      <c r="I31" s="160"/>
      <c r="J31" s="160"/>
      <c r="K31" s="160"/>
      <c r="L31" s="160"/>
      <c r="M31" s="160"/>
      <c r="N31" s="140"/>
      <c r="O31" s="141"/>
      <c r="P31" s="294"/>
      <c r="Q31" s="176"/>
      <c r="R31" s="176"/>
      <c r="S31" s="176"/>
      <c r="T31" s="176"/>
      <c r="U31" s="176"/>
      <c r="V31" s="176"/>
      <c r="W31" s="176"/>
      <c r="X31" s="176"/>
      <c r="Y31" s="298"/>
      <c r="Z31" s="176"/>
      <c r="AA31" s="276"/>
      <c r="AB31" s="276"/>
      <c r="AC31" s="276"/>
    </row>
    <row r="32" spans="1:29" s="123" customFormat="1" ht="60" customHeight="1" thickBot="1" x14ac:dyDescent="0.25">
      <c r="A32" s="135"/>
      <c r="B32" s="505" t="s">
        <v>854</v>
      </c>
      <c r="C32" s="506"/>
      <c r="D32" s="121">
        <f t="shared" ref="D32:M32" si="8">VLOOKUP($B$10,ALLCTB,P32,FALSE)</f>
        <v>1</v>
      </c>
      <c r="E32" s="121">
        <f t="shared" si="8"/>
        <v>90</v>
      </c>
      <c r="F32" s="121">
        <f t="shared" si="8"/>
        <v>248</v>
      </c>
      <c r="G32" s="121">
        <f t="shared" si="8"/>
        <v>190</v>
      </c>
      <c r="H32" s="121">
        <f t="shared" si="8"/>
        <v>108</v>
      </c>
      <c r="I32" s="121">
        <f t="shared" si="8"/>
        <v>61</v>
      </c>
      <c r="J32" s="121">
        <f t="shared" si="8"/>
        <v>24</v>
      </c>
      <c r="K32" s="121">
        <f t="shared" si="8"/>
        <v>11</v>
      </c>
      <c r="L32" s="121">
        <f t="shared" si="8"/>
        <v>0</v>
      </c>
      <c r="M32" s="121">
        <f t="shared" si="8"/>
        <v>733</v>
      </c>
      <c r="N32" s="122"/>
      <c r="O32" s="127"/>
      <c r="P32" s="294">
        <f>+Y30+1</f>
        <v>77</v>
      </c>
      <c r="Q32" s="276">
        <f>+P32+1</f>
        <v>78</v>
      </c>
      <c r="R32" s="276">
        <f>+Q32+1</f>
        <v>79</v>
      </c>
      <c r="S32" s="276">
        <f t="shared" si="0"/>
        <v>80</v>
      </c>
      <c r="T32" s="276">
        <f t="shared" si="0"/>
        <v>81</v>
      </c>
      <c r="U32" s="276">
        <f t="shared" si="0"/>
        <v>82</v>
      </c>
      <c r="V32" s="276">
        <f t="shared" si="0"/>
        <v>83</v>
      </c>
      <c r="W32" s="276">
        <f t="shared" si="0"/>
        <v>84</v>
      </c>
      <c r="X32" s="276">
        <f t="shared" si="0"/>
        <v>85</v>
      </c>
      <c r="Y32" s="296">
        <f t="shared" si="0"/>
        <v>86</v>
      </c>
      <c r="Z32" s="175"/>
      <c r="AA32" s="308"/>
      <c r="AB32" s="156"/>
      <c r="AC32" s="156"/>
    </row>
    <row r="33" spans="1:29" s="142" customFormat="1" ht="15" customHeight="1" thickBot="1" x14ac:dyDescent="0.25">
      <c r="A33" s="137"/>
      <c r="B33" s="159"/>
      <c r="C33" s="139"/>
      <c r="D33" s="160"/>
      <c r="E33" s="160"/>
      <c r="F33" s="160"/>
      <c r="G33" s="160"/>
      <c r="H33" s="160"/>
      <c r="I33" s="160"/>
      <c r="J33" s="160"/>
      <c r="K33" s="160"/>
      <c r="L33" s="160"/>
      <c r="M33" s="160"/>
      <c r="N33" s="140"/>
      <c r="O33" s="141"/>
      <c r="P33" s="294"/>
      <c r="Q33" s="176"/>
      <c r="R33" s="176"/>
      <c r="S33" s="176"/>
      <c r="T33" s="176"/>
      <c r="U33" s="176"/>
      <c r="V33" s="176"/>
      <c r="W33" s="176"/>
      <c r="X33" s="176"/>
      <c r="Y33" s="298"/>
      <c r="Z33" s="176"/>
      <c r="AA33" s="276"/>
      <c r="AB33" s="276"/>
      <c r="AC33" s="276"/>
    </row>
    <row r="34" spans="1:29" s="123" customFormat="1" ht="60" customHeight="1" thickBot="1" x14ac:dyDescent="0.25">
      <c r="A34" s="119"/>
      <c r="B34" s="505" t="s">
        <v>855</v>
      </c>
      <c r="C34" s="506"/>
      <c r="D34" s="121">
        <f t="shared" ref="D34:M34" si="9">VLOOKUP($B$10,ALLCTB,P34,FALSE)</f>
        <v>0</v>
      </c>
      <c r="E34" s="121">
        <f t="shared" si="9"/>
        <v>5</v>
      </c>
      <c r="F34" s="121">
        <f t="shared" si="9"/>
        <v>13</v>
      </c>
      <c r="G34" s="121">
        <f t="shared" si="9"/>
        <v>6</v>
      </c>
      <c r="H34" s="121">
        <f t="shared" si="9"/>
        <v>11</v>
      </c>
      <c r="I34" s="121">
        <f t="shared" si="9"/>
        <v>17</v>
      </c>
      <c r="J34" s="121">
        <f t="shared" si="9"/>
        <v>13</v>
      </c>
      <c r="K34" s="121">
        <f t="shared" si="9"/>
        <v>15</v>
      </c>
      <c r="L34" s="121">
        <f t="shared" si="9"/>
        <v>3</v>
      </c>
      <c r="M34" s="121">
        <f t="shared" si="9"/>
        <v>83</v>
      </c>
      <c r="N34" s="122"/>
      <c r="O34" s="127"/>
      <c r="P34" s="294">
        <f>+Y32+1</f>
        <v>87</v>
      </c>
      <c r="Q34" s="276">
        <f>+P34+1</f>
        <v>88</v>
      </c>
      <c r="R34" s="276">
        <f>+Q34+1</f>
        <v>89</v>
      </c>
      <c r="S34" s="276">
        <f t="shared" si="0"/>
        <v>90</v>
      </c>
      <c r="T34" s="276">
        <f t="shared" si="0"/>
        <v>91</v>
      </c>
      <c r="U34" s="276">
        <f t="shared" si="0"/>
        <v>92</v>
      </c>
      <c r="V34" s="276">
        <f t="shared" si="0"/>
        <v>93</v>
      </c>
      <c r="W34" s="276">
        <f t="shared" si="0"/>
        <v>94</v>
      </c>
      <c r="X34" s="276">
        <f t="shared" si="0"/>
        <v>95</v>
      </c>
      <c r="Y34" s="296">
        <f t="shared" si="0"/>
        <v>96</v>
      </c>
      <c r="Z34" s="175"/>
      <c r="AA34" s="308"/>
      <c r="AB34" s="156"/>
      <c r="AC34" s="156"/>
    </row>
    <row r="35" spans="1:29" s="142" customFormat="1" ht="15" customHeight="1" thickBot="1" x14ac:dyDescent="0.25">
      <c r="A35" s="137"/>
      <c r="B35" s="161"/>
      <c r="C35" s="162"/>
      <c r="D35" s="160"/>
      <c r="E35" s="160"/>
      <c r="F35" s="160"/>
      <c r="G35" s="160"/>
      <c r="H35" s="160"/>
      <c r="I35" s="160"/>
      <c r="J35" s="160"/>
      <c r="K35" s="160"/>
      <c r="L35" s="160"/>
      <c r="M35" s="160"/>
      <c r="N35" s="140"/>
      <c r="O35" s="141"/>
      <c r="P35" s="294"/>
      <c r="Q35" s="176"/>
      <c r="R35" s="176"/>
      <c r="S35" s="176"/>
      <c r="T35" s="176"/>
      <c r="U35" s="176"/>
      <c r="V35" s="176"/>
      <c r="W35" s="176"/>
      <c r="X35" s="176"/>
      <c r="Y35" s="298"/>
      <c r="Z35" s="176"/>
      <c r="AA35" s="276"/>
      <c r="AB35" s="276"/>
      <c r="AC35" s="276"/>
    </row>
    <row r="36" spans="1:29" s="126" customFormat="1" ht="60" customHeight="1" thickBot="1" x14ac:dyDescent="0.25">
      <c r="A36" s="46"/>
      <c r="B36" s="505" t="s">
        <v>856</v>
      </c>
      <c r="C36" s="506"/>
      <c r="D36" s="120"/>
      <c r="E36" s="121">
        <f t="shared" ref="E36:M36" si="10">VLOOKUP($B$10,ALLCTB,Q36,FALSE)</f>
        <v>57</v>
      </c>
      <c r="F36" s="121">
        <f t="shared" si="10"/>
        <v>91</v>
      </c>
      <c r="G36" s="121">
        <f t="shared" si="10"/>
        <v>53</v>
      </c>
      <c r="H36" s="121">
        <f t="shared" si="10"/>
        <v>31</v>
      </c>
      <c r="I36" s="121">
        <f t="shared" si="10"/>
        <v>24</v>
      </c>
      <c r="J36" s="121">
        <f t="shared" si="10"/>
        <v>13</v>
      </c>
      <c r="K36" s="121">
        <f t="shared" si="10"/>
        <v>8</v>
      </c>
      <c r="L36" s="121">
        <f t="shared" si="10"/>
        <v>1</v>
      </c>
      <c r="M36" s="121">
        <f t="shared" si="10"/>
        <v>278</v>
      </c>
      <c r="N36" s="124"/>
      <c r="O36" s="125"/>
      <c r="P36" s="313"/>
      <c r="Q36" s="276">
        <f>+Y34+1</f>
        <v>97</v>
      </c>
      <c r="R36" s="276">
        <f>+Q36+1</f>
        <v>98</v>
      </c>
      <c r="S36" s="276">
        <f t="shared" si="0"/>
        <v>99</v>
      </c>
      <c r="T36" s="276">
        <f t="shared" si="0"/>
        <v>100</v>
      </c>
      <c r="U36" s="276">
        <f t="shared" si="0"/>
        <v>101</v>
      </c>
      <c r="V36" s="276">
        <f t="shared" si="0"/>
        <v>102</v>
      </c>
      <c r="W36" s="276">
        <f t="shared" si="0"/>
        <v>103</v>
      </c>
      <c r="X36" s="276">
        <f t="shared" si="0"/>
        <v>104</v>
      </c>
      <c r="Y36" s="296">
        <f t="shared" si="0"/>
        <v>105</v>
      </c>
      <c r="Z36" s="175"/>
      <c r="AA36" s="308"/>
      <c r="AB36" s="156"/>
      <c r="AC36" s="156"/>
    </row>
    <row r="37" spans="1:29" s="142" customFormat="1" ht="15" customHeight="1" thickBot="1" x14ac:dyDescent="0.25">
      <c r="A37" s="137"/>
      <c r="B37" s="159"/>
      <c r="C37" s="139"/>
      <c r="D37" s="139"/>
      <c r="E37" s="139"/>
      <c r="F37" s="139"/>
      <c r="G37" s="139"/>
      <c r="H37" s="139"/>
      <c r="I37" s="139"/>
      <c r="J37" s="139"/>
      <c r="K37" s="139"/>
      <c r="L37" s="139"/>
      <c r="M37" s="139"/>
      <c r="N37" s="140"/>
      <c r="O37" s="141"/>
      <c r="P37" s="311"/>
      <c r="Q37" s="176"/>
      <c r="R37" s="176"/>
      <c r="S37" s="176"/>
      <c r="T37" s="176"/>
      <c r="U37" s="176"/>
      <c r="V37" s="176"/>
      <c r="W37" s="176"/>
      <c r="X37" s="176"/>
      <c r="Y37" s="298"/>
      <c r="Z37" s="176"/>
      <c r="AA37" s="276"/>
      <c r="AB37" s="276"/>
      <c r="AC37" s="277"/>
    </row>
    <row r="38" spans="1:29" s="126" customFormat="1" ht="39.950000000000003" customHeight="1" thickBot="1" x14ac:dyDescent="0.25">
      <c r="A38" s="46"/>
      <c r="B38" s="505" t="s">
        <v>857</v>
      </c>
      <c r="C38" s="506"/>
      <c r="D38" s="120"/>
      <c r="E38" s="121">
        <f t="shared" ref="E38:M38" si="11">VLOOKUP($B$10,ALLCTB,Q38,FALSE)</f>
        <v>285</v>
      </c>
      <c r="F38" s="121">
        <f t="shared" si="11"/>
        <v>247</v>
      </c>
      <c r="G38" s="121">
        <f t="shared" si="11"/>
        <v>182</v>
      </c>
      <c r="H38" s="121">
        <f t="shared" si="11"/>
        <v>87</v>
      </c>
      <c r="I38" s="121">
        <f t="shared" si="11"/>
        <v>59</v>
      </c>
      <c r="J38" s="121">
        <f t="shared" si="11"/>
        <v>28</v>
      </c>
      <c r="K38" s="121">
        <f t="shared" si="11"/>
        <v>14</v>
      </c>
      <c r="L38" s="121">
        <f t="shared" si="11"/>
        <v>5</v>
      </c>
      <c r="M38" s="121">
        <f t="shared" si="11"/>
        <v>907</v>
      </c>
      <c r="N38" s="124"/>
      <c r="O38" s="125"/>
      <c r="P38" s="313"/>
      <c r="Q38" s="276">
        <f>+Y36+1</f>
        <v>106</v>
      </c>
      <c r="R38" s="276">
        <f>+Q38+1</f>
        <v>107</v>
      </c>
      <c r="S38" s="276">
        <f t="shared" si="0"/>
        <v>108</v>
      </c>
      <c r="T38" s="276">
        <f t="shared" si="0"/>
        <v>109</v>
      </c>
      <c r="U38" s="276">
        <f t="shared" si="0"/>
        <v>110</v>
      </c>
      <c r="V38" s="276">
        <f t="shared" si="0"/>
        <v>111</v>
      </c>
      <c r="W38" s="276">
        <f t="shared" si="0"/>
        <v>112</v>
      </c>
      <c r="X38" s="276">
        <f t="shared" si="0"/>
        <v>113</v>
      </c>
      <c r="Y38" s="296">
        <f t="shared" si="0"/>
        <v>114</v>
      </c>
      <c r="Z38" s="175"/>
      <c r="AA38" s="308"/>
      <c r="AB38" s="156"/>
      <c r="AC38" s="156"/>
    </row>
    <row r="39" spans="1:29" s="6" customFormat="1" ht="15" customHeight="1" thickBot="1" x14ac:dyDescent="0.25">
      <c r="A39" s="10"/>
      <c r="B39" s="87"/>
      <c r="C39" s="88"/>
      <c r="D39" s="143"/>
      <c r="E39" s="143"/>
      <c r="F39" s="143"/>
      <c r="G39" s="143"/>
      <c r="H39" s="143"/>
      <c r="I39" s="143"/>
      <c r="J39" s="143"/>
      <c r="K39" s="143"/>
      <c r="L39" s="143"/>
      <c r="M39" s="143"/>
      <c r="N39" s="12"/>
      <c r="O39" s="57"/>
      <c r="P39" s="311"/>
      <c r="Q39" s="176"/>
      <c r="R39" s="176"/>
      <c r="S39" s="176"/>
      <c r="T39" s="176"/>
      <c r="U39" s="176"/>
      <c r="V39" s="176"/>
      <c r="W39" s="176"/>
      <c r="X39" s="176"/>
      <c r="Y39" s="298"/>
      <c r="Z39" s="176"/>
      <c r="AA39" s="276"/>
      <c r="AB39" s="276"/>
      <c r="AC39" s="277"/>
    </row>
    <row r="40" spans="1:29" s="126" customFormat="1" ht="55.15" customHeight="1" thickBot="1" x14ac:dyDescent="0.25">
      <c r="A40" s="46"/>
      <c r="B40" s="505" t="s">
        <v>858</v>
      </c>
      <c r="C40" s="506"/>
      <c r="D40" s="120" t="s">
        <v>68</v>
      </c>
      <c r="E40" s="121">
        <f t="shared" ref="E40:M40" si="12">VLOOKUP($B$10,ALLCTB,Q40,FALSE)</f>
        <v>29</v>
      </c>
      <c r="F40" s="121">
        <f t="shared" si="12"/>
        <v>41</v>
      </c>
      <c r="G40" s="121">
        <f t="shared" si="12"/>
        <v>19</v>
      </c>
      <c r="H40" s="121">
        <f t="shared" si="12"/>
        <v>15</v>
      </c>
      <c r="I40" s="121">
        <f t="shared" si="12"/>
        <v>7</v>
      </c>
      <c r="J40" s="121">
        <f t="shared" si="12"/>
        <v>2</v>
      </c>
      <c r="K40" s="121">
        <f t="shared" si="12"/>
        <v>0</v>
      </c>
      <c r="L40" s="121">
        <f t="shared" si="12"/>
        <v>0</v>
      </c>
      <c r="M40" s="121">
        <f t="shared" si="12"/>
        <v>113</v>
      </c>
      <c r="N40" s="124"/>
      <c r="O40" s="125"/>
      <c r="P40" s="313"/>
      <c r="Q40" s="276">
        <f>+Y38+1</f>
        <v>115</v>
      </c>
      <c r="R40" s="276">
        <f>+Q40+1</f>
        <v>116</v>
      </c>
      <c r="S40" s="276">
        <f t="shared" si="0"/>
        <v>117</v>
      </c>
      <c r="T40" s="276">
        <f t="shared" si="0"/>
        <v>118</v>
      </c>
      <c r="U40" s="276">
        <f t="shared" si="0"/>
        <v>119</v>
      </c>
      <c r="V40" s="276">
        <f t="shared" si="0"/>
        <v>120</v>
      </c>
      <c r="W40" s="276">
        <f t="shared" si="0"/>
        <v>121</v>
      </c>
      <c r="X40" s="276">
        <f t="shared" si="0"/>
        <v>122</v>
      </c>
      <c r="Y40" s="296">
        <f t="shared" si="0"/>
        <v>123</v>
      </c>
      <c r="Z40" s="175"/>
      <c r="AA40" s="308"/>
      <c r="AB40" s="156"/>
      <c r="AC40" s="156"/>
    </row>
    <row r="41" spans="1:29" s="6" customFormat="1" ht="18.75" customHeight="1" thickBot="1" x14ac:dyDescent="0.25">
      <c r="A41" s="10"/>
      <c r="B41" s="89"/>
      <c r="C41" s="90"/>
      <c r="D41" s="90"/>
      <c r="E41" s="90"/>
      <c r="F41" s="90"/>
      <c r="G41" s="90"/>
      <c r="H41" s="90"/>
      <c r="I41" s="90"/>
      <c r="J41" s="90"/>
      <c r="K41" s="90"/>
      <c r="L41" s="90"/>
      <c r="M41" s="90"/>
      <c r="N41" s="12"/>
      <c r="O41" s="57"/>
      <c r="P41" s="311"/>
      <c r="Q41" s="176"/>
      <c r="R41" s="176"/>
      <c r="S41" s="176"/>
      <c r="T41" s="176"/>
      <c r="U41" s="176"/>
      <c r="V41" s="176"/>
      <c r="W41" s="176"/>
      <c r="X41" s="176"/>
      <c r="Y41" s="298"/>
      <c r="Z41" s="176"/>
      <c r="AA41" s="276"/>
      <c r="AB41" s="276"/>
      <c r="AC41" s="277"/>
    </row>
    <row r="42" spans="1:29" s="126" customFormat="1" ht="60" customHeight="1" thickBot="1" x14ac:dyDescent="0.25">
      <c r="A42" s="46"/>
      <c r="B42" s="505" t="s">
        <v>859</v>
      </c>
      <c r="C42" s="521"/>
      <c r="D42" s="120"/>
      <c r="E42" s="121">
        <f t="shared" ref="E42:M42" si="13">VLOOKUP($B$10,ALLCTB,Q42,FALSE)</f>
        <v>53</v>
      </c>
      <c r="F42" s="121">
        <f t="shared" si="13"/>
        <v>28</v>
      </c>
      <c r="G42" s="121">
        <f t="shared" si="13"/>
        <v>22</v>
      </c>
      <c r="H42" s="121">
        <f t="shared" si="13"/>
        <v>15</v>
      </c>
      <c r="I42" s="121">
        <f t="shared" si="13"/>
        <v>17</v>
      </c>
      <c r="J42" s="121">
        <f t="shared" si="13"/>
        <v>0</v>
      </c>
      <c r="K42" s="121">
        <f t="shared" si="13"/>
        <v>1</v>
      </c>
      <c r="L42" s="121">
        <f t="shared" si="13"/>
        <v>1</v>
      </c>
      <c r="M42" s="121">
        <f t="shared" si="13"/>
        <v>137</v>
      </c>
      <c r="N42" s="124"/>
      <c r="O42" s="125"/>
      <c r="P42" s="313"/>
      <c r="Q42" s="276">
        <f>+Y40+1</f>
        <v>124</v>
      </c>
      <c r="R42" s="276">
        <f>+Q42+1</f>
        <v>125</v>
      </c>
      <c r="S42" s="276">
        <f t="shared" si="0"/>
        <v>126</v>
      </c>
      <c r="T42" s="276">
        <f t="shared" si="0"/>
        <v>127</v>
      </c>
      <c r="U42" s="276">
        <f t="shared" si="0"/>
        <v>128</v>
      </c>
      <c r="V42" s="276">
        <f t="shared" si="0"/>
        <v>129</v>
      </c>
      <c r="W42" s="276">
        <f t="shared" si="0"/>
        <v>130</v>
      </c>
      <c r="X42" s="276">
        <f t="shared" si="0"/>
        <v>131</v>
      </c>
      <c r="Y42" s="296">
        <f t="shared" si="0"/>
        <v>132</v>
      </c>
      <c r="Z42" s="175"/>
      <c r="AA42" s="308"/>
      <c r="AB42" s="156"/>
      <c r="AC42" s="156"/>
    </row>
    <row r="43" spans="1:29" s="6" customFormat="1" ht="15" customHeight="1" thickBot="1" x14ac:dyDescent="0.25">
      <c r="A43" s="10"/>
      <c r="B43" s="88"/>
      <c r="C43" s="88"/>
      <c r="D43" s="88"/>
      <c r="E43" s="88"/>
      <c r="F43" s="88"/>
      <c r="G43" s="88"/>
      <c r="H43" s="88"/>
      <c r="I43" s="88"/>
      <c r="J43" s="88"/>
      <c r="K43" s="88"/>
      <c r="L43" s="88"/>
      <c r="M43" s="88"/>
      <c r="N43" s="12"/>
      <c r="O43" s="57"/>
      <c r="P43" s="311"/>
      <c r="Q43" s="176"/>
      <c r="R43" s="176"/>
      <c r="S43" s="176"/>
      <c r="T43" s="176"/>
      <c r="U43" s="176"/>
      <c r="V43" s="176"/>
      <c r="W43" s="176"/>
      <c r="X43" s="176"/>
      <c r="Y43" s="298"/>
      <c r="Z43" s="176"/>
      <c r="AA43" s="276"/>
      <c r="AB43" s="276"/>
      <c r="AC43" s="276"/>
    </row>
    <row r="44" spans="1:29" s="6" customFormat="1" ht="60" customHeight="1" thickBot="1" x14ac:dyDescent="0.25">
      <c r="A44" s="10"/>
      <c r="B44" s="505" t="s">
        <v>860</v>
      </c>
      <c r="C44" s="521"/>
      <c r="D44" s="120"/>
      <c r="E44" s="121">
        <f t="shared" ref="E44:M44" si="14">VLOOKUP($B$10,ALLCTB,Q44,FALSE)</f>
        <v>367</v>
      </c>
      <c r="F44" s="121">
        <f t="shared" si="14"/>
        <v>316</v>
      </c>
      <c r="G44" s="121">
        <f t="shared" si="14"/>
        <v>223</v>
      </c>
      <c r="H44" s="121">
        <f t="shared" si="14"/>
        <v>117</v>
      </c>
      <c r="I44" s="121">
        <f t="shared" si="14"/>
        <v>83</v>
      </c>
      <c r="J44" s="121">
        <f t="shared" si="14"/>
        <v>30</v>
      </c>
      <c r="K44" s="121">
        <f t="shared" si="14"/>
        <v>15</v>
      </c>
      <c r="L44" s="121">
        <f t="shared" si="14"/>
        <v>6</v>
      </c>
      <c r="M44" s="121">
        <f t="shared" si="14"/>
        <v>1157</v>
      </c>
      <c r="N44" s="124"/>
      <c r="O44" s="125"/>
      <c r="P44" s="313"/>
      <c r="Q44" s="276">
        <f>+Y42+1</f>
        <v>133</v>
      </c>
      <c r="R44" s="276">
        <f>+Q44+1</f>
        <v>134</v>
      </c>
      <c r="S44" s="276">
        <f t="shared" si="0"/>
        <v>135</v>
      </c>
      <c r="T44" s="276">
        <f t="shared" si="0"/>
        <v>136</v>
      </c>
      <c r="U44" s="276">
        <f t="shared" si="0"/>
        <v>137</v>
      </c>
      <c r="V44" s="276">
        <f t="shared" si="0"/>
        <v>138</v>
      </c>
      <c r="W44" s="276">
        <f t="shared" si="0"/>
        <v>139</v>
      </c>
      <c r="X44" s="276">
        <f t="shared" si="0"/>
        <v>140</v>
      </c>
      <c r="Y44" s="296">
        <f t="shared" si="0"/>
        <v>141</v>
      </c>
      <c r="Z44" s="175"/>
      <c r="AA44" s="308"/>
      <c r="AB44" s="156"/>
      <c r="AC44" s="156"/>
    </row>
    <row r="45" spans="1:29" s="142" customFormat="1" ht="15" customHeight="1" thickBot="1" x14ac:dyDescent="0.25">
      <c r="A45" s="137"/>
      <c r="B45" s="138"/>
      <c r="C45" s="139"/>
      <c r="D45" s="139"/>
      <c r="E45" s="139"/>
      <c r="F45" s="139"/>
      <c r="G45" s="139"/>
      <c r="H45" s="139"/>
      <c r="I45" s="139"/>
      <c r="J45" s="139"/>
      <c r="K45" s="139"/>
      <c r="L45" s="139"/>
      <c r="M45" s="139"/>
      <c r="N45" s="140"/>
      <c r="O45" s="141"/>
      <c r="P45" s="311"/>
      <c r="Q45" s="176"/>
      <c r="R45" s="176"/>
      <c r="S45" s="176"/>
      <c r="T45" s="176"/>
      <c r="U45" s="176"/>
      <c r="V45" s="176"/>
      <c r="W45" s="176"/>
      <c r="X45" s="176"/>
      <c r="Y45" s="298"/>
      <c r="Z45" s="176"/>
      <c r="AA45" s="276"/>
      <c r="AB45" s="276"/>
      <c r="AC45" s="276"/>
    </row>
    <row r="46" spans="1:29" s="142" customFormat="1" ht="80.099999999999994" customHeight="1" thickBot="1" x14ac:dyDescent="0.25">
      <c r="A46" s="46"/>
      <c r="B46" s="522" t="s">
        <v>861</v>
      </c>
      <c r="C46" s="523"/>
      <c r="D46" s="120" t="s">
        <v>68</v>
      </c>
      <c r="E46" s="121">
        <f t="shared" ref="E46:M46" si="15">VLOOKUP($B$10,ALLCTB,Q46,FALSE)</f>
        <v>94</v>
      </c>
      <c r="F46" s="121">
        <f t="shared" si="15"/>
        <v>79</v>
      </c>
      <c r="G46" s="121">
        <f t="shared" si="15"/>
        <v>73</v>
      </c>
      <c r="H46" s="121">
        <f t="shared" si="15"/>
        <v>27</v>
      </c>
      <c r="I46" s="121">
        <f t="shared" si="15"/>
        <v>23</v>
      </c>
      <c r="J46" s="121">
        <f t="shared" si="15"/>
        <v>15</v>
      </c>
      <c r="K46" s="121">
        <f t="shared" si="15"/>
        <v>5</v>
      </c>
      <c r="L46" s="121">
        <f t="shared" si="15"/>
        <v>4</v>
      </c>
      <c r="M46" s="121">
        <f t="shared" si="15"/>
        <v>320</v>
      </c>
      <c r="N46" s="124"/>
      <c r="O46" s="141"/>
      <c r="P46" s="311"/>
      <c r="Q46" s="276">
        <f>+Y44+1</f>
        <v>142</v>
      </c>
      <c r="R46" s="276">
        <f>+Q46+1</f>
        <v>143</v>
      </c>
      <c r="S46" s="276">
        <f t="shared" si="0"/>
        <v>144</v>
      </c>
      <c r="T46" s="276">
        <f t="shared" si="0"/>
        <v>145</v>
      </c>
      <c r="U46" s="276">
        <f t="shared" si="0"/>
        <v>146</v>
      </c>
      <c r="V46" s="276">
        <f t="shared" si="0"/>
        <v>147</v>
      </c>
      <c r="W46" s="276">
        <f t="shared" si="0"/>
        <v>148</v>
      </c>
      <c r="X46" s="276">
        <f t="shared" si="0"/>
        <v>149</v>
      </c>
      <c r="Y46" s="296">
        <f t="shared" si="0"/>
        <v>150</v>
      </c>
      <c r="Z46" s="176"/>
      <c r="AA46" s="276"/>
      <c r="AB46" s="276"/>
      <c r="AC46" s="276"/>
    </row>
    <row r="47" spans="1:29" s="142" customFormat="1" ht="15" customHeight="1" thickBot="1" x14ac:dyDescent="0.25">
      <c r="A47" s="137"/>
      <c r="B47" s="139"/>
      <c r="C47" s="139"/>
      <c r="D47" s="139"/>
      <c r="E47" s="145"/>
      <c r="F47" s="145"/>
      <c r="G47" s="145"/>
      <c r="H47" s="145"/>
      <c r="I47" s="145"/>
      <c r="J47" s="145"/>
      <c r="K47" s="145"/>
      <c r="L47" s="145"/>
      <c r="M47" s="144"/>
      <c r="N47" s="140"/>
      <c r="O47" s="141"/>
      <c r="P47" s="311"/>
      <c r="Q47" s="176"/>
      <c r="R47" s="176"/>
      <c r="S47" s="176"/>
      <c r="T47" s="176"/>
      <c r="U47" s="176"/>
      <c r="V47" s="176"/>
      <c r="W47" s="176"/>
      <c r="X47" s="176"/>
      <c r="Y47" s="298"/>
      <c r="Z47" s="176"/>
      <c r="AA47" s="276"/>
      <c r="AB47" s="276"/>
      <c r="AC47" s="276"/>
    </row>
    <row r="48" spans="1:29" s="6" customFormat="1" ht="80.099999999999994" customHeight="1" thickBot="1" x14ac:dyDescent="0.25">
      <c r="A48" s="46"/>
      <c r="B48" s="519" t="s">
        <v>906</v>
      </c>
      <c r="C48" s="520"/>
      <c r="D48" s="120"/>
      <c r="E48" s="121">
        <f t="shared" ref="E48:M48" si="16">VLOOKUP($B$10,ALLCTB,Q48,FALSE)</f>
        <v>0</v>
      </c>
      <c r="F48" s="121">
        <f t="shared" si="16"/>
        <v>0</v>
      </c>
      <c r="G48" s="121">
        <f t="shared" si="16"/>
        <v>0</v>
      </c>
      <c r="H48" s="121">
        <f t="shared" si="16"/>
        <v>0</v>
      </c>
      <c r="I48" s="121">
        <f t="shared" si="16"/>
        <v>0</v>
      </c>
      <c r="J48" s="121">
        <f t="shared" si="16"/>
        <v>0</v>
      </c>
      <c r="K48" s="121">
        <f t="shared" si="16"/>
        <v>0</v>
      </c>
      <c r="L48" s="121">
        <f t="shared" si="16"/>
        <v>0</v>
      </c>
      <c r="M48" s="121">
        <f t="shared" si="16"/>
        <v>0</v>
      </c>
      <c r="N48" s="124"/>
      <c r="O48" s="125"/>
      <c r="P48" s="313"/>
      <c r="Q48" s="276">
        <f>+Y46+1</f>
        <v>151</v>
      </c>
      <c r="R48" s="276">
        <f>+Q48+1</f>
        <v>152</v>
      </c>
      <c r="S48" s="276">
        <f t="shared" si="0"/>
        <v>153</v>
      </c>
      <c r="T48" s="276">
        <f t="shared" si="0"/>
        <v>154</v>
      </c>
      <c r="U48" s="276">
        <f t="shared" si="0"/>
        <v>155</v>
      </c>
      <c r="V48" s="276">
        <f t="shared" si="0"/>
        <v>156</v>
      </c>
      <c r="W48" s="276">
        <f t="shared" si="0"/>
        <v>157</v>
      </c>
      <c r="X48" s="276">
        <f t="shared" si="0"/>
        <v>158</v>
      </c>
      <c r="Y48" s="296">
        <f t="shared" si="0"/>
        <v>159</v>
      </c>
      <c r="Z48" s="175"/>
      <c r="AA48" s="308"/>
      <c r="AB48" s="156"/>
      <c r="AC48" s="156"/>
    </row>
    <row r="49" spans="1:78" s="6" customFormat="1" ht="15" customHeight="1" thickBot="1" x14ac:dyDescent="0.25">
      <c r="A49" s="10"/>
      <c r="B49" s="88"/>
      <c r="C49" s="88"/>
      <c r="D49" s="88"/>
      <c r="E49" s="88"/>
      <c r="F49" s="88"/>
      <c r="G49" s="88"/>
      <c r="H49" s="88"/>
      <c r="I49" s="88"/>
      <c r="J49" s="88"/>
      <c r="K49" s="88"/>
      <c r="L49" s="88"/>
      <c r="M49" s="88"/>
      <c r="N49" s="12"/>
      <c r="O49" s="57"/>
      <c r="P49" s="311"/>
      <c r="Q49" s="176"/>
      <c r="R49" s="176"/>
      <c r="S49" s="176"/>
      <c r="T49" s="176"/>
      <c r="U49" s="176"/>
      <c r="V49" s="176"/>
      <c r="W49" s="176"/>
      <c r="X49" s="176"/>
      <c r="Y49" s="298"/>
      <c r="Z49" s="176"/>
      <c r="AA49" s="276"/>
      <c r="AB49" s="276"/>
      <c r="AC49" s="276"/>
    </row>
    <row r="50" spans="1:78" s="6" customFormat="1" ht="88.5" customHeight="1" thickBot="1" x14ac:dyDescent="0.25">
      <c r="A50" s="46"/>
      <c r="B50" s="519" t="s">
        <v>905</v>
      </c>
      <c r="C50" s="520"/>
      <c r="D50" s="120"/>
      <c r="E50" s="121">
        <f t="shared" ref="E50:M50" si="17">VLOOKUP($B$10,ALLCTB,Q50,FALSE)</f>
        <v>1</v>
      </c>
      <c r="F50" s="121">
        <f t="shared" si="17"/>
        <v>2</v>
      </c>
      <c r="G50" s="121">
        <f t="shared" si="17"/>
        <v>3</v>
      </c>
      <c r="H50" s="121">
        <f t="shared" si="17"/>
        <v>4</v>
      </c>
      <c r="I50" s="121">
        <f t="shared" si="17"/>
        <v>1</v>
      </c>
      <c r="J50" s="121">
        <f t="shared" si="17"/>
        <v>2</v>
      </c>
      <c r="K50" s="121">
        <f t="shared" si="17"/>
        <v>0</v>
      </c>
      <c r="L50" s="121">
        <f t="shared" si="17"/>
        <v>0</v>
      </c>
      <c r="M50" s="121">
        <f t="shared" si="17"/>
        <v>13</v>
      </c>
      <c r="N50" s="124"/>
      <c r="O50" s="57"/>
      <c r="P50" s="311"/>
      <c r="Q50" s="276">
        <f>+Y48+1</f>
        <v>160</v>
      </c>
      <c r="R50" s="276">
        <f>+Q50+1</f>
        <v>161</v>
      </c>
      <c r="S50" s="276">
        <f t="shared" si="0"/>
        <v>162</v>
      </c>
      <c r="T50" s="276">
        <f t="shared" si="0"/>
        <v>163</v>
      </c>
      <c r="U50" s="276">
        <f t="shared" si="0"/>
        <v>164</v>
      </c>
      <c r="V50" s="276">
        <f t="shared" si="0"/>
        <v>165</v>
      </c>
      <c r="W50" s="276">
        <f t="shared" si="0"/>
        <v>166</v>
      </c>
      <c r="X50" s="276">
        <f t="shared" si="0"/>
        <v>167</v>
      </c>
      <c r="Y50" s="296">
        <f t="shared" si="0"/>
        <v>168</v>
      </c>
      <c r="Z50" s="176"/>
      <c r="AA50" s="276"/>
      <c r="AB50" s="276"/>
      <c r="AC50" s="276"/>
    </row>
    <row r="51" spans="1:78" s="6" customFormat="1" ht="15" customHeight="1" thickBot="1" x14ac:dyDescent="0.25">
      <c r="A51" s="10"/>
      <c r="B51" s="88"/>
      <c r="C51" s="88"/>
      <c r="D51" s="88"/>
      <c r="E51" s="144"/>
      <c r="F51" s="144"/>
      <c r="G51" s="144"/>
      <c r="H51" s="144"/>
      <c r="I51" s="144"/>
      <c r="J51" s="144"/>
      <c r="K51" s="144"/>
      <c r="L51" s="144"/>
      <c r="M51" s="144"/>
      <c r="N51" s="12"/>
      <c r="O51" s="57"/>
      <c r="P51" s="311"/>
      <c r="Q51" s="176"/>
      <c r="R51" s="176"/>
      <c r="S51" s="176"/>
      <c r="T51" s="176"/>
      <c r="U51" s="176"/>
      <c r="V51" s="176"/>
      <c r="W51" s="176"/>
      <c r="X51" s="176"/>
      <c r="Y51" s="298"/>
      <c r="Z51" s="176"/>
      <c r="AA51" s="276"/>
      <c r="AB51" s="276"/>
      <c r="AC51" s="276"/>
    </row>
    <row r="52" spans="1:78" s="6" customFormat="1" ht="60" customHeight="1" thickBot="1" x14ac:dyDescent="0.25">
      <c r="A52" s="46"/>
      <c r="B52" s="519" t="s">
        <v>862</v>
      </c>
      <c r="C52" s="520"/>
      <c r="D52" s="120"/>
      <c r="E52" s="121">
        <f t="shared" ref="E52:M52" si="18">VLOOKUP($B$10,ALLCTB,Q52,FALSE)</f>
        <v>93</v>
      </c>
      <c r="F52" s="121">
        <f t="shared" si="18"/>
        <v>77</v>
      </c>
      <c r="G52" s="121">
        <f t="shared" si="18"/>
        <v>70</v>
      </c>
      <c r="H52" s="121">
        <f t="shared" si="18"/>
        <v>23</v>
      </c>
      <c r="I52" s="121">
        <f t="shared" si="18"/>
        <v>22</v>
      </c>
      <c r="J52" s="121">
        <f t="shared" si="18"/>
        <v>13</v>
      </c>
      <c r="K52" s="121">
        <f t="shared" si="18"/>
        <v>5</v>
      </c>
      <c r="L52" s="121">
        <f t="shared" si="18"/>
        <v>4</v>
      </c>
      <c r="M52" s="121">
        <f t="shared" si="18"/>
        <v>307</v>
      </c>
      <c r="N52" s="124"/>
      <c r="O52" s="57"/>
      <c r="P52" s="311"/>
      <c r="Q52" s="276">
        <f>+Y50+1</f>
        <v>169</v>
      </c>
      <c r="R52" s="276">
        <f>+Q52+1</f>
        <v>170</v>
      </c>
      <c r="S52" s="276">
        <f t="shared" si="0"/>
        <v>171</v>
      </c>
      <c r="T52" s="276">
        <f t="shared" si="0"/>
        <v>172</v>
      </c>
      <c r="U52" s="276">
        <f t="shared" si="0"/>
        <v>173</v>
      </c>
      <c r="V52" s="276">
        <f t="shared" si="0"/>
        <v>174</v>
      </c>
      <c r="W52" s="276">
        <f t="shared" si="0"/>
        <v>175</v>
      </c>
      <c r="X52" s="276">
        <f t="shared" si="0"/>
        <v>176</v>
      </c>
      <c r="Y52" s="296">
        <f t="shared" si="0"/>
        <v>177</v>
      </c>
      <c r="Z52" s="176"/>
      <c r="AA52" s="276"/>
      <c r="AB52" s="276"/>
      <c r="AC52" s="276"/>
    </row>
    <row r="53" spans="1:78" s="6" customFormat="1" ht="15" customHeight="1" thickBot="1" x14ac:dyDescent="0.25">
      <c r="A53" s="10"/>
      <c r="B53" s="88"/>
      <c r="C53" s="88"/>
      <c r="D53" s="88"/>
      <c r="E53" s="88"/>
      <c r="F53" s="88"/>
      <c r="G53" s="88"/>
      <c r="H53" s="88"/>
      <c r="I53" s="88"/>
      <c r="J53" s="88"/>
      <c r="K53" s="88"/>
      <c r="L53" s="88"/>
      <c r="M53" s="88"/>
      <c r="N53" s="12"/>
      <c r="O53" s="57"/>
      <c r="P53" s="294"/>
      <c r="Q53" s="176"/>
      <c r="R53" s="176"/>
      <c r="S53" s="176"/>
      <c r="T53" s="176"/>
      <c r="U53" s="176"/>
      <c r="V53" s="176"/>
      <c r="W53" s="176"/>
      <c r="X53" s="176"/>
      <c r="Y53" s="298"/>
      <c r="Z53" s="176"/>
      <c r="AA53" s="276"/>
      <c r="AB53" s="276"/>
      <c r="AC53" s="276"/>
    </row>
    <row r="54" spans="1:78" s="62" customFormat="1" ht="60" customHeight="1" thickBot="1" x14ac:dyDescent="0.25">
      <c r="A54" s="85"/>
      <c r="B54" s="507" t="s">
        <v>863</v>
      </c>
      <c r="C54" s="509"/>
      <c r="D54" s="121">
        <f t="shared" ref="D54:M54" si="19">VLOOKUP($B$10,ALLCTB,P54,FALSE)</f>
        <v>9</v>
      </c>
      <c r="E54" s="121">
        <f t="shared" si="19"/>
        <v>5037</v>
      </c>
      <c r="F54" s="121">
        <f t="shared" si="19"/>
        <v>12058</v>
      </c>
      <c r="G54" s="121">
        <f t="shared" si="19"/>
        <v>12343</v>
      </c>
      <c r="H54" s="121">
        <f t="shared" si="19"/>
        <v>9114</v>
      </c>
      <c r="I54" s="121">
        <f t="shared" si="19"/>
        <v>7140</v>
      </c>
      <c r="J54" s="121">
        <f t="shared" si="19"/>
        <v>3080</v>
      </c>
      <c r="K54" s="121">
        <f t="shared" si="19"/>
        <v>1440</v>
      </c>
      <c r="L54" s="121">
        <f t="shared" si="19"/>
        <v>126</v>
      </c>
      <c r="M54" s="121">
        <f t="shared" si="19"/>
        <v>50347</v>
      </c>
      <c r="N54" s="86"/>
      <c r="O54" s="61"/>
      <c r="P54" s="294">
        <f>+Y52+1</f>
        <v>178</v>
      </c>
      <c r="Q54" s="276">
        <f>+P54+1</f>
        <v>179</v>
      </c>
      <c r="R54" s="276">
        <f>+Q54+1</f>
        <v>180</v>
      </c>
      <c r="S54" s="276">
        <f t="shared" si="0"/>
        <v>181</v>
      </c>
      <c r="T54" s="276">
        <f t="shared" si="0"/>
        <v>182</v>
      </c>
      <c r="U54" s="276">
        <f t="shared" si="0"/>
        <v>183</v>
      </c>
      <c r="V54" s="276">
        <f t="shared" si="0"/>
        <v>184</v>
      </c>
      <c r="W54" s="276">
        <f t="shared" si="0"/>
        <v>185</v>
      </c>
      <c r="X54" s="276">
        <f t="shared" si="0"/>
        <v>186</v>
      </c>
      <c r="Y54" s="296">
        <f t="shared" si="0"/>
        <v>187</v>
      </c>
      <c r="Z54" s="176">
        <f>IF(L54&gt;=0,0,1)</f>
        <v>0</v>
      </c>
      <c r="AA54" s="309">
        <f>IF(ISNUMBER(SUM(R54:Z54))=TRUE,SUM(R54:Z54),1)</f>
        <v>1468</v>
      </c>
      <c r="AB54" s="276"/>
      <c r="AC54" s="276"/>
    </row>
    <row r="55" spans="1:78" s="6" customFormat="1" ht="15" customHeight="1" thickBot="1" x14ac:dyDescent="0.25">
      <c r="A55" s="10"/>
      <c r="B55" s="87"/>
      <c r="C55" s="88"/>
      <c r="D55" s="88"/>
      <c r="E55" s="88"/>
      <c r="F55" s="88"/>
      <c r="G55" s="88"/>
      <c r="H55" s="88"/>
      <c r="I55" s="88"/>
      <c r="J55" s="88"/>
      <c r="K55" s="88"/>
      <c r="L55" s="88"/>
      <c r="M55" s="88"/>
      <c r="N55" s="12"/>
      <c r="O55" s="57"/>
      <c r="P55" s="294"/>
      <c r="Q55" s="176"/>
      <c r="R55" s="176"/>
      <c r="S55" s="176"/>
      <c r="T55" s="176"/>
      <c r="U55" s="176"/>
      <c r="V55" s="176"/>
      <c r="W55" s="176"/>
      <c r="X55" s="176"/>
      <c r="Y55" s="298"/>
      <c r="Z55" s="176"/>
      <c r="AA55" s="276"/>
      <c r="AB55" s="276"/>
      <c r="AC55" s="276"/>
    </row>
    <row r="56" spans="1:78" s="6" customFormat="1" ht="60" customHeight="1" thickBot="1" x14ac:dyDescent="0.25">
      <c r="A56" s="10"/>
      <c r="B56" s="507" t="s">
        <v>864</v>
      </c>
      <c r="C56" s="509"/>
      <c r="D56" s="121">
        <f t="shared" ref="D56:M56" si="20">VLOOKUP($B$10,ALLCTB,P56,FALSE)</f>
        <v>14</v>
      </c>
      <c r="E56" s="121">
        <f t="shared" si="20"/>
        <v>5947</v>
      </c>
      <c r="F56" s="121">
        <f t="shared" si="20"/>
        <v>6948</v>
      </c>
      <c r="G56" s="121">
        <f t="shared" si="20"/>
        <v>4845</v>
      </c>
      <c r="H56" s="121">
        <f t="shared" si="20"/>
        <v>2195</v>
      </c>
      <c r="I56" s="121">
        <f t="shared" si="20"/>
        <v>1253</v>
      </c>
      <c r="J56" s="121">
        <f t="shared" si="20"/>
        <v>392</v>
      </c>
      <c r="K56" s="121">
        <f t="shared" si="20"/>
        <v>201</v>
      </c>
      <c r="L56" s="121">
        <f t="shared" si="20"/>
        <v>17</v>
      </c>
      <c r="M56" s="121">
        <f t="shared" si="20"/>
        <v>21812</v>
      </c>
      <c r="N56" s="12"/>
      <c r="O56" s="57"/>
      <c r="P56" s="294">
        <f>+Y54+1</f>
        <v>188</v>
      </c>
      <c r="Q56" s="276">
        <f>+P56+1</f>
        <v>189</v>
      </c>
      <c r="R56" s="276">
        <f>+Q56+1</f>
        <v>190</v>
      </c>
      <c r="S56" s="276">
        <f t="shared" si="0"/>
        <v>191</v>
      </c>
      <c r="T56" s="276">
        <f t="shared" si="0"/>
        <v>192</v>
      </c>
      <c r="U56" s="276">
        <f t="shared" si="0"/>
        <v>193</v>
      </c>
      <c r="V56" s="276">
        <f t="shared" si="0"/>
        <v>194</v>
      </c>
      <c r="W56" s="276">
        <f t="shared" si="0"/>
        <v>195</v>
      </c>
      <c r="X56" s="276">
        <f t="shared" si="0"/>
        <v>196</v>
      </c>
      <c r="Y56" s="296">
        <f t="shared" si="0"/>
        <v>197</v>
      </c>
      <c r="Z56" s="176"/>
      <c r="AA56" s="276"/>
      <c r="AB56" s="276"/>
      <c r="AC56" s="276"/>
    </row>
    <row r="57" spans="1:78" s="146" customFormat="1" ht="15" customHeight="1" thickBot="1" x14ac:dyDescent="0.25">
      <c r="A57" s="163"/>
      <c r="B57" s="164"/>
      <c r="C57" s="165"/>
      <c r="D57" s="166"/>
      <c r="E57" s="166"/>
      <c r="F57" s="166"/>
      <c r="G57" s="166"/>
      <c r="H57" s="166"/>
      <c r="I57" s="166"/>
      <c r="J57" s="166"/>
      <c r="K57" s="166"/>
      <c r="L57" s="166"/>
      <c r="M57" s="166"/>
      <c r="N57" s="167"/>
      <c r="P57" s="294"/>
      <c r="Q57" s="176"/>
      <c r="R57" s="176"/>
      <c r="S57" s="176"/>
      <c r="T57" s="176"/>
      <c r="U57" s="176"/>
      <c r="V57" s="176"/>
      <c r="W57" s="176"/>
      <c r="X57" s="176"/>
      <c r="Y57" s="298"/>
      <c r="Z57" s="176"/>
      <c r="AA57" s="276"/>
      <c r="AB57" s="276"/>
      <c r="AC57" s="276"/>
    </row>
    <row r="58" spans="1:78" s="64" customFormat="1" ht="45" customHeight="1" thickBot="1" x14ac:dyDescent="0.25">
      <c r="A58" s="91"/>
      <c r="B58" s="507" t="s">
        <v>865</v>
      </c>
      <c r="C58" s="509"/>
      <c r="D58" s="273">
        <f>VLOOKUP($B$10,ALLCTB,P58,FALSE)</f>
        <v>19.5</v>
      </c>
      <c r="E58" s="273">
        <f t="shared" ref="E58:M58" si="21">VLOOKUP($B$10,ALLCTB,Q58,FALSE)</f>
        <v>9514</v>
      </c>
      <c r="F58" s="273">
        <f t="shared" si="21"/>
        <v>17256</v>
      </c>
      <c r="G58" s="273">
        <f t="shared" si="21"/>
        <v>15977.5</v>
      </c>
      <c r="H58" s="273">
        <f t="shared" si="21"/>
        <v>10757.5</v>
      </c>
      <c r="I58" s="273">
        <f t="shared" si="21"/>
        <v>8083</v>
      </c>
      <c r="J58" s="273">
        <f t="shared" si="21"/>
        <v>3369.25</v>
      </c>
      <c r="K58" s="273">
        <f t="shared" si="21"/>
        <v>1587.75</v>
      </c>
      <c r="L58" s="273">
        <f t="shared" si="21"/>
        <v>138.75</v>
      </c>
      <c r="M58" s="273">
        <f t="shared" si="21"/>
        <v>66703.25</v>
      </c>
      <c r="N58" s="92"/>
      <c r="O58" s="63"/>
      <c r="P58" s="294">
        <f>+Y56+1</f>
        <v>198</v>
      </c>
      <c r="Q58" s="276">
        <f>+P58+1</f>
        <v>199</v>
      </c>
      <c r="R58" s="276">
        <f>+Q58+1</f>
        <v>200</v>
      </c>
      <c r="S58" s="276">
        <f t="shared" si="0"/>
        <v>201</v>
      </c>
      <c r="T58" s="276">
        <f t="shared" si="0"/>
        <v>202</v>
      </c>
      <c r="U58" s="276">
        <f t="shared" si="0"/>
        <v>203</v>
      </c>
      <c r="V58" s="276">
        <f t="shared" si="0"/>
        <v>204</v>
      </c>
      <c r="W58" s="276">
        <f t="shared" si="0"/>
        <v>205</v>
      </c>
      <c r="X58" s="276">
        <f t="shared" si="0"/>
        <v>206</v>
      </c>
      <c r="Y58" s="296">
        <f t="shared" si="0"/>
        <v>207</v>
      </c>
      <c r="Z58" s="176"/>
      <c r="AA58" s="276"/>
      <c r="AB58" s="276"/>
      <c r="AC58" s="276"/>
    </row>
    <row r="59" spans="1:78" s="6" customFormat="1" ht="15" customHeight="1" thickBot="1" x14ac:dyDescent="0.25">
      <c r="A59" s="10"/>
      <c r="B59" s="111"/>
      <c r="C59" s="88"/>
      <c r="D59" s="150"/>
      <c r="E59" s="150"/>
      <c r="F59" s="150"/>
      <c r="G59" s="150"/>
      <c r="H59" s="150"/>
      <c r="I59" s="150"/>
      <c r="J59" s="150"/>
      <c r="K59" s="150"/>
      <c r="L59" s="150"/>
      <c r="M59" s="150"/>
      <c r="N59" s="12"/>
      <c r="O59" s="63"/>
      <c r="P59" s="294"/>
      <c r="Q59" s="176"/>
      <c r="R59" s="176"/>
      <c r="S59" s="176"/>
      <c r="T59" s="176"/>
      <c r="U59" s="176"/>
      <c r="V59" s="176"/>
      <c r="W59" s="176"/>
      <c r="X59" s="176"/>
      <c r="Y59" s="298"/>
      <c r="Z59" s="176"/>
      <c r="AA59" s="276"/>
      <c r="AB59" s="276"/>
      <c r="AC59" s="276"/>
    </row>
    <row r="60" spans="1:78" s="64" customFormat="1" ht="45" customHeight="1" thickBot="1" x14ac:dyDescent="0.25">
      <c r="A60" s="91"/>
      <c r="B60" s="507" t="s">
        <v>866</v>
      </c>
      <c r="C60" s="509"/>
      <c r="D60" s="273">
        <f>VLOOKUP($B$10,ALLCTB,P60,FALSE)</f>
        <v>0</v>
      </c>
      <c r="E60" s="273">
        <f t="shared" ref="E60" si="22">VLOOKUP($B$10,ALLCTB,Q60,FALSE)</f>
        <v>5</v>
      </c>
      <c r="F60" s="273">
        <f t="shared" ref="F60" si="23">VLOOKUP($B$10,ALLCTB,R60,FALSE)</f>
        <v>0</v>
      </c>
      <c r="G60" s="273">
        <f t="shared" ref="G60" si="24">VLOOKUP($B$10,ALLCTB,S60,FALSE)</f>
        <v>0</v>
      </c>
      <c r="H60" s="273">
        <f t="shared" ref="H60" si="25">VLOOKUP($B$10,ALLCTB,T60,FALSE)</f>
        <v>0</v>
      </c>
      <c r="I60" s="273">
        <f t="shared" ref="I60" si="26">VLOOKUP($B$10,ALLCTB,U60,FALSE)</f>
        <v>0</v>
      </c>
      <c r="J60" s="273">
        <f t="shared" ref="J60" si="27">VLOOKUP($B$10,ALLCTB,V60,FALSE)</f>
        <v>0</v>
      </c>
      <c r="K60" s="273">
        <f t="shared" ref="K60" si="28">VLOOKUP($B$10,ALLCTB,W60,FALSE)</f>
        <v>0</v>
      </c>
      <c r="L60" s="273">
        <f t="shared" ref="L60" si="29">VLOOKUP($B$10,ALLCTB,X60,FALSE)</f>
        <v>0</v>
      </c>
      <c r="M60" s="273">
        <f t="shared" ref="M60" si="30">VLOOKUP($B$10,ALLCTB,Y60,FALSE)</f>
        <v>5</v>
      </c>
      <c r="N60" s="92"/>
      <c r="O60" s="63"/>
      <c r="P60" s="294">
        <f>+Y58+1</f>
        <v>208</v>
      </c>
      <c r="Q60" s="276">
        <f>+P60+1</f>
        <v>209</v>
      </c>
      <c r="R60" s="276">
        <f>+Q60+1</f>
        <v>210</v>
      </c>
      <c r="S60" s="276">
        <f t="shared" ref="S60" si="31">+R60+1</f>
        <v>211</v>
      </c>
      <c r="T60" s="276">
        <f t="shared" ref="T60" si="32">+S60+1</f>
        <v>212</v>
      </c>
      <c r="U60" s="276">
        <f t="shared" ref="U60" si="33">+T60+1</f>
        <v>213</v>
      </c>
      <c r="V60" s="276">
        <f t="shared" ref="V60" si="34">+U60+1</f>
        <v>214</v>
      </c>
      <c r="W60" s="276">
        <f t="shared" ref="W60" si="35">+V60+1</f>
        <v>215</v>
      </c>
      <c r="X60" s="276">
        <f t="shared" ref="X60" si="36">+W60+1</f>
        <v>216</v>
      </c>
      <c r="Y60" s="296">
        <f t="shared" ref="Y60" si="37">+X60+1</f>
        <v>217</v>
      </c>
      <c r="Z60" s="176"/>
      <c r="AA60" s="276"/>
      <c r="AB60" s="276"/>
      <c r="AC60" s="276"/>
    </row>
    <row r="61" spans="1:78" s="6" customFormat="1" ht="15" customHeight="1" x14ac:dyDescent="0.2">
      <c r="A61" s="10"/>
      <c r="B61" s="88"/>
      <c r="C61" s="88"/>
      <c r="D61" s="150"/>
      <c r="E61" s="150"/>
      <c r="F61" s="150"/>
      <c r="G61" s="150"/>
      <c r="H61" s="150"/>
      <c r="I61" s="150"/>
      <c r="J61" s="150"/>
      <c r="K61" s="150"/>
      <c r="L61" s="150"/>
      <c r="M61" s="150"/>
      <c r="N61" s="12"/>
      <c r="O61" s="63"/>
      <c r="P61" s="294"/>
      <c r="Q61" s="176"/>
      <c r="R61" s="176"/>
      <c r="S61" s="176"/>
      <c r="T61" s="176"/>
      <c r="U61" s="176"/>
      <c r="V61" s="176"/>
      <c r="W61" s="176"/>
      <c r="X61" s="176"/>
      <c r="Y61" s="298"/>
      <c r="Z61" s="176"/>
      <c r="AA61" s="276"/>
      <c r="AB61" s="276"/>
      <c r="AC61" s="27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row>
    <row r="62" spans="1:78" s="6" customFormat="1" ht="20.100000000000001" customHeight="1" x14ac:dyDescent="0.2">
      <c r="A62" s="10"/>
      <c r="B62" s="524" t="s">
        <v>867</v>
      </c>
      <c r="C62" s="524"/>
      <c r="D62" s="112">
        <f>5/9</f>
        <v>0.55555555555555558</v>
      </c>
      <c r="E62" s="112">
        <f>6/9</f>
        <v>0.66666666666666663</v>
      </c>
      <c r="F62" s="112">
        <f>7/9</f>
        <v>0.77777777777777779</v>
      </c>
      <c r="G62" s="112">
        <f>8/9</f>
        <v>0.88888888888888884</v>
      </c>
      <c r="H62" s="112">
        <f>9/9</f>
        <v>1</v>
      </c>
      <c r="I62" s="112">
        <f>11/9</f>
        <v>1.2222222222222223</v>
      </c>
      <c r="J62" s="112">
        <f>13/9</f>
        <v>1.4444444444444444</v>
      </c>
      <c r="K62" s="112">
        <f>15/9</f>
        <v>1.6666666666666667</v>
      </c>
      <c r="L62" s="112">
        <f>18/9</f>
        <v>2</v>
      </c>
      <c r="M62" s="113"/>
      <c r="N62" s="12"/>
      <c r="O62" s="345"/>
      <c r="P62" s="346"/>
      <c r="Q62" s="346"/>
      <c r="R62" s="346"/>
      <c r="S62" s="346"/>
      <c r="T62" s="346"/>
      <c r="U62" s="346"/>
      <c r="V62" s="346"/>
      <c r="W62" s="346"/>
      <c r="X62" s="346"/>
      <c r="Y62" s="346"/>
      <c r="Z62" s="346"/>
      <c r="AA62" s="346"/>
      <c r="AB62" s="276"/>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47"/>
      <c r="BH62" s="347"/>
      <c r="BI62" s="347"/>
      <c r="BJ62" s="347"/>
      <c r="BK62" s="347"/>
      <c r="BL62" s="347"/>
      <c r="BM62" s="347"/>
      <c r="BN62" s="347"/>
      <c r="BO62" s="347"/>
      <c r="BP62" s="347"/>
      <c r="BQ62" s="347"/>
      <c r="BR62" s="347"/>
      <c r="BS62" s="347"/>
      <c r="BT62" s="347"/>
      <c r="BU62" s="347"/>
      <c r="BV62" s="347"/>
      <c r="BW62" s="347"/>
      <c r="BX62" s="347"/>
      <c r="BY62" s="347"/>
      <c r="BZ62" s="347"/>
    </row>
    <row r="63" spans="1:78" s="6" customFormat="1" ht="20.100000000000001" hidden="1" customHeight="1" thickBot="1" x14ac:dyDescent="0.25">
      <c r="A63" s="13"/>
      <c r="B63" s="168"/>
      <c r="C63" s="168"/>
      <c r="D63" s="112"/>
      <c r="E63" s="112"/>
      <c r="F63" s="112"/>
      <c r="G63" s="112"/>
      <c r="H63" s="112"/>
      <c r="I63" s="112"/>
      <c r="J63" s="112"/>
      <c r="K63" s="112"/>
      <c r="L63" s="112"/>
      <c r="M63" s="169"/>
      <c r="N63" s="15"/>
      <c r="O63" s="63"/>
      <c r="P63" s="294"/>
      <c r="Q63" s="176"/>
      <c r="R63" s="176"/>
      <c r="S63" s="176"/>
      <c r="T63" s="176"/>
      <c r="U63" s="176"/>
      <c r="V63" s="176"/>
      <c r="W63" s="176"/>
      <c r="X63" s="176"/>
      <c r="Y63" s="298"/>
      <c r="Z63" s="176"/>
      <c r="AA63" s="276"/>
      <c r="AB63" s="276"/>
      <c r="AC63" s="276"/>
    </row>
    <row r="64" spans="1:78" s="6" customFormat="1" ht="15" customHeight="1" thickBot="1" x14ac:dyDescent="0.25">
      <c r="A64" s="10"/>
      <c r="B64" s="149"/>
      <c r="C64" s="149"/>
      <c r="D64" s="170"/>
      <c r="E64" s="170"/>
      <c r="F64" s="170"/>
      <c r="G64" s="170"/>
      <c r="H64" s="170"/>
      <c r="I64" s="170"/>
      <c r="J64" s="170"/>
      <c r="K64" s="170"/>
      <c r="L64" s="170"/>
      <c r="M64" s="95"/>
      <c r="N64" s="12"/>
      <c r="O64" s="63"/>
      <c r="P64" s="294"/>
      <c r="Q64" s="176"/>
      <c r="R64" s="176"/>
      <c r="S64" s="176"/>
      <c r="T64" s="176"/>
      <c r="U64" s="176"/>
      <c r="V64" s="176"/>
      <c r="W64" s="176"/>
      <c r="X64" s="176"/>
      <c r="Y64" s="298"/>
      <c r="Z64" s="176"/>
      <c r="AA64" s="276"/>
      <c r="AB64" s="276"/>
      <c r="AC64" s="276"/>
    </row>
    <row r="65" spans="1:78" s="6" customFormat="1" ht="45" customHeight="1" thickBot="1" x14ac:dyDescent="0.25">
      <c r="A65" s="10"/>
      <c r="B65" s="507" t="s">
        <v>868</v>
      </c>
      <c r="C65" s="509"/>
      <c r="D65" s="273">
        <f>VLOOKUP($B$10,ALLCTB,P65,FALSE)</f>
        <v>10.8</v>
      </c>
      <c r="E65" s="273">
        <f t="shared" ref="E65" si="38">VLOOKUP($B$10,ALLCTB,Q65,FALSE)</f>
        <v>6339.3</v>
      </c>
      <c r="F65" s="273">
        <f t="shared" ref="F65" si="39">VLOOKUP($B$10,ALLCTB,R65,FALSE)</f>
        <v>13421.3</v>
      </c>
      <c r="G65" s="273">
        <f t="shared" ref="G65" si="40">VLOOKUP($B$10,ALLCTB,S65,FALSE)</f>
        <v>14202.2</v>
      </c>
      <c r="H65" s="273">
        <f t="shared" ref="H65" si="41">VLOOKUP($B$10,ALLCTB,T65,FALSE)</f>
        <v>10757.5</v>
      </c>
      <c r="I65" s="273">
        <f t="shared" ref="I65" si="42">VLOOKUP($B$10,ALLCTB,U65,FALSE)</f>
        <v>9879.2000000000007</v>
      </c>
      <c r="J65" s="273">
        <f t="shared" ref="J65" si="43">VLOOKUP($B$10,ALLCTB,V65,FALSE)</f>
        <v>4866.7</v>
      </c>
      <c r="K65" s="273">
        <f t="shared" ref="K65" si="44">VLOOKUP($B$10,ALLCTB,W65,FALSE)</f>
        <v>2646.3</v>
      </c>
      <c r="L65" s="273">
        <f t="shared" ref="L65" si="45">VLOOKUP($B$10,ALLCTB,X65,FALSE)</f>
        <v>277.5</v>
      </c>
      <c r="M65" s="273">
        <f>VLOOKUP($B$10,ALLCTB,227,FALSE)</f>
        <v>62400.800000000003</v>
      </c>
      <c r="N65" s="12"/>
      <c r="O65" s="63"/>
      <c r="P65" s="294">
        <f>+Y60+1</f>
        <v>218</v>
      </c>
      <c r="Q65" s="276">
        <f>+P65+1</f>
        <v>219</v>
      </c>
      <c r="R65" s="276">
        <f t="shared" ref="R65:Y65" si="46">+Q65+1</f>
        <v>220</v>
      </c>
      <c r="S65" s="276">
        <f t="shared" si="46"/>
        <v>221</v>
      </c>
      <c r="T65" s="276">
        <f t="shared" si="46"/>
        <v>222</v>
      </c>
      <c r="U65" s="276">
        <f t="shared" si="46"/>
        <v>223</v>
      </c>
      <c r="V65" s="276">
        <f t="shared" si="46"/>
        <v>224</v>
      </c>
      <c r="W65" s="276">
        <f t="shared" si="46"/>
        <v>225</v>
      </c>
      <c r="X65" s="276">
        <f t="shared" si="46"/>
        <v>226</v>
      </c>
      <c r="Y65" s="296">
        <f t="shared" si="46"/>
        <v>227</v>
      </c>
      <c r="Z65" s="176"/>
      <c r="AA65" s="276"/>
      <c r="AB65" s="276"/>
      <c r="AC65" s="276"/>
    </row>
    <row r="66" spans="1:78" s="6" customFormat="1" ht="15" customHeight="1" thickBot="1" x14ac:dyDescent="0.25">
      <c r="A66" s="10"/>
      <c r="B66" s="93"/>
      <c r="C66" s="94"/>
      <c r="D66" s="3"/>
      <c r="E66" s="3"/>
      <c r="F66" s="3"/>
      <c r="G66" s="3"/>
      <c r="H66" s="3"/>
      <c r="I66" s="3"/>
      <c r="J66" s="3"/>
      <c r="K66" s="3"/>
      <c r="L66" s="3"/>
      <c r="M66" s="95"/>
      <c r="N66" s="12"/>
      <c r="O66" s="63"/>
      <c r="P66" s="294"/>
      <c r="Q66" s="176"/>
      <c r="R66" s="176"/>
      <c r="S66" s="176"/>
      <c r="T66" s="176"/>
      <c r="U66" s="176"/>
      <c r="V66" s="176"/>
      <c r="W66" s="176"/>
      <c r="X66" s="176"/>
      <c r="Y66" s="298"/>
      <c r="Z66" s="176"/>
      <c r="AA66" s="276"/>
      <c r="AB66" s="276"/>
      <c r="AC66" s="276"/>
    </row>
    <row r="67" spans="1:78" s="132" customFormat="1" ht="39.950000000000003" customHeight="1" thickBot="1" x14ac:dyDescent="0.25">
      <c r="A67" s="128"/>
      <c r="B67" s="525" t="s">
        <v>869</v>
      </c>
      <c r="C67" s="526"/>
      <c r="D67" s="526"/>
      <c r="E67" s="526"/>
      <c r="F67" s="526"/>
      <c r="G67" s="526"/>
      <c r="H67" s="526"/>
      <c r="I67" s="526"/>
      <c r="J67" s="526"/>
      <c r="K67" s="526"/>
      <c r="L67" s="527"/>
      <c r="M67" s="129">
        <f>VLOOKUP($B$10,ALLCTB,Q67,FALSE)</f>
        <v>313.3</v>
      </c>
      <c r="N67" s="130"/>
      <c r="O67" s="131"/>
      <c r="P67" s="297"/>
      <c r="Q67" s="276">
        <f>+Y65+1</f>
        <v>228</v>
      </c>
      <c r="R67" s="276"/>
      <c r="S67" s="276"/>
      <c r="T67" s="276"/>
      <c r="U67" s="276"/>
      <c r="V67" s="276"/>
      <c r="W67" s="276"/>
      <c r="X67" s="276"/>
      <c r="Y67" s="296"/>
      <c r="Z67" s="175"/>
      <c r="AA67" s="156">
        <f>IF(AND(M67&gt;=0,(M67-(ROUND(M67,1))=0)),0,1)</f>
        <v>0</v>
      </c>
      <c r="AB67" s="276"/>
      <c r="AC67" s="156"/>
    </row>
    <row r="68" spans="1:78" s="6" customFormat="1" ht="15" customHeight="1" thickBot="1" x14ac:dyDescent="0.25">
      <c r="A68" s="10"/>
      <c r="B68" s="94"/>
      <c r="C68" s="94"/>
      <c r="D68" s="94"/>
      <c r="E68" s="94"/>
      <c r="F68" s="94"/>
      <c r="G68" s="94"/>
      <c r="H68" s="94"/>
      <c r="I68" s="94"/>
      <c r="J68" s="94"/>
      <c r="K68" s="94"/>
      <c r="L68" s="335"/>
      <c r="M68" s="336"/>
      <c r="N68" s="12"/>
      <c r="O68" s="57"/>
      <c r="P68" s="294"/>
      <c r="Q68" s="176"/>
      <c r="R68" s="179"/>
      <c r="S68" s="176"/>
      <c r="T68" s="176"/>
      <c r="U68" s="176"/>
      <c r="V68" s="176"/>
      <c r="W68" s="176"/>
      <c r="X68" s="176"/>
      <c r="Y68" s="298"/>
      <c r="Z68" s="176"/>
      <c r="AA68" s="276"/>
      <c r="AB68" s="276"/>
      <c r="AC68" s="276"/>
    </row>
    <row r="69" spans="1:78" s="66" customFormat="1" ht="39.950000000000003" customHeight="1" thickBot="1" x14ac:dyDescent="0.25">
      <c r="A69" s="96"/>
      <c r="B69" s="517" t="s">
        <v>870</v>
      </c>
      <c r="C69" s="518"/>
      <c r="D69" s="518"/>
      <c r="E69" s="518"/>
      <c r="F69" s="518"/>
      <c r="G69" s="518"/>
      <c r="H69" s="518"/>
      <c r="I69" s="518"/>
      <c r="J69" s="98"/>
      <c r="K69" s="98"/>
      <c r="L69" s="98"/>
      <c r="M69" s="129">
        <f>VLOOKUP($B$10,ALLCTB,Q69,FALSE)</f>
        <v>62714.1</v>
      </c>
      <c r="N69" s="97"/>
      <c r="O69" s="65"/>
      <c r="P69" s="294"/>
      <c r="Q69" s="276">
        <f>+Q67+1</f>
        <v>229</v>
      </c>
      <c r="R69" s="276"/>
      <c r="S69" s="276"/>
      <c r="T69" s="276"/>
      <c r="U69" s="276"/>
      <c r="V69" s="276"/>
      <c r="W69" s="276"/>
      <c r="X69" s="276"/>
      <c r="Y69" s="296"/>
      <c r="Z69" s="176"/>
      <c r="AA69" s="276">
        <f>IF(M69-(ROUND(M69,1))=0,0,1)</f>
        <v>0</v>
      </c>
      <c r="AB69" s="276"/>
      <c r="AC69" s="276"/>
    </row>
    <row r="70" spans="1:78" s="6" customFormat="1" ht="15" customHeight="1" thickBot="1" x14ac:dyDescent="0.3">
      <c r="A70" s="13"/>
      <c r="B70" s="14"/>
      <c r="C70" s="14"/>
      <c r="D70" s="490"/>
      <c r="E70" s="490"/>
      <c r="F70" s="490"/>
      <c r="G70" s="490"/>
      <c r="H70" s="490"/>
      <c r="I70" s="490"/>
      <c r="J70" s="490"/>
      <c r="K70" s="490"/>
      <c r="L70" s="490"/>
      <c r="M70" s="490"/>
      <c r="N70" s="15"/>
      <c r="O70" s="57"/>
      <c r="P70" s="294"/>
      <c r="Q70" s="176"/>
      <c r="R70" s="176"/>
      <c r="S70" s="176"/>
      <c r="T70" s="176"/>
      <c r="U70" s="176"/>
      <c r="V70" s="176"/>
      <c r="W70" s="176"/>
      <c r="X70" s="176"/>
      <c r="Y70" s="298"/>
      <c r="Z70" s="176"/>
      <c r="AA70" s="276"/>
      <c r="AB70" s="276"/>
      <c r="AC70" s="276"/>
    </row>
    <row r="71" spans="1:78" ht="20.100000000000001" customHeight="1" x14ac:dyDescent="0.2">
      <c r="A71" s="99"/>
      <c r="B71" s="99"/>
      <c r="C71" s="99"/>
      <c r="D71" s="99"/>
      <c r="E71" s="99"/>
      <c r="F71" s="99"/>
      <c r="G71" s="99"/>
      <c r="H71" s="99"/>
      <c r="I71" s="99"/>
      <c r="J71" s="99"/>
      <c r="K71" s="99"/>
      <c r="L71" s="99"/>
      <c r="M71" s="99"/>
      <c r="N71" s="99"/>
      <c r="P71" s="299"/>
      <c r="Q71" s="172"/>
      <c r="R71" s="172"/>
      <c r="S71" s="172"/>
      <c r="T71" s="172"/>
      <c r="U71" s="172"/>
      <c r="V71" s="172"/>
      <c r="W71" s="172"/>
      <c r="X71" s="172"/>
      <c r="Y71" s="300"/>
    </row>
    <row r="72" spans="1:78" ht="20.100000000000001" customHeight="1" thickBot="1" x14ac:dyDescent="0.3">
      <c r="A72" s="99"/>
      <c r="B72" s="348"/>
      <c r="C72" s="99"/>
      <c r="D72" s="99"/>
      <c r="E72" s="99"/>
      <c r="F72" s="99"/>
      <c r="G72" s="99"/>
      <c r="H72" s="99"/>
      <c r="I72" s="99"/>
      <c r="J72" s="99"/>
      <c r="K72" s="99"/>
      <c r="L72" s="99"/>
      <c r="M72" s="99"/>
      <c r="N72" s="99"/>
      <c r="P72" s="299"/>
      <c r="Q72" s="172"/>
      <c r="R72" s="172"/>
      <c r="S72" s="172"/>
      <c r="T72" s="172"/>
      <c r="U72" s="172"/>
      <c r="V72" s="172"/>
      <c r="W72" s="172"/>
      <c r="X72" s="172"/>
      <c r="Y72" s="300"/>
    </row>
    <row r="73" spans="1:78" ht="26.25" customHeight="1" thickBot="1" x14ac:dyDescent="0.25">
      <c r="A73" s="365"/>
      <c r="B73" s="418" t="s">
        <v>878</v>
      </c>
      <c r="C73" s="366"/>
      <c r="D73" s="366"/>
      <c r="E73" s="366"/>
      <c r="F73" s="366"/>
      <c r="G73" s="366"/>
      <c r="H73" s="366"/>
      <c r="I73" s="366"/>
      <c r="J73" s="366"/>
      <c r="K73" s="366"/>
      <c r="L73" s="366"/>
      <c r="M73" s="366"/>
      <c r="N73" s="367"/>
      <c r="P73" s="299"/>
      <c r="Q73" s="172"/>
      <c r="R73" s="172"/>
      <c r="S73" s="172"/>
      <c r="T73" s="172"/>
      <c r="U73" s="172"/>
      <c r="V73" s="172"/>
      <c r="W73" s="172"/>
      <c r="X73" s="172"/>
      <c r="Y73" s="300"/>
    </row>
    <row r="74" spans="1:78" ht="49.15" customHeight="1" thickBot="1" x14ac:dyDescent="0.25">
      <c r="A74" s="368"/>
      <c r="B74" s="496" t="s">
        <v>872</v>
      </c>
      <c r="C74" s="497"/>
      <c r="D74" s="377">
        <f t="shared" ref="D74:M74" si="47">VLOOKUP($B$10,ALLCTB,P74,FALSE)</f>
        <v>19.5</v>
      </c>
      <c r="E74" s="377">
        <f t="shared" si="47"/>
        <v>9514</v>
      </c>
      <c r="F74" s="377">
        <f t="shared" si="47"/>
        <v>17256</v>
      </c>
      <c r="G74" s="377">
        <f t="shared" si="47"/>
        <v>15977.5</v>
      </c>
      <c r="H74" s="377">
        <f t="shared" si="47"/>
        <v>10757.5</v>
      </c>
      <c r="I74" s="377">
        <f t="shared" si="47"/>
        <v>8083</v>
      </c>
      <c r="J74" s="377">
        <f t="shared" si="47"/>
        <v>3369.25</v>
      </c>
      <c r="K74" s="377">
        <f t="shared" si="47"/>
        <v>1587.75</v>
      </c>
      <c r="L74" s="377">
        <f t="shared" si="47"/>
        <v>138.75</v>
      </c>
      <c r="M74" s="377">
        <f t="shared" si="47"/>
        <v>66703.25</v>
      </c>
      <c r="N74" s="369"/>
      <c r="P74" s="294">
        <f>+Y65+3</f>
        <v>230</v>
      </c>
      <c r="Q74" s="276">
        <f>+P74+1</f>
        <v>231</v>
      </c>
      <c r="R74" s="276">
        <f t="shared" ref="R74:Y74" si="48">+Q74+1</f>
        <v>232</v>
      </c>
      <c r="S74" s="276">
        <f t="shared" si="48"/>
        <v>233</v>
      </c>
      <c r="T74" s="276">
        <f t="shared" si="48"/>
        <v>234</v>
      </c>
      <c r="U74" s="276">
        <f t="shared" si="48"/>
        <v>235</v>
      </c>
      <c r="V74" s="276">
        <f t="shared" si="48"/>
        <v>236</v>
      </c>
      <c r="W74" s="276">
        <f t="shared" si="48"/>
        <v>237</v>
      </c>
      <c r="X74" s="276">
        <f t="shared" si="48"/>
        <v>238</v>
      </c>
      <c r="Y74" s="296">
        <f t="shared" si="48"/>
        <v>239</v>
      </c>
    </row>
    <row r="75" spans="1:78" ht="20.100000000000001" customHeight="1" thickBot="1" x14ac:dyDescent="0.25">
      <c r="A75" s="368"/>
      <c r="B75" s="370"/>
      <c r="C75" s="370"/>
      <c r="D75" s="370"/>
      <c r="E75" s="370"/>
      <c r="F75" s="370"/>
      <c r="G75" s="370"/>
      <c r="H75" s="370"/>
      <c r="I75" s="370"/>
      <c r="J75" s="370"/>
      <c r="K75" s="370"/>
      <c r="L75" s="370"/>
      <c r="M75" s="370"/>
      <c r="N75" s="369"/>
      <c r="P75" s="299"/>
      <c r="Q75" s="172"/>
      <c r="R75" s="172"/>
      <c r="S75" s="172"/>
      <c r="T75" s="172"/>
      <c r="U75" s="172"/>
      <c r="V75" s="172"/>
      <c r="W75" s="172"/>
      <c r="X75" s="172"/>
      <c r="Y75" s="300"/>
    </row>
    <row r="76" spans="1:78" ht="39.950000000000003" customHeight="1" thickBot="1" x14ac:dyDescent="0.25">
      <c r="A76" s="368"/>
      <c r="B76" s="496" t="s">
        <v>871</v>
      </c>
      <c r="C76" s="497"/>
      <c r="D76" s="377">
        <f t="shared" ref="D76:M76" si="49">VLOOKUP($B$10,ALLCTB,P76,FALSE)</f>
        <v>0</v>
      </c>
      <c r="E76" s="377">
        <f t="shared" si="49"/>
        <v>5</v>
      </c>
      <c r="F76" s="377">
        <f t="shared" si="49"/>
        <v>0</v>
      </c>
      <c r="G76" s="377">
        <f t="shared" si="49"/>
        <v>0</v>
      </c>
      <c r="H76" s="377">
        <f t="shared" si="49"/>
        <v>0</v>
      </c>
      <c r="I76" s="377">
        <f t="shared" si="49"/>
        <v>0</v>
      </c>
      <c r="J76" s="377">
        <f t="shared" si="49"/>
        <v>0</v>
      </c>
      <c r="K76" s="377">
        <f t="shared" si="49"/>
        <v>0</v>
      </c>
      <c r="L76" s="377">
        <f t="shared" si="49"/>
        <v>0</v>
      </c>
      <c r="M76" s="377">
        <f t="shared" si="49"/>
        <v>5</v>
      </c>
      <c r="N76" s="369"/>
      <c r="P76" s="294">
        <f>+Y74+1</f>
        <v>240</v>
      </c>
      <c r="Q76" s="276">
        <f>+P76+1</f>
        <v>241</v>
      </c>
      <c r="R76" s="276">
        <f>+Q76+1</f>
        <v>242</v>
      </c>
      <c r="S76" s="276">
        <f t="shared" ref="S76:Y78" si="50">+R76+1</f>
        <v>243</v>
      </c>
      <c r="T76" s="276">
        <f t="shared" si="50"/>
        <v>244</v>
      </c>
      <c r="U76" s="276">
        <f t="shared" si="50"/>
        <v>245</v>
      </c>
      <c r="V76" s="276">
        <f t="shared" si="50"/>
        <v>246</v>
      </c>
      <c r="W76" s="276">
        <f t="shared" si="50"/>
        <v>247</v>
      </c>
      <c r="X76" s="276">
        <f t="shared" si="50"/>
        <v>248</v>
      </c>
      <c r="Y76" s="296">
        <f t="shared" si="50"/>
        <v>249</v>
      </c>
    </row>
    <row r="77" spans="1:78" ht="20.100000000000001" customHeight="1" thickBot="1" x14ac:dyDescent="0.25">
      <c r="A77" s="368"/>
      <c r="B77" s="370"/>
      <c r="C77" s="370"/>
      <c r="D77" s="370"/>
      <c r="E77" s="370"/>
      <c r="F77" s="370"/>
      <c r="G77" s="370"/>
      <c r="H77" s="370"/>
      <c r="I77" s="370"/>
      <c r="J77" s="370"/>
      <c r="K77" s="370"/>
      <c r="L77" s="370"/>
      <c r="M77" s="370"/>
      <c r="N77" s="369"/>
      <c r="P77" s="299"/>
      <c r="Q77" s="172"/>
      <c r="R77" s="172"/>
      <c r="S77" s="172"/>
      <c r="T77" s="172"/>
      <c r="U77" s="172"/>
      <c r="V77" s="172"/>
      <c r="W77" s="172"/>
      <c r="X77" s="172"/>
      <c r="Y77" s="300"/>
    </row>
    <row r="78" spans="1:78" ht="60" customHeight="1" thickBot="1" x14ac:dyDescent="0.25">
      <c r="A78" s="368"/>
      <c r="B78" s="496" t="s">
        <v>873</v>
      </c>
      <c r="C78" s="497"/>
      <c r="D78" s="377">
        <f t="shared" ref="D78:M78" si="51">VLOOKUP($B$10,ALLCTB,P78,FALSE)</f>
        <v>11.11</v>
      </c>
      <c r="E78" s="377">
        <f t="shared" si="51"/>
        <v>2044.15</v>
      </c>
      <c r="F78" s="377">
        <f t="shared" si="51"/>
        <v>2168.65</v>
      </c>
      <c r="G78" s="377">
        <f t="shared" si="51"/>
        <v>1013.78</v>
      </c>
      <c r="H78" s="377">
        <f t="shared" si="51"/>
        <v>256.14</v>
      </c>
      <c r="I78" s="377">
        <f t="shared" si="51"/>
        <v>81.69</v>
      </c>
      <c r="J78" s="377">
        <f t="shared" si="51"/>
        <v>22.37</v>
      </c>
      <c r="K78" s="377">
        <f t="shared" si="51"/>
        <v>5.5</v>
      </c>
      <c r="L78" s="377">
        <f t="shared" si="51"/>
        <v>0</v>
      </c>
      <c r="M78" s="377">
        <f t="shared" si="51"/>
        <v>5603.39</v>
      </c>
      <c r="N78" s="369"/>
      <c r="P78" s="294">
        <f>+Y76+1</f>
        <v>250</v>
      </c>
      <c r="Q78" s="276">
        <f>+P78+1</f>
        <v>251</v>
      </c>
      <c r="R78" s="276">
        <f>+Q78+1</f>
        <v>252</v>
      </c>
      <c r="S78" s="276">
        <f t="shared" si="50"/>
        <v>253</v>
      </c>
      <c r="T78" s="276">
        <f t="shared" si="50"/>
        <v>254</v>
      </c>
      <c r="U78" s="276">
        <f t="shared" si="50"/>
        <v>255</v>
      </c>
      <c r="V78" s="276">
        <f t="shared" si="50"/>
        <v>256</v>
      </c>
      <c r="W78" s="276">
        <f t="shared" si="50"/>
        <v>257</v>
      </c>
      <c r="X78" s="276">
        <f t="shared" si="50"/>
        <v>258</v>
      </c>
      <c r="Y78" s="296">
        <f t="shared" si="50"/>
        <v>259</v>
      </c>
      <c r="Z78" s="154"/>
      <c r="AD78" s="154"/>
      <c r="AE78" s="154"/>
      <c r="AF78" s="154"/>
      <c r="AG78" s="154"/>
      <c r="AH78" s="154"/>
      <c r="AI78" s="154"/>
      <c r="AJ78" s="154"/>
      <c r="AK78" s="154"/>
      <c r="AL78" s="154"/>
      <c r="AM78" s="154"/>
      <c r="AN78" s="154"/>
      <c r="AO78" s="154"/>
      <c r="AP78" s="154"/>
      <c r="AQ78" s="154"/>
      <c r="AR78" s="154"/>
      <c r="AS78" s="154"/>
      <c r="AT78" s="154"/>
      <c r="AU78" s="154"/>
    </row>
    <row r="79" spans="1:78" ht="20.100000000000001" customHeight="1" x14ac:dyDescent="0.2">
      <c r="A79" s="368"/>
      <c r="B79" s="370"/>
      <c r="C79" s="370"/>
      <c r="D79" s="370"/>
      <c r="E79" s="370"/>
      <c r="F79" s="370"/>
      <c r="G79" s="370"/>
      <c r="H79" s="370"/>
      <c r="I79" s="370"/>
      <c r="J79" s="370"/>
      <c r="K79" s="370"/>
      <c r="L79" s="370"/>
      <c r="M79" s="370"/>
      <c r="N79" s="369"/>
      <c r="P79" s="299"/>
      <c r="Q79" s="172"/>
      <c r="R79" s="172"/>
      <c r="S79" s="172"/>
      <c r="T79" s="172"/>
      <c r="U79" s="172"/>
      <c r="V79" s="172"/>
      <c r="W79" s="172"/>
      <c r="X79" s="172"/>
      <c r="Y79" s="304"/>
      <c r="Z79" s="154"/>
      <c r="AD79" s="154"/>
      <c r="AE79" s="154"/>
      <c r="AF79" s="154"/>
      <c r="AG79" s="154"/>
      <c r="AH79" s="154"/>
      <c r="AI79" s="154"/>
      <c r="AJ79" s="154"/>
      <c r="AK79" s="154"/>
      <c r="AL79" s="154"/>
      <c r="AM79" s="154"/>
      <c r="AN79" s="154"/>
      <c r="AO79" s="154"/>
      <c r="AP79" s="154"/>
      <c r="AQ79" s="154"/>
      <c r="AR79" s="154"/>
      <c r="AS79" s="154"/>
      <c r="AT79" s="154"/>
      <c r="AU79" s="154"/>
    </row>
    <row r="80" spans="1:78" s="6" customFormat="1" ht="18" x14ac:dyDescent="0.2">
      <c r="A80" s="368"/>
      <c r="B80" s="495" t="s">
        <v>874</v>
      </c>
      <c r="C80" s="495"/>
      <c r="D80" s="371">
        <f>5/9</f>
        <v>0.55555555555555558</v>
      </c>
      <c r="E80" s="371">
        <f>6/9</f>
        <v>0.66666666666666663</v>
      </c>
      <c r="F80" s="371">
        <f>7/9</f>
        <v>0.77777777777777779</v>
      </c>
      <c r="G80" s="371">
        <f>8/9</f>
        <v>0.88888888888888884</v>
      </c>
      <c r="H80" s="371">
        <f>9/9</f>
        <v>1</v>
      </c>
      <c r="I80" s="371">
        <f>11/9</f>
        <v>1.2222222222222223</v>
      </c>
      <c r="J80" s="371">
        <f>13/9</f>
        <v>1.4444444444444444</v>
      </c>
      <c r="K80" s="371">
        <f>15/9</f>
        <v>1.6666666666666667</v>
      </c>
      <c r="L80" s="371">
        <f>18/9</f>
        <v>2</v>
      </c>
      <c r="M80" s="372"/>
      <c r="N80" s="369"/>
      <c r="O80" s="347"/>
      <c r="P80" s="346"/>
      <c r="Q80" s="346"/>
      <c r="R80" s="346"/>
      <c r="S80" s="346"/>
      <c r="T80" s="346"/>
      <c r="U80" s="346"/>
      <c r="V80" s="346"/>
      <c r="W80" s="346"/>
      <c r="X80" s="346"/>
      <c r="Y80" s="346"/>
      <c r="Z80" s="346"/>
      <c r="AA80" s="346"/>
      <c r="AB80" s="154"/>
      <c r="AC80" s="154"/>
      <c r="AD80" s="154"/>
      <c r="AE80" s="154"/>
      <c r="AF80" s="154"/>
      <c r="AG80" s="154"/>
      <c r="AH80" s="154"/>
      <c r="AI80" s="154"/>
      <c r="AJ80" s="154"/>
      <c r="AK80" s="154"/>
      <c r="AL80" s="154"/>
      <c r="AM80" s="154"/>
      <c r="AN80" s="154"/>
      <c r="AO80" s="154"/>
      <c r="AP80" s="154"/>
      <c r="AQ80" s="154"/>
      <c r="AR80" s="154"/>
      <c r="AS80" s="154"/>
      <c r="AT80" s="154"/>
      <c r="AU80" s="154"/>
      <c r="AV80" s="347"/>
      <c r="AW80" s="347"/>
      <c r="AX80" s="347"/>
      <c r="AY80" s="347"/>
      <c r="AZ80" s="347"/>
      <c r="BA80" s="347"/>
      <c r="BB80" s="347"/>
      <c r="BC80" s="347"/>
      <c r="BD80" s="347"/>
      <c r="BE80" s="347"/>
      <c r="BF80" s="347"/>
      <c r="BG80" s="347"/>
      <c r="BH80" s="347"/>
      <c r="BI80" s="347"/>
      <c r="BJ80" s="347"/>
      <c r="BK80" s="347"/>
      <c r="BL80" s="347"/>
      <c r="BM80" s="347"/>
      <c r="BN80" s="347"/>
      <c r="BO80" s="347"/>
      <c r="BP80" s="347"/>
      <c r="BQ80" s="347"/>
      <c r="BR80" s="347"/>
      <c r="BS80" s="347"/>
      <c r="BT80" s="347"/>
      <c r="BU80" s="347"/>
      <c r="BV80" s="347"/>
      <c r="BW80" s="347"/>
      <c r="BX80" s="347"/>
      <c r="BY80" s="347"/>
      <c r="BZ80" s="347"/>
    </row>
    <row r="81" spans="1:47" ht="20.100000000000001" customHeight="1" thickBot="1" x14ac:dyDescent="0.25">
      <c r="A81" s="368"/>
      <c r="B81" s="370"/>
      <c r="C81" s="370"/>
      <c r="D81" s="370"/>
      <c r="E81" s="370"/>
      <c r="F81" s="370"/>
      <c r="G81" s="370"/>
      <c r="H81" s="370"/>
      <c r="I81" s="370"/>
      <c r="J81" s="370"/>
      <c r="K81" s="370"/>
      <c r="L81" s="370"/>
      <c r="M81" s="370"/>
      <c r="N81" s="369"/>
      <c r="P81" s="299"/>
      <c r="Q81" s="172"/>
      <c r="R81" s="172"/>
      <c r="S81" s="172"/>
      <c r="T81" s="172"/>
      <c r="U81" s="172"/>
      <c r="V81" s="172"/>
      <c r="W81" s="172"/>
      <c r="X81" s="172"/>
      <c r="Y81" s="304"/>
      <c r="Z81" s="154"/>
      <c r="AD81" s="154"/>
      <c r="AE81" s="154"/>
      <c r="AF81" s="154"/>
      <c r="AG81" s="154"/>
      <c r="AH81" s="154"/>
      <c r="AI81" s="154"/>
      <c r="AJ81" s="154"/>
      <c r="AK81" s="154"/>
      <c r="AL81" s="154"/>
      <c r="AM81" s="154"/>
      <c r="AN81" s="154"/>
      <c r="AO81" s="154"/>
      <c r="AP81" s="154"/>
      <c r="AQ81" s="154"/>
      <c r="AR81" s="154"/>
      <c r="AS81" s="154"/>
      <c r="AT81" s="154"/>
      <c r="AU81" s="154"/>
    </row>
    <row r="82" spans="1:47" ht="39.950000000000003" customHeight="1" thickBot="1" x14ac:dyDescent="0.25">
      <c r="A82" s="368"/>
      <c r="B82" s="496" t="s">
        <v>875</v>
      </c>
      <c r="C82" s="497"/>
      <c r="D82" s="378">
        <f t="shared" ref="D82:M82" si="52">VLOOKUP($B$10,ALLCTB,P82,FALSE)</f>
        <v>4.7</v>
      </c>
      <c r="E82" s="378">
        <f t="shared" si="52"/>
        <v>4976.6000000000004</v>
      </c>
      <c r="F82" s="378">
        <f t="shared" si="52"/>
        <v>11734.6</v>
      </c>
      <c r="G82" s="378">
        <f t="shared" si="52"/>
        <v>13301.1</v>
      </c>
      <c r="H82" s="378">
        <f t="shared" si="52"/>
        <v>10501.4</v>
      </c>
      <c r="I82" s="378">
        <f t="shared" si="52"/>
        <v>9779.4</v>
      </c>
      <c r="J82" s="378">
        <f t="shared" si="52"/>
        <v>4834.3999999999996</v>
      </c>
      <c r="K82" s="378">
        <f t="shared" si="52"/>
        <v>2637.1</v>
      </c>
      <c r="L82" s="378">
        <f t="shared" si="52"/>
        <v>277.5</v>
      </c>
      <c r="M82" s="378">
        <f t="shared" si="52"/>
        <v>58046.8</v>
      </c>
      <c r="N82" s="369"/>
      <c r="P82" s="294">
        <f>+Y78+1</f>
        <v>260</v>
      </c>
      <c r="Q82" s="276">
        <f>+P82+1</f>
        <v>261</v>
      </c>
      <c r="R82" s="276">
        <f>+Q82+1</f>
        <v>262</v>
      </c>
      <c r="S82" s="276">
        <f t="shared" ref="S82:Y82" si="53">+R82+1</f>
        <v>263</v>
      </c>
      <c r="T82" s="276">
        <f t="shared" si="53"/>
        <v>264</v>
      </c>
      <c r="U82" s="276">
        <f t="shared" si="53"/>
        <v>265</v>
      </c>
      <c r="V82" s="276">
        <f t="shared" si="53"/>
        <v>266</v>
      </c>
      <c r="W82" s="276">
        <f t="shared" si="53"/>
        <v>267</v>
      </c>
      <c r="X82" s="276">
        <f t="shared" si="53"/>
        <v>268</v>
      </c>
      <c r="Y82" s="296">
        <f t="shared" si="53"/>
        <v>269</v>
      </c>
      <c r="Z82" s="154"/>
      <c r="AD82" s="154"/>
      <c r="AE82" s="154"/>
      <c r="AF82" s="154"/>
      <c r="AG82" s="154"/>
      <c r="AH82" s="154"/>
      <c r="AI82" s="154"/>
      <c r="AJ82" s="154"/>
      <c r="AK82" s="154"/>
      <c r="AL82" s="154"/>
      <c r="AM82" s="154"/>
      <c r="AN82" s="154"/>
      <c r="AO82" s="154"/>
      <c r="AP82" s="154"/>
      <c r="AQ82" s="154"/>
      <c r="AR82" s="154"/>
      <c r="AS82" s="154"/>
      <c r="AT82" s="154"/>
      <c r="AU82" s="154"/>
    </row>
    <row r="83" spans="1:47" ht="20.100000000000001" customHeight="1" thickBot="1" x14ac:dyDescent="0.25">
      <c r="A83" s="368"/>
      <c r="B83" s="370"/>
      <c r="C83" s="370"/>
      <c r="D83" s="370"/>
      <c r="E83" s="370"/>
      <c r="F83" s="370"/>
      <c r="G83" s="370"/>
      <c r="H83" s="370"/>
      <c r="I83" s="370"/>
      <c r="J83" s="370"/>
      <c r="K83" s="370"/>
      <c r="L83" s="370"/>
      <c r="M83" s="370"/>
      <c r="N83" s="369"/>
      <c r="P83" s="299"/>
      <c r="Q83" s="172"/>
      <c r="R83" s="172"/>
      <c r="S83" s="172"/>
      <c r="T83" s="172"/>
      <c r="U83" s="172"/>
      <c r="V83" s="172"/>
      <c r="W83" s="172"/>
      <c r="X83" s="172"/>
      <c r="Y83" s="304"/>
      <c r="Z83" s="154"/>
    </row>
    <row r="84" spans="1:47" ht="39.950000000000003" customHeight="1" thickBot="1" x14ac:dyDescent="0.25">
      <c r="A84" s="368"/>
      <c r="B84" s="491" t="s">
        <v>876</v>
      </c>
      <c r="C84" s="492"/>
      <c r="D84" s="492"/>
      <c r="E84" s="492"/>
      <c r="F84" s="492"/>
      <c r="G84" s="492"/>
      <c r="H84" s="492"/>
      <c r="I84" s="492"/>
      <c r="J84" s="492"/>
      <c r="K84" s="492"/>
      <c r="L84" s="492"/>
      <c r="M84" s="378">
        <f>VLOOKUP($B$10,ALLCTB,Q84,FALSE)</f>
        <v>313.3</v>
      </c>
      <c r="N84" s="369"/>
      <c r="P84" s="299"/>
      <c r="Q84" s="276">
        <f>+Y82+1</f>
        <v>270</v>
      </c>
      <c r="R84" s="172"/>
      <c r="S84" s="172"/>
      <c r="T84" s="172"/>
      <c r="U84" s="172"/>
      <c r="V84" s="172"/>
      <c r="W84" s="172"/>
      <c r="X84" s="172"/>
      <c r="Y84" s="304"/>
      <c r="Z84" s="154"/>
    </row>
    <row r="85" spans="1:47" ht="20.100000000000001" customHeight="1" thickBot="1" x14ac:dyDescent="0.25">
      <c r="A85" s="368"/>
      <c r="B85" s="370"/>
      <c r="C85" s="370"/>
      <c r="D85" s="370"/>
      <c r="E85" s="370"/>
      <c r="F85" s="370"/>
      <c r="G85" s="370"/>
      <c r="H85" s="370"/>
      <c r="I85" s="370"/>
      <c r="J85" s="370"/>
      <c r="K85" s="370"/>
      <c r="L85" s="370"/>
      <c r="M85" s="370"/>
      <c r="N85" s="369"/>
      <c r="P85" s="299"/>
      <c r="Q85" s="176"/>
      <c r="R85" s="172"/>
      <c r="S85" s="172"/>
      <c r="T85" s="172"/>
      <c r="U85" s="172"/>
      <c r="V85" s="172"/>
      <c r="W85" s="172"/>
      <c r="X85" s="172"/>
      <c r="Y85" s="304"/>
      <c r="Z85" s="154"/>
    </row>
    <row r="86" spans="1:47" ht="39.950000000000003" customHeight="1" thickBot="1" x14ac:dyDescent="0.25">
      <c r="A86" s="368"/>
      <c r="B86" s="493" t="s">
        <v>877</v>
      </c>
      <c r="C86" s="494"/>
      <c r="D86" s="494"/>
      <c r="E86" s="494"/>
      <c r="F86" s="494"/>
      <c r="G86" s="494"/>
      <c r="H86" s="494"/>
      <c r="I86" s="494"/>
      <c r="J86" s="373"/>
      <c r="K86" s="373"/>
      <c r="L86" s="373"/>
      <c r="M86" s="378">
        <f>VLOOKUP($B$10,ALLCTB,Q86,FALSE)</f>
        <v>58360.1</v>
      </c>
      <c r="N86" s="369"/>
      <c r="P86" s="301"/>
      <c r="Q86" s="302">
        <f>+Q84+1</f>
        <v>271</v>
      </c>
      <c r="R86" s="303"/>
      <c r="S86" s="303"/>
      <c r="T86" s="303"/>
      <c r="U86" s="303"/>
      <c r="V86" s="303"/>
      <c r="W86" s="303"/>
      <c r="X86" s="303"/>
      <c r="Y86" s="305"/>
      <c r="Z86" s="154"/>
    </row>
    <row r="87" spans="1:47" ht="20.100000000000001" customHeight="1" thickBot="1" x14ac:dyDescent="0.25">
      <c r="A87" s="374"/>
      <c r="B87" s="375"/>
      <c r="C87" s="375"/>
      <c r="D87" s="375"/>
      <c r="E87" s="375"/>
      <c r="F87" s="375"/>
      <c r="G87" s="375"/>
      <c r="H87" s="375"/>
      <c r="I87" s="375"/>
      <c r="J87" s="375"/>
      <c r="K87" s="375"/>
      <c r="L87" s="375"/>
      <c r="M87" s="375"/>
      <c r="N87" s="376"/>
      <c r="Y87" s="154"/>
      <c r="Z87" s="154"/>
    </row>
    <row r="88" spans="1:47" x14ac:dyDescent="0.2">
      <c r="Y88" s="154"/>
      <c r="Z88" s="154"/>
    </row>
    <row r="89" spans="1:47" s="181" customFormat="1" ht="24.95" customHeight="1" x14ac:dyDescent="0.2">
      <c r="P89" s="278"/>
      <c r="Y89" s="278"/>
      <c r="Z89" s="278"/>
      <c r="AA89" s="278"/>
      <c r="AB89" s="278"/>
      <c r="AC89" s="278"/>
    </row>
    <row r="90" spans="1:47" s="181" customFormat="1" ht="24.95" customHeight="1" x14ac:dyDescent="0.2">
      <c r="P90" s="278"/>
      <c r="Y90" s="278"/>
      <c r="Z90" s="278"/>
      <c r="AA90" s="278"/>
      <c r="AB90" s="278"/>
      <c r="AC90" s="278"/>
    </row>
    <row r="91" spans="1:47" s="181" customFormat="1" ht="24.95" customHeight="1" x14ac:dyDescent="0.2">
      <c r="B91" s="255" t="s">
        <v>921</v>
      </c>
      <c r="P91" s="278"/>
      <c r="Y91" s="278"/>
      <c r="Z91" s="278"/>
      <c r="AA91" s="278"/>
      <c r="AB91" s="278"/>
      <c r="AC91" s="278"/>
    </row>
    <row r="92" spans="1:47" s="181" customFormat="1" ht="24.95" customHeight="1" x14ac:dyDescent="0.2">
      <c r="B92" s="256" t="s">
        <v>926</v>
      </c>
      <c r="P92" s="278"/>
      <c r="Y92" s="278"/>
      <c r="Z92" s="278"/>
      <c r="AA92" s="278"/>
      <c r="AB92" s="278"/>
      <c r="AC92" s="278"/>
    </row>
    <row r="93" spans="1:47" s="181" customFormat="1" ht="24.95" customHeight="1" x14ac:dyDescent="0.2">
      <c r="B93" s="255"/>
      <c r="P93" s="278"/>
      <c r="Y93" s="278"/>
      <c r="Z93" s="278"/>
      <c r="AA93" s="278"/>
      <c r="AB93" s="278"/>
      <c r="AC93" s="278"/>
    </row>
    <row r="94" spans="1:47" s="181" customFormat="1" ht="18" x14ac:dyDescent="0.2">
      <c r="B94" s="257" t="s">
        <v>417</v>
      </c>
      <c r="P94" s="278"/>
      <c r="Y94" s="278"/>
      <c r="Z94" s="278"/>
      <c r="AA94" s="278"/>
      <c r="AB94" s="278"/>
      <c r="AC94" s="278"/>
    </row>
    <row r="95" spans="1:47" s="181" customFormat="1" ht="18" x14ac:dyDescent="0.2">
      <c r="B95" s="256" t="s">
        <v>418</v>
      </c>
      <c r="P95" s="278"/>
      <c r="Y95" s="278"/>
      <c r="Z95" s="278"/>
      <c r="AA95" s="278"/>
      <c r="AB95" s="278"/>
      <c r="AC95" s="278"/>
    </row>
    <row r="96" spans="1:47" s="181" customFormat="1" ht="18" x14ac:dyDescent="0.2">
      <c r="B96" s="256" t="s">
        <v>422</v>
      </c>
      <c r="D96" s="253"/>
      <c r="G96" s="253"/>
      <c r="P96" s="278"/>
      <c r="Y96" s="278"/>
      <c r="Z96" s="278"/>
      <c r="AA96" s="278"/>
      <c r="AB96" s="278"/>
      <c r="AC96" s="278"/>
    </row>
    <row r="97" spans="2:29" s="181" customFormat="1" ht="18" x14ac:dyDescent="0.2">
      <c r="B97" s="256" t="s">
        <v>419</v>
      </c>
      <c r="G97" s="254"/>
      <c r="H97" s="254"/>
      <c r="I97" s="254"/>
      <c r="J97" s="254"/>
      <c r="K97" s="254"/>
      <c r="L97" s="254"/>
      <c r="M97" s="254"/>
      <c r="N97" s="254"/>
      <c r="O97" s="254"/>
      <c r="P97" s="279"/>
      <c r="Q97" s="254"/>
      <c r="R97" s="254"/>
      <c r="S97" s="254"/>
      <c r="T97" s="254"/>
      <c r="U97" s="254"/>
      <c r="V97" s="254"/>
      <c r="W97" s="254"/>
      <c r="X97" s="254"/>
      <c r="Y97" s="279"/>
      <c r="Z97" s="279"/>
      <c r="AA97" s="279"/>
      <c r="AB97" s="279"/>
      <c r="AC97" s="279"/>
    </row>
    <row r="98" spans="2:29" s="181" customFormat="1" x14ac:dyDescent="0.2">
      <c r="B98" s="5"/>
      <c r="G98" s="254"/>
      <c r="H98" s="254"/>
      <c r="I98" s="254"/>
      <c r="J98" s="254"/>
      <c r="K98" s="254"/>
      <c r="L98" s="254"/>
      <c r="M98" s="254"/>
      <c r="N98" s="254"/>
      <c r="O98" s="254"/>
      <c r="P98" s="279"/>
      <c r="Q98" s="254"/>
      <c r="R98" s="254"/>
      <c r="S98" s="254"/>
      <c r="T98" s="254"/>
      <c r="U98" s="254"/>
      <c r="V98" s="254"/>
      <c r="W98" s="254"/>
      <c r="X98" s="254"/>
      <c r="Y98" s="279"/>
      <c r="Z98" s="279"/>
      <c r="AA98" s="279"/>
      <c r="AB98" s="279"/>
      <c r="AC98" s="279"/>
    </row>
    <row r="99" spans="2:29" s="181" customFormat="1" ht="18" x14ac:dyDescent="0.2">
      <c r="B99" s="256" t="s">
        <v>420</v>
      </c>
      <c r="E99" s="486"/>
      <c r="F99" s="486"/>
      <c r="G99" s="486"/>
      <c r="H99" s="486"/>
      <c r="I99" s="486"/>
      <c r="J99" s="486"/>
      <c r="K99" s="486"/>
      <c r="L99" s="486"/>
      <c r="M99" s="486"/>
      <c r="N99" s="486"/>
      <c r="O99" s="486"/>
      <c r="P99" s="486"/>
      <c r="Q99" s="486"/>
      <c r="R99" s="486"/>
      <c r="S99" s="486"/>
      <c r="T99" s="486"/>
      <c r="U99" s="486"/>
      <c r="V99" s="486"/>
      <c r="W99" s="486"/>
      <c r="X99" s="486"/>
      <c r="Y99" s="488"/>
      <c r="Z99" s="488"/>
      <c r="AA99" s="488"/>
      <c r="AB99" s="488"/>
      <c r="AC99" s="488"/>
    </row>
    <row r="100" spans="2:29" s="181" customFormat="1" ht="18" x14ac:dyDescent="0.25">
      <c r="B100" s="258" t="s">
        <v>421</v>
      </c>
      <c r="P100" s="278"/>
      <c r="Y100" s="278"/>
      <c r="Z100" s="278"/>
      <c r="AA100" s="278"/>
      <c r="AB100" s="278"/>
      <c r="AC100" s="278"/>
    </row>
    <row r="101" spans="2:29" s="181" customFormat="1" x14ac:dyDescent="0.2">
      <c r="P101" s="278"/>
      <c r="Y101" s="278"/>
      <c r="Z101" s="278"/>
      <c r="AA101" s="278"/>
      <c r="AB101" s="278"/>
      <c r="AC101" s="278"/>
    </row>
    <row r="102" spans="2:29" s="181" customFormat="1" x14ac:dyDescent="0.2">
      <c r="P102" s="278"/>
      <c r="Y102" s="278"/>
      <c r="Z102" s="278"/>
      <c r="AA102" s="278"/>
      <c r="AB102" s="278"/>
      <c r="AC102" s="278"/>
    </row>
    <row r="103" spans="2:29" s="181" customFormat="1" x14ac:dyDescent="0.2">
      <c r="D103" s="253"/>
      <c r="G103" s="253"/>
      <c r="P103" s="278"/>
      <c r="Y103" s="278"/>
      <c r="Z103" s="278"/>
      <c r="AA103" s="278"/>
      <c r="AB103" s="278"/>
      <c r="AC103" s="278"/>
    </row>
    <row r="104" spans="2:29" s="181" customFormat="1" x14ac:dyDescent="0.2">
      <c r="P104" s="278"/>
      <c r="AA104" s="278"/>
      <c r="AB104" s="278"/>
      <c r="AC104" s="278"/>
    </row>
    <row r="105" spans="2:29" s="181" customFormat="1" x14ac:dyDescent="0.2">
      <c r="G105" s="254"/>
      <c r="H105" s="254"/>
      <c r="I105" s="254"/>
      <c r="J105" s="254"/>
      <c r="K105" s="254"/>
      <c r="L105" s="254"/>
      <c r="M105" s="254"/>
      <c r="N105" s="254"/>
      <c r="O105" s="254"/>
      <c r="P105" s="279"/>
      <c r="Q105" s="254"/>
      <c r="R105" s="254"/>
      <c r="S105" s="254"/>
      <c r="T105" s="254"/>
      <c r="U105" s="254"/>
      <c r="V105" s="254"/>
      <c r="W105" s="254"/>
      <c r="X105" s="254"/>
      <c r="Y105" s="254"/>
      <c r="Z105" s="254"/>
      <c r="AA105" s="279"/>
      <c r="AB105" s="279"/>
      <c r="AC105" s="279"/>
    </row>
    <row r="106" spans="2:29" s="181" customFormat="1" x14ac:dyDescent="0.2">
      <c r="E106" s="486"/>
      <c r="F106" s="486"/>
      <c r="G106" s="486"/>
      <c r="H106" s="487"/>
      <c r="I106" s="487"/>
      <c r="J106" s="487"/>
      <c r="K106" s="487"/>
      <c r="L106" s="487"/>
      <c r="M106" s="487"/>
      <c r="N106" s="487"/>
      <c r="O106" s="487"/>
      <c r="P106" s="487"/>
      <c r="Q106" s="486"/>
      <c r="R106" s="487"/>
      <c r="S106" s="487"/>
      <c r="T106" s="487"/>
      <c r="U106" s="487"/>
      <c r="V106" s="487"/>
      <c r="W106" s="487"/>
      <c r="X106" s="487"/>
      <c r="Y106" s="487"/>
      <c r="Z106" s="487"/>
      <c r="AA106" s="488"/>
      <c r="AB106" s="489"/>
      <c r="AC106" s="489"/>
    </row>
    <row r="107" spans="2:29" s="181" customFormat="1" x14ac:dyDescent="0.2">
      <c r="P107" s="278"/>
      <c r="AA107" s="278"/>
      <c r="AB107" s="278"/>
      <c r="AC107" s="278"/>
    </row>
    <row r="108" spans="2:29" s="181" customFormat="1" x14ac:dyDescent="0.2">
      <c r="P108" s="278"/>
      <c r="AA108" s="278"/>
      <c r="AB108" s="278"/>
      <c r="AC108" s="278"/>
    </row>
    <row r="109" spans="2:29" s="181" customFormat="1" x14ac:dyDescent="0.2">
      <c r="P109" s="278"/>
      <c r="AA109" s="278"/>
      <c r="AB109" s="278"/>
      <c r="AC109" s="278"/>
    </row>
  </sheetData>
  <mergeCells count="49">
    <mergeCell ref="B69:I69"/>
    <mergeCell ref="B36:C36"/>
    <mergeCell ref="B48:C48"/>
    <mergeCell ref="B44:C44"/>
    <mergeCell ref="B60:C60"/>
    <mergeCell ref="B40:C40"/>
    <mergeCell ref="B42:C42"/>
    <mergeCell ref="B46:C46"/>
    <mergeCell ref="B50:C50"/>
    <mergeCell ref="B52:C52"/>
    <mergeCell ref="B62:C62"/>
    <mergeCell ref="B67:L67"/>
    <mergeCell ref="B56:C56"/>
    <mergeCell ref="B54:C54"/>
    <mergeCell ref="B58:C58"/>
    <mergeCell ref="B65:C65"/>
    <mergeCell ref="R14:Z14"/>
    <mergeCell ref="B38:C38"/>
    <mergeCell ref="B34:C34"/>
    <mergeCell ref="B32:C32"/>
    <mergeCell ref="B31:C31"/>
    <mergeCell ref="B24:C24"/>
    <mergeCell ref="A3:N3"/>
    <mergeCell ref="B5:N5"/>
    <mergeCell ref="B6:N6"/>
    <mergeCell ref="B30:C30"/>
    <mergeCell ref="B22:C22"/>
    <mergeCell ref="B26:C26"/>
    <mergeCell ref="B18:C18"/>
    <mergeCell ref="B16:C16"/>
    <mergeCell ref="D19:M19"/>
    <mergeCell ref="B28:C28"/>
    <mergeCell ref="B20:C20"/>
    <mergeCell ref="Q106:Z106"/>
    <mergeCell ref="AA106:AC106"/>
    <mergeCell ref="Y99:AC99"/>
    <mergeCell ref="D70:M70"/>
    <mergeCell ref="E106:F106"/>
    <mergeCell ref="E99:F99"/>
    <mergeCell ref="G99:O99"/>
    <mergeCell ref="G106:P106"/>
    <mergeCell ref="P99:X99"/>
    <mergeCell ref="B84:L84"/>
    <mergeCell ref="B86:I86"/>
    <mergeCell ref="B80:C80"/>
    <mergeCell ref="B82:C82"/>
    <mergeCell ref="B76:C76"/>
    <mergeCell ref="B78:C78"/>
    <mergeCell ref="B74:C74"/>
  </mergeCells>
  <phoneticPr fontId="0" type="noConversion"/>
  <conditionalFormatting sqref="O20">
    <cfRule type="expression" dxfId="41" priority="13" stopIfTrue="1">
      <formula>P20=1</formula>
    </cfRule>
  </conditionalFormatting>
  <conditionalFormatting sqref="L68">
    <cfRule type="expression" dxfId="40" priority="14" stopIfTrue="1">
      <formula>AC67&gt;0</formula>
    </cfRule>
  </conditionalFormatting>
  <conditionalFormatting sqref="E16:M16 E48:M48 E22:M22 E18:M18 E20:M20 E24:M24 E26:M26 E28:M28 E30:M30 M69 E36:M36 E38:M38 E40:M40 E42:M42 E44:M44 E46:M46 E50:M50 E32:M32 E34:M34 E54:M54 E56:M56 E58:M58 M67 E52:M52">
    <cfRule type="cellIs" dxfId="39" priority="15" stopIfTrue="1" operator="notBetween">
      <formula>0</formula>
      <formula>10000000000</formula>
    </cfRule>
    <cfRule type="expression" dxfId="38" priority="16" stopIfTrue="1">
      <formula>#REF!=1</formula>
    </cfRule>
  </conditionalFormatting>
  <conditionalFormatting sqref="D26 D28 D30 D32 D34 D54 D56 D58">
    <cfRule type="cellIs" dxfId="37" priority="17" stopIfTrue="1" operator="notBetween">
      <formula>0</formula>
      <formula>10000000000</formula>
    </cfRule>
    <cfRule type="expression" dxfId="36" priority="18" stopIfTrue="1">
      <formula>AC26=1</formula>
    </cfRule>
  </conditionalFormatting>
  <conditionalFormatting sqref="D19:F19">
    <cfRule type="expression" dxfId="35" priority="19" stopIfTrue="1">
      <formula>AA18&gt;1</formula>
    </cfRule>
    <cfRule type="expression" dxfId="34" priority="20" stopIfTrue="1">
      <formula>P18=1</formula>
    </cfRule>
    <cfRule type="expression" dxfId="33" priority="21" stopIfTrue="1">
      <formula>P18&gt;1</formula>
    </cfRule>
  </conditionalFormatting>
  <conditionalFormatting sqref="G19:M19">
    <cfRule type="expression" dxfId="32" priority="22" stopIfTrue="1">
      <formula>#REF!&gt;1</formula>
    </cfRule>
    <cfRule type="expression" dxfId="31" priority="23" stopIfTrue="1">
      <formula>S18=1</formula>
    </cfRule>
    <cfRule type="expression" dxfId="30" priority="24" stopIfTrue="1">
      <formula>S18&gt;1</formula>
    </cfRule>
  </conditionalFormatting>
  <conditionalFormatting sqref="D76 D78 D74 D82">
    <cfRule type="expression" dxfId="29" priority="25" stopIfTrue="1">
      <formula>R74=1</formula>
    </cfRule>
    <cfRule type="cellIs" dxfId="28" priority="26" stopIfTrue="1" operator="equal">
      <formula>""</formula>
    </cfRule>
    <cfRule type="expression" dxfId="27" priority="27" stopIfTrue="1">
      <formula>AC74=1</formula>
    </cfRule>
  </conditionalFormatting>
  <conditionalFormatting sqref="E76:M76 E78:M78 E74:M74 E82:M82 M84 M86">
    <cfRule type="expression" dxfId="26" priority="28" stopIfTrue="1">
      <formula>S74=1</formula>
    </cfRule>
    <cfRule type="cellIs" dxfId="25" priority="29" stopIfTrue="1" operator="equal">
      <formula>""</formula>
    </cfRule>
    <cfRule type="expression" dxfId="24" priority="30" stopIfTrue="1">
      <formula>#REF!=1</formula>
    </cfRule>
  </conditionalFormatting>
  <conditionalFormatting sqref="E47:F47 E51:F51">
    <cfRule type="expression" dxfId="23" priority="31" stopIfTrue="1">
      <formula>AB45&gt;1</formula>
    </cfRule>
    <cfRule type="expression" dxfId="22" priority="32" stopIfTrue="1">
      <formula>Q45=1</formula>
    </cfRule>
    <cfRule type="expression" dxfId="21" priority="33" stopIfTrue="1">
      <formula>Q45&gt;1</formula>
    </cfRule>
  </conditionalFormatting>
  <conditionalFormatting sqref="G47:M47 G51:M51">
    <cfRule type="expression" dxfId="20" priority="34" stopIfTrue="1">
      <formula>#REF!&gt;1</formula>
    </cfRule>
    <cfRule type="expression" dxfId="19" priority="35" stopIfTrue="1">
      <formula>S45=1</formula>
    </cfRule>
    <cfRule type="expression" dxfId="18" priority="36" stopIfTrue="1">
      <formula>S45&gt;1</formula>
    </cfRule>
  </conditionalFormatting>
  <conditionalFormatting sqref="D57:F57">
    <cfRule type="expression" dxfId="17" priority="37" stopIfTrue="1">
      <formula>AA55&gt;0</formula>
    </cfRule>
  </conditionalFormatting>
  <conditionalFormatting sqref="G57:M57">
    <cfRule type="expression" dxfId="16" priority="38" stopIfTrue="1">
      <formula>#REF!&gt;0</formula>
    </cfRule>
  </conditionalFormatting>
  <conditionalFormatting sqref="D70:M70">
    <cfRule type="expression" dxfId="15" priority="39" stopIfTrue="1">
      <formula>#REF!&gt;1</formula>
    </cfRule>
  </conditionalFormatting>
  <conditionalFormatting sqref="G4">
    <cfRule type="cellIs" dxfId="14" priority="40" stopIfTrue="1" operator="notBetween">
      <formula>1</formula>
      <formula>475</formula>
    </cfRule>
  </conditionalFormatting>
  <conditionalFormatting sqref="E60:M60">
    <cfRule type="cellIs" dxfId="13" priority="9" stopIfTrue="1" operator="notBetween">
      <formula>0</formula>
      <formula>10000000000</formula>
    </cfRule>
    <cfRule type="expression" dxfId="12" priority="10" stopIfTrue="1">
      <formula>#REF!=1</formula>
    </cfRule>
  </conditionalFormatting>
  <conditionalFormatting sqref="D60">
    <cfRule type="cellIs" dxfId="11" priority="11" stopIfTrue="1" operator="notBetween">
      <formula>0</formula>
      <formula>10000000000</formula>
    </cfRule>
    <cfRule type="expression" dxfId="10" priority="12" stopIfTrue="1">
      <formula>AC60=1</formula>
    </cfRule>
  </conditionalFormatting>
  <conditionalFormatting sqref="E65:M65">
    <cfRule type="cellIs" dxfId="9" priority="3" stopIfTrue="1" operator="notBetween">
      <formula>0</formula>
      <formula>10000000000</formula>
    </cfRule>
    <cfRule type="expression" dxfId="8" priority="4" stopIfTrue="1">
      <formula>#REF!=1</formula>
    </cfRule>
  </conditionalFormatting>
  <conditionalFormatting sqref="D65">
    <cfRule type="cellIs" dxfId="7" priority="1" stopIfTrue="1" operator="notBetween">
      <formula>0</formula>
      <formula>10000000000</formula>
    </cfRule>
    <cfRule type="expression" dxfId="6" priority="2" stopIfTrue="1">
      <formula>AC65=1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16:M16 E60:M60 E50:M50 E48:M48 E46:M46 E44:M44 E42:M42 E40:M40 E38:M38 E36:M36 M69 M67 E52:M52 E58:M58 E56:M56 E54:M54 E34:M34 E32:M32 E30:M30 E28:M28 E26:M26 E24:M24 E20:M20 E18:M18 E22:M22 E65:M65">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 D60 D58 D56 D54 D34 D32 D30 D28 D65">
      <formula1>AC26=1</formula1>
    </dataValidation>
    <dataValidation type="textLength" operator="lessThan" allowBlank="1" showInputMessage="1" showErrorMessage="1" error="please do not amend or delete this line" sqref="D19:M19">
      <formula1>0</formula1>
    </dataValidation>
    <dataValidation allowBlank="1" sqref="D39:M39 D31:M31"/>
    <dataValidation type="list" allowBlank="1" showInputMessage="1" showErrorMessage="1" sqref="B10">
      <formula1>LA</formula1>
    </dataValidation>
    <dataValidation type="whole" showInputMessage="1" showErrorMessage="1" sqref="G4">
      <formula1>0</formula1>
      <formula2>355</formula2>
    </dataValidation>
  </dataValidations>
  <printOptions horizontalCentered="1" verticalCentered="1"/>
  <pageMargins left="0.39370078740157483" right="0.39370078740157483" top="0.39370078740157483" bottom="0.39370078740157483" header="0.11811023622047245" footer="0.11811023622047245"/>
  <pageSetup paperSize="9" scale="36" fitToHeight="2" orientation="portrait" r:id="rId1"/>
  <headerFooter alignWithMargins="0">
    <oddHeader>&amp;A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189"/>
  <sheetViews>
    <sheetView showGridLines="0" zoomScale="70" zoomScaleNormal="70" zoomScaleSheetLayoutView="75" workbookViewId="0"/>
  </sheetViews>
  <sheetFormatPr defaultColWidth="18.7109375" defaultRowHeight="12.75" x14ac:dyDescent="0.2"/>
  <cols>
    <col min="1" max="1" width="7.7109375" customWidth="1"/>
    <col min="2" max="2" width="10.28515625" customWidth="1"/>
    <col min="3" max="3" width="85.7109375" customWidth="1"/>
    <col min="4" max="4" width="35.5703125" customWidth="1"/>
    <col min="5" max="5" width="14.7109375" customWidth="1"/>
    <col min="6" max="6" width="14.28515625" customWidth="1"/>
    <col min="7" max="7" width="7.7109375" customWidth="1"/>
    <col min="8" max="8" width="18.7109375" style="183"/>
    <col min="9" max="9" width="17.140625" style="183" bestFit="1" customWidth="1"/>
    <col min="10" max="10" width="9.5703125" style="183" customWidth="1"/>
    <col min="11" max="11" width="27.7109375" style="183" bestFit="1" customWidth="1"/>
    <col min="12" max="12" width="16.42578125" style="183" bestFit="1" customWidth="1"/>
    <col min="13" max="26" width="6.7109375" style="183" customWidth="1"/>
    <col min="27" max="38" width="18.7109375" style="183"/>
  </cols>
  <sheetData>
    <row r="1" spans="1:26" ht="5.0999999999999996" customHeight="1" x14ac:dyDescent="0.2">
      <c r="A1" s="45"/>
      <c r="B1" s="103"/>
      <c r="C1" s="103"/>
      <c r="D1" s="103"/>
      <c r="E1" s="103"/>
      <c r="F1" s="103"/>
      <c r="G1" s="104"/>
      <c r="H1" s="181"/>
      <c r="I1" s="182"/>
      <c r="J1" s="182"/>
      <c r="K1" s="182"/>
      <c r="L1" s="182"/>
      <c r="M1" s="182"/>
      <c r="N1" s="182"/>
      <c r="O1" s="182"/>
      <c r="P1" s="182"/>
      <c r="Q1" s="182"/>
      <c r="R1" s="182"/>
      <c r="S1" s="182"/>
      <c r="T1" s="182"/>
      <c r="U1" s="182"/>
      <c r="V1" s="182"/>
      <c r="W1" s="182"/>
      <c r="X1" s="182"/>
      <c r="Y1" s="182"/>
      <c r="Z1" s="182"/>
    </row>
    <row r="2" spans="1:26" x14ac:dyDescent="0.2">
      <c r="A2" s="37"/>
      <c r="B2" s="28"/>
      <c r="C2" s="28"/>
      <c r="D2" s="28"/>
      <c r="E2" s="28"/>
      <c r="F2" s="28"/>
      <c r="G2" s="29"/>
      <c r="H2" s="181"/>
      <c r="I2" s="182"/>
      <c r="J2" s="182"/>
      <c r="K2" s="182"/>
      <c r="L2" s="182"/>
      <c r="M2" s="182"/>
      <c r="N2" s="182"/>
      <c r="O2" s="182"/>
      <c r="P2" s="182"/>
      <c r="Q2" s="182"/>
      <c r="R2" s="182"/>
      <c r="S2" s="182"/>
      <c r="T2" s="182"/>
      <c r="U2" s="182"/>
      <c r="V2" s="182"/>
      <c r="W2" s="182"/>
      <c r="X2" s="182"/>
      <c r="Y2" s="182"/>
      <c r="Z2" s="182"/>
    </row>
    <row r="3" spans="1:26" x14ac:dyDescent="0.2">
      <c r="A3" s="37"/>
      <c r="B3" s="28"/>
      <c r="C3" s="28"/>
      <c r="D3" s="28"/>
      <c r="E3" s="28"/>
      <c r="F3" s="28"/>
      <c r="G3" s="29"/>
      <c r="H3" s="181"/>
      <c r="I3" s="182"/>
      <c r="J3" s="182"/>
      <c r="K3" s="182"/>
      <c r="L3" s="182"/>
      <c r="M3" s="182"/>
      <c r="N3" s="182"/>
      <c r="O3" s="182"/>
      <c r="P3" s="182"/>
      <c r="Q3" s="182"/>
      <c r="R3" s="182"/>
      <c r="S3" s="182"/>
      <c r="T3" s="182"/>
      <c r="U3" s="182"/>
      <c r="V3" s="182"/>
      <c r="W3" s="182"/>
      <c r="X3" s="182"/>
      <c r="Y3" s="182"/>
      <c r="Z3" s="182"/>
    </row>
    <row r="4" spans="1:26" x14ac:dyDescent="0.2">
      <c r="A4" s="37"/>
      <c r="B4" s="28"/>
      <c r="C4" s="28"/>
      <c r="D4" s="28"/>
      <c r="E4" s="28"/>
      <c r="F4" s="28"/>
      <c r="G4" s="29"/>
      <c r="H4" s="181"/>
      <c r="I4" s="182"/>
      <c r="J4" s="182"/>
      <c r="K4" s="182"/>
      <c r="L4" s="182"/>
      <c r="M4" s="182"/>
      <c r="N4" s="182"/>
      <c r="O4" s="182"/>
      <c r="P4" s="182"/>
      <c r="Q4" s="182"/>
      <c r="R4" s="182"/>
      <c r="S4" s="182"/>
      <c r="T4" s="182"/>
      <c r="U4" s="182"/>
      <c r="V4" s="182"/>
      <c r="W4" s="182"/>
      <c r="X4" s="182"/>
      <c r="Y4" s="182"/>
      <c r="Z4" s="182"/>
    </row>
    <row r="5" spans="1:26" x14ac:dyDescent="0.2">
      <c r="A5" s="37"/>
      <c r="B5" s="28"/>
      <c r="C5" s="28"/>
      <c r="D5" s="28"/>
      <c r="E5" s="28"/>
      <c r="F5" s="28"/>
      <c r="G5" s="29"/>
      <c r="H5" s="181"/>
      <c r="I5" s="182"/>
      <c r="J5" s="182"/>
      <c r="K5" s="182"/>
      <c r="L5" s="182"/>
      <c r="M5" s="182"/>
      <c r="N5" s="182"/>
      <c r="O5" s="182"/>
      <c r="P5" s="182"/>
      <c r="Q5" s="182"/>
      <c r="R5" s="182"/>
      <c r="S5" s="182"/>
      <c r="T5" s="182"/>
      <c r="U5" s="182"/>
      <c r="V5" s="182"/>
      <c r="W5" s="182"/>
      <c r="X5" s="182"/>
      <c r="Y5" s="182"/>
      <c r="Z5" s="182"/>
    </row>
    <row r="6" spans="1:26" x14ac:dyDescent="0.2">
      <c r="A6" s="37"/>
      <c r="B6" s="28"/>
      <c r="C6" s="27"/>
      <c r="D6" s="27"/>
      <c r="E6" s="27"/>
      <c r="F6" s="27"/>
      <c r="G6" s="29"/>
      <c r="H6" s="181"/>
      <c r="I6" s="182"/>
      <c r="J6" s="182"/>
      <c r="K6" s="182"/>
      <c r="L6" s="182"/>
      <c r="M6" s="182"/>
      <c r="N6" s="182"/>
      <c r="O6" s="182"/>
      <c r="P6" s="182"/>
      <c r="Q6" s="182"/>
      <c r="R6" s="182"/>
      <c r="S6" s="182"/>
      <c r="T6" s="182"/>
      <c r="U6" s="182"/>
      <c r="V6" s="182"/>
      <c r="W6" s="182"/>
      <c r="X6" s="182"/>
      <c r="Y6" s="182"/>
      <c r="Z6" s="182"/>
    </row>
    <row r="7" spans="1:26" ht="23.25" x14ac:dyDescent="0.35">
      <c r="A7" s="105"/>
      <c r="B7" s="501" t="s">
        <v>898</v>
      </c>
      <c r="C7" s="501"/>
      <c r="D7" s="501"/>
      <c r="E7" s="501"/>
      <c r="F7" s="501"/>
      <c r="G7" s="106"/>
      <c r="H7" s="184"/>
      <c r="I7" s="185"/>
      <c r="J7" s="185"/>
      <c r="K7" s="185"/>
      <c r="L7" s="185"/>
      <c r="M7" s="185"/>
      <c r="N7" s="185"/>
      <c r="O7" s="185"/>
      <c r="P7" s="185"/>
      <c r="Q7" s="185"/>
      <c r="R7" s="185"/>
      <c r="S7" s="185"/>
      <c r="T7" s="185"/>
      <c r="U7" s="185"/>
      <c r="V7" s="185"/>
      <c r="W7" s="185"/>
      <c r="X7" s="185"/>
      <c r="Y7" s="182"/>
      <c r="Z7" s="182"/>
    </row>
    <row r="8" spans="1:26" ht="15.75" x14ac:dyDescent="0.25">
      <c r="A8" s="105"/>
      <c r="B8" s="503"/>
      <c r="C8" s="503"/>
      <c r="D8" s="503"/>
      <c r="E8" s="503"/>
      <c r="F8" s="503"/>
      <c r="G8" s="106"/>
      <c r="H8" s="184"/>
      <c r="I8" s="185"/>
      <c r="J8" s="185"/>
      <c r="K8" s="185"/>
      <c r="L8" s="185"/>
      <c r="M8" s="185"/>
      <c r="N8" s="185"/>
      <c r="O8" s="185"/>
      <c r="P8" s="185"/>
      <c r="Q8" s="185"/>
      <c r="R8" s="185"/>
      <c r="S8" s="185"/>
      <c r="T8" s="185"/>
      <c r="U8" s="185"/>
      <c r="V8" s="185"/>
      <c r="W8" s="185"/>
      <c r="X8" s="185"/>
      <c r="Y8" s="182"/>
      <c r="Z8" s="182"/>
    </row>
    <row r="9" spans="1:26" ht="15.75" x14ac:dyDescent="0.25">
      <c r="A9" s="105"/>
      <c r="B9" s="55"/>
      <c r="C9" s="55"/>
      <c r="D9" s="55"/>
      <c r="E9" s="55"/>
      <c r="F9" s="55"/>
      <c r="G9" s="106"/>
      <c r="H9" s="184"/>
      <c r="I9" s="185"/>
      <c r="J9" s="185"/>
      <c r="K9" s="185"/>
      <c r="L9" s="185"/>
      <c r="M9" s="185"/>
      <c r="N9" s="185"/>
      <c r="O9" s="185"/>
      <c r="P9" s="185"/>
      <c r="Q9" s="185"/>
      <c r="R9" s="185"/>
      <c r="S9" s="185"/>
      <c r="T9" s="185"/>
      <c r="U9" s="185"/>
      <c r="V9" s="185"/>
      <c r="W9" s="185"/>
      <c r="X9" s="185"/>
      <c r="Y9" s="182"/>
      <c r="Z9" s="182"/>
    </row>
    <row r="10" spans="1:26" ht="16.5" thickBot="1" x14ac:dyDescent="0.3">
      <c r="A10" s="107"/>
      <c r="B10" s="108">
        <v>3</v>
      </c>
      <c r="C10" s="30"/>
      <c r="D10" s="30"/>
      <c r="E10" s="30"/>
      <c r="F10" s="30"/>
      <c r="G10" s="197"/>
      <c r="H10" s="184"/>
      <c r="I10" s="185"/>
      <c r="J10" s="185"/>
      <c r="K10" s="185"/>
      <c r="L10" s="185"/>
      <c r="M10" s="185"/>
      <c r="N10" s="185"/>
      <c r="O10" s="185"/>
      <c r="P10" s="185"/>
      <c r="Q10" s="185"/>
      <c r="R10" s="185"/>
      <c r="S10" s="185"/>
      <c r="T10" s="185"/>
      <c r="U10" s="185"/>
      <c r="V10" s="185"/>
      <c r="W10" s="185"/>
      <c r="X10" s="185"/>
      <c r="Y10" s="182"/>
      <c r="Z10" s="182"/>
    </row>
    <row r="11" spans="1:26" ht="15.75" x14ac:dyDescent="0.25">
      <c r="A11" s="38"/>
      <c r="B11" s="39"/>
      <c r="C11" s="7"/>
      <c r="D11" s="8"/>
      <c r="E11" s="8"/>
      <c r="F11" s="8"/>
      <c r="G11" s="9"/>
      <c r="H11" s="181"/>
      <c r="I11" s="185"/>
      <c r="J11" s="185"/>
      <c r="K11" s="185"/>
      <c r="L11" s="185"/>
      <c r="M11" s="185"/>
      <c r="N11" s="185"/>
      <c r="O11" s="185"/>
      <c r="P11" s="185"/>
      <c r="Q11" s="185"/>
      <c r="R11" s="185"/>
      <c r="S11" s="185"/>
      <c r="T11" s="185"/>
      <c r="U11" s="185"/>
      <c r="V11" s="185"/>
      <c r="W11" s="185"/>
      <c r="X11" s="185"/>
      <c r="Y11" s="182"/>
      <c r="Z11" s="182"/>
    </row>
    <row r="12" spans="1:26" ht="20.25" x14ac:dyDescent="0.3">
      <c r="A12" s="10"/>
      <c r="B12" s="11"/>
      <c r="C12" s="329" t="str">
        <f>'CTB Form'!B10</f>
        <v>Huntingdonshire</v>
      </c>
      <c r="D12" s="11"/>
      <c r="E12" s="11"/>
      <c r="F12" s="11"/>
      <c r="G12" s="12"/>
      <c r="H12" s="181"/>
      <c r="I12" s="185"/>
      <c r="J12" s="185"/>
      <c r="K12" s="185"/>
      <c r="L12" s="185"/>
      <c r="M12" s="185"/>
      <c r="N12" s="185"/>
      <c r="O12" s="185"/>
      <c r="P12" s="185"/>
      <c r="Q12" s="185"/>
      <c r="R12" s="185"/>
      <c r="S12" s="185"/>
      <c r="T12" s="185"/>
      <c r="U12" s="185"/>
      <c r="V12" s="185"/>
      <c r="W12" s="185"/>
      <c r="X12" s="185"/>
      <c r="Y12" s="182"/>
      <c r="Z12" s="182"/>
    </row>
    <row r="13" spans="1:26" ht="13.5" thickBot="1" x14ac:dyDescent="0.25">
      <c r="A13" s="13"/>
      <c r="B13" s="14"/>
      <c r="C13" s="14"/>
      <c r="D13" s="14"/>
      <c r="E13" s="14"/>
      <c r="F13" s="14"/>
      <c r="G13" s="15"/>
      <c r="H13" s="181"/>
      <c r="I13" s="185"/>
      <c r="J13" s="185"/>
      <c r="K13" s="185"/>
      <c r="L13" s="185"/>
      <c r="M13" s="185"/>
      <c r="N13" s="185"/>
      <c r="O13" s="185"/>
      <c r="P13" s="185"/>
      <c r="Q13" s="185"/>
      <c r="R13" s="185"/>
      <c r="S13" s="185"/>
      <c r="T13" s="185"/>
      <c r="U13" s="185"/>
      <c r="V13" s="185"/>
      <c r="W13" s="185"/>
      <c r="X13" s="185"/>
      <c r="Y13" s="182"/>
      <c r="Z13" s="182"/>
    </row>
    <row r="14" spans="1:26" x14ac:dyDescent="0.2">
      <c r="A14" s="38"/>
      <c r="B14" s="11"/>
      <c r="C14" s="11"/>
      <c r="D14" s="11"/>
      <c r="E14" s="11"/>
      <c r="F14" s="11"/>
      <c r="G14" s="9"/>
      <c r="H14" s="181"/>
      <c r="L14" s="182"/>
      <c r="M14" s="182"/>
      <c r="N14" s="182"/>
      <c r="O14" s="182"/>
      <c r="P14" s="182"/>
      <c r="Q14" s="185"/>
      <c r="R14" s="185"/>
      <c r="S14" s="185"/>
      <c r="T14" s="185"/>
      <c r="U14" s="185"/>
      <c r="V14" s="185"/>
      <c r="W14" s="185"/>
      <c r="X14" s="185"/>
      <c r="Y14" s="182"/>
      <c r="Z14" s="182"/>
    </row>
    <row r="15" spans="1:26" ht="26.45" customHeight="1" x14ac:dyDescent="0.2">
      <c r="A15" s="10"/>
      <c r="B15" s="535" t="s">
        <v>930</v>
      </c>
      <c r="C15" s="536"/>
      <c r="D15" s="536"/>
      <c r="E15" s="536"/>
      <c r="F15" s="536"/>
      <c r="G15" s="12"/>
      <c r="H15" s="181"/>
      <c r="L15" s="182"/>
      <c r="M15" s="182"/>
      <c r="N15" s="182"/>
      <c r="O15" s="182"/>
      <c r="P15" s="182"/>
      <c r="Q15" s="185"/>
      <c r="R15" s="185"/>
      <c r="S15" s="185"/>
      <c r="T15" s="185"/>
      <c r="U15" s="185"/>
      <c r="V15" s="185"/>
      <c r="W15" s="185"/>
      <c r="X15" s="185"/>
      <c r="Y15" s="182"/>
      <c r="Z15" s="182"/>
    </row>
    <row r="16" spans="1:26" x14ac:dyDescent="0.2">
      <c r="A16" s="10"/>
      <c r="B16" s="535"/>
      <c r="C16" s="536"/>
      <c r="D16" s="536"/>
      <c r="E16" s="536"/>
      <c r="F16" s="536"/>
      <c r="G16" s="12"/>
      <c r="H16" s="181"/>
      <c r="L16" s="182"/>
      <c r="M16" s="182"/>
      <c r="N16" s="182"/>
      <c r="O16" s="182"/>
      <c r="P16" s="182"/>
      <c r="Q16" s="185"/>
      <c r="R16" s="185"/>
      <c r="S16" s="185"/>
      <c r="T16" s="185"/>
      <c r="U16" s="185"/>
      <c r="V16" s="185"/>
      <c r="W16" s="185"/>
      <c r="X16" s="185"/>
      <c r="Y16" s="182"/>
      <c r="Z16" s="182"/>
    </row>
    <row r="17" spans="1:26" x14ac:dyDescent="0.2">
      <c r="A17" s="10"/>
      <c r="B17" s="536"/>
      <c r="C17" s="536"/>
      <c r="D17" s="536"/>
      <c r="E17" s="536"/>
      <c r="F17" s="536"/>
      <c r="G17" s="12"/>
      <c r="H17" s="181"/>
      <c r="L17" s="182"/>
      <c r="M17" s="182"/>
      <c r="N17" s="182"/>
      <c r="O17" s="182"/>
      <c r="P17" s="182"/>
      <c r="Q17" s="185"/>
      <c r="R17" s="185"/>
      <c r="S17" s="185"/>
      <c r="T17" s="185"/>
      <c r="U17" s="185"/>
      <c r="V17" s="185"/>
      <c r="W17" s="185"/>
      <c r="X17" s="185"/>
      <c r="Y17" s="182"/>
      <c r="Z17" s="182"/>
    </row>
    <row r="18" spans="1:26" ht="15.75" x14ac:dyDescent="0.25">
      <c r="A18" s="10"/>
      <c r="B18" s="20"/>
      <c r="C18" s="16"/>
      <c r="D18" s="16"/>
      <c r="E18" s="16"/>
      <c r="F18" s="16"/>
      <c r="G18" s="12"/>
      <c r="H18" s="181"/>
      <c r="L18" s="182"/>
      <c r="M18" s="182"/>
      <c r="N18" s="182"/>
      <c r="O18" s="182"/>
      <c r="P18" s="182"/>
      <c r="Q18" s="185"/>
      <c r="R18" s="185"/>
      <c r="S18" s="185"/>
      <c r="T18" s="185"/>
      <c r="U18" s="185"/>
      <c r="V18" s="185"/>
      <c r="W18" s="185"/>
      <c r="X18" s="185"/>
      <c r="Y18" s="182"/>
      <c r="Z18" s="182"/>
    </row>
    <row r="19" spans="1:26" ht="15" x14ac:dyDescent="0.2">
      <c r="A19" s="10"/>
      <c r="B19" s="41"/>
      <c r="C19" s="16"/>
      <c r="D19" s="16"/>
      <c r="E19" s="16"/>
      <c r="F19" s="16"/>
      <c r="G19" s="12"/>
      <c r="H19" s="189"/>
      <c r="I19" s="186"/>
      <c r="J19" s="186"/>
      <c r="K19" s="186"/>
      <c r="L19" s="187"/>
      <c r="M19" s="187"/>
      <c r="N19" s="187"/>
      <c r="O19" s="187"/>
      <c r="P19" s="187"/>
      <c r="Q19" s="188"/>
      <c r="R19" s="188"/>
      <c r="S19" s="188"/>
      <c r="T19" s="188"/>
      <c r="U19" s="188"/>
      <c r="V19" s="188"/>
      <c r="W19" s="188"/>
      <c r="X19" s="188"/>
      <c r="Y19" s="187"/>
      <c r="Z19" s="187"/>
    </row>
    <row r="20" spans="1:26" ht="16.5" thickBot="1" x14ac:dyDescent="0.3">
      <c r="A20" s="10"/>
      <c r="B20" s="20" t="s">
        <v>99</v>
      </c>
      <c r="C20" s="18"/>
      <c r="D20" s="18"/>
      <c r="E20" s="18"/>
      <c r="F20" s="31"/>
      <c r="G20" s="12"/>
      <c r="H20" s="189"/>
      <c r="I20" s="186"/>
      <c r="J20" s="186"/>
      <c r="K20" s="186"/>
      <c r="L20" s="187"/>
      <c r="M20" s="187"/>
      <c r="N20" s="187"/>
      <c r="O20" s="187"/>
      <c r="P20" s="187"/>
      <c r="Q20" s="188"/>
      <c r="R20" s="188"/>
      <c r="S20" s="188"/>
      <c r="T20" s="188"/>
      <c r="U20" s="188"/>
      <c r="V20" s="188"/>
      <c r="W20" s="188"/>
      <c r="X20" s="188"/>
      <c r="Y20" s="187"/>
      <c r="Z20" s="187"/>
    </row>
    <row r="21" spans="1:26" ht="21" thickBot="1" x14ac:dyDescent="0.35">
      <c r="A21" s="10"/>
      <c r="B21" s="48" t="s">
        <v>53</v>
      </c>
      <c r="C21" s="18" t="s">
        <v>100</v>
      </c>
      <c r="D21" s="18"/>
      <c r="E21" s="18"/>
      <c r="F21" s="323">
        <f>VLOOKUP($C$12,ALLCTBS,3,FALSE)</f>
        <v>117</v>
      </c>
      <c r="G21" s="12"/>
      <c r="H21" s="189"/>
      <c r="I21" s="186"/>
      <c r="J21" s="186"/>
      <c r="K21" s="186"/>
      <c r="L21" s="187"/>
      <c r="M21" s="187"/>
      <c r="N21" s="187"/>
      <c r="O21" s="187"/>
      <c r="P21" s="187"/>
      <c r="Q21" s="188"/>
      <c r="R21" s="188"/>
      <c r="S21" s="188"/>
      <c r="T21" s="188"/>
      <c r="U21" s="188"/>
      <c r="V21" s="188"/>
      <c r="W21" s="188"/>
      <c r="X21" s="188"/>
      <c r="Y21" s="187"/>
      <c r="Z21" s="187"/>
    </row>
    <row r="22" spans="1:26" ht="16.5" thickBot="1" x14ac:dyDescent="0.3">
      <c r="A22" s="10"/>
      <c r="B22" s="48"/>
      <c r="C22" s="18"/>
      <c r="D22" s="18"/>
      <c r="E22" s="18"/>
      <c r="F22" s="33"/>
      <c r="G22" s="12"/>
      <c r="H22" s="189"/>
      <c r="I22" s="186"/>
      <c r="J22" s="186"/>
      <c r="K22" s="186"/>
      <c r="L22" s="187"/>
      <c r="M22" s="187"/>
      <c r="N22" s="187"/>
      <c r="O22" s="187"/>
      <c r="P22" s="187"/>
      <c r="Q22" s="188"/>
      <c r="R22" s="188"/>
      <c r="S22" s="188"/>
      <c r="T22" s="188"/>
      <c r="U22" s="188"/>
      <c r="V22" s="188"/>
      <c r="W22" s="188"/>
      <c r="X22" s="188"/>
      <c r="Y22" s="187"/>
      <c r="Z22" s="187"/>
    </row>
    <row r="23" spans="1:26" ht="21" thickBot="1" x14ac:dyDescent="0.35">
      <c r="A23" s="10"/>
      <c r="B23" s="48" t="s">
        <v>55</v>
      </c>
      <c r="C23" s="18" t="s">
        <v>101</v>
      </c>
      <c r="D23" s="18"/>
      <c r="E23" s="18"/>
      <c r="F23" s="323">
        <f>VLOOKUP($C$12,ALLCTBS,5,FALSE)</f>
        <v>4</v>
      </c>
      <c r="G23" s="12"/>
      <c r="H23" s="189"/>
      <c r="I23" s="186"/>
      <c r="J23" s="186"/>
      <c r="K23" s="186"/>
      <c r="L23" s="187"/>
      <c r="M23" s="187"/>
      <c r="N23" s="187"/>
      <c r="O23" s="187"/>
      <c r="P23" s="187"/>
      <c r="Q23" s="188"/>
      <c r="R23" s="188"/>
      <c r="S23" s="188"/>
      <c r="T23" s="188"/>
      <c r="U23" s="188"/>
      <c r="V23" s="188"/>
      <c r="W23" s="188"/>
      <c r="X23" s="188"/>
      <c r="Y23" s="187"/>
      <c r="Z23" s="187"/>
    </row>
    <row r="24" spans="1:26" ht="16.5" thickBot="1" x14ac:dyDescent="0.3">
      <c r="A24" s="10"/>
      <c r="B24" s="48"/>
      <c r="C24" s="18"/>
      <c r="D24" s="18"/>
      <c r="E24" s="18"/>
      <c r="F24" s="33"/>
      <c r="G24" s="12"/>
      <c r="H24" s="189"/>
      <c r="I24" s="186"/>
      <c r="J24" s="186"/>
      <c r="K24" s="186"/>
      <c r="L24" s="187"/>
      <c r="M24" s="187"/>
      <c r="N24" s="187"/>
      <c r="O24" s="187"/>
      <c r="P24" s="187"/>
      <c r="Q24" s="188"/>
      <c r="R24" s="188"/>
      <c r="S24" s="188"/>
      <c r="T24" s="188"/>
      <c r="U24" s="188"/>
      <c r="V24" s="188"/>
      <c r="W24" s="188"/>
      <c r="X24" s="188"/>
      <c r="Y24" s="187"/>
      <c r="Z24" s="187"/>
    </row>
    <row r="25" spans="1:26" ht="21" thickBot="1" x14ac:dyDescent="0.35">
      <c r="A25" s="10"/>
      <c r="B25" s="48" t="s">
        <v>56</v>
      </c>
      <c r="C25" s="529" t="s">
        <v>96</v>
      </c>
      <c r="D25" s="534"/>
      <c r="E25" s="18"/>
      <c r="F25" s="323">
        <f>VLOOKUP($C$12,ALLCTBS,6,FALSE)</f>
        <v>78</v>
      </c>
      <c r="G25" s="12"/>
      <c r="H25" s="189"/>
      <c r="I25" s="186"/>
      <c r="J25" s="186"/>
      <c r="K25" s="186"/>
      <c r="L25" s="187"/>
      <c r="M25" s="187"/>
      <c r="N25" s="187"/>
      <c r="O25" s="187"/>
      <c r="P25" s="187"/>
      <c r="Q25" s="188"/>
      <c r="R25" s="188"/>
      <c r="S25" s="188"/>
      <c r="T25" s="188"/>
      <c r="U25" s="188"/>
      <c r="V25" s="188"/>
      <c r="W25" s="188"/>
      <c r="X25" s="188"/>
      <c r="Y25" s="187"/>
      <c r="Z25" s="187"/>
    </row>
    <row r="26" spans="1:26" ht="16.5" thickBot="1" x14ac:dyDescent="0.3">
      <c r="A26" s="10"/>
      <c r="B26" s="48"/>
      <c r="C26" s="534"/>
      <c r="D26" s="534"/>
      <c r="E26" s="18"/>
      <c r="F26" s="33"/>
      <c r="G26" s="12"/>
      <c r="H26" s="189"/>
      <c r="I26" s="186"/>
      <c r="J26" s="186"/>
      <c r="K26" s="186"/>
      <c r="L26" s="187"/>
      <c r="M26" s="187"/>
      <c r="N26" s="187"/>
      <c r="O26" s="187"/>
      <c r="P26" s="187"/>
      <c r="Q26" s="188"/>
      <c r="R26" s="188"/>
      <c r="S26" s="188"/>
      <c r="T26" s="188"/>
      <c r="U26" s="188"/>
      <c r="V26" s="188"/>
      <c r="W26" s="188"/>
      <c r="X26" s="188"/>
      <c r="Y26" s="187"/>
      <c r="Z26" s="187"/>
    </row>
    <row r="27" spans="1:26" ht="21" thickBot="1" x14ac:dyDescent="0.35">
      <c r="A27" s="10"/>
      <c r="B27" s="48" t="s">
        <v>57</v>
      </c>
      <c r="C27" s="18" t="s">
        <v>102</v>
      </c>
      <c r="D27" s="18"/>
      <c r="E27" s="18"/>
      <c r="F27" s="323">
        <f>VLOOKUP($C$12,ALLCTBS,7,FALSE)</f>
        <v>137</v>
      </c>
      <c r="G27" s="12"/>
      <c r="H27" s="189"/>
      <c r="I27" s="186"/>
      <c r="J27" s="186"/>
      <c r="K27" s="186"/>
      <c r="L27" s="187"/>
      <c r="M27" s="187"/>
      <c r="N27" s="187"/>
      <c r="O27" s="187"/>
      <c r="P27" s="187"/>
      <c r="Q27" s="188"/>
      <c r="R27" s="188"/>
      <c r="S27" s="188"/>
      <c r="T27" s="188"/>
      <c r="U27" s="188"/>
      <c r="V27" s="188"/>
      <c r="W27" s="188"/>
      <c r="X27" s="188"/>
      <c r="Y27" s="187"/>
      <c r="Z27" s="187"/>
    </row>
    <row r="28" spans="1:26" ht="16.5" thickBot="1" x14ac:dyDescent="0.3">
      <c r="A28" s="10"/>
      <c r="B28" s="48"/>
      <c r="C28" s="18"/>
      <c r="D28" s="18"/>
      <c r="E28" s="18"/>
      <c r="F28" s="33"/>
      <c r="G28" s="12"/>
      <c r="H28" s="189"/>
      <c r="I28" s="186"/>
      <c r="J28" s="186"/>
      <c r="K28" s="186"/>
      <c r="L28" s="187"/>
      <c r="M28" s="187"/>
      <c r="N28" s="187"/>
      <c r="O28" s="187"/>
      <c r="P28" s="187"/>
      <c r="Q28" s="188"/>
      <c r="R28" s="188"/>
      <c r="S28" s="188"/>
      <c r="T28" s="188"/>
      <c r="U28" s="188"/>
      <c r="V28" s="188"/>
      <c r="W28" s="188"/>
      <c r="X28" s="188"/>
      <c r="Y28" s="187"/>
      <c r="Z28" s="187"/>
    </row>
    <row r="29" spans="1:26" ht="21" thickBot="1" x14ac:dyDescent="0.35">
      <c r="A29" s="10"/>
      <c r="B29" s="48" t="s">
        <v>58</v>
      </c>
      <c r="C29" s="18" t="s">
        <v>103</v>
      </c>
      <c r="D29" s="18"/>
      <c r="E29" s="18"/>
      <c r="F29" s="323">
        <f>VLOOKUP($C$12,ALLCTBS,8,FALSE)</f>
        <v>0</v>
      </c>
      <c r="G29" s="12"/>
      <c r="H29" s="189"/>
      <c r="I29" s="186"/>
      <c r="J29" s="186"/>
      <c r="K29" s="186"/>
      <c r="L29" s="187"/>
      <c r="M29" s="187"/>
      <c r="N29" s="187"/>
      <c r="O29" s="187"/>
      <c r="P29" s="187"/>
      <c r="Q29" s="188"/>
      <c r="R29" s="188"/>
      <c r="S29" s="188"/>
      <c r="T29" s="188"/>
      <c r="U29" s="188"/>
      <c r="V29" s="188"/>
      <c r="W29" s="188"/>
      <c r="X29" s="188"/>
      <c r="Y29" s="187"/>
      <c r="Z29" s="187"/>
    </row>
    <row r="30" spans="1:26" ht="16.5" thickBot="1" x14ac:dyDescent="0.3">
      <c r="A30" s="10"/>
      <c r="B30" s="48"/>
      <c r="C30" s="18"/>
      <c r="D30" s="18"/>
      <c r="E30" s="18"/>
      <c r="F30" s="33"/>
      <c r="G30" s="12"/>
      <c r="H30" s="189"/>
      <c r="I30" s="186"/>
      <c r="J30" s="186"/>
      <c r="K30" s="186"/>
      <c r="L30" s="187"/>
      <c r="M30" s="187"/>
      <c r="N30" s="187"/>
      <c r="O30" s="187"/>
      <c r="P30" s="187"/>
      <c r="Q30" s="188"/>
      <c r="R30" s="188"/>
      <c r="S30" s="188"/>
      <c r="T30" s="188"/>
      <c r="U30" s="188"/>
      <c r="V30" s="188"/>
      <c r="W30" s="188"/>
      <c r="X30" s="188"/>
      <c r="Y30" s="187"/>
      <c r="Z30" s="187"/>
    </row>
    <row r="31" spans="1:26" ht="21" thickBot="1" x14ac:dyDescent="0.35">
      <c r="A31" s="10"/>
      <c r="B31" s="48" t="s">
        <v>104</v>
      </c>
      <c r="C31" s="18" t="s">
        <v>105</v>
      </c>
      <c r="D31" s="18"/>
      <c r="E31" s="18"/>
      <c r="F31" s="323">
        <f>VLOOKUP($C$12,ALLCTBS,9,FALSE)</f>
        <v>1</v>
      </c>
      <c r="G31" s="12"/>
      <c r="H31" s="189"/>
      <c r="I31" s="186"/>
      <c r="J31" s="186"/>
      <c r="K31" s="186"/>
      <c r="L31" s="187"/>
      <c r="M31" s="187"/>
      <c r="N31" s="187"/>
      <c r="O31" s="187"/>
      <c r="P31" s="187"/>
      <c r="Q31" s="188"/>
      <c r="R31" s="188"/>
      <c r="S31" s="188"/>
      <c r="T31" s="188"/>
      <c r="U31" s="188"/>
      <c r="V31" s="188"/>
      <c r="W31" s="188"/>
      <c r="X31" s="188"/>
      <c r="Y31" s="187"/>
      <c r="Z31" s="187"/>
    </row>
    <row r="32" spans="1:26" ht="16.5" thickBot="1" x14ac:dyDescent="0.3">
      <c r="A32" s="10"/>
      <c r="B32" s="48"/>
      <c r="C32" s="18"/>
      <c r="D32" s="18"/>
      <c r="E32" s="18"/>
      <c r="F32" s="33"/>
      <c r="G32" s="12"/>
      <c r="H32" s="189"/>
      <c r="I32" s="186"/>
      <c r="J32" s="186"/>
      <c r="K32" s="186"/>
      <c r="L32" s="187"/>
      <c r="M32" s="187"/>
      <c r="N32" s="187"/>
      <c r="O32" s="187"/>
      <c r="P32" s="187"/>
      <c r="Q32" s="188"/>
      <c r="R32" s="188"/>
      <c r="S32" s="188"/>
      <c r="T32" s="188"/>
      <c r="U32" s="188"/>
      <c r="V32" s="188"/>
      <c r="W32" s="188"/>
      <c r="X32" s="188"/>
      <c r="Y32" s="187"/>
      <c r="Z32" s="187"/>
    </row>
    <row r="33" spans="1:26" ht="21" thickBot="1" x14ac:dyDescent="0.35">
      <c r="A33" s="10"/>
      <c r="B33" s="48" t="s">
        <v>106</v>
      </c>
      <c r="C33" s="529" t="s">
        <v>70</v>
      </c>
      <c r="D33" s="529"/>
      <c r="E33" s="18"/>
      <c r="F33" s="323">
        <f>VLOOKUP($C$12,ALLCTBS,10,FALSE)</f>
        <v>8</v>
      </c>
      <c r="G33" s="12"/>
      <c r="H33" s="189"/>
      <c r="I33" s="186"/>
      <c r="J33" s="186"/>
      <c r="K33" s="186"/>
      <c r="L33" s="187"/>
      <c r="M33" s="187"/>
      <c r="N33" s="187"/>
      <c r="O33" s="187"/>
      <c r="P33" s="187"/>
      <c r="Q33" s="188"/>
      <c r="R33" s="188"/>
      <c r="S33" s="188"/>
      <c r="T33" s="188"/>
      <c r="U33" s="188"/>
      <c r="V33" s="188"/>
      <c r="W33" s="188"/>
      <c r="X33" s="188"/>
      <c r="Y33" s="187"/>
      <c r="Z33" s="187"/>
    </row>
    <row r="34" spans="1:26" ht="16.5" thickBot="1" x14ac:dyDescent="0.3">
      <c r="A34" s="10"/>
      <c r="B34" s="48"/>
      <c r="C34" s="529"/>
      <c r="D34" s="529"/>
      <c r="E34" s="18"/>
      <c r="F34" s="33"/>
      <c r="G34" s="12"/>
      <c r="H34" s="189"/>
      <c r="I34" s="186"/>
      <c r="J34" s="186"/>
      <c r="K34" s="186"/>
      <c r="L34" s="187"/>
      <c r="M34" s="187"/>
      <c r="N34" s="187"/>
      <c r="O34" s="187"/>
      <c r="P34" s="187"/>
      <c r="Q34" s="188"/>
      <c r="R34" s="188"/>
      <c r="S34" s="188"/>
      <c r="T34" s="188"/>
      <c r="U34" s="188"/>
      <c r="V34" s="188"/>
      <c r="W34" s="188"/>
      <c r="X34" s="188"/>
      <c r="Y34" s="187"/>
      <c r="Z34" s="187"/>
    </row>
    <row r="35" spans="1:26" ht="21" thickBot="1" x14ac:dyDescent="0.35">
      <c r="A35" s="10"/>
      <c r="B35" s="48" t="s">
        <v>107</v>
      </c>
      <c r="C35" s="529" t="s">
        <v>98</v>
      </c>
      <c r="D35" s="534"/>
      <c r="E35" s="18"/>
      <c r="F35" s="323">
        <f>VLOOKUP($C$12,ALLCTBS,11,FALSE)</f>
        <v>2</v>
      </c>
      <c r="G35" s="12"/>
      <c r="H35" s="189"/>
      <c r="I35" s="186"/>
      <c r="J35" s="186"/>
      <c r="K35" s="186"/>
      <c r="L35" s="187"/>
      <c r="M35" s="187"/>
      <c r="N35" s="187"/>
      <c r="O35" s="187"/>
      <c r="P35" s="187"/>
      <c r="Q35" s="188"/>
      <c r="R35" s="188"/>
      <c r="S35" s="188"/>
      <c r="T35" s="188"/>
      <c r="U35" s="188"/>
      <c r="V35" s="188"/>
      <c r="W35" s="188"/>
      <c r="X35" s="188"/>
      <c r="Y35" s="187"/>
      <c r="Z35" s="187"/>
    </row>
    <row r="36" spans="1:26" ht="16.5" thickBot="1" x14ac:dyDescent="0.3">
      <c r="A36" s="10"/>
      <c r="B36" s="48"/>
      <c r="C36" s="534"/>
      <c r="D36" s="534"/>
      <c r="E36" s="18"/>
      <c r="F36" s="33"/>
      <c r="G36" s="12"/>
      <c r="H36" s="189"/>
      <c r="I36" s="186"/>
      <c r="J36" s="186"/>
      <c r="K36" s="186"/>
      <c r="L36" s="187"/>
      <c r="M36" s="187"/>
      <c r="N36" s="187"/>
      <c r="O36" s="187"/>
      <c r="P36" s="187"/>
      <c r="Q36" s="188"/>
      <c r="R36" s="188"/>
      <c r="S36" s="188"/>
      <c r="T36" s="188"/>
      <c r="U36" s="188"/>
      <c r="V36" s="188"/>
      <c r="W36" s="188"/>
      <c r="X36" s="188"/>
      <c r="Y36" s="187"/>
      <c r="Z36" s="187"/>
    </row>
    <row r="37" spans="1:26" ht="21" thickBot="1" x14ac:dyDescent="0.35">
      <c r="A37" s="10"/>
      <c r="B37" s="48" t="s">
        <v>108</v>
      </c>
      <c r="C37" s="529" t="s">
        <v>71</v>
      </c>
      <c r="D37" s="529"/>
      <c r="E37" s="18"/>
      <c r="F37" s="323">
        <f>VLOOKUP($C$12,ALLCTBS,12,FALSE)</f>
        <v>7</v>
      </c>
      <c r="G37" s="12"/>
      <c r="H37" s="189"/>
      <c r="I37" s="186"/>
      <c r="J37" s="186"/>
      <c r="K37" s="186"/>
      <c r="L37" s="187"/>
      <c r="M37" s="187"/>
      <c r="N37" s="187"/>
      <c r="O37" s="187"/>
      <c r="P37" s="187"/>
      <c r="Q37" s="188"/>
      <c r="R37" s="188"/>
      <c r="S37" s="188"/>
      <c r="T37" s="188"/>
      <c r="U37" s="188"/>
      <c r="V37" s="188"/>
      <c r="W37" s="188"/>
      <c r="X37" s="188"/>
      <c r="Y37" s="187"/>
      <c r="Z37" s="187"/>
    </row>
    <row r="38" spans="1:26" ht="16.5" thickBot="1" x14ac:dyDescent="0.3">
      <c r="A38" s="10"/>
      <c r="B38" s="48"/>
      <c r="C38" s="529"/>
      <c r="D38" s="529"/>
      <c r="E38" s="18"/>
      <c r="F38" s="33"/>
      <c r="G38" s="12"/>
      <c r="H38" s="189"/>
      <c r="I38" s="186"/>
      <c r="J38" s="186"/>
      <c r="K38" s="186"/>
      <c r="L38" s="187"/>
      <c r="M38" s="187"/>
      <c r="N38" s="187"/>
      <c r="O38" s="187"/>
      <c r="P38" s="187"/>
      <c r="Q38" s="188"/>
      <c r="R38" s="188"/>
      <c r="S38" s="188"/>
      <c r="T38" s="188"/>
      <c r="U38" s="188"/>
      <c r="V38" s="188"/>
      <c r="W38" s="188"/>
      <c r="X38" s="188"/>
      <c r="Y38" s="187"/>
      <c r="Z38" s="187"/>
    </row>
    <row r="39" spans="1:26" ht="21" thickBot="1" x14ac:dyDescent="0.35">
      <c r="A39" s="10"/>
      <c r="B39" s="48" t="s">
        <v>109</v>
      </c>
      <c r="C39" s="18" t="s">
        <v>110</v>
      </c>
      <c r="D39" s="18"/>
      <c r="E39" s="18"/>
      <c r="F39" s="323">
        <f>VLOOKUP($C$12,ALLCTBS,13,FALSE)</f>
        <v>17</v>
      </c>
      <c r="G39" s="12"/>
      <c r="H39" s="419"/>
      <c r="I39" s="421"/>
      <c r="J39" s="420"/>
      <c r="K39" s="186"/>
      <c r="L39" s="187"/>
      <c r="M39" s="187"/>
      <c r="N39" s="187"/>
      <c r="O39" s="187"/>
      <c r="P39" s="187"/>
      <c r="Q39" s="188"/>
      <c r="R39" s="188"/>
      <c r="S39" s="188"/>
      <c r="T39" s="188"/>
      <c r="U39" s="188"/>
      <c r="V39" s="188"/>
      <c r="W39" s="188"/>
      <c r="X39" s="188"/>
      <c r="Y39" s="187"/>
      <c r="Z39" s="187"/>
    </row>
    <row r="40" spans="1:26" ht="16.5" thickBot="1" x14ac:dyDescent="0.3">
      <c r="A40" s="10"/>
      <c r="B40" s="48"/>
      <c r="C40" s="18"/>
      <c r="D40" s="18"/>
      <c r="E40" s="18"/>
      <c r="F40" s="33"/>
      <c r="G40" s="12"/>
      <c r="H40" s="189"/>
      <c r="I40" s="186"/>
      <c r="J40" s="186"/>
      <c r="K40" s="186"/>
      <c r="L40" s="187"/>
      <c r="M40" s="187"/>
      <c r="N40" s="187"/>
      <c r="O40" s="187"/>
      <c r="P40" s="187"/>
      <c r="Q40" s="188"/>
      <c r="R40" s="188"/>
      <c r="S40" s="188"/>
      <c r="T40" s="188"/>
      <c r="U40" s="188"/>
      <c r="V40" s="188"/>
      <c r="W40" s="188"/>
      <c r="X40" s="188"/>
      <c r="Y40" s="187"/>
      <c r="Z40" s="187"/>
    </row>
    <row r="41" spans="1:26" ht="21" thickBot="1" x14ac:dyDescent="0.35">
      <c r="A41" s="10"/>
      <c r="B41" s="48" t="s">
        <v>111</v>
      </c>
      <c r="C41" s="18" t="s">
        <v>112</v>
      </c>
      <c r="D41" s="18"/>
      <c r="E41" s="18"/>
      <c r="F41" s="323">
        <f>VLOOKUP($C$12,ALLCTBS,14,FALSE)</f>
        <v>0</v>
      </c>
      <c r="G41" s="12"/>
      <c r="H41" s="189"/>
      <c r="I41" s="186"/>
      <c r="J41" s="186"/>
      <c r="K41" s="186"/>
      <c r="L41" s="187"/>
      <c r="M41" s="187"/>
      <c r="N41" s="187"/>
      <c r="O41" s="187"/>
      <c r="P41" s="187"/>
      <c r="Q41" s="188"/>
      <c r="R41" s="188"/>
      <c r="S41" s="188"/>
      <c r="T41" s="188"/>
      <c r="U41" s="188"/>
      <c r="V41" s="188"/>
      <c r="W41" s="188"/>
      <c r="X41" s="188"/>
      <c r="Y41" s="187"/>
      <c r="Z41" s="187"/>
    </row>
    <row r="42" spans="1:26" ht="16.5" thickBot="1" x14ac:dyDescent="0.3">
      <c r="A42" s="10"/>
      <c r="B42" s="48"/>
      <c r="C42" s="18"/>
      <c r="D42" s="18"/>
      <c r="E42" s="18"/>
      <c r="F42" s="33"/>
      <c r="G42" s="12"/>
      <c r="H42" s="189"/>
      <c r="I42" s="186"/>
      <c r="J42" s="186"/>
      <c r="K42" s="186"/>
      <c r="L42" s="187"/>
      <c r="M42" s="187"/>
      <c r="N42" s="187"/>
      <c r="O42" s="187"/>
      <c r="P42" s="187"/>
      <c r="Q42" s="188"/>
      <c r="R42" s="188"/>
      <c r="S42" s="188"/>
      <c r="T42" s="188"/>
      <c r="U42" s="188"/>
      <c r="V42" s="188"/>
      <c r="W42" s="188"/>
      <c r="X42" s="188"/>
      <c r="Y42" s="187"/>
      <c r="Z42" s="187"/>
    </row>
    <row r="43" spans="1:26" ht="21" thickBot="1" x14ac:dyDescent="0.35">
      <c r="A43" s="10"/>
      <c r="B43" s="48" t="s">
        <v>113</v>
      </c>
      <c r="C43" s="529" t="s">
        <v>72</v>
      </c>
      <c r="D43" s="529"/>
      <c r="E43" s="18"/>
      <c r="F43" s="323">
        <f>VLOOKUP($C$12,ALLCTBS,15,FALSE)</f>
        <v>85</v>
      </c>
      <c r="G43" s="12"/>
      <c r="H43" s="189"/>
      <c r="I43" s="186"/>
      <c r="J43" s="186"/>
      <c r="K43" s="186"/>
      <c r="L43" s="187"/>
      <c r="M43" s="187"/>
      <c r="N43" s="187"/>
      <c r="O43" s="187"/>
      <c r="P43" s="187"/>
      <c r="Q43" s="188"/>
      <c r="R43" s="188"/>
      <c r="S43" s="188"/>
      <c r="T43" s="188"/>
      <c r="U43" s="188"/>
      <c r="V43" s="188"/>
      <c r="W43" s="188"/>
      <c r="X43" s="188"/>
      <c r="Y43" s="187"/>
      <c r="Z43" s="187"/>
    </row>
    <row r="44" spans="1:26" ht="16.5" thickBot="1" x14ac:dyDescent="0.3">
      <c r="A44" s="10"/>
      <c r="B44" s="48"/>
      <c r="C44" s="529"/>
      <c r="D44" s="529"/>
      <c r="E44" s="18"/>
      <c r="F44" s="33"/>
      <c r="G44" s="12"/>
      <c r="H44" s="189"/>
      <c r="I44" s="186"/>
      <c r="J44" s="186"/>
      <c r="K44" s="186"/>
      <c r="L44" s="187"/>
      <c r="M44" s="187"/>
      <c r="N44" s="187"/>
      <c r="O44" s="187"/>
      <c r="P44" s="187"/>
      <c r="Q44" s="188"/>
      <c r="R44" s="188"/>
      <c r="S44" s="188"/>
      <c r="T44" s="188"/>
      <c r="U44" s="188"/>
      <c r="V44" s="188"/>
      <c r="W44" s="188"/>
      <c r="X44" s="188"/>
      <c r="Y44" s="187"/>
      <c r="Z44" s="187"/>
    </row>
    <row r="45" spans="1:26" ht="21" thickBot="1" x14ac:dyDescent="0.35">
      <c r="A45" s="10"/>
      <c r="B45" s="48" t="s">
        <v>114</v>
      </c>
      <c r="C45" s="529" t="s">
        <v>73</v>
      </c>
      <c r="D45" s="529"/>
      <c r="E45" s="18"/>
      <c r="F45" s="323">
        <f>VLOOKUP($C$12,ALLCTBS,16,FALSE)</f>
        <v>477</v>
      </c>
      <c r="G45" s="12"/>
      <c r="H45" s="189"/>
      <c r="I45" s="186"/>
      <c r="J45" s="186"/>
      <c r="K45" s="186"/>
      <c r="L45" s="187"/>
      <c r="M45" s="187"/>
      <c r="N45" s="187"/>
      <c r="O45" s="187"/>
      <c r="P45" s="187"/>
      <c r="Q45" s="188"/>
      <c r="R45" s="188"/>
      <c r="S45" s="188"/>
      <c r="T45" s="188"/>
      <c r="U45" s="188"/>
      <c r="V45" s="188"/>
      <c r="W45" s="188"/>
      <c r="X45" s="188"/>
      <c r="Y45" s="187"/>
      <c r="Z45" s="187"/>
    </row>
    <row r="46" spans="1:26" ht="16.5" thickBot="1" x14ac:dyDescent="0.3">
      <c r="A46" s="10"/>
      <c r="B46" s="48"/>
      <c r="C46" s="529"/>
      <c r="D46" s="529"/>
      <c r="E46" s="18"/>
      <c r="F46" s="33"/>
      <c r="G46" s="12"/>
      <c r="H46" s="189"/>
      <c r="I46" s="186"/>
      <c r="J46" s="186"/>
      <c r="K46" s="186"/>
      <c r="L46" s="187"/>
      <c r="M46" s="187"/>
      <c r="N46" s="187"/>
      <c r="O46" s="187"/>
      <c r="P46" s="187"/>
      <c r="Q46" s="188"/>
      <c r="R46" s="188"/>
      <c r="S46" s="188"/>
      <c r="T46" s="188"/>
      <c r="U46" s="188"/>
      <c r="V46" s="188"/>
      <c r="W46" s="188"/>
      <c r="X46" s="188"/>
      <c r="Y46" s="187"/>
      <c r="Z46" s="187"/>
    </row>
    <row r="47" spans="1:26" ht="21" thickBot="1" x14ac:dyDescent="0.35">
      <c r="A47" s="10"/>
      <c r="B47" s="48" t="s">
        <v>115</v>
      </c>
      <c r="C47" s="529" t="s">
        <v>74</v>
      </c>
      <c r="D47" s="534"/>
      <c r="E47" s="18"/>
      <c r="F47" s="323">
        <f>VLOOKUP($C$12,ALLCTBS,17,FALSE)</f>
        <v>940</v>
      </c>
      <c r="G47" s="12"/>
      <c r="H47" s="189"/>
      <c r="I47" s="186"/>
      <c r="J47" s="186"/>
      <c r="K47" s="186"/>
      <c r="L47" s="187"/>
      <c r="M47" s="187"/>
      <c r="N47" s="187"/>
      <c r="O47" s="187"/>
      <c r="P47" s="187"/>
      <c r="Q47" s="188"/>
      <c r="R47" s="188"/>
      <c r="S47" s="188"/>
      <c r="T47" s="188"/>
      <c r="U47" s="188"/>
      <c r="V47" s="188"/>
      <c r="W47" s="188"/>
      <c r="X47" s="188"/>
      <c r="Y47" s="187"/>
      <c r="Z47" s="187"/>
    </row>
    <row r="48" spans="1:26" ht="16.5" thickBot="1" x14ac:dyDescent="0.3">
      <c r="A48" s="10"/>
      <c r="B48" s="48"/>
      <c r="C48" s="534"/>
      <c r="D48" s="534"/>
      <c r="E48" s="18"/>
      <c r="F48" s="33"/>
      <c r="G48" s="12"/>
      <c r="H48" s="189"/>
      <c r="I48" s="186"/>
      <c r="J48" s="186"/>
      <c r="K48" s="186"/>
      <c r="L48" s="187"/>
      <c r="M48" s="187"/>
      <c r="N48" s="187"/>
      <c r="O48" s="187"/>
      <c r="P48" s="187"/>
      <c r="Q48" s="188"/>
      <c r="R48" s="188"/>
      <c r="S48" s="188"/>
      <c r="T48" s="188"/>
      <c r="U48" s="188"/>
      <c r="V48" s="188"/>
      <c r="W48" s="188"/>
      <c r="X48" s="188"/>
      <c r="Y48" s="187"/>
      <c r="Z48" s="187"/>
    </row>
    <row r="49" spans="1:26" ht="21" thickBot="1" x14ac:dyDescent="0.35">
      <c r="A49" s="10"/>
      <c r="B49" s="48" t="s">
        <v>116</v>
      </c>
      <c r="C49" s="18" t="s">
        <v>93</v>
      </c>
      <c r="D49" s="18"/>
      <c r="E49" s="18"/>
      <c r="F49" s="323">
        <f>VLOOKUP($C$12,ALLCTBS,18,FALSE)</f>
        <v>33</v>
      </c>
      <c r="G49" s="12"/>
      <c r="H49" s="189"/>
      <c r="I49" s="186"/>
      <c r="J49" s="186"/>
      <c r="K49" s="186"/>
      <c r="L49" s="187"/>
      <c r="M49" s="187"/>
      <c r="N49" s="187"/>
      <c r="O49" s="187"/>
      <c r="P49" s="187"/>
      <c r="Q49" s="188"/>
      <c r="R49" s="188"/>
      <c r="S49" s="188"/>
      <c r="T49" s="188"/>
      <c r="U49" s="188"/>
      <c r="V49" s="188"/>
      <c r="W49" s="188"/>
      <c r="X49" s="188"/>
      <c r="Y49" s="187"/>
      <c r="Z49" s="187"/>
    </row>
    <row r="50" spans="1:26" ht="16.5" thickBot="1" x14ac:dyDescent="0.3">
      <c r="A50" s="10"/>
      <c r="B50" s="48"/>
      <c r="C50" s="18"/>
      <c r="D50" s="18"/>
      <c r="E50" s="18"/>
      <c r="F50" s="33"/>
      <c r="G50" s="12"/>
      <c r="H50" s="189"/>
      <c r="I50" s="186"/>
      <c r="J50" s="186"/>
      <c r="K50" s="186"/>
      <c r="L50" s="187"/>
      <c r="M50" s="187"/>
      <c r="N50" s="187"/>
      <c r="O50" s="187"/>
      <c r="P50" s="187"/>
      <c r="Q50" s="188"/>
      <c r="R50" s="188"/>
      <c r="S50" s="188"/>
      <c r="T50" s="188"/>
      <c r="U50" s="188"/>
      <c r="V50" s="188"/>
      <c r="W50" s="188"/>
      <c r="X50" s="188"/>
      <c r="Y50" s="187"/>
      <c r="Z50" s="187"/>
    </row>
    <row r="51" spans="1:26" ht="21" thickBot="1" x14ac:dyDescent="0.35">
      <c r="A51" s="10"/>
      <c r="B51" s="48" t="s">
        <v>117</v>
      </c>
      <c r="C51" s="18" t="s">
        <v>118</v>
      </c>
      <c r="D51" s="18"/>
      <c r="E51" s="18"/>
      <c r="F51" s="323">
        <f>VLOOKUP($C$12,ALLCTBS,19,FALSE)</f>
        <v>14</v>
      </c>
      <c r="G51" s="12"/>
      <c r="H51" s="189"/>
      <c r="I51" s="186"/>
      <c r="J51" s="186"/>
      <c r="K51" s="186"/>
      <c r="L51" s="187"/>
      <c r="M51" s="187"/>
      <c r="N51" s="187"/>
      <c r="O51" s="187"/>
      <c r="P51" s="187"/>
      <c r="Q51" s="188"/>
      <c r="R51" s="188"/>
      <c r="S51" s="188"/>
      <c r="T51" s="188"/>
      <c r="U51" s="188"/>
      <c r="V51" s="188"/>
      <c r="W51" s="188"/>
      <c r="X51" s="188"/>
      <c r="Y51" s="187"/>
      <c r="Z51" s="187"/>
    </row>
    <row r="52" spans="1:26" ht="16.5" thickBot="1" x14ac:dyDescent="0.3">
      <c r="A52" s="10"/>
      <c r="B52" s="48"/>
      <c r="C52" s="18"/>
      <c r="D52" s="18"/>
      <c r="E52" s="18"/>
      <c r="F52" s="33"/>
      <c r="G52" s="12"/>
      <c r="H52" s="189"/>
      <c r="I52" s="186"/>
      <c r="J52" s="186"/>
      <c r="K52" s="186"/>
      <c r="L52" s="187"/>
      <c r="M52" s="187"/>
      <c r="N52" s="187"/>
      <c r="O52" s="187"/>
      <c r="P52" s="187"/>
      <c r="Q52" s="188"/>
      <c r="R52" s="188"/>
      <c r="S52" s="188"/>
      <c r="T52" s="188"/>
      <c r="U52" s="188"/>
      <c r="V52" s="188"/>
      <c r="W52" s="188"/>
      <c r="X52" s="188"/>
      <c r="Y52" s="187"/>
      <c r="Z52" s="187"/>
    </row>
    <row r="53" spans="1:26" ht="21" thickBot="1" x14ac:dyDescent="0.35">
      <c r="A53" s="10"/>
      <c r="B53" s="48" t="s">
        <v>119</v>
      </c>
      <c r="C53" s="18" t="s">
        <v>120</v>
      </c>
      <c r="D53" s="18"/>
      <c r="E53" s="18"/>
      <c r="F53" s="323">
        <f>VLOOKUP($C$12,ALLCTBS,20,FALSE)</f>
        <v>7</v>
      </c>
      <c r="G53" s="12"/>
      <c r="H53" s="189"/>
      <c r="I53" s="186"/>
      <c r="J53" s="186"/>
      <c r="K53" s="186"/>
      <c r="L53" s="187"/>
      <c r="M53" s="187"/>
      <c r="N53" s="187"/>
      <c r="O53" s="187"/>
      <c r="P53" s="187"/>
      <c r="Q53" s="188"/>
      <c r="R53" s="188"/>
      <c r="S53" s="188"/>
      <c r="T53" s="188"/>
      <c r="U53" s="188"/>
      <c r="V53" s="188"/>
      <c r="W53" s="188"/>
      <c r="X53" s="188"/>
      <c r="Y53" s="187"/>
      <c r="Z53" s="187"/>
    </row>
    <row r="54" spans="1:26" ht="16.5" thickBot="1" x14ac:dyDescent="0.3">
      <c r="A54" s="10"/>
      <c r="B54" s="48"/>
      <c r="C54" s="18"/>
      <c r="D54" s="18"/>
      <c r="E54" s="18"/>
      <c r="F54" s="33"/>
      <c r="G54" s="12"/>
      <c r="H54" s="189"/>
      <c r="I54" s="186"/>
      <c r="J54" s="186"/>
      <c r="K54" s="186"/>
      <c r="L54" s="187"/>
      <c r="M54" s="187"/>
      <c r="N54" s="187"/>
      <c r="O54" s="187"/>
      <c r="P54" s="187"/>
      <c r="Q54" s="188"/>
      <c r="R54" s="188"/>
      <c r="S54" s="188"/>
      <c r="T54" s="188"/>
      <c r="U54" s="188"/>
      <c r="V54" s="188"/>
      <c r="W54" s="188"/>
      <c r="X54" s="188"/>
      <c r="Y54" s="187"/>
      <c r="Z54" s="187"/>
    </row>
    <row r="55" spans="1:26" ht="21" thickBot="1" x14ac:dyDescent="0.35">
      <c r="A55" s="10"/>
      <c r="B55" s="48" t="s">
        <v>121</v>
      </c>
      <c r="C55" s="529" t="s">
        <v>94</v>
      </c>
      <c r="D55" s="529"/>
      <c r="E55" s="18"/>
      <c r="F55" s="323">
        <f>VLOOKUP($C$12,ALLCTBS,21,FALSE)</f>
        <v>17</v>
      </c>
      <c r="G55" s="12"/>
      <c r="H55" s="189"/>
      <c r="I55" s="186"/>
      <c r="J55" s="186"/>
      <c r="K55" s="186"/>
      <c r="L55" s="187"/>
      <c r="M55" s="187"/>
      <c r="N55" s="187"/>
      <c r="O55" s="187"/>
      <c r="P55" s="187"/>
      <c r="Q55" s="188"/>
      <c r="R55" s="188"/>
      <c r="S55" s="188"/>
      <c r="T55" s="188"/>
      <c r="U55" s="188"/>
      <c r="V55" s="188"/>
      <c r="W55" s="188"/>
      <c r="X55" s="188"/>
      <c r="Y55" s="187"/>
      <c r="Z55" s="187"/>
    </row>
    <row r="56" spans="1:26" ht="16.5" thickBot="1" x14ac:dyDescent="0.3">
      <c r="A56" s="10"/>
      <c r="B56" s="48"/>
      <c r="C56" s="529"/>
      <c r="D56" s="529"/>
      <c r="E56" s="18"/>
      <c r="F56" s="33"/>
      <c r="G56" s="12"/>
      <c r="H56" s="189"/>
      <c r="I56" s="186"/>
      <c r="J56" s="186"/>
      <c r="K56" s="186"/>
      <c r="L56" s="187"/>
      <c r="M56" s="187"/>
      <c r="N56" s="187"/>
      <c r="O56" s="187"/>
      <c r="P56" s="187"/>
      <c r="Q56" s="188"/>
      <c r="R56" s="188"/>
      <c r="S56" s="188"/>
      <c r="T56" s="188"/>
      <c r="U56" s="188"/>
      <c r="V56" s="188"/>
      <c r="W56" s="188"/>
      <c r="X56" s="188"/>
      <c r="Y56" s="187"/>
      <c r="Z56" s="187"/>
    </row>
    <row r="57" spans="1:26" ht="21" thickBot="1" x14ac:dyDescent="0.35">
      <c r="A57" s="10"/>
      <c r="B57" s="48" t="s">
        <v>122</v>
      </c>
      <c r="C57" s="529" t="s">
        <v>95</v>
      </c>
      <c r="D57" s="529"/>
      <c r="E57" s="18"/>
      <c r="F57" s="323">
        <f>VLOOKUP($C$12,ALLCTBS,22,FALSE)</f>
        <v>103</v>
      </c>
      <c r="G57" s="12"/>
      <c r="H57" s="189"/>
      <c r="I57" s="186"/>
      <c r="J57" s="186"/>
      <c r="K57" s="186"/>
      <c r="L57" s="187"/>
      <c r="M57" s="187"/>
      <c r="N57" s="187"/>
      <c r="O57" s="187"/>
      <c r="P57" s="187"/>
      <c r="Q57" s="188"/>
      <c r="R57" s="188"/>
      <c r="S57" s="188"/>
      <c r="T57" s="188"/>
      <c r="U57" s="188"/>
      <c r="V57" s="188"/>
      <c r="W57" s="188"/>
      <c r="X57" s="188"/>
      <c r="Y57" s="187"/>
      <c r="Z57" s="187"/>
    </row>
    <row r="58" spans="1:26" ht="15.75" x14ac:dyDescent="0.25">
      <c r="A58" s="10"/>
      <c r="B58" s="48"/>
      <c r="C58" s="529"/>
      <c r="D58" s="529"/>
      <c r="E58" s="18"/>
      <c r="F58" s="34"/>
      <c r="G58" s="12"/>
      <c r="H58" s="189"/>
      <c r="I58" s="186"/>
      <c r="J58" s="186"/>
      <c r="K58" s="186"/>
      <c r="L58" s="187"/>
      <c r="M58" s="187"/>
      <c r="N58" s="187"/>
      <c r="O58" s="187"/>
      <c r="P58" s="187"/>
      <c r="Q58" s="188"/>
      <c r="R58" s="188"/>
      <c r="S58" s="188"/>
      <c r="T58" s="188"/>
      <c r="U58" s="188"/>
      <c r="V58" s="188"/>
      <c r="W58" s="188"/>
      <c r="X58" s="188"/>
      <c r="Y58" s="187"/>
      <c r="Z58" s="187"/>
    </row>
    <row r="59" spans="1:26" ht="16.5" thickBot="1" x14ac:dyDescent="0.3">
      <c r="A59" s="10"/>
      <c r="B59" s="48"/>
      <c r="C59" s="529"/>
      <c r="D59" s="529"/>
      <c r="E59" s="18"/>
      <c r="F59" s="35"/>
      <c r="G59" s="12"/>
      <c r="H59" s="189"/>
      <c r="I59" s="186"/>
      <c r="J59" s="186"/>
      <c r="K59" s="186"/>
      <c r="L59" s="187"/>
      <c r="M59" s="187"/>
      <c r="N59" s="187"/>
      <c r="O59" s="187"/>
      <c r="P59" s="187"/>
      <c r="Q59" s="188"/>
      <c r="R59" s="188"/>
      <c r="S59" s="188"/>
      <c r="T59" s="188"/>
      <c r="U59" s="188"/>
      <c r="V59" s="188"/>
      <c r="W59" s="188"/>
      <c r="X59" s="188"/>
      <c r="Y59" s="187"/>
      <c r="Z59" s="187"/>
    </row>
    <row r="60" spans="1:26" ht="21" thickBot="1" x14ac:dyDescent="0.35">
      <c r="A60" s="10"/>
      <c r="B60" s="48" t="s">
        <v>123</v>
      </c>
      <c r="C60" s="18" t="s">
        <v>124</v>
      </c>
      <c r="D60" s="18"/>
      <c r="E60" s="18"/>
      <c r="F60" s="323">
        <f>VLOOKUP($C$12,ALLCTBS,23,FALSE)</f>
        <v>0</v>
      </c>
      <c r="G60" s="12"/>
      <c r="H60" s="189"/>
      <c r="I60" s="186"/>
      <c r="J60" s="186"/>
      <c r="K60" s="186"/>
      <c r="L60" s="187"/>
      <c r="M60" s="187"/>
      <c r="N60" s="187"/>
      <c r="O60" s="187"/>
      <c r="P60" s="187"/>
      <c r="Q60" s="188"/>
      <c r="R60" s="188"/>
      <c r="S60" s="188"/>
      <c r="T60" s="188"/>
      <c r="U60" s="188"/>
      <c r="V60" s="188"/>
      <c r="W60" s="188"/>
      <c r="X60" s="188"/>
      <c r="Y60" s="187"/>
      <c r="Z60" s="187"/>
    </row>
    <row r="61" spans="1:26" ht="16.5" thickBot="1" x14ac:dyDescent="0.3">
      <c r="A61" s="10"/>
      <c r="B61" s="48"/>
      <c r="C61" s="18"/>
      <c r="D61" s="18"/>
      <c r="E61" s="18"/>
      <c r="F61" s="33"/>
      <c r="G61" s="12"/>
      <c r="H61" s="189"/>
      <c r="I61" s="186"/>
      <c r="J61" s="186"/>
      <c r="K61" s="186"/>
      <c r="L61" s="187"/>
      <c r="M61" s="187"/>
      <c r="N61" s="187"/>
      <c r="O61" s="187"/>
      <c r="P61" s="187"/>
      <c r="Q61" s="188"/>
      <c r="R61" s="188"/>
      <c r="S61" s="188"/>
      <c r="T61" s="188"/>
      <c r="U61" s="188"/>
      <c r="V61" s="188"/>
      <c r="W61" s="188"/>
      <c r="X61" s="188"/>
      <c r="Y61" s="187"/>
      <c r="Z61" s="187"/>
    </row>
    <row r="62" spans="1:26" ht="21" thickBot="1" x14ac:dyDescent="0.35">
      <c r="A62" s="10"/>
      <c r="B62" s="48" t="s">
        <v>125</v>
      </c>
      <c r="C62" s="529" t="s">
        <v>144</v>
      </c>
      <c r="D62" s="529"/>
      <c r="E62" s="18"/>
      <c r="F62" s="323">
        <f>VLOOKUP($C$12,ALLCTBS,24,FALSE)</f>
        <v>53</v>
      </c>
      <c r="G62" s="12"/>
      <c r="H62" s="189"/>
      <c r="I62" s="186"/>
      <c r="J62" s="186"/>
      <c r="K62" s="186"/>
      <c r="L62" s="187"/>
      <c r="M62" s="187"/>
      <c r="N62" s="187"/>
      <c r="O62" s="187"/>
      <c r="P62" s="187"/>
      <c r="Q62" s="188"/>
      <c r="R62" s="188"/>
      <c r="S62" s="188"/>
      <c r="T62" s="188"/>
      <c r="U62" s="188"/>
      <c r="V62" s="188"/>
      <c r="W62" s="188"/>
      <c r="X62" s="188"/>
      <c r="Y62" s="187"/>
      <c r="Z62" s="187"/>
    </row>
    <row r="63" spans="1:26" ht="15" x14ac:dyDescent="0.2">
      <c r="A63" s="10"/>
      <c r="B63" s="18"/>
      <c r="C63" s="529"/>
      <c r="D63" s="529"/>
      <c r="E63" s="18"/>
      <c r="F63" s="36"/>
      <c r="G63" s="12"/>
      <c r="H63" s="189"/>
      <c r="I63" s="186"/>
      <c r="J63" s="186"/>
      <c r="K63" s="186"/>
      <c r="L63" s="187"/>
      <c r="M63" s="187"/>
      <c r="N63" s="187"/>
      <c r="O63" s="187"/>
      <c r="P63" s="187"/>
      <c r="Q63" s="188"/>
      <c r="R63" s="188"/>
      <c r="S63" s="188"/>
      <c r="T63" s="188"/>
      <c r="U63" s="188"/>
      <c r="V63" s="188"/>
      <c r="W63" s="188"/>
      <c r="X63" s="188"/>
      <c r="Y63" s="187"/>
      <c r="Z63" s="187"/>
    </row>
    <row r="64" spans="1:26" ht="15.75" thickBot="1" x14ac:dyDescent="0.25">
      <c r="A64" s="10"/>
      <c r="B64" s="18"/>
      <c r="C64" s="18"/>
      <c r="D64" s="18"/>
      <c r="E64" s="18"/>
      <c r="F64" s="101"/>
      <c r="G64" s="12"/>
      <c r="H64" s="189"/>
      <c r="I64" s="190" t="s">
        <v>656</v>
      </c>
      <c r="K64" s="190" t="s">
        <v>657</v>
      </c>
      <c r="L64" s="191" t="s">
        <v>658</v>
      </c>
      <c r="M64" s="187"/>
      <c r="N64" s="187"/>
      <c r="O64" s="187"/>
      <c r="P64" s="187"/>
      <c r="Q64" s="188"/>
      <c r="R64" s="188"/>
      <c r="S64" s="188"/>
      <c r="T64" s="188"/>
      <c r="U64" s="188"/>
      <c r="V64" s="188"/>
      <c r="W64" s="188"/>
      <c r="X64" s="188"/>
      <c r="Y64" s="187"/>
      <c r="Z64" s="187"/>
    </row>
    <row r="65" spans="1:38" ht="21" thickBot="1" x14ac:dyDescent="0.35">
      <c r="A65" s="10"/>
      <c r="B65" s="17"/>
      <c r="C65" s="17" t="s">
        <v>126</v>
      </c>
      <c r="D65" s="18"/>
      <c r="E65" s="18"/>
      <c r="F65" s="325">
        <f>VLOOKUP($C$12,ALLCTBS,25,FALSE)</f>
        <v>2100</v>
      </c>
      <c r="G65" s="12"/>
      <c r="H65" s="189"/>
      <c r="I65" s="183">
        <f>IF(F65=L65,0,IF(AND(F65&gt;0,K65=1),2,1))</f>
        <v>0</v>
      </c>
      <c r="J65" s="186"/>
      <c r="K65" s="183">
        <f>IF(AND(NOT(ISNUMBER('CTB Form'!E18)),NOT(ISNUMBER('CTB Form'!F18)),NOT(ISNUMBER('CTB Form'!G18)),NOT(ISNUMBER('CTB Form'!H18)),NOT(ISNUMBER('CTB Form'!I18)),NOT(ISNUMBER('CTB Form'!J18)),NOT(ISNUMBER('CTB Form'!K18)),NOT(ISNUMBER('CTB Form'!L18))),0,1)</f>
        <v>1</v>
      </c>
      <c r="L65" s="192">
        <f>'CTB Form'!M18</f>
        <v>2100</v>
      </c>
      <c r="M65" s="187"/>
      <c r="N65" s="187"/>
      <c r="O65" s="187"/>
      <c r="P65" s="187"/>
      <c r="Q65" s="188"/>
      <c r="R65" s="188"/>
      <c r="S65" s="188"/>
      <c r="T65" s="188"/>
      <c r="U65" s="188"/>
      <c r="V65" s="188"/>
      <c r="W65" s="188"/>
      <c r="X65" s="188"/>
      <c r="Y65" s="187"/>
      <c r="Z65" s="187"/>
    </row>
    <row r="66" spans="1:38" ht="16.5" thickBot="1" x14ac:dyDescent="0.3">
      <c r="A66" s="13"/>
      <c r="B66" s="43"/>
      <c r="C66" s="19"/>
      <c r="D66" s="19"/>
      <c r="E66" s="19"/>
      <c r="F66" s="100" t="str">
        <f>IF(AND(F65&lt;&gt;L65,L65&gt;0),"According to line 2 of the main CTB form the total number of exempt dwellings (class B and D to W) is equal to "&amp;L65,IF(AND(F65&lt;&gt;L65, K65=0),"Line 2 of the main CTB form is not complete"," "))</f>
        <v xml:space="preserve"> </v>
      </c>
      <c r="G66" s="15"/>
      <c r="H66" s="189"/>
      <c r="I66" s="186"/>
      <c r="J66" s="186"/>
      <c r="K66" s="186"/>
      <c r="L66" s="187"/>
      <c r="M66" s="187"/>
      <c r="N66" s="187"/>
      <c r="O66" s="187"/>
      <c r="P66" s="187"/>
      <c r="Q66" s="188"/>
      <c r="R66" s="188"/>
      <c r="S66" s="188"/>
      <c r="T66" s="188"/>
      <c r="U66" s="188"/>
      <c r="V66" s="188"/>
      <c r="W66" s="188"/>
      <c r="X66" s="188"/>
      <c r="Y66" s="187"/>
      <c r="Z66" s="187"/>
    </row>
    <row r="67" spans="1:38" ht="15.75" x14ac:dyDescent="0.25">
      <c r="A67" s="38"/>
      <c r="B67" s="47"/>
      <c r="C67" s="25"/>
      <c r="D67" s="25"/>
      <c r="E67" s="25"/>
      <c r="F67" s="25"/>
      <c r="G67" s="9"/>
      <c r="H67" s="189"/>
      <c r="I67" s="186"/>
      <c r="J67" s="186"/>
      <c r="K67" s="186"/>
      <c r="L67" s="187"/>
      <c r="M67" s="187"/>
      <c r="N67" s="187"/>
      <c r="O67" s="187"/>
      <c r="P67" s="187"/>
      <c r="Q67" s="188"/>
      <c r="R67" s="188"/>
      <c r="S67" s="188"/>
      <c r="T67" s="188"/>
      <c r="U67" s="188"/>
      <c r="V67" s="188"/>
      <c r="W67" s="188"/>
      <c r="X67" s="188"/>
      <c r="Y67" s="187"/>
      <c r="Z67" s="187"/>
    </row>
    <row r="68" spans="1:38" ht="15" customHeight="1" x14ac:dyDescent="0.2">
      <c r="A68" s="10"/>
      <c r="B68" s="533" t="s">
        <v>899</v>
      </c>
      <c r="C68" s="534"/>
      <c r="D68" s="534"/>
      <c r="E68" s="534"/>
      <c r="F68" s="534"/>
      <c r="G68" s="12"/>
      <c r="H68" s="189"/>
      <c r="I68" s="186"/>
      <c r="J68" s="186"/>
      <c r="K68" s="186"/>
      <c r="L68" s="187"/>
      <c r="M68" s="187"/>
      <c r="N68" s="187"/>
      <c r="O68" s="187"/>
      <c r="P68" s="187"/>
      <c r="Q68" s="188"/>
      <c r="R68" s="188"/>
      <c r="S68" s="188"/>
      <c r="T68" s="188"/>
      <c r="U68" s="188"/>
      <c r="V68" s="188"/>
      <c r="W68" s="188"/>
      <c r="X68" s="188"/>
      <c r="Y68" s="187"/>
      <c r="Z68" s="187"/>
    </row>
    <row r="69" spans="1:38" ht="15" customHeight="1" x14ac:dyDescent="0.2">
      <c r="A69" s="10"/>
      <c r="B69" s="534"/>
      <c r="C69" s="534"/>
      <c r="D69" s="534"/>
      <c r="E69" s="534"/>
      <c r="F69" s="534"/>
      <c r="G69" s="12"/>
      <c r="H69" s="189"/>
      <c r="I69" s="186"/>
      <c r="J69" s="186"/>
      <c r="K69" s="186"/>
      <c r="L69" s="187"/>
      <c r="M69" s="187"/>
      <c r="N69" s="187"/>
      <c r="O69" s="187"/>
      <c r="P69" s="187"/>
      <c r="Q69" s="188"/>
      <c r="R69" s="188"/>
      <c r="S69" s="188"/>
      <c r="T69" s="188"/>
      <c r="U69" s="188"/>
      <c r="V69" s="188"/>
      <c r="W69" s="188"/>
      <c r="X69" s="188"/>
      <c r="Y69" s="187"/>
      <c r="Z69" s="187"/>
    </row>
    <row r="70" spans="1:38" ht="15.75" x14ac:dyDescent="0.25">
      <c r="A70" s="10"/>
      <c r="B70" s="18"/>
      <c r="C70" s="20"/>
      <c r="D70" s="18"/>
      <c r="E70" s="18"/>
      <c r="F70" s="18"/>
      <c r="G70" s="12"/>
      <c r="H70" s="189"/>
      <c r="I70" s="186"/>
      <c r="J70" s="186"/>
      <c r="K70" s="186"/>
      <c r="L70" s="187"/>
      <c r="M70" s="187"/>
      <c r="N70" s="187"/>
      <c r="O70" s="187"/>
      <c r="P70" s="187"/>
      <c r="Q70" s="188"/>
      <c r="R70" s="188"/>
      <c r="S70" s="188"/>
      <c r="T70" s="188"/>
      <c r="U70" s="188"/>
      <c r="V70" s="188"/>
      <c r="W70" s="188"/>
      <c r="X70" s="188"/>
      <c r="Y70" s="187"/>
      <c r="Z70" s="187"/>
    </row>
    <row r="71" spans="1:38" ht="15" customHeight="1" x14ac:dyDescent="0.2">
      <c r="A71" s="10"/>
      <c r="B71" s="529" t="s">
        <v>900</v>
      </c>
      <c r="C71" s="538"/>
      <c r="D71" s="538"/>
      <c r="E71" s="538"/>
      <c r="F71" s="538"/>
      <c r="G71" s="12"/>
      <c r="H71" s="189"/>
      <c r="I71" s="186"/>
      <c r="J71" s="186"/>
      <c r="K71" s="186"/>
      <c r="L71" s="187"/>
      <c r="M71" s="187"/>
      <c r="N71" s="187"/>
      <c r="O71" s="187"/>
      <c r="P71" s="187"/>
      <c r="Q71" s="188"/>
      <c r="R71" s="188"/>
      <c r="S71" s="188"/>
      <c r="T71" s="188"/>
      <c r="U71" s="188"/>
      <c r="V71" s="188"/>
      <c r="W71" s="188"/>
      <c r="X71" s="188"/>
      <c r="Y71" s="187"/>
      <c r="Z71" s="187"/>
    </row>
    <row r="72" spans="1:38" ht="21" customHeight="1" x14ac:dyDescent="0.2">
      <c r="A72" s="10"/>
      <c r="B72" s="538"/>
      <c r="C72" s="538"/>
      <c r="D72" s="538"/>
      <c r="E72" s="538"/>
      <c r="F72" s="538"/>
      <c r="G72" s="12"/>
      <c r="H72" s="343"/>
      <c r="I72" s="186"/>
      <c r="J72" s="186"/>
      <c r="K72" s="186"/>
      <c r="L72" s="187"/>
      <c r="M72" s="187"/>
      <c r="N72" s="187"/>
      <c r="O72" s="187"/>
      <c r="P72" s="187"/>
      <c r="Q72" s="188"/>
      <c r="R72" s="188"/>
      <c r="S72" s="188"/>
      <c r="T72" s="188"/>
      <c r="U72" s="188"/>
      <c r="V72" s="188"/>
      <c r="W72" s="188"/>
      <c r="X72" s="188"/>
      <c r="Y72" s="187"/>
      <c r="Z72" s="187"/>
    </row>
    <row r="73" spans="1:38" ht="15" x14ac:dyDescent="0.2">
      <c r="A73" s="10"/>
      <c r="B73" s="538"/>
      <c r="C73" s="538"/>
      <c r="D73" s="538"/>
      <c r="E73" s="538"/>
      <c r="F73" s="538"/>
      <c r="G73" s="12"/>
      <c r="H73" s="343"/>
      <c r="I73" s="186"/>
      <c r="J73" s="186"/>
      <c r="K73" s="186"/>
      <c r="L73" s="187"/>
      <c r="M73" s="187"/>
      <c r="N73" s="187"/>
      <c r="O73" s="187"/>
      <c r="P73" s="187"/>
      <c r="Q73" s="188"/>
      <c r="R73" s="188"/>
      <c r="S73" s="188"/>
      <c r="T73" s="188"/>
      <c r="U73" s="188"/>
      <c r="V73" s="188"/>
      <c r="W73" s="188"/>
      <c r="X73" s="188"/>
      <c r="Y73" s="187"/>
      <c r="Z73" s="187"/>
    </row>
    <row r="74" spans="1:38" ht="15" x14ac:dyDescent="0.2">
      <c r="A74" s="10"/>
      <c r="B74" s="538"/>
      <c r="C74" s="538"/>
      <c r="D74" s="538"/>
      <c r="E74" s="538"/>
      <c r="F74" s="538"/>
      <c r="G74" s="12"/>
      <c r="H74" s="343"/>
      <c r="I74" s="186"/>
      <c r="J74" s="186"/>
      <c r="K74" s="186"/>
      <c r="L74" s="187"/>
      <c r="M74" s="187"/>
      <c r="N74" s="187"/>
      <c r="O74" s="187"/>
      <c r="P74" s="187"/>
      <c r="Q74" s="188"/>
      <c r="R74" s="188"/>
      <c r="S74" s="188"/>
      <c r="T74" s="188"/>
      <c r="U74" s="188"/>
      <c r="V74" s="188"/>
      <c r="W74" s="188"/>
      <c r="X74" s="188"/>
      <c r="Y74" s="187"/>
      <c r="Z74" s="187"/>
    </row>
    <row r="75" spans="1:38" ht="15" x14ac:dyDescent="0.2">
      <c r="A75" s="10"/>
      <c r="B75" s="538"/>
      <c r="C75" s="538"/>
      <c r="D75" s="538"/>
      <c r="E75" s="538"/>
      <c r="F75" s="538"/>
      <c r="G75" s="12"/>
      <c r="H75" s="189"/>
      <c r="I75" s="186"/>
      <c r="J75" s="186"/>
      <c r="K75" s="186"/>
      <c r="L75" s="187"/>
      <c r="M75" s="187"/>
      <c r="N75" s="187"/>
      <c r="O75" s="187"/>
      <c r="P75" s="187"/>
      <c r="Q75" s="188"/>
      <c r="R75" s="188"/>
      <c r="S75" s="188"/>
      <c r="T75" s="188"/>
      <c r="U75" s="188"/>
      <c r="V75" s="188"/>
      <c r="W75" s="188"/>
      <c r="X75" s="188"/>
      <c r="Y75" s="187"/>
      <c r="Z75" s="187"/>
    </row>
    <row r="76" spans="1:38" ht="16.5" thickBot="1" x14ac:dyDescent="0.3">
      <c r="A76" s="49"/>
      <c r="B76" s="40"/>
      <c r="C76" s="18"/>
      <c r="D76" s="18"/>
      <c r="E76" s="48" t="str">
        <f>IF(OR(F77="YES",F77="NO"), "","YES")</f>
        <v/>
      </c>
      <c r="F76" s="48" t="str">
        <f>IF(OR(F77="YES",F77="NO"), "","NO")</f>
        <v/>
      </c>
      <c r="G76" s="12"/>
      <c r="H76" s="189"/>
      <c r="I76" s="186"/>
      <c r="J76" s="186"/>
      <c r="K76" s="186"/>
      <c r="L76" s="187"/>
      <c r="M76" s="187"/>
      <c r="N76" s="187"/>
      <c r="O76" s="187"/>
      <c r="P76" s="187"/>
      <c r="Q76" s="188"/>
      <c r="R76" s="188"/>
      <c r="S76" s="188"/>
      <c r="T76" s="188"/>
      <c r="U76" s="188"/>
      <c r="V76" s="188"/>
      <c r="W76" s="188"/>
      <c r="X76" s="188"/>
      <c r="Y76" s="187"/>
      <c r="Z76" s="187"/>
    </row>
    <row r="77" spans="1:38" s="147" customFormat="1" ht="24.95" customHeight="1" thickBot="1" x14ac:dyDescent="0.25">
      <c r="A77" s="405"/>
      <c r="B77" s="406">
        <v>1</v>
      </c>
      <c r="C77" s="414" t="s">
        <v>901</v>
      </c>
      <c r="D77" s="414"/>
      <c r="E77" s="407" t="str">
        <f>IF(E76="YES", (VLOOKUP($C$12,POWERS,72,FALSE)),"")</f>
        <v/>
      </c>
      <c r="F77" s="407" t="str">
        <f>VLOOKUP($C$12,POWERS,70,FALSE)</f>
        <v>Yes</v>
      </c>
      <c r="G77" s="408"/>
      <c r="H77" s="409"/>
      <c r="I77" s="410"/>
      <c r="J77" s="410"/>
      <c r="K77" s="410"/>
      <c r="L77" s="411"/>
      <c r="M77" s="411"/>
      <c r="N77" s="411"/>
      <c r="O77" s="411"/>
      <c r="P77" s="411"/>
      <c r="Q77" s="412"/>
      <c r="R77" s="412"/>
      <c r="S77" s="412"/>
      <c r="T77" s="412"/>
      <c r="U77" s="412"/>
      <c r="V77" s="412"/>
      <c r="W77" s="412"/>
      <c r="X77" s="412"/>
      <c r="Y77" s="411"/>
      <c r="Z77" s="411"/>
      <c r="AA77" s="410"/>
      <c r="AB77" s="410"/>
      <c r="AC77" s="410"/>
      <c r="AD77" s="410"/>
      <c r="AE77" s="410"/>
      <c r="AF77" s="410"/>
      <c r="AG77" s="410"/>
      <c r="AH77" s="410"/>
      <c r="AI77" s="410"/>
      <c r="AJ77" s="410"/>
      <c r="AK77" s="410"/>
      <c r="AL77" s="410"/>
    </row>
    <row r="78" spans="1:38" ht="12.75" customHeight="1" thickBot="1" x14ac:dyDescent="0.3">
      <c r="A78" s="10"/>
      <c r="B78" s="17"/>
      <c r="C78" s="413"/>
      <c r="D78" s="413"/>
      <c r="E78" s="18"/>
      <c r="F78" s="18"/>
      <c r="G78" s="12"/>
      <c r="H78" s="181"/>
      <c r="L78" s="182"/>
      <c r="M78" s="182"/>
      <c r="N78" s="182"/>
      <c r="O78" s="182"/>
      <c r="P78" s="182"/>
      <c r="Q78" s="185"/>
      <c r="R78" s="185"/>
      <c r="S78" s="185"/>
      <c r="T78" s="185"/>
      <c r="U78" s="185"/>
      <c r="V78" s="185"/>
      <c r="W78" s="185"/>
      <c r="X78" s="185"/>
      <c r="Y78" s="182"/>
      <c r="Z78" s="182"/>
    </row>
    <row r="79" spans="1:38" s="147" customFormat="1" ht="24.95" customHeight="1" thickBot="1" x14ac:dyDescent="0.25">
      <c r="A79" s="405"/>
      <c r="B79" s="406">
        <v>2</v>
      </c>
      <c r="C79" s="414" t="s">
        <v>904</v>
      </c>
      <c r="D79" s="414"/>
      <c r="E79" s="407" t="str">
        <f>IF(E76="YES", (VLOOKUP($C$12,POWERS,73,FALSE)),"")</f>
        <v/>
      </c>
      <c r="F79" s="407" t="str">
        <f>VLOOKUP($C$12,POWERS,71,FALSE)</f>
        <v>No</v>
      </c>
      <c r="G79" s="408"/>
      <c r="H79" s="409"/>
      <c r="I79" s="410"/>
      <c r="J79" s="410"/>
      <c r="K79" s="410"/>
      <c r="L79" s="411"/>
      <c r="M79" s="411"/>
      <c r="N79" s="411"/>
      <c r="O79" s="411"/>
      <c r="P79" s="411"/>
      <c r="Q79" s="412"/>
      <c r="R79" s="412"/>
      <c r="S79" s="412"/>
      <c r="T79" s="412"/>
      <c r="U79" s="412"/>
      <c r="V79" s="412"/>
      <c r="W79" s="412"/>
      <c r="X79" s="412"/>
      <c r="Y79" s="411"/>
      <c r="Z79" s="411"/>
      <c r="AA79" s="410"/>
      <c r="AB79" s="410"/>
      <c r="AC79" s="410"/>
      <c r="AD79" s="410"/>
      <c r="AE79" s="410"/>
      <c r="AF79" s="410"/>
      <c r="AG79" s="410"/>
      <c r="AH79" s="410"/>
      <c r="AI79" s="410"/>
      <c r="AJ79" s="410"/>
      <c r="AK79" s="410"/>
      <c r="AL79" s="410"/>
    </row>
    <row r="80" spans="1:38" ht="15" x14ac:dyDescent="0.2">
      <c r="A80" s="10"/>
      <c r="B80" s="529"/>
      <c r="C80" s="529"/>
      <c r="D80" s="529"/>
      <c r="E80" s="529"/>
      <c r="F80" s="529"/>
      <c r="G80" s="12"/>
      <c r="H80" s="189"/>
      <c r="I80" s="186"/>
      <c r="J80" s="186"/>
      <c r="K80" s="186"/>
      <c r="L80" s="187"/>
      <c r="M80" s="187"/>
      <c r="N80" s="187"/>
      <c r="O80" s="187"/>
      <c r="P80" s="187"/>
      <c r="Q80" s="188"/>
      <c r="R80" s="188"/>
      <c r="S80" s="188"/>
      <c r="T80" s="188"/>
      <c r="U80" s="188"/>
      <c r="V80" s="188"/>
      <c r="W80" s="188"/>
      <c r="X80" s="188"/>
      <c r="Y80" s="187"/>
      <c r="Z80" s="187"/>
    </row>
    <row r="81" spans="1:26" hidden="1" x14ac:dyDescent="0.2">
      <c r="A81" s="10"/>
      <c r="B81" s="529"/>
      <c r="C81" s="529"/>
      <c r="D81" s="529"/>
      <c r="E81" s="529"/>
      <c r="F81" s="529"/>
      <c r="G81" s="12"/>
      <c r="H81" s="181"/>
      <c r="L81" s="182"/>
      <c r="M81" s="182"/>
      <c r="N81" s="182"/>
      <c r="O81" s="182"/>
      <c r="P81" s="182"/>
      <c r="Q81" s="185"/>
      <c r="R81" s="185"/>
      <c r="S81" s="185"/>
      <c r="T81" s="185"/>
      <c r="U81" s="185"/>
      <c r="V81" s="185"/>
      <c r="W81" s="185"/>
      <c r="X81" s="185"/>
      <c r="Y81" s="182"/>
      <c r="Z81" s="182"/>
    </row>
    <row r="82" spans="1:26" ht="19.5" hidden="1" customHeight="1" x14ac:dyDescent="0.25">
      <c r="A82" s="152"/>
      <c r="B82" s="17"/>
      <c r="C82" s="542"/>
      <c r="D82" s="542"/>
      <c r="E82" s="542"/>
      <c r="F82" s="542"/>
      <c r="G82" s="12"/>
      <c r="H82" s="181"/>
      <c r="L82" s="182"/>
      <c r="M82" s="182"/>
      <c r="N82" s="182"/>
      <c r="O82" s="182"/>
      <c r="P82" s="182"/>
      <c r="Q82" s="185"/>
      <c r="R82" s="185"/>
      <c r="S82" s="185"/>
      <c r="T82" s="185"/>
      <c r="U82" s="185"/>
      <c r="V82" s="185"/>
      <c r="W82" s="185"/>
      <c r="X82" s="185"/>
      <c r="Y82" s="182"/>
      <c r="Z82" s="182"/>
    </row>
    <row r="83" spans="1:26" ht="12" hidden="1" customHeight="1" x14ac:dyDescent="0.2">
      <c r="A83" s="152"/>
      <c r="B83" s="153"/>
      <c r="C83" s="542"/>
      <c r="D83" s="542"/>
      <c r="E83" s="542"/>
      <c r="F83" s="542"/>
      <c r="G83" s="12"/>
      <c r="H83" s="181"/>
      <c r="L83" s="182"/>
      <c r="M83" s="182"/>
      <c r="N83" s="182"/>
      <c r="O83" s="182"/>
      <c r="P83" s="182"/>
      <c r="Q83" s="185"/>
      <c r="R83" s="185"/>
      <c r="S83" s="185"/>
      <c r="T83" s="185"/>
      <c r="U83" s="185"/>
      <c r="V83" s="185"/>
      <c r="W83" s="185"/>
      <c r="X83" s="185"/>
      <c r="Y83" s="182"/>
      <c r="Z83" s="182"/>
    </row>
    <row r="84" spans="1:26" ht="15" hidden="1" x14ac:dyDescent="0.2">
      <c r="A84" s="152"/>
      <c r="B84" s="153"/>
      <c r="C84" s="153"/>
      <c r="D84" s="153"/>
      <c r="E84" s="153"/>
      <c r="F84" s="153"/>
      <c r="G84" s="12"/>
      <c r="H84" s="181"/>
      <c r="L84" s="182"/>
      <c r="M84" s="182"/>
      <c r="N84" s="182"/>
      <c r="O84" s="182"/>
      <c r="P84" s="182"/>
      <c r="Q84" s="185"/>
      <c r="R84" s="185"/>
      <c r="S84" s="185"/>
      <c r="T84" s="185"/>
      <c r="U84" s="185"/>
      <c r="V84" s="185"/>
      <c r="W84" s="185"/>
      <c r="X84" s="185"/>
      <c r="Y84" s="182"/>
      <c r="Z84" s="182"/>
    </row>
    <row r="85" spans="1:26" ht="15" hidden="1" customHeight="1" x14ac:dyDescent="0.2">
      <c r="A85" s="152"/>
      <c r="B85" s="153"/>
      <c r="C85" s="153"/>
      <c r="D85" s="153"/>
      <c r="E85" s="153"/>
      <c r="F85" s="153"/>
      <c r="G85" s="12"/>
      <c r="H85" s="181"/>
      <c r="L85" s="182"/>
      <c r="M85" s="182"/>
      <c r="N85" s="182"/>
      <c r="O85" s="182"/>
      <c r="P85" s="182"/>
      <c r="Q85" s="185"/>
      <c r="R85" s="185"/>
      <c r="S85" s="185"/>
      <c r="T85" s="185"/>
      <c r="U85" s="185"/>
      <c r="V85" s="185"/>
      <c r="W85" s="185"/>
      <c r="X85" s="185"/>
      <c r="Y85" s="182"/>
      <c r="Z85" s="182"/>
    </row>
    <row r="86" spans="1:26" ht="15.75" hidden="1" x14ac:dyDescent="0.2">
      <c r="A86" s="10"/>
      <c r="B86" s="324"/>
      <c r="C86" s="324"/>
      <c r="D86" s="11"/>
      <c r="E86" s="153"/>
      <c r="F86" s="153"/>
      <c r="G86" s="12"/>
      <c r="H86" s="181"/>
      <c r="L86" s="182"/>
      <c r="M86" s="182"/>
      <c r="N86" s="182"/>
      <c r="O86" s="182"/>
      <c r="P86" s="182"/>
      <c r="Q86" s="185"/>
      <c r="R86" s="185"/>
      <c r="S86" s="185"/>
      <c r="T86" s="185"/>
      <c r="U86" s="185"/>
      <c r="V86" s="185"/>
      <c r="W86" s="185"/>
      <c r="X86" s="185"/>
      <c r="Y86" s="182"/>
      <c r="Z86" s="182"/>
    </row>
    <row r="87" spans="1:26" ht="13.5" thickBot="1" x14ac:dyDescent="0.25">
      <c r="A87" s="13"/>
      <c r="B87" s="14"/>
      <c r="C87" s="14"/>
      <c r="D87" s="14"/>
      <c r="E87" s="14"/>
      <c r="F87" s="14"/>
      <c r="G87" s="15"/>
      <c r="H87" s="181"/>
      <c r="L87" s="182"/>
      <c r="M87" s="182"/>
      <c r="N87" s="182"/>
      <c r="O87" s="182"/>
      <c r="P87" s="182"/>
      <c r="Q87" s="185"/>
      <c r="R87" s="185"/>
      <c r="S87" s="185"/>
      <c r="T87" s="185"/>
      <c r="U87" s="185"/>
      <c r="V87" s="185"/>
      <c r="W87" s="185"/>
      <c r="X87" s="185"/>
      <c r="Y87" s="182"/>
      <c r="Z87" s="182"/>
    </row>
    <row r="88" spans="1:26" x14ac:dyDescent="0.2">
      <c r="A88" s="38"/>
      <c r="B88" s="8"/>
      <c r="C88" s="8"/>
      <c r="D88" s="8"/>
      <c r="E88" s="8"/>
      <c r="F88" s="8"/>
      <c r="G88" s="9"/>
      <c r="H88" s="181"/>
      <c r="L88" s="182"/>
      <c r="M88" s="182"/>
      <c r="N88" s="182"/>
      <c r="O88" s="182"/>
      <c r="P88" s="182"/>
      <c r="Q88" s="185"/>
      <c r="R88" s="185"/>
      <c r="S88" s="185"/>
      <c r="T88" s="185"/>
      <c r="U88" s="185"/>
      <c r="V88" s="185"/>
      <c r="W88" s="185"/>
      <c r="X88" s="185"/>
      <c r="Y88" s="182"/>
      <c r="Z88" s="182"/>
    </row>
    <row r="89" spans="1:26" ht="15" x14ac:dyDescent="0.2">
      <c r="A89" s="10"/>
      <c r="B89" s="543" t="s">
        <v>902</v>
      </c>
      <c r="C89" s="544"/>
      <c r="D89" s="544"/>
      <c r="E89" s="544"/>
      <c r="F89" s="544"/>
      <c r="G89" s="12"/>
      <c r="H89" s="189"/>
      <c r="I89" s="186"/>
      <c r="J89" s="186"/>
      <c r="K89" s="186"/>
      <c r="L89" s="187"/>
      <c r="M89" s="187"/>
      <c r="N89" s="187"/>
      <c r="O89" s="187"/>
      <c r="P89" s="187"/>
      <c r="Q89" s="188"/>
      <c r="R89" s="188"/>
      <c r="S89" s="188"/>
      <c r="T89" s="188"/>
      <c r="U89" s="188"/>
      <c r="V89" s="188"/>
      <c r="W89" s="188"/>
      <c r="X89" s="188"/>
      <c r="Y89" s="187"/>
      <c r="Z89" s="187"/>
    </row>
    <row r="90" spans="1:26" ht="15" x14ac:dyDescent="0.2">
      <c r="A90" s="10"/>
      <c r="B90" s="543"/>
      <c r="C90" s="544"/>
      <c r="D90" s="544"/>
      <c r="E90" s="544"/>
      <c r="F90" s="544"/>
      <c r="G90" s="12"/>
      <c r="H90" s="189"/>
      <c r="I90" s="186"/>
      <c r="J90" s="186"/>
      <c r="K90" s="186"/>
      <c r="L90" s="187"/>
      <c r="M90" s="187"/>
      <c r="N90" s="187"/>
      <c r="O90" s="187"/>
      <c r="P90" s="187"/>
      <c r="Q90" s="188"/>
      <c r="R90" s="188"/>
      <c r="S90" s="188"/>
      <c r="T90" s="188"/>
      <c r="U90" s="188"/>
      <c r="V90" s="188"/>
      <c r="W90" s="188"/>
      <c r="X90" s="188"/>
      <c r="Y90" s="187"/>
      <c r="Z90" s="187"/>
    </row>
    <row r="91" spans="1:26" x14ac:dyDescent="0.2">
      <c r="A91" s="10"/>
      <c r="B91" s="544"/>
      <c r="C91" s="544"/>
      <c r="D91" s="544"/>
      <c r="E91" s="544"/>
      <c r="F91" s="544"/>
      <c r="G91" s="12"/>
      <c r="H91" s="181"/>
      <c r="L91" s="182"/>
      <c r="M91" s="182"/>
      <c r="N91" s="182"/>
      <c r="O91" s="182"/>
      <c r="P91" s="182"/>
      <c r="Q91" s="185"/>
      <c r="R91" s="185"/>
      <c r="S91" s="185"/>
      <c r="T91" s="185"/>
      <c r="U91" s="185"/>
      <c r="V91" s="185"/>
      <c r="W91" s="185"/>
      <c r="X91" s="185"/>
      <c r="Y91" s="182"/>
      <c r="Z91" s="182"/>
    </row>
    <row r="92" spans="1:26" ht="14.25" x14ac:dyDescent="0.2">
      <c r="A92" s="10"/>
      <c r="B92" s="22"/>
      <c r="C92" s="22"/>
      <c r="D92" s="22"/>
      <c r="E92" s="22"/>
      <c r="F92" s="22"/>
      <c r="G92" s="12"/>
      <c r="H92" s="181"/>
      <c r="L92" s="182"/>
      <c r="M92" s="182"/>
      <c r="N92" s="182"/>
      <c r="O92" s="182"/>
      <c r="P92" s="182"/>
      <c r="Q92" s="182"/>
      <c r="R92" s="182"/>
      <c r="S92" s="182"/>
      <c r="T92" s="182"/>
      <c r="U92" s="182"/>
      <c r="V92" s="182"/>
      <c r="W92" s="182"/>
      <c r="X92" s="182"/>
      <c r="Y92" s="182"/>
      <c r="Z92" s="182"/>
    </row>
    <row r="93" spans="1:26" ht="36.75" customHeight="1" x14ac:dyDescent="0.2">
      <c r="A93" s="545" t="s">
        <v>143</v>
      </c>
      <c r="B93" s="546"/>
      <c r="C93" s="546"/>
      <c r="D93" s="546"/>
      <c r="E93" s="546"/>
      <c r="F93" s="546"/>
      <c r="G93" s="547"/>
      <c r="H93" s="181"/>
      <c r="L93" s="182"/>
      <c r="M93" s="182"/>
      <c r="N93" s="182"/>
      <c r="O93" s="182"/>
      <c r="P93" s="182"/>
      <c r="Q93" s="185"/>
      <c r="R93" s="185"/>
      <c r="S93" s="185"/>
      <c r="T93" s="185"/>
      <c r="U93" s="185"/>
      <c r="V93" s="185"/>
      <c r="W93" s="185"/>
      <c r="X93" s="185"/>
      <c r="Y93" s="182"/>
      <c r="Z93" s="182"/>
    </row>
    <row r="94" spans="1:26" ht="15" x14ac:dyDescent="0.2">
      <c r="A94" s="10"/>
      <c r="B94" s="42"/>
      <c r="C94" s="18"/>
      <c r="D94" s="11"/>
      <c r="E94" s="11"/>
      <c r="F94" s="11"/>
      <c r="G94" s="12"/>
      <c r="H94" s="181"/>
      <c r="L94" s="182"/>
      <c r="M94" s="182"/>
      <c r="N94" s="182"/>
      <c r="O94" s="182"/>
      <c r="P94" s="182"/>
      <c r="Q94" s="185"/>
      <c r="R94" s="185"/>
      <c r="S94" s="185"/>
      <c r="T94" s="185"/>
      <c r="U94" s="185"/>
      <c r="V94" s="185"/>
      <c r="W94" s="185"/>
      <c r="X94" s="185"/>
      <c r="Y94" s="182"/>
      <c r="Z94" s="182"/>
    </row>
    <row r="95" spans="1:26" ht="16.5" thickBot="1" x14ac:dyDescent="0.3">
      <c r="A95" s="10"/>
      <c r="B95" s="17" t="s">
        <v>127</v>
      </c>
      <c r="C95" s="18"/>
      <c r="D95" s="11"/>
      <c r="E95" s="11"/>
      <c r="F95" s="11"/>
      <c r="G95" s="12"/>
      <c r="H95" s="181"/>
      <c r="L95" s="182"/>
      <c r="M95" s="182"/>
      <c r="N95" s="182"/>
      <c r="O95" s="182"/>
      <c r="P95" s="182"/>
      <c r="Q95" s="185"/>
      <c r="R95" s="185"/>
      <c r="S95" s="185"/>
      <c r="T95" s="185"/>
      <c r="U95" s="185"/>
      <c r="V95" s="185"/>
      <c r="W95" s="185"/>
      <c r="X95" s="185"/>
      <c r="Y95" s="182"/>
      <c r="Z95" s="182"/>
    </row>
    <row r="96" spans="1:26" ht="21" thickBot="1" x14ac:dyDescent="0.35">
      <c r="A96" s="10"/>
      <c r="B96" s="17" t="s">
        <v>271</v>
      </c>
      <c r="C96" s="18"/>
      <c r="D96" s="11"/>
      <c r="E96" s="11"/>
      <c r="F96" s="326">
        <f>VLOOKUP($C$12,POWERS,28,FALSE)</f>
        <v>12</v>
      </c>
      <c r="G96" s="12"/>
      <c r="H96" s="181"/>
      <c r="L96" s="182"/>
      <c r="M96" s="182"/>
      <c r="N96" s="182"/>
      <c r="O96" s="182"/>
      <c r="P96" s="182"/>
      <c r="Q96" s="185"/>
      <c r="R96" s="185"/>
      <c r="S96" s="185"/>
      <c r="T96" s="185"/>
      <c r="U96" s="185"/>
      <c r="V96" s="185"/>
      <c r="W96" s="185"/>
      <c r="X96" s="185"/>
      <c r="Y96" s="182"/>
      <c r="Z96" s="182"/>
    </row>
    <row r="97" spans="1:26" ht="16.5" thickBot="1" x14ac:dyDescent="0.3">
      <c r="A97" s="10"/>
      <c r="B97" s="17"/>
      <c r="C97" s="18"/>
      <c r="D97" s="11"/>
      <c r="E97" s="11"/>
      <c r="F97" s="21"/>
      <c r="G97" s="12"/>
      <c r="H97" s="181"/>
      <c r="L97" s="182"/>
      <c r="M97" s="182"/>
      <c r="N97" s="182"/>
      <c r="O97" s="182"/>
      <c r="P97" s="182"/>
      <c r="Q97" s="185"/>
      <c r="R97" s="185"/>
      <c r="S97" s="185"/>
      <c r="T97" s="185"/>
      <c r="U97" s="185"/>
      <c r="V97" s="185"/>
      <c r="W97" s="185"/>
      <c r="X97" s="185"/>
      <c r="Y97" s="182"/>
      <c r="Z97" s="182"/>
    </row>
    <row r="98" spans="1:26" ht="21" thickBot="1" x14ac:dyDescent="0.35">
      <c r="A98" s="10"/>
      <c r="B98" s="17" t="s">
        <v>272</v>
      </c>
      <c r="C98" s="18"/>
      <c r="D98" s="11"/>
      <c r="E98" s="11"/>
      <c r="F98" s="326">
        <f>VLOOKUP($C$12,POWERS,29,FALSE)</f>
        <v>163</v>
      </c>
      <c r="G98" s="12"/>
      <c r="H98" s="181"/>
      <c r="L98" s="182"/>
      <c r="M98" s="182"/>
      <c r="N98" s="182"/>
      <c r="O98" s="182"/>
      <c r="P98" s="182"/>
      <c r="Q98" s="185"/>
      <c r="R98" s="185"/>
      <c r="S98" s="185"/>
      <c r="T98" s="185"/>
      <c r="U98" s="185"/>
      <c r="V98" s="185"/>
      <c r="W98" s="185"/>
      <c r="X98" s="185"/>
      <c r="Y98" s="182"/>
      <c r="Z98" s="182"/>
    </row>
    <row r="99" spans="1:26" ht="16.5" thickBot="1" x14ac:dyDescent="0.3">
      <c r="A99" s="10"/>
      <c r="B99" s="17"/>
      <c r="C99" s="18"/>
      <c r="D99" s="11"/>
      <c r="E99" s="11"/>
      <c r="F99" s="21"/>
      <c r="G99" s="12"/>
      <c r="H99" s="181"/>
      <c r="L99" s="182"/>
      <c r="M99" s="182"/>
      <c r="N99" s="182"/>
      <c r="O99" s="182"/>
      <c r="P99" s="182"/>
      <c r="Q99" s="185"/>
      <c r="R99" s="185"/>
      <c r="S99" s="185"/>
      <c r="T99" s="185"/>
      <c r="U99" s="185"/>
      <c r="V99" s="185"/>
      <c r="W99" s="185"/>
      <c r="X99" s="185"/>
      <c r="Y99" s="182"/>
      <c r="Z99" s="182"/>
    </row>
    <row r="100" spans="1:26" ht="21" thickBot="1" x14ac:dyDescent="0.35">
      <c r="A100" s="10"/>
      <c r="B100" s="17" t="s">
        <v>273</v>
      </c>
      <c r="C100" s="18"/>
      <c r="D100" s="11"/>
      <c r="E100" s="11"/>
      <c r="F100" s="326">
        <f>VLOOKUP($C$12,POWERS,30,FALSE)</f>
        <v>0</v>
      </c>
      <c r="G100" s="12"/>
      <c r="H100" s="181"/>
      <c r="L100" s="182"/>
      <c r="M100" s="182"/>
      <c r="N100" s="182"/>
      <c r="O100" s="182"/>
      <c r="P100" s="182"/>
      <c r="Q100" s="185"/>
      <c r="R100" s="185"/>
      <c r="S100" s="185"/>
      <c r="T100" s="185"/>
      <c r="U100" s="185"/>
      <c r="V100" s="185"/>
      <c r="W100" s="185"/>
      <c r="X100" s="185"/>
      <c r="Y100" s="182"/>
      <c r="Z100" s="182"/>
    </row>
    <row r="101" spans="1:26" ht="16.5" thickBot="1" x14ac:dyDescent="0.3">
      <c r="A101" s="10"/>
      <c r="B101" s="17"/>
      <c r="C101" s="18"/>
      <c r="D101" s="11"/>
      <c r="E101" s="11"/>
      <c r="F101" s="21"/>
      <c r="G101" s="12"/>
      <c r="H101" s="181"/>
      <c r="L101" s="182"/>
      <c r="M101" s="182"/>
      <c r="N101" s="182"/>
      <c r="O101" s="182"/>
      <c r="P101" s="182"/>
      <c r="Q101" s="185"/>
      <c r="R101" s="185"/>
      <c r="S101" s="185"/>
      <c r="T101" s="185"/>
      <c r="U101" s="185"/>
      <c r="V101" s="185"/>
      <c r="W101" s="185"/>
      <c r="X101" s="185"/>
      <c r="Y101" s="182"/>
      <c r="Z101" s="182"/>
    </row>
    <row r="102" spans="1:26" ht="21" thickBot="1" x14ac:dyDescent="0.35">
      <c r="A102" s="10"/>
      <c r="B102" s="17" t="s">
        <v>274</v>
      </c>
      <c r="C102" s="18"/>
      <c r="D102" s="11"/>
      <c r="E102" s="11"/>
      <c r="F102" s="326">
        <f>VLOOKUP($C$12,POWERS,31,FALSE)</f>
        <v>11</v>
      </c>
      <c r="G102" s="12"/>
      <c r="H102" s="181"/>
      <c r="L102" s="182"/>
      <c r="M102" s="182"/>
      <c r="N102" s="182"/>
      <c r="O102" s="182"/>
      <c r="P102" s="182"/>
      <c r="Q102" s="185"/>
      <c r="R102" s="185"/>
      <c r="S102" s="185"/>
      <c r="T102" s="185"/>
      <c r="U102" s="185"/>
      <c r="V102" s="185"/>
      <c r="W102" s="185"/>
      <c r="X102" s="185"/>
      <c r="Y102" s="182"/>
      <c r="Z102" s="182"/>
    </row>
    <row r="103" spans="1:26" ht="15.75" thickBot="1" x14ac:dyDescent="0.25">
      <c r="A103" s="10"/>
      <c r="B103" s="18"/>
      <c r="C103" s="18"/>
      <c r="D103" s="11"/>
      <c r="E103" s="11"/>
      <c r="F103" s="21"/>
      <c r="G103" s="12"/>
      <c r="H103" s="181"/>
      <c r="L103" s="182"/>
      <c r="M103" s="182"/>
      <c r="N103" s="182"/>
      <c r="O103" s="182"/>
      <c r="P103" s="182"/>
      <c r="Q103" s="185"/>
      <c r="R103" s="185"/>
      <c r="S103" s="185"/>
      <c r="T103" s="185"/>
      <c r="U103" s="185"/>
      <c r="V103" s="185"/>
      <c r="W103" s="185"/>
      <c r="X103" s="185"/>
      <c r="Y103" s="182"/>
      <c r="Z103" s="182"/>
    </row>
    <row r="104" spans="1:26" ht="21" thickBot="1" x14ac:dyDescent="0.35">
      <c r="A104" s="10"/>
      <c r="B104" s="17" t="s">
        <v>275</v>
      </c>
      <c r="C104" s="18"/>
      <c r="D104" s="11"/>
      <c r="E104" s="11"/>
      <c r="F104" s="326">
        <f>VLOOKUP($C$12,POWERS,32,FALSE)</f>
        <v>0</v>
      </c>
      <c r="G104" s="12"/>
      <c r="H104" s="181"/>
      <c r="L104" s="182"/>
      <c r="M104" s="182"/>
      <c r="N104" s="182"/>
      <c r="O104" s="182"/>
      <c r="P104" s="182"/>
      <c r="Q104" s="185"/>
      <c r="R104" s="185"/>
      <c r="S104" s="185"/>
      <c r="T104" s="185"/>
      <c r="U104" s="185"/>
      <c r="V104" s="185"/>
      <c r="W104" s="185"/>
      <c r="X104" s="185"/>
      <c r="Y104" s="182"/>
      <c r="Z104" s="182"/>
    </row>
    <row r="105" spans="1:26" ht="16.5" thickBot="1" x14ac:dyDescent="0.3">
      <c r="A105" s="10"/>
      <c r="B105" s="17"/>
      <c r="C105" s="18"/>
      <c r="D105" s="11"/>
      <c r="E105" s="11"/>
      <c r="F105" s="21"/>
      <c r="G105" s="12"/>
      <c r="H105" s="181"/>
      <c r="L105" s="182"/>
      <c r="M105" s="182"/>
      <c r="N105" s="182"/>
      <c r="O105" s="182"/>
      <c r="P105" s="182"/>
      <c r="Q105" s="185"/>
      <c r="R105" s="185"/>
      <c r="S105" s="185"/>
      <c r="T105" s="185"/>
      <c r="U105" s="185"/>
      <c r="V105" s="185"/>
      <c r="W105" s="185"/>
      <c r="X105" s="185"/>
      <c r="Y105" s="182"/>
      <c r="Z105" s="182"/>
    </row>
    <row r="106" spans="1:26" ht="21" thickBot="1" x14ac:dyDescent="0.35">
      <c r="A106" s="10"/>
      <c r="B106" s="17" t="s">
        <v>276</v>
      </c>
      <c r="C106" s="18"/>
      <c r="D106" s="11"/>
      <c r="E106" s="11"/>
      <c r="F106" s="326">
        <f>VLOOKUP($C$12,POWERS,33,FALSE)</f>
        <v>306</v>
      </c>
      <c r="G106" s="12"/>
      <c r="H106" s="181"/>
      <c r="L106" s="182"/>
      <c r="M106" s="182"/>
      <c r="N106" s="182"/>
      <c r="O106" s="182"/>
      <c r="P106" s="182"/>
      <c r="Q106" s="185"/>
      <c r="R106" s="185"/>
      <c r="S106" s="185"/>
      <c r="T106" s="185"/>
      <c r="U106" s="185"/>
      <c r="V106" s="185"/>
      <c r="W106" s="185"/>
      <c r="X106" s="185"/>
      <c r="Y106" s="182"/>
      <c r="Z106" s="182"/>
    </row>
    <row r="107" spans="1:26" ht="16.5" thickBot="1" x14ac:dyDescent="0.3">
      <c r="A107" s="10"/>
      <c r="B107" s="17"/>
      <c r="C107" s="18"/>
      <c r="D107" s="11"/>
      <c r="E107" s="11"/>
      <c r="F107" s="21"/>
      <c r="G107" s="12"/>
      <c r="H107" s="181"/>
      <c r="L107" s="182"/>
      <c r="M107" s="182"/>
      <c r="N107" s="182"/>
      <c r="O107" s="182"/>
      <c r="P107" s="182"/>
      <c r="Q107" s="185"/>
      <c r="R107" s="185"/>
      <c r="S107" s="185"/>
      <c r="T107" s="185"/>
      <c r="U107" s="185"/>
      <c r="V107" s="185"/>
      <c r="W107" s="185"/>
      <c r="X107" s="185"/>
      <c r="Y107" s="182"/>
      <c r="Z107" s="182"/>
    </row>
    <row r="108" spans="1:26" ht="21" thickBot="1" x14ac:dyDescent="0.35">
      <c r="A108" s="10"/>
      <c r="B108" s="17" t="s">
        <v>277</v>
      </c>
      <c r="C108" s="18"/>
      <c r="D108" s="23"/>
      <c r="E108" s="23"/>
      <c r="F108" s="326">
        <f>VLOOKUP($C$12,POWERS,34,FALSE)</f>
        <v>247</v>
      </c>
      <c r="G108" s="12"/>
      <c r="H108" s="181"/>
      <c r="L108" s="182"/>
      <c r="M108" s="182"/>
      <c r="N108" s="182"/>
      <c r="O108" s="182"/>
      <c r="P108" s="182"/>
      <c r="Q108" s="185"/>
      <c r="R108" s="185"/>
      <c r="S108" s="185"/>
      <c r="T108" s="185"/>
      <c r="U108" s="185"/>
      <c r="V108" s="185"/>
      <c r="W108" s="185"/>
      <c r="X108" s="185"/>
      <c r="Y108" s="182"/>
      <c r="Z108" s="182"/>
    </row>
    <row r="109" spans="1:26" ht="15.75" thickBot="1" x14ac:dyDescent="0.25">
      <c r="A109" s="10"/>
      <c r="B109" s="18"/>
      <c r="C109" s="18"/>
      <c r="D109" s="11"/>
      <c r="E109" s="11"/>
      <c r="F109" s="8"/>
      <c r="G109" s="12"/>
      <c r="H109" s="181"/>
      <c r="L109" s="182"/>
      <c r="M109" s="182"/>
      <c r="N109" s="182"/>
      <c r="O109" s="182"/>
      <c r="P109" s="182"/>
      <c r="Q109" s="185"/>
      <c r="R109" s="185"/>
      <c r="S109" s="185"/>
      <c r="T109" s="185"/>
      <c r="U109" s="185"/>
      <c r="V109" s="185"/>
      <c r="W109" s="185"/>
      <c r="X109" s="185"/>
      <c r="Y109" s="182"/>
      <c r="Z109" s="182"/>
    </row>
    <row r="110" spans="1:26" ht="21" thickBot="1" x14ac:dyDescent="0.35">
      <c r="A110" s="10"/>
      <c r="B110" s="533" t="s">
        <v>278</v>
      </c>
      <c r="C110" s="541"/>
      <c r="D110" s="541"/>
      <c r="E110" s="18"/>
      <c r="F110" s="326">
        <f>VLOOKUP($C$12,POWERS,35,FALSE)</f>
        <v>553</v>
      </c>
      <c r="G110" s="12"/>
      <c r="H110" s="181"/>
      <c r="I110" s="183">
        <f>IF(F110&lt;0,1,IF(F110&gt;(F104+F106+F108),1,0))</f>
        <v>0</v>
      </c>
      <c r="L110" s="182"/>
      <c r="M110" s="182"/>
      <c r="N110" s="182"/>
      <c r="O110" s="182"/>
      <c r="P110" s="182"/>
      <c r="Q110" s="185"/>
      <c r="R110" s="185"/>
      <c r="S110" s="185"/>
      <c r="T110" s="185"/>
      <c r="U110" s="185"/>
      <c r="V110" s="185"/>
      <c r="W110" s="185"/>
      <c r="X110" s="185"/>
      <c r="Y110" s="182"/>
      <c r="Z110" s="182"/>
    </row>
    <row r="111" spans="1:26" ht="13.5" thickBot="1" x14ac:dyDescent="0.25">
      <c r="A111" s="10"/>
      <c r="B111" s="541"/>
      <c r="C111" s="541"/>
      <c r="D111" s="541"/>
      <c r="E111" s="11"/>
      <c r="F111" s="14"/>
      <c r="G111" s="12"/>
      <c r="H111" s="181"/>
      <c r="L111" s="182"/>
      <c r="M111" s="182"/>
      <c r="N111" s="182"/>
      <c r="O111" s="182"/>
      <c r="P111" s="182"/>
      <c r="Q111" s="185"/>
      <c r="R111" s="185"/>
      <c r="S111" s="185"/>
      <c r="T111" s="185"/>
      <c r="U111" s="185"/>
      <c r="V111" s="185"/>
      <c r="W111" s="185"/>
      <c r="X111" s="185"/>
      <c r="Y111" s="182"/>
      <c r="Z111" s="182"/>
    </row>
    <row r="112" spans="1:26" ht="21" thickBot="1" x14ac:dyDescent="0.35">
      <c r="A112" s="10"/>
      <c r="B112" s="17" t="s">
        <v>279</v>
      </c>
      <c r="C112" s="18"/>
      <c r="D112" s="11"/>
      <c r="E112" s="11"/>
      <c r="F112" s="326">
        <f>VLOOKUP($C$12,POWERS,36,FALSE)</f>
        <v>0</v>
      </c>
      <c r="G112" s="12"/>
      <c r="H112" s="181"/>
      <c r="L112" s="182"/>
      <c r="M112" s="182"/>
      <c r="N112" s="182"/>
      <c r="O112" s="182"/>
      <c r="P112" s="182"/>
      <c r="Q112" s="185"/>
      <c r="R112" s="185"/>
      <c r="S112" s="185"/>
      <c r="T112" s="185"/>
      <c r="U112" s="185"/>
      <c r="V112" s="185"/>
      <c r="W112" s="185"/>
      <c r="X112" s="185"/>
      <c r="Y112" s="182"/>
      <c r="Z112" s="182"/>
    </row>
    <row r="113" spans="1:26" ht="16.5" thickBot="1" x14ac:dyDescent="0.3">
      <c r="A113" s="10"/>
      <c r="B113" s="17"/>
      <c r="C113" s="18"/>
      <c r="D113" s="11"/>
      <c r="E113" s="11"/>
      <c r="F113" s="21"/>
      <c r="G113" s="12"/>
      <c r="H113" s="181"/>
      <c r="L113" s="182"/>
      <c r="M113" s="182"/>
      <c r="N113" s="182"/>
      <c r="O113" s="182"/>
      <c r="P113" s="182"/>
      <c r="Q113" s="185"/>
      <c r="R113" s="185"/>
      <c r="S113" s="185"/>
      <c r="T113" s="185"/>
      <c r="U113" s="185"/>
      <c r="V113" s="185"/>
      <c r="W113" s="185"/>
      <c r="X113" s="185"/>
      <c r="Y113" s="182"/>
      <c r="Z113" s="182"/>
    </row>
    <row r="114" spans="1:26" ht="21" thickBot="1" x14ac:dyDescent="0.35">
      <c r="A114" s="10"/>
      <c r="B114" s="17" t="s">
        <v>280</v>
      </c>
      <c r="C114" s="18"/>
      <c r="D114" s="11"/>
      <c r="E114" s="11"/>
      <c r="F114" s="326">
        <f>VLOOKUP($C$12,POWERS,37,FALSE)</f>
        <v>0</v>
      </c>
      <c r="G114" s="12"/>
      <c r="H114" s="181"/>
      <c r="L114" s="182"/>
      <c r="M114" s="182"/>
      <c r="N114" s="182"/>
      <c r="O114" s="182"/>
      <c r="P114" s="182"/>
      <c r="Q114" s="185"/>
      <c r="R114" s="185"/>
      <c r="S114" s="185"/>
      <c r="T114" s="185"/>
      <c r="U114" s="185"/>
      <c r="V114" s="185"/>
      <c r="W114" s="185"/>
      <c r="X114" s="185"/>
      <c r="Y114" s="182"/>
      <c r="Z114" s="182"/>
    </row>
    <row r="115" spans="1:26" ht="16.5" thickBot="1" x14ac:dyDescent="0.3">
      <c r="A115" s="10"/>
      <c r="B115" s="17"/>
      <c r="C115" s="18"/>
      <c r="D115" s="11"/>
      <c r="E115" s="11"/>
      <c r="F115" s="21"/>
      <c r="G115" s="12"/>
      <c r="H115" s="181"/>
      <c r="L115" s="182"/>
      <c r="M115" s="182"/>
      <c r="N115" s="182"/>
      <c r="O115" s="182"/>
      <c r="P115" s="182"/>
      <c r="Q115" s="185"/>
      <c r="R115" s="185"/>
      <c r="S115" s="185"/>
      <c r="T115" s="185"/>
      <c r="U115" s="185"/>
      <c r="V115" s="185"/>
      <c r="W115" s="185"/>
      <c r="X115" s="185"/>
      <c r="Y115" s="182"/>
      <c r="Z115" s="182"/>
    </row>
    <row r="116" spans="1:26" ht="21" thickBot="1" x14ac:dyDescent="0.35">
      <c r="A116" s="10"/>
      <c r="B116" s="17" t="s">
        <v>281</v>
      </c>
      <c r="C116" s="18"/>
      <c r="D116" s="11"/>
      <c r="E116" s="11"/>
      <c r="F116" s="326">
        <f>VLOOKUP($C$12,POWERS,38,FALSE)</f>
        <v>1</v>
      </c>
      <c r="G116" s="12"/>
      <c r="H116" s="181"/>
      <c r="L116" s="182"/>
      <c r="M116" s="182"/>
      <c r="N116" s="182"/>
      <c r="O116" s="182"/>
      <c r="P116" s="182"/>
      <c r="Q116" s="185"/>
      <c r="R116" s="185"/>
      <c r="S116" s="185"/>
      <c r="T116" s="185"/>
      <c r="U116" s="185"/>
      <c r="V116" s="185"/>
      <c r="W116" s="185"/>
      <c r="X116" s="185"/>
      <c r="Y116" s="182"/>
      <c r="Z116" s="182"/>
    </row>
    <row r="117" spans="1:26" ht="16.5" thickBot="1" x14ac:dyDescent="0.3">
      <c r="A117" s="10"/>
      <c r="B117" s="17"/>
      <c r="C117" s="18"/>
      <c r="D117" s="11"/>
      <c r="E117" s="11"/>
      <c r="F117" s="21"/>
      <c r="G117" s="12"/>
      <c r="H117" s="181"/>
      <c r="L117" s="182"/>
      <c r="M117" s="182"/>
      <c r="N117" s="182"/>
      <c r="O117" s="182"/>
      <c r="P117" s="182"/>
      <c r="Q117" s="185"/>
      <c r="R117" s="185"/>
      <c r="S117" s="185"/>
      <c r="T117" s="185"/>
      <c r="U117" s="185"/>
      <c r="V117" s="185"/>
      <c r="W117" s="185"/>
      <c r="X117" s="185"/>
      <c r="Y117" s="182"/>
      <c r="Z117" s="182"/>
    </row>
    <row r="118" spans="1:26" ht="21" thickBot="1" x14ac:dyDescent="0.35">
      <c r="A118" s="10"/>
      <c r="B118" s="17" t="s">
        <v>282</v>
      </c>
      <c r="C118" s="18"/>
      <c r="D118" s="11"/>
      <c r="E118" s="11"/>
      <c r="F118" s="326">
        <f>VLOOKUP($C$12,POWERS,39,FALSE)</f>
        <v>1</v>
      </c>
      <c r="G118" s="12"/>
      <c r="H118" s="181"/>
      <c r="L118" s="182"/>
      <c r="M118" s="182"/>
      <c r="N118" s="182"/>
      <c r="O118" s="182"/>
      <c r="P118" s="182"/>
      <c r="Q118" s="185"/>
      <c r="R118" s="185"/>
      <c r="S118" s="185"/>
      <c r="T118" s="185"/>
      <c r="U118" s="185"/>
      <c r="V118" s="185"/>
      <c r="W118" s="185"/>
      <c r="X118" s="185"/>
      <c r="Y118" s="182"/>
      <c r="Z118" s="182"/>
    </row>
    <row r="119" spans="1:26" ht="15.75" thickBot="1" x14ac:dyDescent="0.25">
      <c r="A119" s="10"/>
      <c r="B119" s="18"/>
      <c r="C119" s="18"/>
      <c r="D119" s="11"/>
      <c r="E119" s="11"/>
      <c r="F119" s="21"/>
      <c r="G119" s="12"/>
      <c r="H119" s="181"/>
      <c r="L119" s="182"/>
      <c r="M119" s="182"/>
      <c r="N119" s="182"/>
      <c r="O119" s="182"/>
      <c r="P119" s="182"/>
      <c r="Q119" s="185"/>
      <c r="R119" s="185"/>
      <c r="S119" s="185"/>
      <c r="T119" s="185"/>
      <c r="U119" s="185"/>
      <c r="V119" s="185"/>
      <c r="W119" s="185"/>
      <c r="X119" s="185"/>
      <c r="Y119" s="182"/>
      <c r="Z119" s="182"/>
    </row>
    <row r="120" spans="1:26" ht="21" thickBot="1" x14ac:dyDescent="0.35">
      <c r="A120" s="10"/>
      <c r="B120" s="17" t="s">
        <v>424</v>
      </c>
      <c r="C120" s="18"/>
      <c r="D120" s="11"/>
      <c r="E120" s="11"/>
      <c r="F120" s="326">
        <f>VLOOKUP($C$12,POWERS,40,FALSE)</f>
        <v>29</v>
      </c>
      <c r="G120" s="12"/>
      <c r="H120" s="181"/>
      <c r="L120" s="182"/>
      <c r="M120" s="182"/>
      <c r="N120" s="182"/>
      <c r="O120" s="182"/>
      <c r="P120" s="182"/>
      <c r="Q120" s="185"/>
      <c r="R120" s="185"/>
      <c r="S120" s="185"/>
      <c r="T120" s="185"/>
      <c r="U120" s="185"/>
      <c r="V120" s="185"/>
      <c r="W120" s="185"/>
      <c r="X120" s="185"/>
      <c r="Y120" s="182"/>
      <c r="Z120" s="182"/>
    </row>
    <row r="121" spans="1:26" ht="16.5" thickBot="1" x14ac:dyDescent="0.3">
      <c r="A121" s="10"/>
      <c r="B121" s="17"/>
      <c r="C121" s="18"/>
      <c r="D121" s="11"/>
      <c r="E121" s="11"/>
      <c r="F121" s="21"/>
      <c r="G121" s="12"/>
      <c r="H121" s="181"/>
      <c r="L121" s="182"/>
      <c r="M121" s="182"/>
      <c r="N121" s="182"/>
      <c r="O121" s="182"/>
      <c r="P121" s="182"/>
      <c r="Q121" s="185"/>
      <c r="R121" s="185"/>
      <c r="S121" s="185"/>
      <c r="T121" s="185"/>
      <c r="U121" s="185"/>
      <c r="V121" s="185"/>
      <c r="W121" s="185"/>
      <c r="X121" s="185"/>
      <c r="Y121" s="182"/>
      <c r="Z121" s="182"/>
    </row>
    <row r="122" spans="1:26" ht="21" thickBot="1" x14ac:dyDescent="0.35">
      <c r="A122" s="10"/>
      <c r="B122" s="17" t="s">
        <v>425</v>
      </c>
      <c r="C122" s="18"/>
      <c r="D122" s="11"/>
      <c r="E122" s="11"/>
      <c r="F122" s="326">
        <f>VLOOKUP($C$12,POWERS,41,FALSE)</f>
        <v>0</v>
      </c>
      <c r="G122" s="12"/>
      <c r="H122" s="181"/>
      <c r="L122" s="182"/>
      <c r="M122" s="182"/>
      <c r="N122" s="182"/>
      <c r="O122" s="182"/>
      <c r="P122" s="182"/>
      <c r="Q122" s="185"/>
      <c r="R122" s="185"/>
      <c r="S122" s="185"/>
      <c r="T122" s="185"/>
      <c r="U122" s="185"/>
      <c r="V122" s="185"/>
      <c r="W122" s="185"/>
      <c r="X122" s="185"/>
      <c r="Y122" s="182"/>
      <c r="Z122" s="182"/>
    </row>
    <row r="123" spans="1:26" ht="16.5" thickBot="1" x14ac:dyDescent="0.3">
      <c r="A123" s="10"/>
      <c r="B123" s="17"/>
      <c r="C123" s="18"/>
      <c r="D123" s="11"/>
      <c r="E123" s="11"/>
      <c r="F123" s="8"/>
      <c r="G123" s="12"/>
      <c r="H123" s="181"/>
      <c r="L123" s="182"/>
      <c r="M123" s="182"/>
      <c r="N123" s="182"/>
      <c r="O123" s="182"/>
      <c r="P123" s="182"/>
      <c r="Q123" s="185"/>
      <c r="R123" s="185"/>
      <c r="S123" s="185"/>
      <c r="T123" s="185"/>
      <c r="U123" s="185"/>
      <c r="V123" s="185"/>
      <c r="W123" s="185"/>
      <c r="X123" s="185"/>
      <c r="Y123" s="182"/>
      <c r="Z123" s="182"/>
    </row>
    <row r="124" spans="1:26" ht="21" thickBot="1" x14ac:dyDescent="0.35">
      <c r="A124" s="10"/>
      <c r="B124" s="540" t="s">
        <v>426</v>
      </c>
      <c r="C124" s="541"/>
      <c r="D124" s="541"/>
      <c r="E124" s="24"/>
      <c r="F124" s="326">
        <f>VLOOKUP($C$12,POWERS,42,FALSE)</f>
        <v>29</v>
      </c>
      <c r="G124" s="12"/>
      <c r="H124" s="181"/>
      <c r="L124" s="182"/>
      <c r="M124" s="182"/>
      <c r="N124" s="182"/>
      <c r="O124" s="182"/>
      <c r="P124" s="182"/>
      <c r="Q124" s="185"/>
      <c r="R124" s="185"/>
      <c r="S124" s="185"/>
      <c r="T124" s="185"/>
      <c r="U124" s="185"/>
      <c r="V124" s="185"/>
      <c r="W124" s="185"/>
      <c r="X124" s="185"/>
      <c r="Y124" s="182"/>
      <c r="Z124" s="182"/>
    </row>
    <row r="125" spans="1:26" x14ac:dyDescent="0.2">
      <c r="A125" s="10"/>
      <c r="B125" s="541"/>
      <c r="C125" s="541"/>
      <c r="D125" s="541"/>
      <c r="E125" s="24"/>
      <c r="F125" s="24"/>
      <c r="G125" s="12"/>
      <c r="H125" s="181"/>
      <c r="L125" s="182"/>
      <c r="M125" s="182"/>
      <c r="N125" s="182"/>
      <c r="O125" s="182"/>
      <c r="P125" s="182"/>
      <c r="Q125" s="185"/>
      <c r="R125" s="185"/>
      <c r="S125" s="185"/>
      <c r="T125" s="185"/>
      <c r="U125" s="185"/>
      <c r="V125" s="185"/>
      <c r="W125" s="185"/>
      <c r="X125" s="185"/>
      <c r="Y125" s="182"/>
      <c r="Z125" s="182"/>
    </row>
    <row r="126" spans="1:26" ht="15.75" thickBot="1" x14ac:dyDescent="0.25">
      <c r="A126" s="10"/>
      <c r="B126" s="18"/>
      <c r="C126" s="18"/>
      <c r="D126" s="11"/>
      <c r="E126" s="11"/>
      <c r="F126" s="14"/>
      <c r="G126" s="12"/>
      <c r="H126" s="181"/>
      <c r="L126" s="182"/>
      <c r="M126" s="182"/>
      <c r="N126" s="182"/>
      <c r="O126" s="182"/>
      <c r="P126" s="182"/>
      <c r="Q126" s="185"/>
      <c r="R126" s="185"/>
      <c r="S126" s="185"/>
      <c r="T126" s="185"/>
      <c r="U126" s="185"/>
      <c r="V126" s="185"/>
      <c r="W126" s="185"/>
      <c r="X126" s="185"/>
      <c r="Y126" s="182"/>
      <c r="Z126" s="182"/>
    </row>
    <row r="127" spans="1:26" ht="21" thickBot="1" x14ac:dyDescent="0.35">
      <c r="A127" s="10"/>
      <c r="B127" s="17" t="s">
        <v>427</v>
      </c>
      <c r="C127" s="18"/>
      <c r="D127" s="11"/>
      <c r="E127" s="11"/>
      <c r="F127" s="326">
        <f>VLOOKUP($C$12,POWERS,43,FALSE)</f>
        <v>0</v>
      </c>
      <c r="G127" s="12"/>
      <c r="H127" s="181"/>
      <c r="L127" s="182"/>
      <c r="M127" s="182"/>
      <c r="N127" s="182"/>
      <c r="O127" s="182"/>
      <c r="P127" s="182"/>
      <c r="Q127" s="185"/>
      <c r="R127" s="185"/>
      <c r="S127" s="185"/>
      <c r="T127" s="185"/>
      <c r="U127" s="185"/>
      <c r="V127" s="185"/>
      <c r="W127" s="185"/>
      <c r="X127" s="185"/>
      <c r="Y127" s="182"/>
      <c r="Z127" s="182"/>
    </row>
    <row r="128" spans="1:26" ht="16.5" thickBot="1" x14ac:dyDescent="0.3">
      <c r="A128" s="10"/>
      <c r="B128" s="17"/>
      <c r="C128" s="18"/>
      <c r="D128" s="11"/>
      <c r="E128" s="11"/>
      <c r="F128" s="21"/>
      <c r="G128" s="12"/>
      <c r="H128" s="181"/>
      <c r="L128" s="182"/>
      <c r="M128" s="182"/>
      <c r="N128" s="182"/>
      <c r="O128" s="182"/>
      <c r="P128" s="182"/>
      <c r="Q128" s="185"/>
      <c r="R128" s="185"/>
      <c r="S128" s="185"/>
      <c r="T128" s="185"/>
      <c r="U128" s="185"/>
      <c r="V128" s="185"/>
      <c r="W128" s="185"/>
      <c r="X128" s="185"/>
      <c r="Y128" s="182"/>
      <c r="Z128" s="182"/>
    </row>
    <row r="129" spans="1:26" ht="21" thickBot="1" x14ac:dyDescent="0.35">
      <c r="A129" s="10"/>
      <c r="B129" s="17" t="s">
        <v>428</v>
      </c>
      <c r="C129" s="18"/>
      <c r="D129" s="11"/>
      <c r="E129" s="11"/>
      <c r="F129" s="326">
        <f>VLOOKUP($C$12,POWERS,44,FALSE)</f>
        <v>0</v>
      </c>
      <c r="G129" s="12"/>
      <c r="H129" s="181"/>
      <c r="L129" s="182"/>
      <c r="M129" s="182"/>
      <c r="N129" s="182"/>
      <c r="O129" s="182"/>
      <c r="P129" s="182"/>
      <c r="Q129" s="185"/>
      <c r="R129" s="185"/>
      <c r="S129" s="185"/>
      <c r="T129" s="185"/>
      <c r="U129" s="185"/>
      <c r="V129" s="185"/>
      <c r="W129" s="185"/>
      <c r="X129" s="185"/>
      <c r="Y129" s="182"/>
      <c r="Z129" s="182"/>
    </row>
    <row r="130" spans="1:26" ht="16.5" thickBot="1" x14ac:dyDescent="0.3">
      <c r="A130" s="10"/>
      <c r="B130" s="17"/>
      <c r="C130" s="18"/>
      <c r="D130" s="11"/>
      <c r="E130" s="11"/>
      <c r="F130" s="21"/>
      <c r="G130" s="12"/>
      <c r="H130" s="181"/>
      <c r="L130" s="182"/>
      <c r="M130" s="182"/>
      <c r="N130" s="182"/>
      <c r="O130" s="182"/>
      <c r="P130" s="182"/>
      <c r="Q130" s="185"/>
      <c r="R130" s="185"/>
      <c r="S130" s="185"/>
      <c r="T130" s="185"/>
      <c r="U130" s="185"/>
      <c r="V130" s="185"/>
      <c r="W130" s="185"/>
      <c r="X130" s="185"/>
      <c r="Y130" s="182"/>
      <c r="Z130" s="182"/>
    </row>
    <row r="131" spans="1:26" ht="21" thickBot="1" x14ac:dyDescent="0.35">
      <c r="A131" s="10"/>
      <c r="B131" s="17" t="s">
        <v>429</v>
      </c>
      <c r="C131" s="18"/>
      <c r="D131" s="11"/>
      <c r="E131" s="11"/>
      <c r="F131" s="326">
        <f>VLOOKUP($C$12,POWERS,45,FALSE)</f>
        <v>2</v>
      </c>
      <c r="G131" s="12"/>
      <c r="H131" s="181"/>
      <c r="L131" s="182"/>
      <c r="M131" s="182"/>
      <c r="N131" s="182"/>
      <c r="O131" s="182"/>
      <c r="P131" s="182"/>
      <c r="Q131" s="185"/>
      <c r="R131" s="185"/>
      <c r="S131" s="185"/>
      <c r="T131" s="185"/>
      <c r="U131" s="185"/>
      <c r="V131" s="185"/>
      <c r="W131" s="185"/>
      <c r="X131" s="185"/>
      <c r="Y131" s="182"/>
      <c r="Z131" s="182"/>
    </row>
    <row r="132" spans="1:26" ht="16.5" thickBot="1" x14ac:dyDescent="0.3">
      <c r="A132" s="10"/>
      <c r="B132" s="17"/>
      <c r="C132" s="18"/>
      <c r="D132" s="11"/>
      <c r="E132" s="11"/>
      <c r="F132" s="21"/>
      <c r="G132" s="12"/>
      <c r="H132" s="181"/>
      <c r="L132" s="182"/>
      <c r="M132" s="182"/>
      <c r="N132" s="182"/>
      <c r="O132" s="182"/>
      <c r="P132" s="182"/>
      <c r="Q132" s="185"/>
      <c r="R132" s="185"/>
      <c r="S132" s="185"/>
      <c r="T132" s="185"/>
      <c r="U132" s="185"/>
      <c r="V132" s="185"/>
      <c r="W132" s="185"/>
      <c r="X132" s="185"/>
      <c r="Y132" s="182"/>
      <c r="Z132" s="182"/>
    </row>
    <row r="133" spans="1:26" ht="21" thickBot="1" x14ac:dyDescent="0.35">
      <c r="A133" s="10"/>
      <c r="B133" s="17" t="s">
        <v>430</v>
      </c>
      <c r="C133" s="18"/>
      <c r="D133" s="11"/>
      <c r="E133" s="11"/>
      <c r="F133" s="326">
        <f>VLOOKUP($C$12,POWERS,46,FALSE)</f>
        <v>0</v>
      </c>
      <c r="G133" s="12"/>
      <c r="H133" s="181"/>
      <c r="L133" s="182"/>
      <c r="M133" s="182"/>
      <c r="N133" s="182"/>
      <c r="O133" s="182"/>
      <c r="P133" s="182"/>
      <c r="Q133" s="185"/>
      <c r="R133" s="185"/>
      <c r="S133" s="185"/>
      <c r="T133" s="185"/>
      <c r="U133" s="185"/>
      <c r="V133" s="185"/>
      <c r="W133" s="185"/>
      <c r="X133" s="185"/>
      <c r="Y133" s="182"/>
      <c r="Z133" s="182"/>
    </row>
    <row r="134" spans="1:26" ht="16.5" thickBot="1" x14ac:dyDescent="0.3">
      <c r="A134" s="10"/>
      <c r="B134" s="17"/>
      <c r="C134" s="18"/>
      <c r="D134" s="11"/>
      <c r="E134" s="11"/>
      <c r="F134" s="21"/>
      <c r="G134" s="12"/>
      <c r="H134" s="181"/>
      <c r="L134" s="182"/>
      <c r="M134" s="182"/>
      <c r="N134" s="182"/>
      <c r="O134" s="182"/>
      <c r="P134" s="182"/>
      <c r="Q134" s="185"/>
      <c r="R134" s="185"/>
      <c r="S134" s="185"/>
      <c r="T134" s="185"/>
      <c r="U134" s="185"/>
      <c r="V134" s="185"/>
      <c r="W134" s="185"/>
      <c r="X134" s="185"/>
      <c r="Y134" s="182"/>
      <c r="Z134" s="182"/>
    </row>
    <row r="135" spans="1:26" ht="21" thickBot="1" x14ac:dyDescent="0.35">
      <c r="A135" s="10"/>
      <c r="B135" s="17" t="s">
        <v>431</v>
      </c>
      <c r="C135" s="18"/>
      <c r="D135" s="11"/>
      <c r="E135" s="11"/>
      <c r="F135" s="326">
        <f>VLOOKUP($C$12,POWERS,47,FALSE)</f>
        <v>0</v>
      </c>
      <c r="G135" s="12"/>
      <c r="H135" s="181"/>
      <c r="L135" s="182"/>
      <c r="M135" s="182"/>
      <c r="N135" s="182"/>
      <c r="O135" s="182"/>
      <c r="P135" s="182"/>
      <c r="Q135" s="185"/>
      <c r="R135" s="185"/>
      <c r="S135" s="185"/>
      <c r="T135" s="185"/>
      <c r="U135" s="185"/>
      <c r="V135" s="185"/>
      <c r="W135" s="185"/>
      <c r="X135" s="185"/>
      <c r="Y135" s="182"/>
      <c r="Z135" s="182"/>
    </row>
    <row r="136" spans="1:26" ht="16.5" thickBot="1" x14ac:dyDescent="0.3">
      <c r="A136" s="10"/>
      <c r="B136" s="17"/>
      <c r="C136" s="18"/>
      <c r="D136" s="11"/>
      <c r="E136" s="11"/>
      <c r="F136" s="21"/>
      <c r="G136" s="12"/>
      <c r="H136" s="181"/>
      <c r="L136" s="182"/>
      <c r="M136" s="182"/>
      <c r="N136" s="182"/>
      <c r="O136" s="182"/>
      <c r="P136" s="182"/>
      <c r="Q136" s="185"/>
      <c r="R136" s="185"/>
      <c r="S136" s="185"/>
      <c r="T136" s="185"/>
      <c r="U136" s="185"/>
      <c r="V136" s="185"/>
      <c r="W136" s="185"/>
      <c r="X136" s="185"/>
      <c r="Y136" s="182"/>
      <c r="Z136" s="182"/>
    </row>
    <row r="137" spans="1:26" ht="21" thickBot="1" x14ac:dyDescent="0.35">
      <c r="A137" s="10"/>
      <c r="B137" s="17" t="s">
        <v>432</v>
      </c>
      <c r="C137" s="18"/>
      <c r="D137" s="11"/>
      <c r="E137" s="11"/>
      <c r="F137" s="327">
        <f>VLOOKUP($C$12,POWERS,48,FALSE)</f>
        <v>0</v>
      </c>
      <c r="G137" s="12"/>
      <c r="H137" s="181"/>
      <c r="L137" s="182"/>
      <c r="M137" s="182"/>
      <c r="N137" s="182"/>
      <c r="O137" s="182"/>
      <c r="P137" s="182"/>
      <c r="Q137" s="185"/>
      <c r="R137" s="185"/>
      <c r="S137" s="185"/>
      <c r="T137" s="185"/>
      <c r="U137" s="185"/>
      <c r="V137" s="185"/>
      <c r="W137" s="185"/>
      <c r="X137" s="185"/>
      <c r="Y137" s="182"/>
      <c r="Z137" s="182"/>
    </row>
    <row r="138" spans="1:26" ht="16.5" thickBot="1" x14ac:dyDescent="0.3">
      <c r="A138" s="10"/>
      <c r="B138" s="17"/>
      <c r="C138" s="18"/>
      <c r="D138" s="11"/>
      <c r="E138" s="11"/>
      <c r="F138" s="21"/>
      <c r="G138" s="12"/>
      <c r="H138" s="181"/>
      <c r="L138" s="182"/>
      <c r="M138" s="182"/>
      <c r="N138" s="182"/>
      <c r="O138" s="182"/>
      <c r="P138" s="182"/>
      <c r="Q138" s="185"/>
      <c r="R138" s="185"/>
      <c r="S138" s="185"/>
      <c r="T138" s="185"/>
      <c r="U138" s="185"/>
      <c r="V138" s="185"/>
      <c r="W138" s="185"/>
      <c r="X138" s="185"/>
      <c r="Y138" s="182"/>
      <c r="Z138" s="182"/>
    </row>
    <row r="139" spans="1:26" ht="21" customHeight="1" thickBot="1" x14ac:dyDescent="0.35">
      <c r="A139" s="10"/>
      <c r="B139" s="17" t="s">
        <v>433</v>
      </c>
      <c r="C139" s="18"/>
      <c r="D139" s="11"/>
      <c r="E139" s="11"/>
      <c r="F139" s="326">
        <f>VLOOKUP($C$12,POWERS,49,FALSE)</f>
        <v>0</v>
      </c>
      <c r="G139" s="12"/>
      <c r="H139" s="181"/>
      <c r="L139" s="182"/>
      <c r="M139" s="182"/>
      <c r="N139" s="182"/>
      <c r="O139" s="182"/>
      <c r="P139" s="182"/>
      <c r="Q139" s="182"/>
      <c r="R139" s="182"/>
      <c r="S139" s="182"/>
      <c r="T139" s="182"/>
      <c r="U139" s="182"/>
      <c r="V139" s="182"/>
      <c r="W139" s="182"/>
      <c r="X139" s="182"/>
      <c r="Y139" s="182"/>
      <c r="Z139" s="182"/>
    </row>
    <row r="140" spans="1:26" ht="15.75" x14ac:dyDescent="0.25">
      <c r="A140" s="10"/>
      <c r="B140" s="17"/>
      <c r="C140" s="18"/>
      <c r="D140" s="11"/>
      <c r="E140" s="11"/>
      <c r="F140" s="11"/>
      <c r="G140" s="12"/>
      <c r="H140" s="181"/>
      <c r="L140" s="182"/>
      <c r="M140" s="182"/>
      <c r="N140" s="182"/>
      <c r="O140" s="182"/>
      <c r="P140" s="182"/>
      <c r="Q140" s="182"/>
      <c r="R140" s="182"/>
      <c r="S140" s="182"/>
      <c r="T140" s="182"/>
      <c r="U140" s="182"/>
      <c r="V140" s="182"/>
      <c r="W140" s="182"/>
      <c r="X140" s="182"/>
      <c r="Y140" s="182"/>
      <c r="Z140" s="182"/>
    </row>
    <row r="141" spans="1:26" ht="46.5" customHeight="1" thickBot="1" x14ac:dyDescent="0.25">
      <c r="A141" s="383"/>
      <c r="B141" s="539" t="s">
        <v>912</v>
      </c>
      <c r="C141" s="539"/>
      <c r="D141" s="539"/>
      <c r="E141" s="539"/>
      <c r="F141" s="539"/>
      <c r="G141" s="12"/>
      <c r="H141" s="181"/>
      <c r="L141" s="182"/>
      <c r="M141" s="182"/>
      <c r="N141" s="182"/>
      <c r="O141" s="182"/>
      <c r="P141" s="182"/>
      <c r="Q141" s="182"/>
      <c r="R141" s="182"/>
      <c r="S141" s="182"/>
      <c r="T141" s="182"/>
      <c r="U141" s="182"/>
      <c r="V141" s="182"/>
      <c r="W141" s="182"/>
      <c r="X141" s="182"/>
      <c r="Y141" s="182"/>
      <c r="Z141" s="182"/>
    </row>
    <row r="142" spans="1:26" ht="16.5" thickBot="1" x14ac:dyDescent="0.3">
      <c r="A142" s="360"/>
      <c r="B142" s="361"/>
      <c r="C142" s="362"/>
      <c r="D142" s="21"/>
      <c r="E142" s="21"/>
      <c r="F142" s="363">
        <f>SUM(F96:F139)-F110-F124</f>
        <v>772</v>
      </c>
      <c r="G142" s="364"/>
      <c r="H142" s="181"/>
      <c r="L142" s="182"/>
      <c r="M142" s="182"/>
      <c r="N142" s="182"/>
      <c r="O142" s="182"/>
      <c r="P142" s="182"/>
      <c r="Q142" s="182"/>
      <c r="R142" s="182"/>
      <c r="S142" s="182"/>
      <c r="T142" s="182"/>
      <c r="U142" s="182"/>
      <c r="V142" s="182"/>
      <c r="W142" s="182"/>
      <c r="X142" s="182"/>
      <c r="Y142" s="182"/>
      <c r="Z142" s="182"/>
    </row>
    <row r="143" spans="1:26" ht="18.75" hidden="1" thickBot="1" x14ac:dyDescent="0.3">
      <c r="A143" s="330"/>
      <c r="B143" s="331"/>
      <c r="C143" s="332"/>
      <c r="D143" s="333"/>
      <c r="E143" s="333"/>
      <c r="F143" s="333"/>
      <c r="G143" s="330"/>
      <c r="H143" s="181"/>
      <c r="L143" s="182"/>
      <c r="M143" s="182"/>
      <c r="N143" s="182"/>
      <c r="O143" s="182"/>
      <c r="P143" s="182"/>
      <c r="Q143" s="182"/>
      <c r="R143" s="182"/>
      <c r="S143" s="182"/>
      <c r="T143" s="182"/>
      <c r="U143" s="182"/>
      <c r="V143" s="182"/>
      <c r="W143" s="182"/>
      <c r="X143" s="182"/>
      <c r="Y143" s="182"/>
      <c r="Z143" s="182"/>
    </row>
    <row r="144" spans="1:26" ht="14.25" x14ac:dyDescent="0.2">
      <c r="A144" s="50"/>
      <c r="B144" s="8"/>
      <c r="C144" s="8"/>
      <c r="D144" s="8"/>
      <c r="E144" s="8"/>
      <c r="F144" s="8"/>
      <c r="G144" s="9"/>
      <c r="H144" s="172"/>
      <c r="I144" s="194"/>
      <c r="J144" s="194"/>
      <c r="K144" s="194"/>
      <c r="L144" s="171"/>
      <c r="M144" s="171"/>
      <c r="N144" s="171"/>
      <c r="O144" s="171"/>
      <c r="P144" s="171"/>
      <c r="Q144" s="171"/>
      <c r="R144" s="171"/>
      <c r="S144" s="171"/>
      <c r="T144" s="171"/>
      <c r="U144" s="171"/>
      <c r="V144" s="172"/>
      <c r="W144" s="172"/>
      <c r="X144" s="195"/>
      <c r="Y144" s="171"/>
      <c r="Z144" s="171"/>
    </row>
    <row r="145" spans="1:26" ht="18" x14ac:dyDescent="0.25">
      <c r="A145" s="51"/>
      <c r="B145" s="52" t="s">
        <v>142</v>
      </c>
      <c r="C145" s="11"/>
      <c r="D145" s="11"/>
      <c r="E145" s="1"/>
      <c r="F145" s="1"/>
      <c r="G145" s="2"/>
      <c r="H145" s="193"/>
      <c r="L145" s="182"/>
      <c r="M145" s="182"/>
      <c r="N145" s="182"/>
      <c r="O145" s="182"/>
      <c r="P145" s="182"/>
      <c r="Q145" s="182"/>
      <c r="R145" s="182"/>
      <c r="S145" s="182"/>
      <c r="T145" s="182"/>
      <c r="U145" s="182"/>
      <c r="V145" s="182"/>
      <c r="W145" s="182"/>
      <c r="X145" s="182"/>
      <c r="Y145" s="182"/>
      <c r="Z145" s="182"/>
    </row>
    <row r="146" spans="1:26" ht="18.75" thickBot="1" x14ac:dyDescent="0.3">
      <c r="A146" s="51"/>
      <c r="B146" s="52"/>
      <c r="C146" s="11"/>
      <c r="D146" s="11"/>
      <c r="E146" s="1"/>
      <c r="F146" s="114" t="str">
        <f>IF(OR(F147="",F148="",F149="",F150="",F151="",F152="",F153="",F154="",F163="",F164="",F165="",F166="",F167="",F168="",F169="",,F170=""),"Please ensure all boxes below have a value entered","")</f>
        <v/>
      </c>
      <c r="G146" s="2"/>
      <c r="H146" s="193"/>
      <c r="L146" s="182"/>
      <c r="M146" s="182"/>
      <c r="N146" s="182"/>
      <c r="O146" s="182"/>
      <c r="P146" s="182"/>
      <c r="Q146" s="182"/>
      <c r="R146" s="182"/>
      <c r="S146" s="182"/>
      <c r="T146" s="182"/>
      <c r="U146" s="182"/>
      <c r="V146" s="182"/>
      <c r="W146" s="182"/>
      <c r="X146" s="182"/>
      <c r="Y146" s="182"/>
      <c r="Z146" s="182"/>
    </row>
    <row r="147" spans="1:26" ht="18" customHeight="1" thickBot="1" x14ac:dyDescent="0.25">
      <c r="A147" s="51"/>
      <c r="B147" s="529" t="s">
        <v>924</v>
      </c>
      <c r="C147" s="537"/>
      <c r="D147" s="537"/>
      <c r="E147" s="53" t="s">
        <v>60</v>
      </c>
      <c r="F147" s="328">
        <f>VLOOKUP($C$12,POWERS,50,FALSE)</f>
        <v>55</v>
      </c>
      <c r="G147" s="12"/>
      <c r="H147" s="181"/>
      <c r="I147" s="182"/>
      <c r="J147" s="182"/>
      <c r="K147" s="182"/>
      <c r="L147" s="182"/>
      <c r="M147" s="182"/>
      <c r="N147" s="182"/>
      <c r="O147" s="182"/>
      <c r="P147" s="182"/>
      <c r="Q147" s="182"/>
      <c r="R147" s="182"/>
      <c r="S147" s="182"/>
      <c r="T147" s="182"/>
      <c r="U147" s="182"/>
      <c r="V147" s="182"/>
      <c r="W147" s="182"/>
      <c r="X147" s="182"/>
      <c r="Y147" s="182"/>
      <c r="Z147" s="182"/>
    </row>
    <row r="148" spans="1:26" ht="18" customHeight="1" thickBot="1" x14ac:dyDescent="0.25">
      <c r="A148" s="51"/>
      <c r="B148" s="537"/>
      <c r="C148" s="537"/>
      <c r="D148" s="537"/>
      <c r="E148" s="53" t="s">
        <v>61</v>
      </c>
      <c r="F148" s="328">
        <f>VLOOKUP($C$12,POWERS,51,FALSE)</f>
        <v>48</v>
      </c>
      <c r="G148" s="12"/>
      <c r="H148" s="181"/>
      <c r="I148" s="182"/>
      <c r="J148" s="182"/>
      <c r="K148" s="182"/>
    </row>
    <row r="149" spans="1:26" ht="18" customHeight="1" thickBot="1" x14ac:dyDescent="0.25">
      <c r="A149" s="51"/>
      <c r="B149" s="537"/>
      <c r="C149" s="537"/>
      <c r="D149" s="537"/>
      <c r="E149" s="53" t="s">
        <v>62</v>
      </c>
      <c r="F149" s="328">
        <f>VLOOKUP($C$12,POWERS,52,FALSE)</f>
        <v>29</v>
      </c>
      <c r="G149" s="12"/>
      <c r="H149" s="181"/>
      <c r="I149" s="182"/>
      <c r="J149" s="182"/>
      <c r="K149" s="182"/>
    </row>
    <row r="150" spans="1:26" ht="18" customHeight="1" thickBot="1" x14ac:dyDescent="0.25">
      <c r="A150" s="51"/>
      <c r="B150" s="109"/>
      <c r="C150" s="109"/>
      <c r="D150" s="109"/>
      <c r="E150" s="53" t="s">
        <v>63</v>
      </c>
      <c r="F150" s="328">
        <f>VLOOKUP($C$12,POWERS,53,FALSE)</f>
        <v>6</v>
      </c>
      <c r="G150" s="12"/>
      <c r="H150" s="181"/>
      <c r="I150" s="182"/>
      <c r="J150" s="182"/>
      <c r="K150" s="182"/>
    </row>
    <row r="151" spans="1:26" ht="18" customHeight="1" thickBot="1" x14ac:dyDescent="0.25">
      <c r="A151" s="51"/>
      <c r="B151" s="109"/>
      <c r="C151" s="109"/>
      <c r="D151" s="109"/>
      <c r="E151" s="53" t="s">
        <v>64</v>
      </c>
      <c r="F151" s="328">
        <f>VLOOKUP($C$12,POWERS,54,FALSE)</f>
        <v>3</v>
      </c>
      <c r="G151" s="12"/>
      <c r="H151" s="181"/>
      <c r="I151" s="182"/>
      <c r="J151" s="182"/>
      <c r="K151" s="182"/>
    </row>
    <row r="152" spans="1:26" ht="18" customHeight="1" thickBot="1" x14ac:dyDescent="0.25">
      <c r="A152" s="51"/>
      <c r="B152" s="11"/>
      <c r="C152" s="11"/>
      <c r="D152" s="11"/>
      <c r="E152" s="53" t="s">
        <v>66</v>
      </c>
      <c r="F152" s="328">
        <f>VLOOKUP($C$12,POWERS,55,FALSE)</f>
        <v>1</v>
      </c>
      <c r="G152" s="12"/>
      <c r="H152" s="181"/>
      <c r="I152" s="182"/>
      <c r="J152" s="182"/>
      <c r="K152" s="182"/>
    </row>
    <row r="153" spans="1:26" ht="18" customHeight="1" thickBot="1" x14ac:dyDescent="0.25">
      <c r="A153" s="51"/>
      <c r="B153" s="11"/>
      <c r="C153" s="11"/>
      <c r="D153" s="11"/>
      <c r="E153" s="53" t="s">
        <v>65</v>
      </c>
      <c r="F153" s="328">
        <f>VLOOKUP($C$12,POWERS,56,FALSE)</f>
        <v>1</v>
      </c>
      <c r="G153" s="12"/>
      <c r="H153" s="181"/>
      <c r="I153" s="182"/>
      <c r="J153" s="182"/>
      <c r="K153" s="182"/>
    </row>
    <row r="154" spans="1:26" ht="18" customHeight="1" thickBot="1" x14ac:dyDescent="0.25">
      <c r="A154" s="51"/>
      <c r="B154" s="11"/>
      <c r="C154" s="11"/>
      <c r="D154" s="11"/>
      <c r="E154" s="53" t="s">
        <v>67</v>
      </c>
      <c r="F154" s="328">
        <f>VLOOKUP($C$12,POWERS,57,FALSE)</f>
        <v>0</v>
      </c>
      <c r="G154" s="12"/>
      <c r="H154" s="181"/>
      <c r="I154" s="182"/>
      <c r="J154" s="182"/>
      <c r="K154" s="182"/>
    </row>
    <row r="155" spans="1:26" ht="18" customHeight="1" thickBot="1" x14ac:dyDescent="0.3">
      <c r="A155" s="51"/>
      <c r="B155" s="11"/>
      <c r="C155" s="11"/>
      <c r="D155" s="11"/>
      <c r="E155" s="53" t="s">
        <v>59</v>
      </c>
      <c r="F155" s="334">
        <f>SUM(F147:F154)</f>
        <v>143</v>
      </c>
      <c r="G155" s="12"/>
      <c r="H155" s="181"/>
      <c r="I155" s="528"/>
      <c r="J155" s="528"/>
      <c r="K155" s="528"/>
      <c r="L155" s="528"/>
      <c r="M155" s="528"/>
    </row>
    <row r="156" spans="1:26" ht="15" x14ac:dyDescent="0.2">
      <c r="A156" s="51"/>
      <c r="B156" s="11"/>
      <c r="C156" s="531" t="str">
        <f>IF(AND(I155=1,F155=0),"Please give a reason, in the comments box,  why these boxes have not been completed","")</f>
        <v/>
      </c>
      <c r="D156" s="531"/>
      <c r="E156" s="54"/>
      <c r="F156" s="102"/>
      <c r="G156" s="12"/>
      <c r="H156" s="181"/>
      <c r="I156" s="528"/>
      <c r="J156" s="528"/>
      <c r="K156" s="528"/>
      <c r="L156" s="528"/>
      <c r="M156" s="528"/>
      <c r="N156" s="182"/>
      <c r="O156" s="182"/>
      <c r="P156" s="182"/>
      <c r="Q156" s="182"/>
      <c r="R156" s="182"/>
      <c r="S156" s="182"/>
      <c r="T156" s="182"/>
      <c r="U156" s="182"/>
      <c r="V156" s="182"/>
      <c r="W156" s="182"/>
      <c r="X156" s="182"/>
      <c r="Y156" s="182"/>
      <c r="Z156" s="182"/>
    </row>
    <row r="157" spans="1:26" ht="14.25" hidden="1" x14ac:dyDescent="0.2">
      <c r="A157" s="51"/>
      <c r="B157" s="11"/>
      <c r="C157" s="11"/>
      <c r="D157" s="11"/>
      <c r="E157" s="54"/>
      <c r="F157" s="102"/>
      <c r="G157" s="12"/>
      <c r="H157" s="181"/>
      <c r="I157" s="415"/>
      <c r="J157" s="415"/>
      <c r="K157" s="415"/>
      <c r="L157" s="415"/>
      <c r="M157" s="415"/>
      <c r="N157" s="182"/>
      <c r="O157" s="182"/>
      <c r="P157" s="182"/>
      <c r="Q157" s="182"/>
      <c r="R157" s="182"/>
      <c r="S157" s="182"/>
      <c r="T157" s="182"/>
      <c r="U157" s="182"/>
      <c r="V157" s="182"/>
      <c r="W157" s="182"/>
      <c r="X157" s="182"/>
      <c r="Y157" s="182"/>
      <c r="Z157" s="182"/>
    </row>
    <row r="158" spans="1:26" ht="14.25" hidden="1" x14ac:dyDescent="0.2">
      <c r="A158" s="51"/>
      <c r="B158" s="11"/>
      <c r="C158" s="11"/>
      <c r="D158" s="11"/>
      <c r="E158" s="54"/>
      <c r="F158" s="102"/>
      <c r="G158" s="12"/>
      <c r="H158" s="181"/>
      <c r="I158" s="529"/>
      <c r="J158" s="529"/>
      <c r="K158" s="529"/>
      <c r="L158" s="529"/>
      <c r="M158" s="529"/>
      <c r="N158" s="182"/>
      <c r="O158" s="182"/>
      <c r="P158" s="182"/>
      <c r="Q158" s="182"/>
      <c r="R158" s="182"/>
      <c r="S158" s="182"/>
      <c r="T158" s="182"/>
      <c r="U158" s="182"/>
      <c r="V158" s="182"/>
      <c r="W158" s="182"/>
      <c r="X158" s="182"/>
      <c r="Y158" s="182"/>
      <c r="Z158" s="182"/>
    </row>
    <row r="159" spans="1:26" ht="14.25" hidden="1" x14ac:dyDescent="0.2">
      <c r="A159" s="51"/>
      <c r="B159" s="11"/>
      <c r="C159" s="11"/>
      <c r="D159" s="11"/>
      <c r="E159" s="54"/>
      <c r="F159" s="102"/>
      <c r="G159" s="12"/>
      <c r="H159" s="181"/>
      <c r="I159" s="529"/>
      <c r="J159" s="529"/>
      <c r="K159" s="529"/>
      <c r="L159" s="529"/>
      <c r="M159" s="529"/>
      <c r="N159" s="182"/>
      <c r="O159" s="182"/>
      <c r="P159" s="182"/>
      <c r="Q159" s="182"/>
      <c r="R159" s="182"/>
      <c r="S159" s="182"/>
      <c r="T159" s="182"/>
      <c r="U159" s="182"/>
      <c r="V159" s="182"/>
      <c r="W159" s="182"/>
      <c r="X159" s="182"/>
      <c r="Y159" s="182"/>
      <c r="Z159" s="182"/>
    </row>
    <row r="160" spans="1:26" ht="14.25" hidden="1" x14ac:dyDescent="0.2">
      <c r="A160" s="51"/>
      <c r="B160" s="11"/>
      <c r="C160" s="11"/>
      <c r="D160" s="11"/>
      <c r="E160" s="54"/>
      <c r="F160" s="102"/>
      <c r="G160" s="12"/>
      <c r="H160" s="181"/>
      <c r="I160" s="529"/>
      <c r="J160" s="529"/>
      <c r="K160" s="529"/>
      <c r="L160" s="529"/>
      <c r="M160" s="529"/>
      <c r="N160" s="182"/>
      <c r="O160" s="182"/>
      <c r="P160" s="182"/>
      <c r="Q160" s="182"/>
      <c r="R160" s="182"/>
      <c r="S160" s="182"/>
      <c r="T160" s="182"/>
      <c r="U160" s="182"/>
      <c r="V160" s="182"/>
      <c r="W160" s="182"/>
      <c r="X160" s="182"/>
      <c r="Y160" s="182"/>
      <c r="Z160" s="182"/>
    </row>
    <row r="161" spans="1:26" ht="15" thickBot="1" x14ac:dyDescent="0.25">
      <c r="A161" s="51"/>
      <c r="B161" s="11"/>
      <c r="C161" s="11"/>
      <c r="D161" s="11"/>
      <c r="E161" s="54"/>
      <c r="F161" s="102"/>
      <c r="G161" s="12"/>
      <c r="H161" s="181"/>
      <c r="I161" s="182"/>
      <c r="J161" s="182"/>
      <c r="K161" s="182"/>
      <c r="L161" s="182"/>
      <c r="M161" s="182"/>
      <c r="N161" s="182"/>
      <c r="O161" s="182"/>
      <c r="P161" s="182"/>
      <c r="Q161" s="182"/>
      <c r="R161" s="182"/>
      <c r="S161" s="182"/>
      <c r="T161" s="182"/>
      <c r="U161" s="182"/>
      <c r="V161" s="182"/>
      <c r="W161" s="182"/>
      <c r="X161" s="182"/>
      <c r="Y161" s="182"/>
      <c r="Z161" s="182"/>
    </row>
    <row r="162" spans="1:26" ht="18" customHeight="1" thickBot="1" x14ac:dyDescent="0.25">
      <c r="A162" s="51"/>
      <c r="B162" s="529" t="s">
        <v>903</v>
      </c>
      <c r="C162" s="532"/>
      <c r="D162" s="532"/>
      <c r="E162" s="53" t="s">
        <v>60</v>
      </c>
      <c r="F162" s="328">
        <f>VLOOKUP($C$12,POWERS,59,FALSE)</f>
        <v>43</v>
      </c>
      <c r="G162" s="12"/>
      <c r="H162" s="181"/>
      <c r="I162" s="182"/>
      <c r="J162" s="182"/>
      <c r="K162" s="182"/>
      <c r="L162" s="182"/>
      <c r="M162" s="182"/>
      <c r="N162" s="182"/>
      <c r="O162" s="182"/>
      <c r="P162" s="182"/>
      <c r="Q162" s="182"/>
      <c r="R162" s="182"/>
      <c r="S162" s="182"/>
      <c r="T162" s="182"/>
      <c r="U162" s="182"/>
      <c r="V162" s="182"/>
      <c r="W162" s="182"/>
      <c r="X162" s="182"/>
      <c r="Y162" s="182"/>
      <c r="Z162" s="182"/>
    </row>
    <row r="163" spans="1:26" ht="18" customHeight="1" thickBot="1" x14ac:dyDescent="0.25">
      <c r="A163" s="51"/>
      <c r="B163" s="532"/>
      <c r="C163" s="532"/>
      <c r="D163" s="532"/>
      <c r="E163" s="53" t="s">
        <v>61</v>
      </c>
      <c r="F163" s="328">
        <f>VLOOKUP($C$12,POWERS,60,FALSE)</f>
        <v>21</v>
      </c>
      <c r="G163" s="12"/>
      <c r="H163" s="181"/>
      <c r="I163" s="182"/>
      <c r="J163" s="182"/>
      <c r="K163" s="182"/>
      <c r="L163" s="182"/>
      <c r="M163" s="182"/>
      <c r="N163" s="182"/>
      <c r="O163" s="182"/>
      <c r="P163" s="182"/>
      <c r="Q163" s="182"/>
      <c r="R163" s="182"/>
      <c r="S163" s="182"/>
      <c r="T163" s="182"/>
      <c r="U163" s="182"/>
      <c r="V163" s="182"/>
      <c r="W163" s="182"/>
      <c r="X163" s="182"/>
      <c r="Y163" s="182"/>
      <c r="Z163" s="182"/>
    </row>
    <row r="164" spans="1:26" ht="18" customHeight="1" thickBot="1" x14ac:dyDescent="0.25">
      <c r="A164" s="51"/>
      <c r="B164" s="532"/>
      <c r="C164" s="532"/>
      <c r="D164" s="532"/>
      <c r="E164" s="53" t="s">
        <v>62</v>
      </c>
      <c r="F164" s="328">
        <f>VLOOKUP($C$12,POWERS,61,FALSE)</f>
        <v>15</v>
      </c>
      <c r="G164" s="12"/>
      <c r="H164" s="181"/>
      <c r="I164" s="182"/>
      <c r="J164" s="182"/>
      <c r="K164" s="182"/>
      <c r="L164" s="182"/>
      <c r="M164" s="182"/>
      <c r="N164" s="182"/>
      <c r="O164" s="182"/>
      <c r="P164" s="182"/>
      <c r="Q164" s="182"/>
      <c r="R164" s="182"/>
      <c r="S164" s="182"/>
      <c r="T164" s="182"/>
      <c r="U164" s="182"/>
      <c r="V164" s="182"/>
      <c r="W164" s="182"/>
      <c r="X164" s="182"/>
      <c r="Y164" s="182"/>
      <c r="Z164" s="182"/>
    </row>
    <row r="165" spans="1:26" ht="18" customHeight="1" thickBot="1" x14ac:dyDescent="0.25">
      <c r="A165" s="51"/>
      <c r="B165" s="11"/>
      <c r="C165" s="11"/>
      <c r="D165" s="11"/>
      <c r="E165" s="53" t="s">
        <v>63</v>
      </c>
      <c r="F165" s="328">
        <f>VLOOKUP($C$12,POWERS,62,FALSE)</f>
        <v>4</v>
      </c>
      <c r="G165" s="12"/>
      <c r="H165" s="181"/>
      <c r="I165" s="182"/>
      <c r="J165" s="182"/>
      <c r="K165" s="182"/>
      <c r="L165" s="182"/>
      <c r="M165" s="182"/>
      <c r="N165" s="182"/>
      <c r="O165" s="182"/>
      <c r="P165" s="182"/>
      <c r="Q165" s="182"/>
      <c r="R165" s="182"/>
      <c r="S165" s="182"/>
      <c r="T165" s="182"/>
      <c r="U165" s="182"/>
      <c r="V165" s="182"/>
      <c r="W165" s="182"/>
      <c r="X165" s="182"/>
      <c r="Y165" s="182"/>
      <c r="Z165" s="182"/>
    </row>
    <row r="166" spans="1:26" ht="18" customHeight="1" thickBot="1" x14ac:dyDescent="0.25">
      <c r="A166" s="51"/>
      <c r="B166" s="11"/>
      <c r="C166" s="11"/>
      <c r="D166" s="11"/>
      <c r="E166" s="53" t="s">
        <v>64</v>
      </c>
      <c r="F166" s="328">
        <f>VLOOKUP($C$12,POWERS,63,FALSE)</f>
        <v>1</v>
      </c>
      <c r="G166" s="12"/>
      <c r="H166" s="181"/>
      <c r="I166" s="182"/>
      <c r="J166" s="182"/>
      <c r="K166" s="182"/>
      <c r="L166" s="182"/>
      <c r="M166" s="182"/>
      <c r="N166" s="182"/>
      <c r="O166" s="182"/>
      <c r="P166" s="182"/>
      <c r="Q166" s="182"/>
      <c r="R166" s="182"/>
      <c r="S166" s="182"/>
      <c r="T166" s="182"/>
      <c r="U166" s="182"/>
      <c r="V166" s="182"/>
      <c r="W166" s="182"/>
      <c r="X166" s="182"/>
      <c r="Y166" s="182"/>
      <c r="Z166" s="182"/>
    </row>
    <row r="167" spans="1:26" ht="18" customHeight="1" thickBot="1" x14ac:dyDescent="0.25">
      <c r="A167" s="51"/>
      <c r="B167" s="11"/>
      <c r="C167" s="11"/>
      <c r="D167" s="11"/>
      <c r="E167" s="53" t="s">
        <v>66</v>
      </c>
      <c r="F167" s="328">
        <f>VLOOKUP($C$12,POWERS,64,FALSE)</f>
        <v>0</v>
      </c>
      <c r="G167" s="12"/>
      <c r="H167" s="181"/>
      <c r="I167" s="182"/>
      <c r="J167" s="182"/>
      <c r="K167" s="182"/>
      <c r="L167" s="182"/>
      <c r="M167" s="182"/>
      <c r="N167" s="182"/>
      <c r="O167" s="182"/>
      <c r="P167" s="182"/>
      <c r="Q167" s="182"/>
      <c r="R167" s="182"/>
      <c r="S167" s="182"/>
      <c r="T167" s="182"/>
      <c r="U167" s="182"/>
      <c r="V167" s="182"/>
      <c r="W167" s="182"/>
      <c r="X167" s="182"/>
      <c r="Y167" s="182"/>
      <c r="Z167" s="182"/>
    </row>
    <row r="168" spans="1:26" ht="18" customHeight="1" thickBot="1" x14ac:dyDescent="0.25">
      <c r="A168" s="51"/>
      <c r="B168" s="11"/>
      <c r="C168" s="11"/>
      <c r="D168" s="11"/>
      <c r="E168" s="53" t="s">
        <v>65</v>
      </c>
      <c r="F168" s="328">
        <f>VLOOKUP($C$12,POWERS,65,FALSE)</f>
        <v>1</v>
      </c>
      <c r="G168" s="12"/>
      <c r="H168" s="181"/>
      <c r="I168" s="182"/>
      <c r="J168" s="182"/>
      <c r="K168" s="182"/>
      <c r="L168" s="182"/>
      <c r="M168" s="182"/>
      <c r="N168" s="182"/>
      <c r="O168" s="182"/>
      <c r="P168" s="182"/>
      <c r="Q168" s="182"/>
      <c r="R168" s="182"/>
      <c r="S168" s="182"/>
      <c r="T168" s="182"/>
      <c r="U168" s="182"/>
      <c r="V168" s="182"/>
      <c r="W168" s="182"/>
      <c r="X168" s="182"/>
      <c r="Y168" s="182"/>
      <c r="Z168" s="182"/>
    </row>
    <row r="169" spans="1:26" ht="18" customHeight="1" thickBot="1" x14ac:dyDescent="0.25">
      <c r="A169" s="51"/>
      <c r="B169" s="11"/>
      <c r="C169" s="11"/>
      <c r="D169" s="11"/>
      <c r="E169" s="53" t="s">
        <v>67</v>
      </c>
      <c r="F169" s="328">
        <f>VLOOKUP($C$12,POWERS,66,FALSE)</f>
        <v>0</v>
      </c>
      <c r="G169" s="12"/>
      <c r="H169" s="181"/>
      <c r="I169" s="182"/>
      <c r="J169" s="182"/>
      <c r="K169" s="182"/>
      <c r="L169" s="182"/>
      <c r="M169" s="182"/>
      <c r="N169" s="182"/>
      <c r="O169" s="182"/>
      <c r="P169" s="182"/>
      <c r="Q169" s="182"/>
      <c r="R169" s="182"/>
      <c r="S169" s="182"/>
      <c r="T169" s="182"/>
      <c r="U169" s="182"/>
      <c r="V169" s="182"/>
      <c r="W169" s="182"/>
      <c r="X169" s="182"/>
      <c r="Y169" s="182"/>
      <c r="Z169" s="182"/>
    </row>
    <row r="170" spans="1:26" ht="18" customHeight="1" thickBot="1" x14ac:dyDescent="0.3">
      <c r="A170" s="51"/>
      <c r="B170" s="11"/>
      <c r="C170" s="11"/>
      <c r="D170" s="11"/>
      <c r="E170" s="53" t="s">
        <v>97</v>
      </c>
      <c r="F170" s="334">
        <f>SUM($F$162:$F$169)</f>
        <v>85</v>
      </c>
      <c r="G170" s="12"/>
      <c r="H170" s="181"/>
      <c r="I170" s="182"/>
      <c r="J170" s="182"/>
      <c r="K170" s="182"/>
      <c r="L170" s="182"/>
      <c r="M170" s="182"/>
      <c r="N170" s="182"/>
      <c r="O170" s="182"/>
      <c r="P170" s="182"/>
      <c r="Q170" s="182"/>
      <c r="R170" s="182"/>
      <c r="S170" s="182"/>
      <c r="T170" s="182"/>
      <c r="U170" s="182"/>
      <c r="V170" s="182"/>
      <c r="W170" s="182"/>
      <c r="X170" s="182"/>
      <c r="Y170" s="182"/>
      <c r="Z170" s="182"/>
    </row>
    <row r="171" spans="1:26" ht="18" customHeight="1" x14ac:dyDescent="0.2">
      <c r="A171" s="51"/>
      <c r="B171" s="11"/>
      <c r="C171" s="11"/>
      <c r="D171" s="11"/>
      <c r="E171" s="11"/>
      <c r="F171" s="8"/>
      <c r="G171" s="12"/>
      <c r="H171" s="181"/>
      <c r="I171" s="182"/>
      <c r="J171" s="182"/>
      <c r="K171" s="182"/>
      <c r="L171" s="182"/>
      <c r="M171" s="182"/>
      <c r="N171" s="182"/>
      <c r="O171" s="182"/>
      <c r="P171" s="182"/>
      <c r="Q171" s="182"/>
      <c r="R171" s="182"/>
      <c r="S171" s="182"/>
      <c r="T171" s="182"/>
      <c r="U171" s="182"/>
      <c r="V171" s="182"/>
      <c r="W171" s="182"/>
      <c r="X171" s="182"/>
      <c r="Y171" s="182"/>
      <c r="Z171" s="182"/>
    </row>
    <row r="172" spans="1:26" ht="18" customHeight="1" x14ac:dyDescent="0.2">
      <c r="A172" s="51"/>
      <c r="B172" s="529" t="s">
        <v>922</v>
      </c>
      <c r="C172" s="529"/>
      <c r="D172" s="529"/>
      <c r="E172" s="529"/>
      <c r="F172" s="529"/>
      <c r="G172" s="416"/>
      <c r="H172" s="181"/>
      <c r="I172" s="182"/>
      <c r="J172" s="182"/>
      <c r="K172" s="182"/>
      <c r="L172" s="182"/>
      <c r="M172" s="182"/>
      <c r="N172" s="182"/>
      <c r="O172" s="182"/>
      <c r="P172" s="182"/>
      <c r="Q172" s="182"/>
      <c r="R172" s="182"/>
      <c r="S172" s="182"/>
      <c r="T172" s="182"/>
      <c r="U172" s="182"/>
      <c r="V172" s="182"/>
      <c r="W172" s="182"/>
      <c r="X172" s="182"/>
      <c r="Y172" s="182"/>
      <c r="Z172" s="182"/>
    </row>
    <row r="173" spans="1:26" ht="18" customHeight="1" x14ac:dyDescent="0.2">
      <c r="A173" s="51"/>
      <c r="B173" s="529"/>
      <c r="C173" s="529"/>
      <c r="D173" s="529"/>
      <c r="E173" s="529"/>
      <c r="F173" s="529"/>
      <c r="G173" s="416"/>
      <c r="H173" s="181"/>
      <c r="I173" s="182"/>
      <c r="J173" s="182"/>
      <c r="K173" s="182"/>
      <c r="L173" s="182"/>
      <c r="M173" s="182"/>
      <c r="N173" s="182"/>
      <c r="O173" s="182"/>
      <c r="P173" s="182"/>
      <c r="Q173" s="182"/>
      <c r="R173" s="182"/>
      <c r="S173" s="182"/>
      <c r="T173" s="182"/>
      <c r="U173" s="182"/>
      <c r="V173" s="182"/>
      <c r="W173" s="182"/>
      <c r="X173" s="182"/>
      <c r="Y173" s="182"/>
      <c r="Z173" s="182"/>
    </row>
    <row r="174" spans="1:26" ht="18" customHeight="1" x14ac:dyDescent="0.2">
      <c r="A174" s="51"/>
      <c r="B174" s="415"/>
      <c r="C174" s="415"/>
      <c r="D174" s="415"/>
      <c r="E174" s="415"/>
      <c r="F174" s="415"/>
      <c r="G174" s="416"/>
      <c r="H174" s="181"/>
      <c r="I174" s="182"/>
      <c r="J174" s="182"/>
      <c r="K174" s="182"/>
      <c r="L174" s="182"/>
      <c r="M174" s="182"/>
      <c r="N174" s="182"/>
      <c r="O174" s="182"/>
      <c r="P174" s="182"/>
      <c r="Q174" s="182"/>
      <c r="R174" s="182"/>
      <c r="S174" s="182"/>
      <c r="T174" s="182"/>
      <c r="U174" s="182"/>
      <c r="V174" s="182"/>
      <c r="W174" s="182"/>
      <c r="X174" s="182"/>
      <c r="Y174" s="182"/>
      <c r="Z174" s="182"/>
    </row>
    <row r="175" spans="1:26" ht="18" customHeight="1" x14ac:dyDescent="0.2">
      <c r="A175" s="51"/>
      <c r="B175" s="529" t="s">
        <v>923</v>
      </c>
      <c r="C175" s="529"/>
      <c r="D175" s="529"/>
      <c r="E175" s="529"/>
      <c r="F175" s="529"/>
      <c r="G175" s="416"/>
      <c r="H175" s="181"/>
      <c r="I175" s="182"/>
      <c r="J175" s="182"/>
      <c r="K175" s="182"/>
      <c r="L175" s="182"/>
      <c r="M175" s="182"/>
      <c r="N175" s="182"/>
      <c r="O175" s="182"/>
      <c r="P175" s="182"/>
      <c r="Q175" s="182"/>
      <c r="R175" s="182"/>
      <c r="S175" s="182"/>
      <c r="T175" s="182"/>
      <c r="U175" s="182"/>
      <c r="V175" s="182"/>
      <c r="W175" s="182"/>
      <c r="X175" s="182"/>
      <c r="Y175" s="182"/>
      <c r="Z175" s="182"/>
    </row>
    <row r="176" spans="1:26" ht="18" customHeight="1" x14ac:dyDescent="0.2">
      <c r="A176" s="51"/>
      <c r="B176" s="529"/>
      <c r="C176" s="529"/>
      <c r="D176" s="529"/>
      <c r="E176" s="529"/>
      <c r="F176" s="529"/>
      <c r="G176" s="416"/>
      <c r="H176" s="181"/>
      <c r="I176" s="182"/>
      <c r="J176" s="182"/>
      <c r="K176" s="182"/>
      <c r="L176" s="182"/>
      <c r="M176" s="182"/>
      <c r="N176" s="182"/>
      <c r="O176" s="182"/>
      <c r="P176" s="182"/>
      <c r="Q176" s="182"/>
      <c r="R176" s="182"/>
      <c r="S176" s="182"/>
      <c r="T176" s="182"/>
      <c r="U176" s="182"/>
      <c r="V176" s="182"/>
      <c r="W176" s="182"/>
      <c r="X176" s="182"/>
      <c r="Y176" s="182"/>
      <c r="Z176" s="182"/>
    </row>
    <row r="177" spans="1:29" ht="18.75" customHeight="1" thickBot="1" x14ac:dyDescent="0.25">
      <c r="A177" s="44"/>
      <c r="B177" s="530"/>
      <c r="C177" s="530"/>
      <c r="D177" s="530"/>
      <c r="E177" s="530"/>
      <c r="F177" s="530"/>
      <c r="G177" s="26"/>
      <c r="H177" s="181"/>
      <c r="I177" s="182"/>
      <c r="J177" s="182"/>
      <c r="K177" s="182"/>
      <c r="L177" s="182"/>
      <c r="M177" s="182"/>
      <c r="N177" s="182"/>
      <c r="O177" s="182"/>
      <c r="P177" s="182"/>
      <c r="Q177" s="182"/>
      <c r="R177" s="182"/>
      <c r="S177" s="182"/>
      <c r="T177" s="182"/>
      <c r="U177" s="182"/>
      <c r="V177" s="196"/>
      <c r="W177" s="196"/>
      <c r="X177" s="196"/>
      <c r="Y177" s="182"/>
      <c r="Z177" s="182"/>
    </row>
    <row r="180" spans="1:29" s="181" customFormat="1" ht="24.95" customHeight="1" x14ac:dyDescent="0.2">
      <c r="B180" s="255" t="s">
        <v>921</v>
      </c>
      <c r="P180" s="278"/>
      <c r="Y180" s="278"/>
      <c r="Z180" s="278"/>
      <c r="AA180" s="278"/>
      <c r="AB180" s="278"/>
      <c r="AC180" s="278"/>
    </row>
    <row r="181" spans="1:29" s="181" customFormat="1" ht="24.95" customHeight="1" x14ac:dyDescent="0.2">
      <c r="B181" s="256" t="s">
        <v>920</v>
      </c>
      <c r="P181" s="278"/>
      <c r="Y181" s="278"/>
      <c r="Z181" s="278"/>
      <c r="AA181" s="278"/>
      <c r="AB181" s="278"/>
      <c r="AC181" s="278"/>
    </row>
    <row r="182" spans="1:29" s="181" customFormat="1" ht="24.95" customHeight="1" x14ac:dyDescent="0.2">
      <c r="B182" s="255"/>
      <c r="P182" s="278"/>
      <c r="Y182" s="278"/>
      <c r="Z182" s="278"/>
      <c r="AA182" s="278"/>
      <c r="AB182" s="278"/>
      <c r="AC182" s="278"/>
    </row>
    <row r="183" spans="1:29" s="181" customFormat="1" ht="18" x14ac:dyDescent="0.2">
      <c r="B183" s="257" t="s">
        <v>417</v>
      </c>
      <c r="P183" s="278"/>
      <c r="Y183" s="278"/>
      <c r="Z183" s="278"/>
      <c r="AA183" s="278"/>
      <c r="AB183" s="278"/>
      <c r="AC183" s="278"/>
    </row>
    <row r="184" spans="1:29" s="181" customFormat="1" ht="18" x14ac:dyDescent="0.2">
      <c r="B184" s="256" t="s">
        <v>418</v>
      </c>
      <c r="P184" s="278"/>
      <c r="Y184" s="278"/>
      <c r="Z184" s="278"/>
      <c r="AA184" s="278"/>
      <c r="AB184" s="278"/>
      <c r="AC184" s="278"/>
    </row>
    <row r="185" spans="1:29" s="181" customFormat="1" ht="18" x14ac:dyDescent="0.2">
      <c r="B185" s="256" t="s">
        <v>422</v>
      </c>
      <c r="D185" s="253"/>
      <c r="G185" s="253"/>
      <c r="P185" s="278"/>
      <c r="Y185" s="278"/>
      <c r="Z185" s="278"/>
      <c r="AA185" s="278"/>
      <c r="AB185" s="278"/>
      <c r="AC185" s="278"/>
    </row>
    <row r="186" spans="1:29" s="181" customFormat="1" ht="18" x14ac:dyDescent="0.2">
      <c r="B186" s="256" t="s">
        <v>419</v>
      </c>
      <c r="G186" s="254"/>
      <c r="H186" s="254"/>
      <c r="I186" s="254"/>
      <c r="J186" s="254"/>
      <c r="K186" s="254"/>
      <c r="L186" s="254"/>
      <c r="M186" s="254"/>
      <c r="N186" s="254"/>
      <c r="O186" s="254"/>
      <c r="P186" s="279"/>
      <c r="Q186" s="254"/>
      <c r="R186" s="254"/>
      <c r="S186" s="254"/>
      <c r="T186" s="254"/>
      <c r="U186" s="254"/>
      <c r="V186" s="254"/>
      <c r="W186" s="254"/>
      <c r="X186" s="254"/>
      <c r="Y186" s="279"/>
      <c r="Z186" s="279"/>
      <c r="AA186" s="279"/>
      <c r="AB186" s="279"/>
      <c r="AC186" s="279"/>
    </row>
    <row r="187" spans="1:29" s="181" customFormat="1" x14ac:dyDescent="0.2">
      <c r="B187" s="5"/>
      <c r="G187" s="254"/>
      <c r="H187" s="254"/>
      <c r="I187" s="254"/>
      <c r="J187" s="254"/>
      <c r="K187" s="254"/>
      <c r="L187" s="254"/>
      <c r="M187" s="254"/>
      <c r="N187" s="254"/>
      <c r="O187" s="254"/>
      <c r="P187" s="279"/>
      <c r="Q187" s="254"/>
      <c r="R187" s="254"/>
      <c r="S187" s="254"/>
      <c r="T187" s="254"/>
      <c r="U187" s="254"/>
      <c r="V187" s="254"/>
      <c r="W187" s="254"/>
      <c r="X187" s="254"/>
      <c r="Y187" s="279"/>
      <c r="Z187" s="279"/>
      <c r="AA187" s="279"/>
      <c r="AB187" s="279"/>
      <c r="AC187" s="279"/>
    </row>
    <row r="188" spans="1:29" s="181" customFormat="1" ht="18" x14ac:dyDescent="0.2">
      <c r="B188" s="256" t="s">
        <v>420</v>
      </c>
      <c r="E188" s="486"/>
      <c r="F188" s="486"/>
      <c r="G188" s="486"/>
      <c r="H188" s="486"/>
      <c r="I188" s="486"/>
      <c r="J188" s="486"/>
      <c r="K188" s="486"/>
      <c r="L188" s="486"/>
      <c r="M188" s="486"/>
      <c r="N188" s="486"/>
      <c r="O188" s="486"/>
      <c r="P188" s="486"/>
      <c r="Q188" s="486"/>
      <c r="R188" s="486"/>
      <c r="S188" s="486"/>
      <c r="T188" s="486"/>
      <c r="U188" s="486"/>
      <c r="V188" s="486"/>
      <c r="W188" s="486"/>
      <c r="X188" s="486"/>
      <c r="Y188" s="488"/>
      <c r="Z188" s="488"/>
      <c r="AA188" s="488"/>
      <c r="AB188" s="488"/>
      <c r="AC188" s="488"/>
    </row>
    <row r="189" spans="1:29" s="181" customFormat="1" ht="18" x14ac:dyDescent="0.25">
      <c r="B189" s="258" t="s">
        <v>421</v>
      </c>
      <c r="P189" s="278"/>
      <c r="Y189" s="278"/>
      <c r="Z189" s="278"/>
      <c r="AA189" s="278"/>
      <c r="AB189" s="278"/>
      <c r="AC189" s="278"/>
    </row>
  </sheetData>
  <mergeCells count="34">
    <mergeCell ref="B147:D149"/>
    <mergeCell ref="C43:D44"/>
    <mergeCell ref="C47:D48"/>
    <mergeCell ref="C62:D63"/>
    <mergeCell ref="B71:F75"/>
    <mergeCell ref="B141:F141"/>
    <mergeCell ref="C55:D56"/>
    <mergeCell ref="B124:D125"/>
    <mergeCell ref="B110:D111"/>
    <mergeCell ref="B80:F81"/>
    <mergeCell ref="E82:F83"/>
    <mergeCell ref="C82:D83"/>
    <mergeCell ref="B89:F91"/>
    <mergeCell ref="A93:G93"/>
    <mergeCell ref="B7:F7"/>
    <mergeCell ref="B8:F8"/>
    <mergeCell ref="B68:F69"/>
    <mergeCell ref="B15:F17"/>
    <mergeCell ref="C33:D34"/>
    <mergeCell ref="C25:D26"/>
    <mergeCell ref="C37:D38"/>
    <mergeCell ref="C57:D59"/>
    <mergeCell ref="C35:D36"/>
    <mergeCell ref="C45:D46"/>
    <mergeCell ref="I155:M156"/>
    <mergeCell ref="I158:M160"/>
    <mergeCell ref="B172:F173"/>
    <mergeCell ref="B175:F177"/>
    <mergeCell ref="Y188:AC188"/>
    <mergeCell ref="C156:D156"/>
    <mergeCell ref="B162:D164"/>
    <mergeCell ref="E188:F188"/>
    <mergeCell ref="G188:O188"/>
    <mergeCell ref="P188:X188"/>
  </mergeCells>
  <phoneticPr fontId="19" type="noConversion"/>
  <conditionalFormatting sqref="F124 F110">
    <cfRule type="cellIs" dxfId="5" priority="1" stopIfTrue="1" operator="notBetween">
      <formula>0</formula>
      <formula>999999999999</formula>
    </cfRule>
    <cfRule type="expression" dxfId="4" priority="2" stopIfTrue="1">
      <formula>I110=1</formula>
    </cfRule>
  </conditionalFormatting>
  <conditionalFormatting sqref="F147:F155 F162:F169 F139 F133 F135 F96 F98 F100 F102 F104 F106 F108 F112 F114 F116 F118 F120 F122 F127 F129 F131 F137">
    <cfRule type="cellIs" dxfId="3" priority="3" stopIfTrue="1" operator="notBetween">
      <formula>0</formula>
      <formula>999999999999</formula>
    </cfRule>
  </conditionalFormatting>
  <conditionalFormatting sqref="C156:D156">
    <cfRule type="expression" dxfId="2" priority="4" stopIfTrue="1">
      <formula>$F$155+$I$155=1</formula>
    </cfRule>
  </conditionalFormatting>
  <conditionalFormatting sqref="F65">
    <cfRule type="expression" dxfId="1" priority="5" stopIfTrue="1">
      <formula>$I$65=2</formula>
    </cfRule>
    <cfRule type="expression" dxfId="0" priority="6" stopIfTrue="1">
      <formula>$I$65=1</formula>
    </cfRule>
  </conditionalFormatting>
  <dataValidations count="4">
    <dataValidation type="custom" operator="lessThan" allowBlank="1" showInputMessage="1" showErrorMessage="1" errorTitle="Please check" error="Should be less than or equal to line 15 + line 16 + line 17" sqref="F110">
      <formula1>I110=0</formula1>
    </dataValidation>
    <dataValidation type="whole" allowBlank="1" showInputMessage="1" showErrorMessage="1" error="Must be a positive number" sqref="F155">
      <formula1>0</formula1>
      <formula2>9999999999999</formula2>
    </dataValidation>
    <dataValidation type="whole" allowBlank="1" showInputMessage="1" showErrorMessage="1" errorTitle="Inplausible entry " error="You can not enter negative numbers or text." sqref="F96 F98 F100 F102 F104 F106 F108 F112 F114 F116 F118 F120 F122 F127 F129 F131 F133 F135 F137 F139:F140">
      <formula1>0</formula1>
      <formula2>9999999999999</formula2>
    </dataValidation>
    <dataValidation type="whole" operator="greaterThanOrEqual" allowBlank="1" showInputMessage="1" showErrorMessage="1" errorTitle="Inplausible entry" error="You can not enter negative numbers or text." sqref="F82 F25 F62 F27 F21 F60 F57 F55 F53 F51 F49 F47 F45 F43 F41 F39 F37 F35 F33 F31 F29 F23 E77:F77 F79">
      <formula1>0</formula1>
    </dataValidation>
  </dataValidations>
  <pageMargins left="0.74803149606299213" right="0.74803149606299213" top="0.98425196850393704" bottom="0.98425196850393704" header="0.51181102362204722" footer="0.51181102362204722"/>
  <pageSetup paperSize="9" scale="47" fitToHeight="4" orientation="portrait" r:id="rId1"/>
  <headerFooter alignWithMargins="0">
    <oddHeader>&amp;A</oddHeader>
    <oddFooter>&amp;LPrinted at &amp;T on &amp;D&amp;RPage &amp;P of &amp;N</oddFooter>
  </headerFooter>
  <rowBreaks count="3" manualBreakCount="3">
    <brk id="66" max="16383" man="1"/>
    <brk id="87" max="16383" man="1"/>
    <brk id="14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E252" transitionEvaluation="1"/>
  <dimension ref="A1:KF1594"/>
  <sheetViews>
    <sheetView showGridLines="0" zoomScale="80" zoomScaleNormal="80" workbookViewId="0">
      <pane xSplit="4" ySplit="5" topLeftCell="E252" activePane="bottomRight" state="frozen"/>
      <selection pane="topRight" activeCell="E1" sqref="E1"/>
      <selection pane="bottomLeft" activeCell="A6" sqref="A6"/>
      <selection pane="bottomRight" activeCell="D71" sqref="D71"/>
    </sheetView>
  </sheetViews>
  <sheetFormatPr defaultColWidth="11" defaultRowHeight="12.75" x14ac:dyDescent="0.2"/>
  <cols>
    <col min="1" max="1" width="39.140625" style="198" bestFit="1" customWidth="1"/>
    <col min="2" max="2" width="6.28515625" style="198" bestFit="1" customWidth="1"/>
    <col min="3" max="3" width="7.7109375" style="198" hidden="1" customWidth="1"/>
    <col min="4" max="4" width="28.7109375" style="202" bestFit="1" customWidth="1"/>
    <col min="5" max="5" width="15.5703125" style="201" bestFit="1" customWidth="1"/>
    <col min="6" max="6" width="15.5703125" style="201" customWidth="1"/>
    <col min="7" max="7" width="15.7109375" style="201" bestFit="1" customWidth="1"/>
    <col min="8" max="8" width="15" style="201" bestFit="1" customWidth="1"/>
    <col min="9" max="9" width="15.7109375" style="201" bestFit="1" customWidth="1"/>
    <col min="10" max="10" width="14.5703125" style="201" bestFit="1" customWidth="1"/>
    <col min="11" max="11" width="13.140625" style="201" bestFit="1" customWidth="1"/>
    <col min="12" max="12" width="12.85546875" style="201" bestFit="1" customWidth="1"/>
    <col min="13" max="13" width="17" style="201" bestFit="1" customWidth="1"/>
    <col min="14" max="15" width="12.7109375" style="201" bestFit="1" customWidth="1"/>
    <col min="16" max="16" width="13.140625" style="201" bestFit="1" customWidth="1"/>
    <col min="17" max="17" width="12.140625" style="201" bestFit="1" customWidth="1"/>
    <col min="18" max="18" width="12.42578125" style="201" bestFit="1" customWidth="1"/>
    <col min="19" max="19" width="11.42578125" style="201" bestFit="1" customWidth="1"/>
    <col min="20" max="20" width="11.7109375" style="201" bestFit="1" customWidth="1"/>
    <col min="21" max="21" width="10.5703125" style="201" bestFit="1" customWidth="1"/>
    <col min="22" max="22" width="13.140625" style="201" bestFit="1" customWidth="1"/>
    <col min="23" max="24" width="10.5703125" style="201" bestFit="1" customWidth="1"/>
    <col min="25" max="25" width="12" style="201" bestFit="1" customWidth="1"/>
    <col min="26" max="26" width="10.7109375" style="201" bestFit="1" customWidth="1"/>
    <col min="27" max="27" width="10.5703125" style="201" bestFit="1" customWidth="1"/>
    <col min="28" max="28" width="17" style="201" bestFit="1" customWidth="1"/>
    <col min="29" max="29" width="29.28515625" style="201" bestFit="1" customWidth="1"/>
    <col min="30" max="30" width="34.5703125" style="201" bestFit="1" customWidth="1"/>
    <col min="31" max="31" width="19.140625" style="201" customWidth="1"/>
    <col min="32" max="32" width="28.140625" style="201" bestFit="1" customWidth="1"/>
    <col min="33" max="33" width="30.5703125" style="201" bestFit="1" customWidth="1"/>
    <col min="34" max="34" width="15.28515625" style="201" bestFit="1" customWidth="1"/>
    <col min="35" max="35" width="16.7109375" style="201" bestFit="1" customWidth="1"/>
    <col min="36" max="36" width="27" style="201" bestFit="1" customWidth="1"/>
    <col min="37" max="37" width="28.42578125" style="201" bestFit="1" customWidth="1"/>
    <col min="38" max="38" width="32.7109375" style="201" bestFit="1" customWidth="1"/>
    <col min="39" max="39" width="14.28515625" style="201" bestFit="1" customWidth="1"/>
    <col min="40" max="40" width="17" style="201" bestFit="1" customWidth="1"/>
    <col min="41" max="41" width="19.28515625" style="201" bestFit="1" customWidth="1"/>
    <col min="42" max="42" width="16.7109375" style="201" bestFit="1" customWidth="1"/>
    <col min="43" max="43" width="18.85546875" style="201" bestFit="1" customWidth="1"/>
    <col min="44" max="45" width="19.28515625" style="201" bestFit="1" customWidth="1"/>
    <col min="46" max="46" width="19.5703125" style="201" bestFit="1" customWidth="1"/>
    <col min="47" max="47" width="17.140625" style="201" bestFit="1" customWidth="1"/>
    <col min="48" max="48" width="20.28515625" style="201" bestFit="1" customWidth="1"/>
    <col min="49" max="49" width="24.85546875" style="201" bestFit="1" customWidth="1"/>
    <col min="50" max="50" width="22.7109375" style="201" bestFit="1" customWidth="1"/>
    <col min="51" max="51" width="24.85546875" style="201" bestFit="1" customWidth="1"/>
    <col min="52" max="52" width="11.7109375" style="201" bestFit="1" customWidth="1"/>
    <col min="53" max="70" width="25.28515625" style="201" bestFit="1" customWidth="1"/>
    <col min="71" max="71" width="15.28515625" style="201" bestFit="1" customWidth="1"/>
    <col min="72" max="72" width="25.7109375" style="201" bestFit="1" customWidth="1"/>
    <col min="73" max="73" width="24.140625" style="201" bestFit="1" customWidth="1"/>
    <col min="74" max="75" width="13.140625" style="201" bestFit="1" customWidth="1"/>
    <col min="76" max="76" width="12.140625" style="201" bestFit="1" customWidth="1"/>
    <col min="77" max="77" width="12.85546875" style="201" bestFit="1" customWidth="1"/>
    <col min="78" max="78" width="13.140625" style="201" bestFit="1" customWidth="1"/>
    <col min="79" max="79" width="15" style="201" bestFit="1" customWidth="1"/>
    <col min="80" max="80" width="22.7109375" style="201" bestFit="1" customWidth="1"/>
    <col min="81" max="83" width="12" style="201" bestFit="1" customWidth="1"/>
    <col min="84" max="84" width="12.140625" style="201" bestFit="1" customWidth="1"/>
    <col min="85" max="85" width="11.28515625" style="201" bestFit="1" customWidth="1"/>
    <col min="86" max="87" width="10.7109375" style="201" bestFit="1" customWidth="1"/>
    <col min="88" max="88" width="8.42578125" style="201" bestFit="1" customWidth="1"/>
    <col min="89" max="89" width="12.85546875" style="201" bestFit="1" customWidth="1"/>
    <col min="90" max="90" width="22.7109375" style="201" bestFit="1" customWidth="1"/>
    <col min="91" max="92" width="10.28515625" style="201" bestFit="1" customWidth="1"/>
    <col min="93" max="93" width="10.7109375" style="201" bestFit="1" customWidth="1"/>
    <col min="94" max="94" width="10.28515625" style="201" bestFit="1" customWidth="1"/>
    <col min="95" max="95" width="10.7109375" style="201" bestFit="1" customWidth="1"/>
    <col min="96" max="97" width="10.5703125" style="201" bestFit="1" customWidth="1"/>
    <col min="98" max="98" width="9.85546875" style="201" bestFit="1" customWidth="1"/>
    <col min="99" max="99" width="12" style="201" bestFit="1" customWidth="1"/>
    <col min="100" max="100" width="12.140625" style="201" bestFit="1" customWidth="1"/>
    <col min="101" max="102" width="11.7109375" style="201" bestFit="1" customWidth="1"/>
    <col min="103" max="103" width="12.140625" style="201" bestFit="1" customWidth="1"/>
    <col min="104" max="104" width="11.28515625" style="201" bestFit="1" customWidth="1"/>
    <col min="105" max="106" width="11.42578125" style="201" bestFit="1" customWidth="1"/>
    <col min="107" max="107" width="10.7109375" style="201" bestFit="1" customWidth="1"/>
    <col min="108" max="109" width="12.42578125" style="201" bestFit="1" customWidth="1"/>
    <col min="110" max="110" width="11.7109375" style="201" bestFit="1" customWidth="1"/>
    <col min="111" max="111" width="12" style="201" bestFit="1" customWidth="1"/>
    <col min="112" max="112" width="12.140625" style="201" bestFit="1" customWidth="1"/>
    <col min="113" max="113" width="11" style="201" bestFit="1" customWidth="1"/>
    <col min="114" max="114" width="10.28515625" style="201" bestFit="1" customWidth="1"/>
    <col min="115" max="116" width="10.7109375" style="201" bestFit="1" customWidth="1"/>
    <col min="117" max="117" width="13.5703125" style="201" bestFit="1" customWidth="1"/>
    <col min="118" max="118" width="12.140625" style="201" bestFit="1" customWidth="1"/>
    <col min="119" max="119" width="11.7109375" style="201" bestFit="1" customWidth="1"/>
    <col min="120" max="120" width="12.140625" style="201" bestFit="1" customWidth="1"/>
    <col min="121" max="121" width="11.28515625" style="201" bestFit="1" customWidth="1"/>
    <col min="122" max="123" width="10.7109375" style="201" bestFit="1" customWidth="1"/>
    <col min="124" max="124" width="10.28515625" style="201" bestFit="1" customWidth="1"/>
    <col min="125" max="125" width="8.5703125" style="201" bestFit="1" customWidth="1"/>
    <col min="126" max="126" width="12.42578125" style="201" bestFit="1" customWidth="1"/>
    <col min="127" max="127" width="11.28515625" style="201" bestFit="1" customWidth="1"/>
    <col min="128" max="128" width="11.42578125" style="201" bestFit="1" customWidth="1"/>
    <col min="129" max="129" width="10.7109375" style="201" bestFit="1" customWidth="1"/>
    <col min="130" max="130" width="10.5703125" style="201" bestFit="1" customWidth="1"/>
    <col min="131" max="131" width="10.7109375" style="201" bestFit="1" customWidth="1"/>
    <col min="132" max="132" width="9.85546875" style="201" bestFit="1" customWidth="1"/>
    <col min="133" max="133" width="10.28515625" style="201" bestFit="1" customWidth="1"/>
    <col min="134" max="134" width="8.5703125" style="201" bestFit="1" customWidth="1"/>
    <col min="135" max="135" width="11.42578125" style="201" bestFit="1" customWidth="1"/>
    <col min="136" max="136" width="13.140625" style="201" bestFit="1" customWidth="1"/>
    <col min="137" max="137" width="12" style="201" bestFit="1" customWidth="1"/>
    <col min="138" max="138" width="11.42578125" style="201" bestFit="1" customWidth="1"/>
    <col min="139" max="140" width="12.140625" style="201" bestFit="1" customWidth="1"/>
    <col min="141" max="141" width="11.7109375" style="201" bestFit="1" customWidth="1"/>
    <col min="142" max="142" width="11.28515625" style="201" bestFit="1" customWidth="1"/>
    <col min="143" max="143" width="10.7109375" style="201" bestFit="1" customWidth="1"/>
    <col min="144" max="144" width="13.5703125" style="201" bestFit="1" customWidth="1"/>
    <col min="145" max="145" width="12.140625" style="201" bestFit="1" customWidth="1"/>
    <col min="146" max="147" width="11.7109375" style="201" bestFit="1" customWidth="1"/>
    <col min="148" max="148" width="12" style="201" bestFit="1" customWidth="1"/>
    <col min="149" max="149" width="11.42578125" style="201" bestFit="1" customWidth="1"/>
    <col min="150" max="151" width="10.7109375" style="201" bestFit="1" customWidth="1"/>
    <col min="152" max="152" width="10" style="201" bestFit="1" customWidth="1"/>
    <col min="153" max="153" width="12.7109375" style="201" bestFit="1" customWidth="1"/>
    <col min="154" max="155" width="7.140625" style="201" bestFit="1" customWidth="1"/>
    <col min="156" max="158" width="8.140625" style="201" bestFit="1" customWidth="1"/>
    <col min="159" max="160" width="7.140625" style="201" bestFit="1" customWidth="1"/>
    <col min="161" max="161" width="6.42578125" style="201" bestFit="1" customWidth="1"/>
    <col min="162" max="162" width="8.5703125" style="201" bestFit="1" customWidth="1"/>
    <col min="163" max="164" width="10.7109375" style="201" bestFit="1" customWidth="1"/>
    <col min="165" max="167" width="10.28515625" style="201" bestFit="1" customWidth="1"/>
    <col min="168" max="169" width="8.140625" style="201" bestFit="1" customWidth="1"/>
    <col min="170" max="170" width="8.5703125" style="201" bestFit="1" customWidth="1"/>
    <col min="171" max="171" width="11.28515625" style="201" bestFit="1" customWidth="1"/>
    <col min="172" max="172" width="12" style="201" bestFit="1" customWidth="1"/>
    <col min="173" max="173" width="11.7109375" style="201" bestFit="1" customWidth="1"/>
    <col min="174" max="174" width="11.42578125" style="201" bestFit="1" customWidth="1"/>
    <col min="175" max="175" width="12.140625" style="201" bestFit="1" customWidth="1"/>
    <col min="176" max="176" width="11.28515625" style="201" bestFit="1" customWidth="1"/>
    <col min="177" max="177" width="10.7109375" style="201" bestFit="1" customWidth="1"/>
    <col min="178" max="178" width="10" style="201" bestFit="1" customWidth="1"/>
    <col min="179" max="179" width="9.85546875" style="430" bestFit="1" customWidth="1"/>
    <col min="180" max="180" width="12.7109375" style="430" bestFit="1" customWidth="1"/>
    <col min="181" max="181" width="22.7109375" style="201" bestFit="1" customWidth="1"/>
    <col min="182" max="182" width="15.28515625" style="201" bestFit="1" customWidth="1"/>
    <col min="183" max="183" width="15.5703125" style="201" bestFit="1" customWidth="1"/>
    <col min="184" max="184" width="14.5703125" style="201" bestFit="1" customWidth="1"/>
    <col min="185" max="185" width="15.5703125" style="201" bestFit="1" customWidth="1"/>
    <col min="186" max="186" width="14.5703125" style="201" bestFit="1" customWidth="1"/>
    <col min="187" max="188" width="13.42578125" style="201" bestFit="1" customWidth="1"/>
    <col min="189" max="189" width="12.140625" style="201" bestFit="1" customWidth="1"/>
    <col min="190" max="190" width="16.42578125" style="202" bestFit="1" customWidth="1"/>
    <col min="191" max="191" width="29.5703125" style="202" bestFit="1" customWidth="1"/>
    <col min="192" max="192" width="14.28515625" style="202" bestFit="1" customWidth="1"/>
    <col min="193" max="193" width="14.85546875" style="202" bestFit="1" customWidth="1"/>
    <col min="194" max="194" width="15" style="202" bestFit="1" customWidth="1"/>
    <col min="195" max="196" width="13.140625" style="202" bestFit="1" customWidth="1"/>
    <col min="197" max="197" width="12.7109375" style="198" bestFit="1" customWidth="1"/>
    <col min="198" max="198" width="13.140625" style="198" bestFit="1" customWidth="1"/>
    <col min="199" max="199" width="11.42578125" style="198" bestFit="1" customWidth="1"/>
    <col min="200" max="200" width="15.28515625" style="198" bestFit="1" customWidth="1"/>
    <col min="201" max="201" width="20.7109375" style="198" customWidth="1"/>
    <col min="202" max="202" width="15.28515625" style="198" bestFit="1" customWidth="1"/>
    <col min="203" max="204" width="15" style="198" bestFit="1" customWidth="1"/>
    <col min="205" max="205" width="14.85546875" style="198" bestFit="1" customWidth="1"/>
    <col min="206" max="206" width="15.7109375" style="198" bestFit="1" customWidth="1"/>
    <col min="207" max="207" width="14.5703125" style="198" bestFit="1" customWidth="1"/>
    <col min="208" max="208" width="13.5703125" style="198" bestFit="1" customWidth="1"/>
    <col min="209" max="209" width="13.140625" style="198" bestFit="1" customWidth="1"/>
    <col min="210" max="210" width="16.42578125" style="198" bestFit="1" customWidth="1"/>
    <col min="211" max="211" width="20.7109375" style="198" customWidth="1"/>
    <col min="212" max="212" width="8.42578125" style="198" bestFit="1" customWidth="1"/>
    <col min="213" max="213" width="7.140625" style="198" bestFit="1" customWidth="1"/>
    <col min="214" max="214" width="7" style="198" bestFit="1" customWidth="1"/>
    <col min="215" max="216" width="6.7109375" style="198" bestFit="1" customWidth="1"/>
    <col min="217" max="219" width="6.42578125" style="198" bestFit="1" customWidth="1"/>
    <col min="220" max="220" width="9.28515625" style="198" bestFit="1" customWidth="1"/>
    <col min="221" max="221" width="20.7109375" style="198" customWidth="1"/>
    <col min="222" max="222" width="15.5703125" style="198" bestFit="1" customWidth="1"/>
    <col min="223" max="226" width="9.85546875" style="198" bestFit="1" customWidth="1"/>
    <col min="227" max="228" width="8.140625" style="198" bestFit="1" customWidth="1"/>
    <col min="229" max="229" width="7.7109375" style="198" bestFit="1" customWidth="1"/>
    <col min="230" max="230" width="9.85546875" style="198" bestFit="1" customWidth="1"/>
    <col min="231" max="231" width="20.7109375" style="198" customWidth="1"/>
    <col min="232" max="232" width="15.7109375" style="198" bestFit="1" customWidth="1"/>
    <col min="233" max="233" width="20.7109375" style="198" customWidth="1"/>
    <col min="234" max="237" width="9.85546875" style="198" bestFit="1" customWidth="1"/>
    <col min="238" max="240" width="8.140625" style="198" bestFit="1" customWidth="1"/>
    <col min="241" max="241" width="7.7109375" style="198" bestFit="1" customWidth="1"/>
    <col min="242" max="242" width="9.85546875" style="198" bestFit="1" customWidth="1"/>
    <col min="243" max="243" width="20.7109375" style="198" customWidth="1"/>
    <col min="244" max="251" width="6.42578125" style="198" bestFit="1" customWidth="1"/>
    <col min="252" max="252" width="7.85546875" style="198" bestFit="1" customWidth="1"/>
    <col min="253" max="253" width="19.28515625" style="198" customWidth="1"/>
    <col min="254" max="256" width="8.140625" style="198" bestFit="1" customWidth="1"/>
    <col min="257" max="258" width="7.140625" style="198" bestFit="1" customWidth="1"/>
    <col min="259" max="261" width="6.42578125" style="198" bestFit="1" customWidth="1"/>
    <col min="262" max="262" width="9.85546875" style="198" bestFit="1" customWidth="1"/>
    <col min="263" max="263" width="20.7109375" style="198" customWidth="1"/>
    <col min="264" max="270" width="11.42578125" style="198" bestFit="1" customWidth="1"/>
    <col min="271" max="271" width="7.85546875" style="198" bestFit="1" customWidth="1"/>
    <col min="272" max="272" width="9.85546875" style="198" bestFit="1" customWidth="1"/>
    <col min="273" max="274" width="20.7109375" style="198" customWidth="1"/>
    <col min="275" max="275" width="11" style="198"/>
    <col min="276" max="276" width="5" style="461" bestFit="1" customWidth="1"/>
    <col min="277" max="277" width="6" style="461" bestFit="1" customWidth="1"/>
    <col min="278" max="284" width="5" style="461" bestFit="1" customWidth="1"/>
    <col min="285" max="285" width="6" style="461" bestFit="1" customWidth="1"/>
    <col min="286" max="292" width="11" style="241"/>
    <col min="293" max="16384" width="11" style="198"/>
  </cols>
  <sheetData>
    <row r="1" spans="1:292" s="451" customFormat="1" x14ac:dyDescent="0.2">
      <c r="A1" s="564" t="s">
        <v>932</v>
      </c>
      <c r="B1" s="564"/>
      <c r="D1" s="452" t="s">
        <v>879</v>
      </c>
      <c r="E1" s="449">
        <v>2</v>
      </c>
      <c r="F1" s="449">
        <f>+E1+1</f>
        <v>3</v>
      </c>
      <c r="G1" s="449">
        <f t="shared" ref="G1:BR1" si="0">+F1+1</f>
        <v>4</v>
      </c>
      <c r="H1" s="449">
        <f t="shared" si="0"/>
        <v>5</v>
      </c>
      <c r="I1" s="449">
        <f t="shared" si="0"/>
        <v>6</v>
      </c>
      <c r="J1" s="449">
        <f t="shared" si="0"/>
        <v>7</v>
      </c>
      <c r="K1" s="449">
        <f t="shared" si="0"/>
        <v>8</v>
      </c>
      <c r="L1" s="449">
        <f t="shared" si="0"/>
        <v>9</v>
      </c>
      <c r="M1" s="449">
        <f t="shared" si="0"/>
        <v>10</v>
      </c>
      <c r="N1" s="449">
        <f t="shared" si="0"/>
        <v>11</v>
      </c>
      <c r="O1" s="449">
        <f t="shared" si="0"/>
        <v>12</v>
      </c>
      <c r="P1" s="449">
        <f t="shared" si="0"/>
        <v>13</v>
      </c>
      <c r="Q1" s="449">
        <f t="shared" si="0"/>
        <v>14</v>
      </c>
      <c r="R1" s="449">
        <f t="shared" si="0"/>
        <v>15</v>
      </c>
      <c r="S1" s="449">
        <f t="shared" si="0"/>
        <v>16</v>
      </c>
      <c r="T1" s="449">
        <f t="shared" si="0"/>
        <v>17</v>
      </c>
      <c r="U1" s="449">
        <f t="shared" si="0"/>
        <v>18</v>
      </c>
      <c r="V1" s="449">
        <f t="shared" si="0"/>
        <v>19</v>
      </c>
      <c r="W1" s="449">
        <f t="shared" si="0"/>
        <v>20</v>
      </c>
      <c r="X1" s="449">
        <f t="shared" si="0"/>
        <v>21</v>
      </c>
      <c r="Y1" s="449">
        <f t="shared" si="0"/>
        <v>22</v>
      </c>
      <c r="Z1" s="449">
        <f t="shared" si="0"/>
        <v>23</v>
      </c>
      <c r="AA1" s="449">
        <f t="shared" si="0"/>
        <v>24</v>
      </c>
      <c r="AB1" s="449">
        <f t="shared" si="0"/>
        <v>25</v>
      </c>
      <c r="AC1" s="449">
        <f t="shared" si="0"/>
        <v>26</v>
      </c>
      <c r="AD1" s="449">
        <f t="shared" si="0"/>
        <v>27</v>
      </c>
      <c r="AE1" s="449">
        <f t="shared" si="0"/>
        <v>28</v>
      </c>
      <c r="AF1" s="449">
        <f t="shared" si="0"/>
        <v>29</v>
      </c>
      <c r="AG1" s="449">
        <f t="shared" si="0"/>
        <v>30</v>
      </c>
      <c r="AH1" s="449">
        <f t="shared" si="0"/>
        <v>31</v>
      </c>
      <c r="AI1" s="449">
        <f t="shared" si="0"/>
        <v>32</v>
      </c>
      <c r="AJ1" s="449">
        <f t="shared" si="0"/>
        <v>33</v>
      </c>
      <c r="AK1" s="449">
        <f t="shared" si="0"/>
        <v>34</v>
      </c>
      <c r="AL1" s="449">
        <f t="shared" si="0"/>
        <v>35</v>
      </c>
      <c r="AM1" s="449">
        <f t="shared" si="0"/>
        <v>36</v>
      </c>
      <c r="AN1" s="449">
        <f t="shared" si="0"/>
        <v>37</v>
      </c>
      <c r="AO1" s="449">
        <f t="shared" si="0"/>
        <v>38</v>
      </c>
      <c r="AP1" s="449">
        <f t="shared" si="0"/>
        <v>39</v>
      </c>
      <c r="AQ1" s="449">
        <f t="shared" si="0"/>
        <v>40</v>
      </c>
      <c r="AR1" s="449">
        <f t="shared" si="0"/>
        <v>41</v>
      </c>
      <c r="AS1" s="449">
        <f t="shared" si="0"/>
        <v>42</v>
      </c>
      <c r="AT1" s="449">
        <f t="shared" si="0"/>
        <v>43</v>
      </c>
      <c r="AU1" s="449">
        <f t="shared" si="0"/>
        <v>44</v>
      </c>
      <c r="AV1" s="449">
        <f t="shared" si="0"/>
        <v>45</v>
      </c>
      <c r="AW1" s="449">
        <f t="shared" si="0"/>
        <v>46</v>
      </c>
      <c r="AX1" s="449">
        <f t="shared" si="0"/>
        <v>47</v>
      </c>
      <c r="AY1" s="449">
        <f t="shared" si="0"/>
        <v>48</v>
      </c>
      <c r="AZ1" s="449">
        <f t="shared" si="0"/>
        <v>49</v>
      </c>
      <c r="BA1" s="449">
        <f t="shared" si="0"/>
        <v>50</v>
      </c>
      <c r="BB1" s="449">
        <f t="shared" si="0"/>
        <v>51</v>
      </c>
      <c r="BC1" s="449">
        <f t="shared" si="0"/>
        <v>52</v>
      </c>
      <c r="BD1" s="449">
        <f t="shared" si="0"/>
        <v>53</v>
      </c>
      <c r="BE1" s="449">
        <f t="shared" si="0"/>
        <v>54</v>
      </c>
      <c r="BF1" s="449">
        <f t="shared" si="0"/>
        <v>55</v>
      </c>
      <c r="BG1" s="449">
        <f t="shared" si="0"/>
        <v>56</v>
      </c>
      <c r="BH1" s="449">
        <f t="shared" si="0"/>
        <v>57</v>
      </c>
      <c r="BI1" s="449">
        <f t="shared" si="0"/>
        <v>58</v>
      </c>
      <c r="BJ1" s="449">
        <f t="shared" si="0"/>
        <v>59</v>
      </c>
      <c r="BK1" s="449">
        <f t="shared" si="0"/>
        <v>60</v>
      </c>
      <c r="BL1" s="449">
        <f t="shared" si="0"/>
        <v>61</v>
      </c>
      <c r="BM1" s="449">
        <f t="shared" si="0"/>
        <v>62</v>
      </c>
      <c r="BN1" s="449">
        <f t="shared" si="0"/>
        <v>63</v>
      </c>
      <c r="BO1" s="449">
        <f t="shared" si="0"/>
        <v>64</v>
      </c>
      <c r="BP1" s="449">
        <f t="shared" si="0"/>
        <v>65</v>
      </c>
      <c r="BQ1" s="449">
        <f t="shared" si="0"/>
        <v>66</v>
      </c>
      <c r="BR1" s="449">
        <f t="shared" si="0"/>
        <v>67</v>
      </c>
      <c r="BS1" s="449">
        <f t="shared" ref="BS1:ED1" si="1">+BR1+1</f>
        <v>68</v>
      </c>
      <c r="BT1" s="449">
        <f t="shared" si="1"/>
        <v>69</v>
      </c>
      <c r="BU1" s="449">
        <f t="shared" si="1"/>
        <v>70</v>
      </c>
      <c r="BV1" s="449">
        <f t="shared" si="1"/>
        <v>71</v>
      </c>
      <c r="BW1" s="449">
        <f t="shared" si="1"/>
        <v>72</v>
      </c>
      <c r="BX1" s="449">
        <f t="shared" si="1"/>
        <v>73</v>
      </c>
      <c r="BY1" s="449">
        <f t="shared" si="1"/>
        <v>74</v>
      </c>
      <c r="BZ1" s="449">
        <f t="shared" si="1"/>
        <v>75</v>
      </c>
      <c r="CA1" s="449">
        <f t="shared" si="1"/>
        <v>76</v>
      </c>
      <c r="CB1" s="449">
        <f t="shared" si="1"/>
        <v>77</v>
      </c>
      <c r="CC1" s="449">
        <f t="shared" si="1"/>
        <v>78</v>
      </c>
      <c r="CD1" s="449">
        <f t="shared" si="1"/>
        <v>79</v>
      </c>
      <c r="CE1" s="449">
        <f t="shared" si="1"/>
        <v>80</v>
      </c>
      <c r="CF1" s="449">
        <f t="shared" si="1"/>
        <v>81</v>
      </c>
      <c r="CG1" s="449">
        <f t="shared" si="1"/>
        <v>82</v>
      </c>
      <c r="CH1" s="449">
        <f t="shared" si="1"/>
        <v>83</v>
      </c>
      <c r="CI1" s="449">
        <f t="shared" si="1"/>
        <v>84</v>
      </c>
      <c r="CJ1" s="449">
        <f t="shared" si="1"/>
        <v>85</v>
      </c>
      <c r="CK1" s="449">
        <f t="shared" si="1"/>
        <v>86</v>
      </c>
      <c r="CL1" s="449">
        <f t="shared" si="1"/>
        <v>87</v>
      </c>
      <c r="CM1" s="449">
        <f t="shared" si="1"/>
        <v>88</v>
      </c>
      <c r="CN1" s="449">
        <f t="shared" si="1"/>
        <v>89</v>
      </c>
      <c r="CO1" s="449">
        <f t="shared" si="1"/>
        <v>90</v>
      </c>
      <c r="CP1" s="449">
        <f t="shared" si="1"/>
        <v>91</v>
      </c>
      <c r="CQ1" s="449">
        <f t="shared" si="1"/>
        <v>92</v>
      </c>
      <c r="CR1" s="449">
        <f t="shared" si="1"/>
        <v>93</v>
      </c>
      <c r="CS1" s="449">
        <f t="shared" si="1"/>
        <v>94</v>
      </c>
      <c r="CT1" s="449">
        <f t="shared" si="1"/>
        <v>95</v>
      </c>
      <c r="CU1" s="449">
        <f t="shared" si="1"/>
        <v>96</v>
      </c>
      <c r="CV1" s="449">
        <f t="shared" si="1"/>
        <v>97</v>
      </c>
      <c r="CW1" s="449">
        <f t="shared" si="1"/>
        <v>98</v>
      </c>
      <c r="CX1" s="449">
        <f t="shared" si="1"/>
        <v>99</v>
      </c>
      <c r="CY1" s="449">
        <f t="shared" si="1"/>
        <v>100</v>
      </c>
      <c r="CZ1" s="449">
        <f t="shared" si="1"/>
        <v>101</v>
      </c>
      <c r="DA1" s="449">
        <f t="shared" si="1"/>
        <v>102</v>
      </c>
      <c r="DB1" s="449">
        <f t="shared" si="1"/>
        <v>103</v>
      </c>
      <c r="DC1" s="449">
        <f t="shared" si="1"/>
        <v>104</v>
      </c>
      <c r="DD1" s="449">
        <f t="shared" si="1"/>
        <v>105</v>
      </c>
      <c r="DE1" s="449">
        <f t="shared" si="1"/>
        <v>106</v>
      </c>
      <c r="DF1" s="449">
        <f t="shared" si="1"/>
        <v>107</v>
      </c>
      <c r="DG1" s="449">
        <f t="shared" si="1"/>
        <v>108</v>
      </c>
      <c r="DH1" s="449">
        <f t="shared" si="1"/>
        <v>109</v>
      </c>
      <c r="DI1" s="449">
        <f t="shared" si="1"/>
        <v>110</v>
      </c>
      <c r="DJ1" s="449">
        <f t="shared" si="1"/>
        <v>111</v>
      </c>
      <c r="DK1" s="449">
        <f t="shared" si="1"/>
        <v>112</v>
      </c>
      <c r="DL1" s="449">
        <f t="shared" si="1"/>
        <v>113</v>
      </c>
      <c r="DM1" s="449">
        <f t="shared" si="1"/>
        <v>114</v>
      </c>
      <c r="DN1" s="449">
        <f t="shared" si="1"/>
        <v>115</v>
      </c>
      <c r="DO1" s="449">
        <f t="shared" si="1"/>
        <v>116</v>
      </c>
      <c r="DP1" s="449">
        <f t="shared" si="1"/>
        <v>117</v>
      </c>
      <c r="DQ1" s="449">
        <f t="shared" si="1"/>
        <v>118</v>
      </c>
      <c r="DR1" s="449">
        <f t="shared" si="1"/>
        <v>119</v>
      </c>
      <c r="DS1" s="449">
        <f t="shared" si="1"/>
        <v>120</v>
      </c>
      <c r="DT1" s="449">
        <f t="shared" si="1"/>
        <v>121</v>
      </c>
      <c r="DU1" s="449">
        <f t="shared" si="1"/>
        <v>122</v>
      </c>
      <c r="DV1" s="449">
        <f t="shared" si="1"/>
        <v>123</v>
      </c>
      <c r="DW1" s="449">
        <f t="shared" si="1"/>
        <v>124</v>
      </c>
      <c r="DX1" s="449">
        <f t="shared" si="1"/>
        <v>125</v>
      </c>
      <c r="DY1" s="449">
        <f t="shared" si="1"/>
        <v>126</v>
      </c>
      <c r="DZ1" s="449">
        <f t="shared" si="1"/>
        <v>127</v>
      </c>
      <c r="EA1" s="449">
        <f t="shared" si="1"/>
        <v>128</v>
      </c>
      <c r="EB1" s="449">
        <f t="shared" si="1"/>
        <v>129</v>
      </c>
      <c r="EC1" s="449">
        <f t="shared" si="1"/>
        <v>130</v>
      </c>
      <c r="ED1" s="449">
        <f t="shared" si="1"/>
        <v>131</v>
      </c>
      <c r="EE1" s="449">
        <f t="shared" ref="EE1:GP1" si="2">+ED1+1</f>
        <v>132</v>
      </c>
      <c r="EF1" s="449">
        <f t="shared" si="2"/>
        <v>133</v>
      </c>
      <c r="EG1" s="449">
        <f t="shared" si="2"/>
        <v>134</v>
      </c>
      <c r="EH1" s="449">
        <f t="shared" si="2"/>
        <v>135</v>
      </c>
      <c r="EI1" s="449">
        <f t="shared" si="2"/>
        <v>136</v>
      </c>
      <c r="EJ1" s="449">
        <f t="shared" si="2"/>
        <v>137</v>
      </c>
      <c r="EK1" s="449">
        <f t="shared" si="2"/>
        <v>138</v>
      </c>
      <c r="EL1" s="449">
        <f t="shared" si="2"/>
        <v>139</v>
      </c>
      <c r="EM1" s="449">
        <f t="shared" si="2"/>
        <v>140</v>
      </c>
      <c r="EN1" s="449">
        <f t="shared" si="2"/>
        <v>141</v>
      </c>
      <c r="EO1" s="449">
        <f t="shared" si="2"/>
        <v>142</v>
      </c>
      <c r="EP1" s="449">
        <f t="shared" si="2"/>
        <v>143</v>
      </c>
      <c r="EQ1" s="449">
        <f t="shared" si="2"/>
        <v>144</v>
      </c>
      <c r="ER1" s="449">
        <f t="shared" si="2"/>
        <v>145</v>
      </c>
      <c r="ES1" s="449">
        <f t="shared" si="2"/>
        <v>146</v>
      </c>
      <c r="ET1" s="449">
        <f t="shared" si="2"/>
        <v>147</v>
      </c>
      <c r="EU1" s="449">
        <f t="shared" si="2"/>
        <v>148</v>
      </c>
      <c r="EV1" s="449">
        <f t="shared" si="2"/>
        <v>149</v>
      </c>
      <c r="EW1" s="449">
        <f t="shared" si="2"/>
        <v>150</v>
      </c>
      <c r="EX1" s="449">
        <f t="shared" si="2"/>
        <v>151</v>
      </c>
      <c r="EY1" s="449">
        <f t="shared" si="2"/>
        <v>152</v>
      </c>
      <c r="EZ1" s="449">
        <f t="shared" si="2"/>
        <v>153</v>
      </c>
      <c r="FA1" s="449">
        <f t="shared" si="2"/>
        <v>154</v>
      </c>
      <c r="FB1" s="449">
        <f t="shared" si="2"/>
        <v>155</v>
      </c>
      <c r="FC1" s="449">
        <f t="shared" si="2"/>
        <v>156</v>
      </c>
      <c r="FD1" s="449">
        <f t="shared" si="2"/>
        <v>157</v>
      </c>
      <c r="FE1" s="449">
        <f t="shared" si="2"/>
        <v>158</v>
      </c>
      <c r="FF1" s="449">
        <f t="shared" si="2"/>
        <v>159</v>
      </c>
      <c r="FG1" s="449">
        <f t="shared" si="2"/>
        <v>160</v>
      </c>
      <c r="FH1" s="449">
        <f t="shared" si="2"/>
        <v>161</v>
      </c>
      <c r="FI1" s="449">
        <f t="shared" si="2"/>
        <v>162</v>
      </c>
      <c r="FJ1" s="449">
        <f t="shared" si="2"/>
        <v>163</v>
      </c>
      <c r="FK1" s="449">
        <f t="shared" si="2"/>
        <v>164</v>
      </c>
      <c r="FL1" s="449">
        <f t="shared" si="2"/>
        <v>165</v>
      </c>
      <c r="FM1" s="449">
        <f t="shared" si="2"/>
        <v>166</v>
      </c>
      <c r="FN1" s="449">
        <f t="shared" si="2"/>
        <v>167</v>
      </c>
      <c r="FO1" s="449">
        <f t="shared" si="2"/>
        <v>168</v>
      </c>
      <c r="FP1" s="449">
        <f t="shared" si="2"/>
        <v>169</v>
      </c>
      <c r="FQ1" s="449">
        <f t="shared" si="2"/>
        <v>170</v>
      </c>
      <c r="FR1" s="449">
        <f t="shared" si="2"/>
        <v>171</v>
      </c>
      <c r="FS1" s="449">
        <f t="shared" si="2"/>
        <v>172</v>
      </c>
      <c r="FT1" s="449">
        <f t="shared" si="2"/>
        <v>173</v>
      </c>
      <c r="FU1" s="449">
        <f t="shared" si="2"/>
        <v>174</v>
      </c>
      <c r="FV1" s="449">
        <f t="shared" si="2"/>
        <v>175</v>
      </c>
      <c r="FW1" s="450">
        <f t="shared" si="2"/>
        <v>176</v>
      </c>
      <c r="FX1" s="450">
        <f t="shared" si="2"/>
        <v>177</v>
      </c>
      <c r="FY1" s="449">
        <f t="shared" si="2"/>
        <v>178</v>
      </c>
      <c r="FZ1" s="449">
        <f t="shared" si="2"/>
        <v>179</v>
      </c>
      <c r="GA1" s="449">
        <f t="shared" si="2"/>
        <v>180</v>
      </c>
      <c r="GB1" s="449">
        <f t="shared" si="2"/>
        <v>181</v>
      </c>
      <c r="GC1" s="449">
        <f t="shared" si="2"/>
        <v>182</v>
      </c>
      <c r="GD1" s="449">
        <f t="shared" si="2"/>
        <v>183</v>
      </c>
      <c r="GE1" s="449">
        <f t="shared" si="2"/>
        <v>184</v>
      </c>
      <c r="GF1" s="449">
        <f t="shared" si="2"/>
        <v>185</v>
      </c>
      <c r="GG1" s="449">
        <f t="shared" si="2"/>
        <v>186</v>
      </c>
      <c r="GH1" s="449">
        <f t="shared" si="2"/>
        <v>187</v>
      </c>
      <c r="GI1" s="449">
        <f t="shared" si="2"/>
        <v>188</v>
      </c>
      <c r="GJ1" s="449">
        <f t="shared" si="2"/>
        <v>189</v>
      </c>
      <c r="GK1" s="449">
        <f t="shared" si="2"/>
        <v>190</v>
      </c>
      <c r="GL1" s="449">
        <f t="shared" si="2"/>
        <v>191</v>
      </c>
      <c r="GM1" s="449">
        <f t="shared" si="2"/>
        <v>192</v>
      </c>
      <c r="GN1" s="449">
        <f t="shared" si="2"/>
        <v>193</v>
      </c>
      <c r="GO1" s="449">
        <f t="shared" si="2"/>
        <v>194</v>
      </c>
      <c r="GP1" s="449">
        <f t="shared" si="2"/>
        <v>195</v>
      </c>
      <c r="GQ1" s="449">
        <f t="shared" ref="GQ1:HN1" si="3">+GP1+1</f>
        <v>196</v>
      </c>
      <c r="GR1" s="449">
        <f t="shared" si="3"/>
        <v>197</v>
      </c>
      <c r="GS1" s="449">
        <f t="shared" si="3"/>
        <v>198</v>
      </c>
      <c r="GT1" s="449">
        <f t="shared" si="3"/>
        <v>199</v>
      </c>
      <c r="GU1" s="449">
        <f t="shared" si="3"/>
        <v>200</v>
      </c>
      <c r="GV1" s="449">
        <f t="shared" si="3"/>
        <v>201</v>
      </c>
      <c r="GW1" s="449">
        <f t="shared" si="3"/>
        <v>202</v>
      </c>
      <c r="GX1" s="449">
        <f t="shared" si="3"/>
        <v>203</v>
      </c>
      <c r="GY1" s="449">
        <f t="shared" si="3"/>
        <v>204</v>
      </c>
      <c r="GZ1" s="449">
        <f t="shared" si="3"/>
        <v>205</v>
      </c>
      <c r="HA1" s="449">
        <f t="shared" si="3"/>
        <v>206</v>
      </c>
      <c r="HB1" s="449">
        <f t="shared" si="3"/>
        <v>207</v>
      </c>
      <c r="HC1" s="449">
        <f t="shared" si="3"/>
        <v>208</v>
      </c>
      <c r="HD1" s="449">
        <f t="shared" si="3"/>
        <v>209</v>
      </c>
      <c r="HE1" s="449">
        <f t="shared" si="3"/>
        <v>210</v>
      </c>
      <c r="HF1" s="449">
        <f t="shared" si="3"/>
        <v>211</v>
      </c>
      <c r="HG1" s="449">
        <f t="shared" si="3"/>
        <v>212</v>
      </c>
      <c r="HH1" s="449">
        <f t="shared" si="3"/>
        <v>213</v>
      </c>
      <c r="HI1" s="449">
        <f t="shared" si="3"/>
        <v>214</v>
      </c>
      <c r="HJ1" s="449">
        <f t="shared" si="3"/>
        <v>215</v>
      </c>
      <c r="HK1" s="449">
        <f t="shared" si="3"/>
        <v>216</v>
      </c>
      <c r="HL1" s="449">
        <f t="shared" si="3"/>
        <v>217</v>
      </c>
      <c r="HM1" s="449">
        <f t="shared" si="3"/>
        <v>218</v>
      </c>
      <c r="HN1" s="449">
        <f t="shared" si="3"/>
        <v>219</v>
      </c>
      <c r="HO1" s="449">
        <f t="shared" ref="HO1" si="4">+HN1+1</f>
        <v>220</v>
      </c>
      <c r="HP1" s="449">
        <f t="shared" ref="HP1" si="5">+HO1+1</f>
        <v>221</v>
      </c>
      <c r="HQ1" s="449">
        <f t="shared" ref="HQ1" si="6">+HP1+1</f>
        <v>222</v>
      </c>
      <c r="HR1" s="449">
        <f t="shared" ref="HR1" si="7">+HQ1+1</f>
        <v>223</v>
      </c>
      <c r="HS1" s="449">
        <f t="shared" ref="HS1" si="8">+HR1+1</f>
        <v>224</v>
      </c>
      <c r="HT1" s="449">
        <f t="shared" ref="HT1" si="9">+HS1+1</f>
        <v>225</v>
      </c>
      <c r="HU1" s="449">
        <f t="shared" ref="HU1" si="10">+HT1+1</f>
        <v>226</v>
      </c>
      <c r="HV1" s="449">
        <f t="shared" ref="HV1" si="11">+HU1+1</f>
        <v>227</v>
      </c>
      <c r="HW1" s="449">
        <f t="shared" ref="HW1" si="12">+HV1+1</f>
        <v>228</v>
      </c>
      <c r="HX1" s="449">
        <f t="shared" ref="HX1" si="13">+HW1+1</f>
        <v>229</v>
      </c>
      <c r="HY1" s="449">
        <f t="shared" ref="HY1" si="14">+HX1+1</f>
        <v>230</v>
      </c>
      <c r="HZ1" s="449">
        <f t="shared" ref="HZ1" si="15">+HY1+1</f>
        <v>231</v>
      </c>
      <c r="IA1" s="449">
        <f t="shared" ref="IA1" si="16">+HZ1+1</f>
        <v>232</v>
      </c>
      <c r="IB1" s="449">
        <f t="shared" ref="IB1" si="17">+IA1+1</f>
        <v>233</v>
      </c>
      <c r="IC1" s="449">
        <f t="shared" ref="IC1" si="18">+IB1+1</f>
        <v>234</v>
      </c>
      <c r="ID1" s="449">
        <f t="shared" ref="ID1" si="19">+IC1+1</f>
        <v>235</v>
      </c>
      <c r="IE1" s="449">
        <f t="shared" ref="IE1" si="20">+ID1+1</f>
        <v>236</v>
      </c>
      <c r="IF1" s="449">
        <f t="shared" ref="IF1" si="21">+IE1+1</f>
        <v>237</v>
      </c>
      <c r="IG1" s="449">
        <f t="shared" ref="IG1" si="22">+IF1+1</f>
        <v>238</v>
      </c>
      <c r="IH1" s="449">
        <f t="shared" ref="IH1" si="23">+IG1+1</f>
        <v>239</v>
      </c>
      <c r="II1" s="449">
        <f t="shared" ref="II1" si="24">+IH1+1</f>
        <v>240</v>
      </c>
      <c r="IJ1" s="449">
        <f>+II1+1</f>
        <v>241</v>
      </c>
      <c r="IK1" s="449">
        <f t="shared" ref="IK1" si="25">+IJ1+1</f>
        <v>242</v>
      </c>
      <c r="IL1" s="449">
        <f t="shared" ref="IL1" si="26">+IK1+1</f>
        <v>243</v>
      </c>
      <c r="IM1" s="449">
        <f t="shared" ref="IM1" si="27">+IL1+1</f>
        <v>244</v>
      </c>
      <c r="IN1" s="449">
        <f t="shared" ref="IN1" si="28">+IM1+1</f>
        <v>245</v>
      </c>
      <c r="IO1" s="449">
        <f t="shared" ref="IO1" si="29">+IN1+1</f>
        <v>246</v>
      </c>
      <c r="IP1" s="449">
        <f t="shared" ref="IP1" si="30">+IO1+1</f>
        <v>247</v>
      </c>
      <c r="IQ1" s="449">
        <f t="shared" ref="IQ1" si="31">+IP1+1</f>
        <v>248</v>
      </c>
      <c r="IR1" s="449">
        <f t="shared" ref="IR1" si="32">+IQ1+1</f>
        <v>249</v>
      </c>
      <c r="IS1" s="449">
        <f t="shared" ref="IS1" si="33">+IR1+1</f>
        <v>250</v>
      </c>
      <c r="IT1" s="449">
        <f t="shared" ref="IT1" si="34">+IS1+1</f>
        <v>251</v>
      </c>
      <c r="IU1" s="449">
        <f t="shared" ref="IU1" si="35">+IT1+1</f>
        <v>252</v>
      </c>
      <c r="IV1" s="449">
        <f t="shared" ref="IV1" si="36">+IU1+1</f>
        <v>253</v>
      </c>
      <c r="IW1" s="449">
        <f t="shared" ref="IW1" si="37">+IV1+1</f>
        <v>254</v>
      </c>
      <c r="IX1" s="449">
        <f t="shared" ref="IX1" si="38">+IW1+1</f>
        <v>255</v>
      </c>
      <c r="IY1" s="449">
        <f t="shared" ref="IY1" si="39">+IX1+1</f>
        <v>256</v>
      </c>
      <c r="IZ1" s="449">
        <f t="shared" ref="IZ1" si="40">+IY1+1</f>
        <v>257</v>
      </c>
      <c r="JA1" s="449">
        <f t="shared" ref="JA1" si="41">+IZ1+1</f>
        <v>258</v>
      </c>
      <c r="JB1" s="449">
        <f t="shared" ref="JB1" si="42">+JA1+1</f>
        <v>259</v>
      </c>
      <c r="JC1" s="449">
        <f t="shared" ref="JC1" si="43">+JB1+1</f>
        <v>260</v>
      </c>
      <c r="JD1" s="449">
        <f t="shared" ref="JD1" si="44">+JC1+1</f>
        <v>261</v>
      </c>
      <c r="JE1" s="449">
        <f t="shared" ref="JE1" si="45">+JD1+1</f>
        <v>262</v>
      </c>
      <c r="JF1" s="449">
        <f t="shared" ref="JF1" si="46">+JE1+1</f>
        <v>263</v>
      </c>
      <c r="JG1" s="449">
        <f t="shared" ref="JG1" si="47">+JF1+1</f>
        <v>264</v>
      </c>
      <c r="JH1" s="449">
        <f t="shared" ref="JH1" si="48">+JG1+1</f>
        <v>265</v>
      </c>
      <c r="JI1" s="449">
        <f t="shared" ref="JI1" si="49">+JH1+1</f>
        <v>266</v>
      </c>
      <c r="JJ1" s="449">
        <f t="shared" ref="JJ1" si="50">+JI1+1</f>
        <v>267</v>
      </c>
      <c r="JK1" s="449">
        <f t="shared" ref="JK1" si="51">+JJ1+1</f>
        <v>268</v>
      </c>
      <c r="JL1" s="449">
        <f t="shared" ref="JL1" si="52">+JK1+1</f>
        <v>269</v>
      </c>
      <c r="JM1" s="449">
        <f t="shared" ref="JM1" si="53">+JL1+1</f>
        <v>270</v>
      </c>
      <c r="JN1" s="449">
        <f t="shared" ref="JN1" si="54">+JM1+1</f>
        <v>271</v>
      </c>
      <c r="JO1" s="449"/>
      <c r="JP1" s="462"/>
      <c r="JQ1" s="462"/>
      <c r="JR1" s="462"/>
      <c r="JS1" s="462"/>
      <c r="JT1" s="462"/>
      <c r="JU1" s="462"/>
      <c r="JV1" s="462"/>
      <c r="JW1" s="462"/>
      <c r="JX1" s="462"/>
      <c r="JY1" s="462"/>
      <c r="JZ1" s="463"/>
      <c r="KA1" s="463"/>
      <c r="KB1" s="463"/>
      <c r="KC1" s="463"/>
      <c r="KD1" s="463"/>
      <c r="KE1" s="463"/>
      <c r="KF1" s="463"/>
    </row>
    <row r="2" spans="1:292" s="443" customFormat="1" ht="49.5" customHeight="1" x14ac:dyDescent="0.2">
      <c r="A2" s="564"/>
      <c r="B2" s="564"/>
      <c r="D2" s="444"/>
      <c r="E2" s="558" t="s">
        <v>42</v>
      </c>
      <c r="F2" s="558"/>
      <c r="G2" s="558"/>
      <c r="H2" s="558"/>
      <c r="I2" s="558"/>
      <c r="J2" s="558"/>
      <c r="K2" s="558"/>
      <c r="L2" s="558"/>
      <c r="M2" s="558"/>
      <c r="N2" s="558" t="s">
        <v>880</v>
      </c>
      <c r="O2" s="558"/>
      <c r="P2" s="558"/>
      <c r="Q2" s="558"/>
      <c r="R2" s="558"/>
      <c r="S2" s="558"/>
      <c r="T2" s="558"/>
      <c r="U2" s="558"/>
      <c r="V2" s="558"/>
      <c r="W2" s="558" t="s">
        <v>881</v>
      </c>
      <c r="X2" s="558"/>
      <c r="Y2" s="558"/>
      <c r="Z2" s="558"/>
      <c r="AA2" s="558"/>
      <c r="AB2" s="558"/>
      <c r="AC2" s="558"/>
      <c r="AD2" s="558"/>
      <c r="AE2" s="558"/>
      <c r="AF2" s="558" t="s">
        <v>882</v>
      </c>
      <c r="AG2" s="558"/>
      <c r="AH2" s="558"/>
      <c r="AI2" s="558"/>
      <c r="AJ2" s="558"/>
      <c r="AK2" s="558"/>
      <c r="AL2" s="558"/>
      <c r="AM2" s="558"/>
      <c r="AN2" s="558"/>
      <c r="AO2" s="558" t="s">
        <v>850</v>
      </c>
      <c r="AP2" s="558"/>
      <c r="AQ2" s="558"/>
      <c r="AR2" s="558"/>
      <c r="AS2" s="558"/>
      <c r="AT2" s="558"/>
      <c r="AU2" s="558"/>
      <c r="AV2" s="558"/>
      <c r="AW2" s="558"/>
      <c r="AX2" s="558" t="s">
        <v>883</v>
      </c>
      <c r="AY2" s="558"/>
      <c r="AZ2" s="558"/>
      <c r="BA2" s="558"/>
      <c r="BB2" s="558"/>
      <c r="BC2" s="558"/>
      <c r="BD2" s="558"/>
      <c r="BE2" s="558"/>
      <c r="BF2" s="558"/>
      <c r="BG2" s="558"/>
      <c r="BH2" s="558" t="s">
        <v>884</v>
      </c>
      <c r="BI2" s="558"/>
      <c r="BJ2" s="558"/>
      <c r="BK2" s="558"/>
      <c r="BL2" s="558"/>
      <c r="BM2" s="558"/>
      <c r="BN2" s="558"/>
      <c r="BO2" s="558"/>
      <c r="BP2" s="558"/>
      <c r="BQ2" s="558"/>
      <c r="BR2" s="558" t="s">
        <v>853</v>
      </c>
      <c r="BS2" s="558"/>
      <c r="BT2" s="558"/>
      <c r="BU2" s="558"/>
      <c r="BV2" s="558"/>
      <c r="BW2" s="558"/>
      <c r="BX2" s="558"/>
      <c r="BY2" s="558"/>
      <c r="BZ2" s="558"/>
      <c r="CA2" s="558"/>
      <c r="CB2" s="558" t="s">
        <v>854</v>
      </c>
      <c r="CC2" s="558"/>
      <c r="CD2" s="558"/>
      <c r="CE2" s="558"/>
      <c r="CF2" s="558"/>
      <c r="CG2" s="558"/>
      <c r="CH2" s="558"/>
      <c r="CI2" s="558"/>
      <c r="CJ2" s="558"/>
      <c r="CK2" s="558"/>
      <c r="CL2" s="558" t="s">
        <v>885</v>
      </c>
      <c r="CM2" s="558"/>
      <c r="CN2" s="558"/>
      <c r="CO2" s="558"/>
      <c r="CP2" s="558"/>
      <c r="CQ2" s="558"/>
      <c r="CR2" s="558"/>
      <c r="CS2" s="558"/>
      <c r="CT2" s="558"/>
      <c r="CU2" s="558"/>
      <c r="CV2" s="558" t="s">
        <v>856</v>
      </c>
      <c r="CW2" s="558"/>
      <c r="CX2" s="558"/>
      <c r="CY2" s="558"/>
      <c r="CZ2" s="558"/>
      <c r="DA2" s="558"/>
      <c r="DB2" s="558"/>
      <c r="DC2" s="558"/>
      <c r="DD2" s="558"/>
      <c r="DE2" s="558" t="s">
        <v>907</v>
      </c>
      <c r="DF2" s="558"/>
      <c r="DG2" s="558"/>
      <c r="DH2" s="558"/>
      <c r="DI2" s="558"/>
      <c r="DJ2" s="558"/>
      <c r="DK2" s="558"/>
      <c r="DL2" s="558"/>
      <c r="DM2" s="558"/>
      <c r="DN2" s="558" t="s">
        <v>908</v>
      </c>
      <c r="DO2" s="558"/>
      <c r="DP2" s="558"/>
      <c r="DQ2" s="558"/>
      <c r="DR2" s="558"/>
      <c r="DS2" s="558"/>
      <c r="DT2" s="558"/>
      <c r="DU2" s="558"/>
      <c r="DV2" s="558"/>
      <c r="DW2" s="558" t="s">
        <v>859</v>
      </c>
      <c r="DX2" s="558"/>
      <c r="DY2" s="558"/>
      <c r="DZ2" s="558"/>
      <c r="EA2" s="558"/>
      <c r="EB2" s="558"/>
      <c r="EC2" s="558"/>
      <c r="ED2" s="558"/>
      <c r="EE2" s="558"/>
      <c r="EF2" s="558" t="s">
        <v>886</v>
      </c>
      <c r="EG2" s="558"/>
      <c r="EH2" s="558"/>
      <c r="EI2" s="558"/>
      <c r="EJ2" s="558"/>
      <c r="EK2" s="558"/>
      <c r="EL2" s="558"/>
      <c r="EM2" s="558"/>
      <c r="EN2" s="558"/>
      <c r="EO2" s="558" t="s">
        <v>887</v>
      </c>
      <c r="EP2" s="558"/>
      <c r="EQ2" s="558"/>
      <c r="ER2" s="558"/>
      <c r="ES2" s="558"/>
      <c r="ET2" s="558"/>
      <c r="EU2" s="558"/>
      <c r="EV2" s="558"/>
      <c r="EW2" s="558"/>
      <c r="EX2" s="558" t="s">
        <v>909</v>
      </c>
      <c r="EY2" s="558"/>
      <c r="EZ2" s="558"/>
      <c r="FA2" s="558"/>
      <c r="FB2" s="558"/>
      <c r="FC2" s="558"/>
      <c r="FD2" s="558"/>
      <c r="FE2" s="558"/>
      <c r="FF2" s="558"/>
      <c r="FG2" s="558" t="s">
        <v>905</v>
      </c>
      <c r="FH2" s="558"/>
      <c r="FI2" s="558"/>
      <c r="FJ2" s="558"/>
      <c r="FK2" s="558"/>
      <c r="FL2" s="558"/>
      <c r="FM2" s="558"/>
      <c r="FN2" s="558"/>
      <c r="FO2" s="558"/>
      <c r="FP2" s="558" t="s">
        <v>862</v>
      </c>
      <c r="FQ2" s="558"/>
      <c r="FR2" s="558"/>
      <c r="FS2" s="558"/>
      <c r="FT2" s="558"/>
      <c r="FU2" s="558"/>
      <c r="FV2" s="558"/>
      <c r="FW2" s="558"/>
      <c r="FX2" s="558"/>
      <c r="FY2" s="558" t="s">
        <v>888</v>
      </c>
      <c r="FZ2" s="558"/>
      <c r="GA2" s="558"/>
      <c r="GB2" s="558"/>
      <c r="GC2" s="558"/>
      <c r="GD2" s="558"/>
      <c r="GE2" s="558"/>
      <c r="GF2" s="558"/>
      <c r="GG2" s="558"/>
      <c r="GH2" s="558"/>
      <c r="GI2" s="558" t="s">
        <v>889</v>
      </c>
      <c r="GJ2" s="558"/>
      <c r="GK2" s="558"/>
      <c r="GL2" s="558"/>
      <c r="GM2" s="558"/>
      <c r="GN2" s="558"/>
      <c r="GO2" s="558"/>
      <c r="GP2" s="558"/>
      <c r="GQ2" s="558"/>
      <c r="GR2" s="558"/>
      <c r="GS2" s="558" t="s">
        <v>890</v>
      </c>
      <c r="GT2" s="558"/>
      <c r="GU2" s="558"/>
      <c r="GV2" s="558"/>
      <c r="GW2" s="558"/>
      <c r="GX2" s="558"/>
      <c r="GY2" s="558"/>
      <c r="GZ2" s="558"/>
      <c r="HA2" s="558"/>
      <c r="HB2" s="558"/>
      <c r="HC2" s="558" t="s">
        <v>931</v>
      </c>
      <c r="HD2" s="558"/>
      <c r="HE2" s="558"/>
      <c r="HF2" s="558"/>
      <c r="HG2" s="558"/>
      <c r="HH2" s="558"/>
      <c r="HI2" s="558"/>
      <c r="HJ2" s="558"/>
      <c r="HK2" s="558"/>
      <c r="HL2" s="558"/>
      <c r="HM2" s="558" t="s">
        <v>891</v>
      </c>
      <c r="HN2" s="558"/>
      <c r="HO2" s="558"/>
      <c r="HP2" s="558"/>
      <c r="HQ2" s="558"/>
      <c r="HR2" s="558"/>
      <c r="HS2" s="558"/>
      <c r="HT2" s="558"/>
      <c r="HU2" s="558"/>
      <c r="HV2" s="558"/>
      <c r="HW2" s="445" t="s">
        <v>892</v>
      </c>
      <c r="HX2" s="445" t="s">
        <v>893</v>
      </c>
      <c r="HY2" s="558" t="s">
        <v>894</v>
      </c>
      <c r="HZ2" s="558"/>
      <c r="IA2" s="558"/>
      <c r="IB2" s="558"/>
      <c r="IC2" s="558"/>
      <c r="ID2" s="558"/>
      <c r="IE2" s="558"/>
      <c r="IF2" s="558"/>
      <c r="IG2" s="558"/>
      <c r="IH2" s="558"/>
      <c r="II2" s="558" t="s">
        <v>871</v>
      </c>
      <c r="IJ2" s="558"/>
      <c r="IK2" s="558"/>
      <c r="IL2" s="558"/>
      <c r="IM2" s="558"/>
      <c r="IN2" s="558"/>
      <c r="IO2" s="558"/>
      <c r="IP2" s="558"/>
      <c r="IQ2" s="558"/>
      <c r="IR2" s="558"/>
      <c r="IS2" s="558" t="s">
        <v>873</v>
      </c>
      <c r="IT2" s="558"/>
      <c r="IU2" s="558"/>
      <c r="IV2" s="558"/>
      <c r="IW2" s="558"/>
      <c r="IX2" s="558"/>
      <c r="IY2" s="558"/>
      <c r="IZ2" s="558"/>
      <c r="JA2" s="558"/>
      <c r="JB2" s="558"/>
      <c r="JC2" s="558" t="s">
        <v>895</v>
      </c>
      <c r="JD2" s="558"/>
      <c r="JE2" s="558"/>
      <c r="JF2" s="558"/>
      <c r="JG2" s="558"/>
      <c r="JH2" s="558"/>
      <c r="JI2" s="558"/>
      <c r="JJ2" s="558"/>
      <c r="JK2" s="558"/>
      <c r="JL2" s="558"/>
      <c r="JM2" s="445" t="s">
        <v>896</v>
      </c>
      <c r="JN2" s="445" t="s">
        <v>897</v>
      </c>
      <c r="JP2" s="464"/>
      <c r="JQ2" s="464"/>
      <c r="JR2" s="464"/>
      <c r="JS2" s="464"/>
      <c r="JT2" s="464"/>
      <c r="JU2" s="464"/>
      <c r="JV2" s="464"/>
      <c r="JW2" s="464"/>
      <c r="JX2" s="464"/>
      <c r="JY2" s="464"/>
      <c r="JZ2" s="465"/>
      <c r="KA2" s="465"/>
      <c r="KB2" s="465"/>
      <c r="KC2" s="465"/>
      <c r="KD2" s="465"/>
      <c r="KE2" s="465"/>
      <c r="KF2" s="465"/>
    </row>
    <row r="3" spans="1:292" s="248" customFormat="1" ht="39" x14ac:dyDescent="0.25">
      <c r="A3" s="448" t="s">
        <v>933</v>
      </c>
      <c r="D3" s="446"/>
      <c r="E3" s="437" t="s">
        <v>52</v>
      </c>
      <c r="F3" s="437" t="s">
        <v>53</v>
      </c>
      <c r="G3" s="437" t="s">
        <v>54</v>
      </c>
      <c r="H3" s="437" t="s">
        <v>55</v>
      </c>
      <c r="I3" s="437" t="s">
        <v>56</v>
      </c>
      <c r="J3" s="437" t="s">
        <v>57</v>
      </c>
      <c r="K3" s="437" t="s">
        <v>58</v>
      </c>
      <c r="L3" s="437" t="s">
        <v>104</v>
      </c>
      <c r="M3" s="437" t="s">
        <v>59</v>
      </c>
      <c r="N3" s="437" t="s">
        <v>52</v>
      </c>
      <c r="O3" s="437" t="s">
        <v>53</v>
      </c>
      <c r="P3" s="437" t="s">
        <v>54</v>
      </c>
      <c r="Q3" s="437" t="s">
        <v>55</v>
      </c>
      <c r="R3" s="437" t="s">
        <v>56</v>
      </c>
      <c r="S3" s="437" t="s">
        <v>57</v>
      </c>
      <c r="T3" s="437" t="s">
        <v>58</v>
      </c>
      <c r="U3" s="437" t="s">
        <v>104</v>
      </c>
      <c r="V3" s="437" t="s">
        <v>59</v>
      </c>
      <c r="W3" s="437" t="s">
        <v>52</v>
      </c>
      <c r="X3" s="437" t="s">
        <v>53</v>
      </c>
      <c r="Y3" s="437" t="s">
        <v>54</v>
      </c>
      <c r="Z3" s="437" t="s">
        <v>55</v>
      </c>
      <c r="AA3" s="437" t="s">
        <v>56</v>
      </c>
      <c r="AB3" s="437" t="s">
        <v>57</v>
      </c>
      <c r="AC3" s="437" t="s">
        <v>58</v>
      </c>
      <c r="AD3" s="437" t="s">
        <v>104</v>
      </c>
      <c r="AE3" s="437" t="s">
        <v>59</v>
      </c>
      <c r="AF3" s="437" t="s">
        <v>52</v>
      </c>
      <c r="AG3" s="437" t="s">
        <v>53</v>
      </c>
      <c r="AH3" s="437" t="s">
        <v>54</v>
      </c>
      <c r="AI3" s="437" t="s">
        <v>55</v>
      </c>
      <c r="AJ3" s="437" t="s">
        <v>56</v>
      </c>
      <c r="AK3" s="437" t="s">
        <v>57</v>
      </c>
      <c r="AL3" s="437" t="s">
        <v>58</v>
      </c>
      <c r="AM3" s="437" t="s">
        <v>104</v>
      </c>
      <c r="AN3" s="437" t="s">
        <v>59</v>
      </c>
      <c r="AO3" s="437" t="s">
        <v>52</v>
      </c>
      <c r="AP3" s="437" t="s">
        <v>53</v>
      </c>
      <c r="AQ3" s="437" t="s">
        <v>54</v>
      </c>
      <c r="AR3" s="437" t="s">
        <v>55</v>
      </c>
      <c r="AS3" s="437" t="s">
        <v>56</v>
      </c>
      <c r="AT3" s="437" t="s">
        <v>57</v>
      </c>
      <c r="AU3" s="437" t="s">
        <v>58</v>
      </c>
      <c r="AV3" s="437" t="s">
        <v>104</v>
      </c>
      <c r="AW3" s="437" t="s">
        <v>59</v>
      </c>
      <c r="AX3" s="437" t="s">
        <v>268</v>
      </c>
      <c r="AY3" s="437" t="s">
        <v>52</v>
      </c>
      <c r="AZ3" s="437" t="s">
        <v>53</v>
      </c>
      <c r="BA3" s="437" t="s">
        <v>54</v>
      </c>
      <c r="BB3" s="437" t="s">
        <v>55</v>
      </c>
      <c r="BC3" s="437" t="s">
        <v>56</v>
      </c>
      <c r="BD3" s="437" t="s">
        <v>57</v>
      </c>
      <c r="BE3" s="437" t="s">
        <v>58</v>
      </c>
      <c r="BF3" s="437" t="s">
        <v>104</v>
      </c>
      <c r="BG3" s="437" t="s">
        <v>59</v>
      </c>
      <c r="BH3" s="437" t="s">
        <v>268</v>
      </c>
      <c r="BI3" s="437" t="s">
        <v>52</v>
      </c>
      <c r="BJ3" s="437" t="s">
        <v>53</v>
      </c>
      <c r="BK3" s="437" t="s">
        <v>54</v>
      </c>
      <c r="BL3" s="437" t="s">
        <v>55</v>
      </c>
      <c r="BM3" s="437" t="s">
        <v>56</v>
      </c>
      <c r="BN3" s="437" t="s">
        <v>57</v>
      </c>
      <c r="BO3" s="437" t="s">
        <v>58</v>
      </c>
      <c r="BP3" s="437" t="s">
        <v>104</v>
      </c>
      <c r="BQ3" s="437" t="s">
        <v>59</v>
      </c>
      <c r="BR3" s="437" t="s">
        <v>268</v>
      </c>
      <c r="BS3" s="437" t="s">
        <v>52</v>
      </c>
      <c r="BT3" s="437" t="s">
        <v>53</v>
      </c>
      <c r="BU3" s="437" t="s">
        <v>54</v>
      </c>
      <c r="BV3" s="437" t="s">
        <v>55</v>
      </c>
      <c r="BW3" s="437" t="s">
        <v>56</v>
      </c>
      <c r="BX3" s="437" t="s">
        <v>57</v>
      </c>
      <c r="BY3" s="437" t="s">
        <v>58</v>
      </c>
      <c r="BZ3" s="437" t="s">
        <v>104</v>
      </c>
      <c r="CA3" s="437" t="s">
        <v>59</v>
      </c>
      <c r="CB3" s="437" t="s">
        <v>268</v>
      </c>
      <c r="CC3" s="437" t="s">
        <v>52</v>
      </c>
      <c r="CD3" s="437" t="s">
        <v>53</v>
      </c>
      <c r="CE3" s="437" t="s">
        <v>54</v>
      </c>
      <c r="CF3" s="437" t="s">
        <v>55</v>
      </c>
      <c r="CG3" s="437" t="s">
        <v>56</v>
      </c>
      <c r="CH3" s="437" t="s">
        <v>57</v>
      </c>
      <c r="CI3" s="437" t="s">
        <v>58</v>
      </c>
      <c r="CJ3" s="437" t="s">
        <v>104</v>
      </c>
      <c r="CK3" s="437" t="s">
        <v>59</v>
      </c>
      <c r="CL3" s="437" t="s">
        <v>268</v>
      </c>
      <c r="CM3" s="437" t="s">
        <v>52</v>
      </c>
      <c r="CN3" s="437" t="s">
        <v>53</v>
      </c>
      <c r="CO3" s="437" t="s">
        <v>54</v>
      </c>
      <c r="CP3" s="437" t="s">
        <v>55</v>
      </c>
      <c r="CQ3" s="437" t="s">
        <v>56</v>
      </c>
      <c r="CR3" s="437" t="s">
        <v>57</v>
      </c>
      <c r="CS3" s="437" t="s">
        <v>58</v>
      </c>
      <c r="CT3" s="437" t="s">
        <v>104</v>
      </c>
      <c r="CU3" s="437" t="s">
        <v>59</v>
      </c>
      <c r="CV3" s="437" t="s">
        <v>52</v>
      </c>
      <c r="CW3" s="437" t="s">
        <v>53</v>
      </c>
      <c r="CX3" s="437" t="s">
        <v>54</v>
      </c>
      <c r="CY3" s="437" t="s">
        <v>55</v>
      </c>
      <c r="CZ3" s="437" t="s">
        <v>56</v>
      </c>
      <c r="DA3" s="437" t="s">
        <v>57</v>
      </c>
      <c r="DB3" s="437" t="s">
        <v>58</v>
      </c>
      <c r="DC3" s="437" t="s">
        <v>104</v>
      </c>
      <c r="DD3" s="437" t="s">
        <v>59</v>
      </c>
      <c r="DE3" s="437" t="s">
        <v>52</v>
      </c>
      <c r="DF3" s="437" t="s">
        <v>53</v>
      </c>
      <c r="DG3" s="437" t="s">
        <v>54</v>
      </c>
      <c r="DH3" s="437" t="s">
        <v>55</v>
      </c>
      <c r="DI3" s="437" t="s">
        <v>56</v>
      </c>
      <c r="DJ3" s="437" t="s">
        <v>57</v>
      </c>
      <c r="DK3" s="437" t="s">
        <v>58</v>
      </c>
      <c r="DL3" s="437" t="s">
        <v>104</v>
      </c>
      <c r="DM3" s="437" t="s">
        <v>59</v>
      </c>
      <c r="DN3" s="437" t="s">
        <v>52</v>
      </c>
      <c r="DO3" s="437" t="s">
        <v>53</v>
      </c>
      <c r="DP3" s="437" t="s">
        <v>54</v>
      </c>
      <c r="DQ3" s="437" t="s">
        <v>55</v>
      </c>
      <c r="DR3" s="437" t="s">
        <v>56</v>
      </c>
      <c r="DS3" s="437" t="s">
        <v>57</v>
      </c>
      <c r="DT3" s="437" t="s">
        <v>58</v>
      </c>
      <c r="DU3" s="437" t="s">
        <v>104</v>
      </c>
      <c r="DV3" s="437" t="s">
        <v>59</v>
      </c>
      <c r="DW3" s="437" t="s">
        <v>52</v>
      </c>
      <c r="DX3" s="437" t="s">
        <v>53</v>
      </c>
      <c r="DY3" s="437" t="s">
        <v>54</v>
      </c>
      <c r="DZ3" s="437" t="s">
        <v>55</v>
      </c>
      <c r="EA3" s="437" t="s">
        <v>56</v>
      </c>
      <c r="EB3" s="437" t="s">
        <v>57</v>
      </c>
      <c r="EC3" s="437" t="s">
        <v>58</v>
      </c>
      <c r="ED3" s="437" t="s">
        <v>104</v>
      </c>
      <c r="EE3" s="437" t="s">
        <v>59</v>
      </c>
      <c r="EF3" s="437" t="s">
        <v>52</v>
      </c>
      <c r="EG3" s="437" t="s">
        <v>53</v>
      </c>
      <c r="EH3" s="437" t="s">
        <v>54</v>
      </c>
      <c r="EI3" s="437" t="s">
        <v>55</v>
      </c>
      <c r="EJ3" s="437" t="s">
        <v>56</v>
      </c>
      <c r="EK3" s="437" t="s">
        <v>57</v>
      </c>
      <c r="EL3" s="437" t="s">
        <v>58</v>
      </c>
      <c r="EM3" s="437" t="s">
        <v>104</v>
      </c>
      <c r="EN3" s="437" t="s">
        <v>59</v>
      </c>
      <c r="EO3" s="437" t="s">
        <v>52</v>
      </c>
      <c r="EP3" s="437" t="s">
        <v>53</v>
      </c>
      <c r="EQ3" s="437" t="s">
        <v>54</v>
      </c>
      <c r="ER3" s="437" t="s">
        <v>55</v>
      </c>
      <c r="ES3" s="437" t="s">
        <v>56</v>
      </c>
      <c r="ET3" s="437" t="s">
        <v>57</v>
      </c>
      <c r="EU3" s="437" t="s">
        <v>58</v>
      </c>
      <c r="EV3" s="437" t="s">
        <v>104</v>
      </c>
      <c r="EW3" s="437" t="s">
        <v>59</v>
      </c>
      <c r="EX3" s="437" t="s">
        <v>52</v>
      </c>
      <c r="EY3" s="437" t="s">
        <v>53</v>
      </c>
      <c r="EZ3" s="437" t="s">
        <v>54</v>
      </c>
      <c r="FA3" s="437" t="s">
        <v>55</v>
      </c>
      <c r="FB3" s="437" t="s">
        <v>56</v>
      </c>
      <c r="FC3" s="437" t="s">
        <v>57</v>
      </c>
      <c r="FD3" s="437" t="s">
        <v>58</v>
      </c>
      <c r="FE3" s="437" t="s">
        <v>104</v>
      </c>
      <c r="FF3" s="437" t="s">
        <v>59</v>
      </c>
      <c r="FG3" s="437" t="s">
        <v>52</v>
      </c>
      <c r="FH3" s="437" t="s">
        <v>53</v>
      </c>
      <c r="FI3" s="437" t="s">
        <v>54</v>
      </c>
      <c r="FJ3" s="437" t="s">
        <v>55</v>
      </c>
      <c r="FK3" s="437" t="s">
        <v>56</v>
      </c>
      <c r="FL3" s="437" t="s">
        <v>57</v>
      </c>
      <c r="FM3" s="437" t="s">
        <v>58</v>
      </c>
      <c r="FN3" s="437" t="s">
        <v>104</v>
      </c>
      <c r="FO3" s="437" t="s">
        <v>59</v>
      </c>
      <c r="FP3" s="437" t="s">
        <v>52</v>
      </c>
      <c r="FQ3" s="437" t="s">
        <v>53</v>
      </c>
      <c r="FR3" s="437" t="s">
        <v>54</v>
      </c>
      <c r="FS3" s="437" t="s">
        <v>55</v>
      </c>
      <c r="FT3" s="437" t="s">
        <v>56</v>
      </c>
      <c r="FU3" s="437" t="s">
        <v>57</v>
      </c>
      <c r="FV3" s="437" t="s">
        <v>58</v>
      </c>
      <c r="FW3" s="447" t="s">
        <v>104</v>
      </c>
      <c r="FX3" s="447" t="s">
        <v>59</v>
      </c>
      <c r="FY3" s="437" t="s">
        <v>268</v>
      </c>
      <c r="FZ3" s="437" t="s">
        <v>52</v>
      </c>
      <c r="GA3" s="437" t="s">
        <v>53</v>
      </c>
      <c r="GB3" s="437" t="s">
        <v>54</v>
      </c>
      <c r="GC3" s="437" t="s">
        <v>55</v>
      </c>
      <c r="GD3" s="437" t="s">
        <v>56</v>
      </c>
      <c r="GE3" s="437" t="s">
        <v>57</v>
      </c>
      <c r="GF3" s="437" t="s">
        <v>58</v>
      </c>
      <c r="GG3" s="437" t="s">
        <v>104</v>
      </c>
      <c r="GH3" s="437" t="s">
        <v>59</v>
      </c>
      <c r="GI3" s="437" t="s">
        <v>268</v>
      </c>
      <c r="GJ3" s="437" t="s">
        <v>52</v>
      </c>
      <c r="GK3" s="437" t="s">
        <v>53</v>
      </c>
      <c r="GL3" s="437" t="s">
        <v>54</v>
      </c>
      <c r="GM3" s="437" t="s">
        <v>55</v>
      </c>
      <c r="GN3" s="437" t="s">
        <v>56</v>
      </c>
      <c r="GO3" s="437" t="s">
        <v>57</v>
      </c>
      <c r="GP3" s="437" t="s">
        <v>58</v>
      </c>
      <c r="GQ3" s="437" t="s">
        <v>104</v>
      </c>
      <c r="GR3" s="437" t="s">
        <v>59</v>
      </c>
      <c r="GS3" s="437" t="s">
        <v>268</v>
      </c>
      <c r="GT3" s="437" t="s">
        <v>52</v>
      </c>
      <c r="GU3" s="437" t="s">
        <v>53</v>
      </c>
      <c r="GV3" s="437" t="s">
        <v>54</v>
      </c>
      <c r="GW3" s="437" t="s">
        <v>55</v>
      </c>
      <c r="GX3" s="437" t="s">
        <v>56</v>
      </c>
      <c r="GY3" s="437" t="s">
        <v>57</v>
      </c>
      <c r="GZ3" s="437" t="s">
        <v>58</v>
      </c>
      <c r="HA3" s="437" t="s">
        <v>104</v>
      </c>
      <c r="HB3" s="437" t="s">
        <v>59</v>
      </c>
      <c r="HC3" s="437" t="s">
        <v>268</v>
      </c>
      <c r="HD3" s="437" t="s">
        <v>52</v>
      </c>
      <c r="HE3" s="437" t="s">
        <v>53</v>
      </c>
      <c r="HF3" s="437" t="s">
        <v>54</v>
      </c>
      <c r="HG3" s="437" t="s">
        <v>55</v>
      </c>
      <c r="HH3" s="437" t="s">
        <v>56</v>
      </c>
      <c r="HI3" s="437" t="s">
        <v>57</v>
      </c>
      <c r="HJ3" s="437" t="s">
        <v>58</v>
      </c>
      <c r="HK3" s="437" t="s">
        <v>104</v>
      </c>
      <c r="HL3" s="437" t="s">
        <v>59</v>
      </c>
      <c r="HM3" s="437" t="s">
        <v>268</v>
      </c>
      <c r="HN3" s="437" t="s">
        <v>52</v>
      </c>
      <c r="HO3" s="437" t="s">
        <v>53</v>
      </c>
      <c r="HP3" s="437" t="s">
        <v>54</v>
      </c>
      <c r="HQ3" s="437" t="s">
        <v>55</v>
      </c>
      <c r="HR3" s="437" t="s">
        <v>56</v>
      </c>
      <c r="HS3" s="437" t="s">
        <v>57</v>
      </c>
      <c r="HT3" s="437" t="s">
        <v>58</v>
      </c>
      <c r="HU3" s="437" t="s">
        <v>104</v>
      </c>
      <c r="HV3" s="437" t="s">
        <v>59</v>
      </c>
      <c r="HW3" s="437" t="s">
        <v>59</v>
      </c>
      <c r="HX3" s="437" t="s">
        <v>59</v>
      </c>
      <c r="HY3" s="437" t="s">
        <v>268</v>
      </c>
      <c r="HZ3" s="437" t="s">
        <v>52</v>
      </c>
      <c r="IA3" s="437" t="s">
        <v>53</v>
      </c>
      <c r="IB3" s="437" t="s">
        <v>54</v>
      </c>
      <c r="IC3" s="437" t="s">
        <v>55</v>
      </c>
      <c r="ID3" s="437" t="s">
        <v>56</v>
      </c>
      <c r="IE3" s="437" t="s">
        <v>57</v>
      </c>
      <c r="IF3" s="437" t="s">
        <v>58</v>
      </c>
      <c r="IG3" s="437" t="s">
        <v>104</v>
      </c>
      <c r="IH3" s="437" t="s">
        <v>59</v>
      </c>
      <c r="II3" s="437" t="s">
        <v>268</v>
      </c>
      <c r="IJ3" s="437" t="s">
        <v>52</v>
      </c>
      <c r="IK3" s="437" t="s">
        <v>53</v>
      </c>
      <c r="IL3" s="437" t="s">
        <v>54</v>
      </c>
      <c r="IM3" s="437" t="s">
        <v>55</v>
      </c>
      <c r="IN3" s="437" t="s">
        <v>56</v>
      </c>
      <c r="IO3" s="437" t="s">
        <v>57</v>
      </c>
      <c r="IP3" s="437" t="s">
        <v>58</v>
      </c>
      <c r="IQ3" s="437" t="s">
        <v>104</v>
      </c>
      <c r="IR3" s="437" t="s">
        <v>59</v>
      </c>
      <c r="IS3" s="437" t="s">
        <v>268</v>
      </c>
      <c r="IT3" s="437" t="s">
        <v>52</v>
      </c>
      <c r="IU3" s="437" t="s">
        <v>53</v>
      </c>
      <c r="IV3" s="437" t="s">
        <v>54</v>
      </c>
      <c r="IW3" s="437" t="s">
        <v>55</v>
      </c>
      <c r="IX3" s="437" t="s">
        <v>56</v>
      </c>
      <c r="IY3" s="437" t="s">
        <v>57</v>
      </c>
      <c r="IZ3" s="437" t="s">
        <v>58</v>
      </c>
      <c r="JA3" s="437" t="s">
        <v>104</v>
      </c>
      <c r="JB3" s="437" t="s">
        <v>59</v>
      </c>
      <c r="JC3" s="437" t="s">
        <v>268</v>
      </c>
      <c r="JD3" s="437" t="s">
        <v>52</v>
      </c>
      <c r="JE3" s="437" t="s">
        <v>53</v>
      </c>
      <c r="JF3" s="437" t="s">
        <v>54</v>
      </c>
      <c r="JG3" s="437" t="s">
        <v>55</v>
      </c>
      <c r="JH3" s="437" t="s">
        <v>56</v>
      </c>
      <c r="JI3" s="437" t="s">
        <v>57</v>
      </c>
      <c r="JJ3" s="437" t="s">
        <v>58</v>
      </c>
      <c r="JK3" s="437" t="s">
        <v>104</v>
      </c>
      <c r="JL3" s="437" t="s">
        <v>59</v>
      </c>
      <c r="JM3" s="437" t="s">
        <v>59</v>
      </c>
      <c r="JN3" s="437" t="s">
        <v>59</v>
      </c>
      <c r="JP3" s="466"/>
      <c r="JQ3" s="466"/>
      <c r="JR3" s="466"/>
      <c r="JS3" s="466"/>
      <c r="JT3" s="466"/>
      <c r="JU3" s="466"/>
      <c r="JV3" s="466"/>
      <c r="JW3" s="466"/>
      <c r="JX3" s="466"/>
      <c r="JY3" s="466"/>
      <c r="JZ3" s="467"/>
      <c r="KA3" s="467"/>
      <c r="KB3" s="467"/>
      <c r="KC3" s="467"/>
      <c r="KD3" s="467"/>
      <c r="KE3" s="467"/>
      <c r="KF3" s="467"/>
    </row>
    <row r="4" spans="1:292" ht="15.75" x14ac:dyDescent="0.25">
      <c r="A4" s="442" t="s">
        <v>934</v>
      </c>
      <c r="D4" s="205"/>
      <c r="E4" s="206"/>
      <c r="F4" s="206"/>
      <c r="G4" s="206"/>
      <c r="H4" s="206"/>
      <c r="I4" s="206"/>
      <c r="J4" s="206"/>
      <c r="K4" s="206"/>
      <c r="L4" s="206"/>
      <c r="M4" s="207"/>
      <c r="N4" s="206"/>
      <c r="O4" s="206"/>
      <c r="P4" s="206"/>
      <c r="Q4" s="206"/>
      <c r="R4" s="206"/>
      <c r="S4" s="206"/>
      <c r="T4" s="206"/>
      <c r="U4" s="206"/>
      <c r="V4" s="207"/>
      <c r="W4" s="208"/>
      <c r="X4" s="206"/>
      <c r="Y4" s="206"/>
      <c r="Z4" s="206"/>
      <c r="AA4" s="206"/>
      <c r="AB4" s="206"/>
      <c r="AC4" s="206"/>
      <c r="AD4" s="206"/>
      <c r="AE4" s="207"/>
      <c r="AF4" s="208"/>
      <c r="AG4" s="206"/>
      <c r="AH4" s="206"/>
      <c r="AI4" s="206"/>
      <c r="AJ4" s="206"/>
      <c r="AK4" s="206"/>
      <c r="AL4" s="206"/>
      <c r="AM4" s="206"/>
      <c r="AN4" s="207"/>
      <c r="AO4" s="208"/>
      <c r="AP4" s="206"/>
      <c r="AQ4" s="206"/>
      <c r="AR4" s="206"/>
      <c r="AS4" s="206"/>
      <c r="AT4" s="206"/>
      <c r="AU4" s="206"/>
      <c r="AV4" s="206"/>
      <c r="AW4" s="207"/>
      <c r="AX4" s="208"/>
      <c r="AY4" s="206"/>
      <c r="AZ4" s="206"/>
      <c r="BA4" s="206"/>
      <c r="BB4" s="206"/>
      <c r="BC4" s="206"/>
      <c r="BD4" s="206"/>
      <c r="BE4" s="206"/>
      <c r="BF4" s="206"/>
      <c r="BG4" s="207"/>
      <c r="BH4" s="208"/>
      <c r="BI4" s="206"/>
      <c r="BJ4" s="206"/>
      <c r="BK4" s="206"/>
      <c r="BL4" s="206"/>
      <c r="BM4" s="206"/>
      <c r="BN4" s="206"/>
      <c r="BO4" s="206"/>
      <c r="BP4" s="206"/>
      <c r="BQ4" s="207"/>
      <c r="BR4" s="208"/>
      <c r="BS4" s="206"/>
      <c r="BT4" s="206"/>
      <c r="BU4" s="206"/>
      <c r="BV4" s="206"/>
      <c r="BW4" s="206"/>
      <c r="BX4" s="206"/>
      <c r="BY4" s="206"/>
      <c r="BZ4" s="206"/>
      <c r="CA4" s="207"/>
      <c r="CB4" s="208"/>
      <c r="CC4" s="206"/>
      <c r="CD4" s="206"/>
      <c r="CE4" s="206"/>
      <c r="CF4" s="206"/>
      <c r="CG4" s="206"/>
      <c r="CH4" s="206"/>
      <c r="CI4" s="206"/>
      <c r="CJ4" s="206"/>
      <c r="CK4" s="207"/>
      <c r="CL4" s="208"/>
      <c r="CM4" s="206"/>
      <c r="CN4" s="206"/>
      <c r="CO4" s="206"/>
      <c r="CP4" s="206"/>
      <c r="CQ4" s="206"/>
      <c r="CR4" s="206"/>
      <c r="CS4" s="206"/>
      <c r="CT4" s="206"/>
      <c r="CU4" s="207"/>
      <c r="CV4" s="208"/>
      <c r="CW4" s="206"/>
      <c r="CX4" s="206"/>
      <c r="CY4" s="206"/>
      <c r="CZ4" s="206"/>
      <c r="DA4" s="206"/>
      <c r="DB4" s="206"/>
      <c r="DC4" s="206"/>
      <c r="DD4" s="207"/>
      <c r="DE4" s="206"/>
      <c r="DF4" s="206"/>
      <c r="DG4" s="206"/>
      <c r="DH4" s="206"/>
      <c r="DI4" s="206"/>
      <c r="DJ4" s="206"/>
      <c r="DK4" s="206"/>
      <c r="DL4" s="206"/>
      <c r="DM4" s="207"/>
      <c r="DN4" s="208"/>
      <c r="DO4" s="206"/>
      <c r="DP4" s="206"/>
      <c r="DQ4" s="206"/>
      <c r="DR4" s="206"/>
      <c r="DS4" s="206"/>
      <c r="DT4" s="206"/>
      <c r="DU4" s="206"/>
      <c r="DV4" s="207"/>
      <c r="DW4" s="206"/>
      <c r="DX4" s="206"/>
      <c r="DY4" s="206"/>
      <c r="DZ4" s="206"/>
      <c r="EA4" s="206"/>
      <c r="EB4" s="206"/>
      <c r="EC4" s="206"/>
      <c r="ED4" s="206"/>
      <c r="EE4" s="207"/>
      <c r="EF4" s="206"/>
      <c r="EG4" s="206"/>
      <c r="EH4" s="206"/>
      <c r="EI4" s="206"/>
      <c r="EJ4" s="206"/>
      <c r="EK4" s="206"/>
      <c r="EL4" s="206"/>
      <c r="EM4" s="206"/>
      <c r="EN4" s="207"/>
      <c r="EO4" s="206"/>
      <c r="EP4" s="206"/>
      <c r="EQ4" s="206"/>
      <c r="ER4" s="206"/>
      <c r="ES4" s="206"/>
      <c r="ET4" s="206"/>
      <c r="EU4" s="206"/>
      <c r="EV4" s="206"/>
      <c r="EW4" s="207"/>
      <c r="EX4" s="206"/>
      <c r="EY4" s="206"/>
      <c r="EZ4" s="206"/>
      <c r="FA4" s="206"/>
      <c r="FB4" s="206"/>
      <c r="FC4" s="206"/>
      <c r="FD4" s="206"/>
      <c r="FE4" s="206"/>
      <c r="FF4" s="207"/>
      <c r="FG4" s="206"/>
      <c r="FH4" s="206"/>
      <c r="FI4" s="206"/>
      <c r="FJ4" s="206"/>
      <c r="FK4" s="206"/>
      <c r="FL4" s="206"/>
      <c r="FM4" s="206"/>
      <c r="FN4" s="206"/>
      <c r="FO4" s="207"/>
      <c r="FP4" s="206"/>
      <c r="FQ4" s="206"/>
      <c r="FR4" s="206"/>
      <c r="FS4" s="206"/>
      <c r="FT4" s="206"/>
      <c r="FU4" s="206"/>
      <c r="FV4" s="206"/>
      <c r="FW4" s="425"/>
      <c r="FX4" s="426"/>
      <c r="FY4" s="206"/>
      <c r="FZ4" s="206"/>
      <c r="GA4" s="206"/>
      <c r="GB4" s="206"/>
      <c r="GC4" s="206"/>
      <c r="GD4" s="206"/>
      <c r="GE4" s="206"/>
      <c r="GF4" s="206"/>
      <c r="GG4" s="206"/>
      <c r="GH4" s="207"/>
      <c r="GI4" s="206"/>
      <c r="GJ4" s="206"/>
      <c r="GK4" s="206"/>
      <c r="GL4" s="206"/>
      <c r="GM4" s="206"/>
      <c r="GN4" s="206"/>
      <c r="GO4" s="206"/>
      <c r="GP4" s="206"/>
      <c r="GQ4" s="206"/>
      <c r="GR4" s="207"/>
      <c r="GS4" s="206"/>
      <c r="GT4" s="206"/>
      <c r="GU4" s="206"/>
      <c r="GV4" s="206"/>
      <c r="GW4" s="206"/>
      <c r="GX4" s="206"/>
      <c r="GY4" s="206"/>
      <c r="GZ4" s="206"/>
      <c r="HA4" s="206"/>
      <c r="HB4" s="207"/>
      <c r="HC4" s="206"/>
      <c r="HD4" s="206"/>
      <c r="HE4" s="206"/>
      <c r="HF4" s="206"/>
      <c r="HG4" s="206"/>
      <c r="HH4" s="206"/>
      <c r="HI4" s="206"/>
      <c r="HJ4" s="206"/>
      <c r="HK4" s="206"/>
      <c r="HL4" s="207"/>
      <c r="HM4" s="206"/>
      <c r="HN4" s="206"/>
      <c r="HO4" s="206"/>
      <c r="HP4" s="206"/>
      <c r="HQ4" s="206"/>
      <c r="HR4" s="206"/>
      <c r="HS4" s="206"/>
      <c r="HT4" s="206"/>
      <c r="HU4" s="206"/>
      <c r="HV4" s="207"/>
      <c r="HW4" s="354"/>
      <c r="HX4" s="354"/>
      <c r="HY4" s="206"/>
      <c r="HZ4" s="206"/>
      <c r="IA4" s="206"/>
      <c r="IB4" s="206"/>
      <c r="IC4" s="206"/>
      <c r="ID4" s="206"/>
      <c r="IE4" s="206"/>
      <c r="IF4" s="206"/>
      <c r="IG4" s="206"/>
      <c r="IH4" s="207"/>
      <c r="II4" s="206"/>
      <c r="IJ4" s="206"/>
      <c r="IK4" s="206"/>
      <c r="IL4" s="206"/>
      <c r="IM4" s="206"/>
      <c r="IN4" s="206"/>
      <c r="IO4" s="206"/>
      <c r="IP4" s="206"/>
      <c r="IQ4" s="206"/>
      <c r="IR4" s="207"/>
      <c r="IS4" s="206"/>
      <c r="IT4" s="206"/>
      <c r="IU4" s="206"/>
      <c r="IV4" s="206"/>
      <c r="IW4" s="206"/>
      <c r="IX4" s="206"/>
      <c r="IY4" s="206"/>
      <c r="IZ4" s="206"/>
      <c r="JA4" s="206"/>
      <c r="JB4" s="207"/>
      <c r="JC4" s="206"/>
      <c r="JD4" s="206"/>
      <c r="JE4" s="206"/>
      <c r="JF4" s="206"/>
      <c r="JG4" s="206"/>
      <c r="JH4" s="206"/>
      <c r="JI4" s="206"/>
      <c r="JJ4" s="206"/>
      <c r="JK4" s="206"/>
      <c r="JL4" s="206"/>
      <c r="JM4" s="207"/>
      <c r="JN4" s="354"/>
      <c r="JO4" s="251"/>
      <c r="JP4" s="458"/>
      <c r="JQ4" s="458"/>
      <c r="JR4" s="458"/>
      <c r="JS4" s="458"/>
      <c r="JT4" s="459"/>
    </row>
    <row r="5" spans="1:292" ht="13.5" thickBot="1" x14ac:dyDescent="0.25">
      <c r="A5" s="209"/>
      <c r="B5" s="210" t="s">
        <v>283</v>
      </c>
      <c r="C5" s="210" t="s">
        <v>284</v>
      </c>
      <c r="D5" s="211"/>
      <c r="E5" s="212"/>
      <c r="F5" s="212"/>
      <c r="G5" s="212"/>
      <c r="H5" s="212"/>
      <c r="I5" s="212"/>
      <c r="J5" s="212"/>
      <c r="K5" s="212"/>
      <c r="L5" s="212"/>
      <c r="M5" s="213"/>
      <c r="N5" s="212"/>
      <c r="O5" s="212"/>
      <c r="P5" s="212"/>
      <c r="Q5" s="212"/>
      <c r="R5" s="212"/>
      <c r="S5" s="212"/>
      <c r="T5" s="212"/>
      <c r="U5" s="212"/>
      <c r="V5" s="213"/>
      <c r="W5" s="212"/>
      <c r="X5" s="212"/>
      <c r="Y5" s="212"/>
      <c r="Z5" s="212"/>
      <c r="AA5" s="212"/>
      <c r="AB5" s="212"/>
      <c r="AC5" s="212"/>
      <c r="AD5" s="212"/>
      <c r="AE5" s="213"/>
      <c r="AF5" s="212"/>
      <c r="AG5" s="212"/>
      <c r="AH5" s="212"/>
      <c r="AI5" s="212"/>
      <c r="AJ5" s="212"/>
      <c r="AK5" s="212"/>
      <c r="AL5" s="212"/>
      <c r="AM5" s="212"/>
      <c r="AN5" s="213"/>
      <c r="AO5" s="214"/>
      <c r="AP5" s="212"/>
      <c r="AQ5" s="212"/>
      <c r="AR5" s="212"/>
      <c r="AS5" s="212"/>
      <c r="AT5" s="212"/>
      <c r="AU5" s="212"/>
      <c r="AV5" s="212"/>
      <c r="AW5" s="213"/>
      <c r="AX5" s="214"/>
      <c r="AY5" s="212"/>
      <c r="AZ5" s="212"/>
      <c r="BA5" s="212"/>
      <c r="BB5" s="212"/>
      <c r="BC5" s="212"/>
      <c r="BD5" s="212"/>
      <c r="BE5" s="212"/>
      <c r="BF5" s="212"/>
      <c r="BG5" s="213"/>
      <c r="BH5" s="214"/>
      <c r="BI5" s="212"/>
      <c r="BJ5" s="212"/>
      <c r="BK5" s="212"/>
      <c r="BL5" s="212"/>
      <c r="BM5" s="212"/>
      <c r="BN5" s="212"/>
      <c r="BO5" s="212"/>
      <c r="BP5" s="212"/>
      <c r="BQ5" s="213"/>
      <c r="BR5" s="214"/>
      <c r="BS5" s="212"/>
      <c r="BT5" s="212"/>
      <c r="BU5" s="212"/>
      <c r="BV5" s="212"/>
      <c r="BW5" s="212"/>
      <c r="BX5" s="212"/>
      <c r="BY5" s="212"/>
      <c r="BZ5" s="212"/>
      <c r="CA5" s="213"/>
      <c r="CB5" s="214"/>
      <c r="CC5" s="212"/>
      <c r="CD5" s="212"/>
      <c r="CE5" s="212"/>
      <c r="CF5" s="212"/>
      <c r="CG5" s="212"/>
      <c r="CH5" s="212"/>
      <c r="CI5" s="212"/>
      <c r="CJ5" s="212"/>
      <c r="CK5" s="213"/>
      <c r="CL5" s="214"/>
      <c r="CM5" s="212"/>
      <c r="CN5" s="212"/>
      <c r="CO5" s="212"/>
      <c r="CP5" s="212"/>
      <c r="CQ5" s="212"/>
      <c r="CR5" s="212"/>
      <c r="CS5" s="212"/>
      <c r="CT5" s="212"/>
      <c r="CU5" s="213"/>
      <c r="CV5" s="214"/>
      <c r="CW5" s="212"/>
      <c r="CX5" s="212"/>
      <c r="CY5" s="212"/>
      <c r="CZ5" s="212"/>
      <c r="DA5" s="212"/>
      <c r="DB5" s="212"/>
      <c r="DC5" s="212"/>
      <c r="DD5" s="213"/>
      <c r="DE5" s="212"/>
      <c r="DF5" s="212"/>
      <c r="DG5" s="212"/>
      <c r="DH5" s="212"/>
      <c r="DI5" s="212"/>
      <c r="DJ5" s="212"/>
      <c r="DK5" s="212"/>
      <c r="DL5" s="212"/>
      <c r="DM5" s="213"/>
      <c r="DN5" s="214"/>
      <c r="DO5" s="212"/>
      <c r="DP5" s="212"/>
      <c r="DQ5" s="212"/>
      <c r="DR5" s="212"/>
      <c r="DS5" s="212"/>
      <c r="DT5" s="212"/>
      <c r="DU5" s="212"/>
      <c r="DV5" s="213"/>
      <c r="DW5" s="214"/>
      <c r="DX5" s="212"/>
      <c r="DY5" s="212"/>
      <c r="DZ5" s="212"/>
      <c r="EA5" s="212"/>
      <c r="EB5" s="212"/>
      <c r="EC5" s="212"/>
      <c r="ED5" s="212"/>
      <c r="EE5" s="213"/>
      <c r="EF5" s="214"/>
      <c r="EG5" s="212"/>
      <c r="EH5" s="212"/>
      <c r="EI5" s="212"/>
      <c r="EJ5" s="212"/>
      <c r="EK5" s="212"/>
      <c r="EL5" s="212"/>
      <c r="EM5" s="212"/>
      <c r="EN5" s="213"/>
      <c r="EO5" s="212"/>
      <c r="EP5" s="212"/>
      <c r="EQ5" s="212"/>
      <c r="ER5" s="212"/>
      <c r="ES5" s="212"/>
      <c r="ET5" s="212"/>
      <c r="EU5" s="212"/>
      <c r="EV5" s="212"/>
      <c r="EW5" s="213"/>
      <c r="EX5" s="212"/>
      <c r="EY5" s="212"/>
      <c r="EZ5" s="212"/>
      <c r="FA5" s="212"/>
      <c r="FB5" s="212"/>
      <c r="FC5" s="212"/>
      <c r="FD5" s="212"/>
      <c r="FE5" s="212"/>
      <c r="FF5" s="213"/>
      <c r="FG5" s="212"/>
      <c r="FH5" s="212"/>
      <c r="FI5" s="212"/>
      <c r="FJ5" s="212"/>
      <c r="FK5" s="212"/>
      <c r="FL5" s="212"/>
      <c r="FM5" s="212"/>
      <c r="FN5" s="212"/>
      <c r="FO5" s="213"/>
      <c r="FP5" s="212"/>
      <c r="FQ5" s="212"/>
      <c r="FR5" s="212"/>
      <c r="FS5" s="212"/>
      <c r="FT5" s="212"/>
      <c r="FU5" s="212"/>
      <c r="FV5" s="212"/>
      <c r="FW5" s="427"/>
      <c r="FX5" s="428"/>
      <c r="FY5" s="212"/>
      <c r="FZ5" s="212"/>
      <c r="GA5" s="212"/>
      <c r="GB5" s="212"/>
      <c r="GC5" s="212"/>
      <c r="GD5" s="212"/>
      <c r="GE5" s="212"/>
      <c r="GF5" s="212"/>
      <c r="GG5" s="212"/>
      <c r="GH5" s="213"/>
      <c r="GI5" s="212"/>
      <c r="GJ5" s="212"/>
      <c r="GK5" s="212"/>
      <c r="GL5" s="212"/>
      <c r="GM5" s="212"/>
      <c r="GN5" s="212"/>
      <c r="GO5" s="212"/>
      <c r="GP5" s="212"/>
      <c r="GQ5" s="212"/>
      <c r="GR5" s="213"/>
      <c r="GS5" s="212"/>
      <c r="GT5" s="212"/>
      <c r="GU5" s="212"/>
      <c r="GV5" s="212"/>
      <c r="GW5" s="212"/>
      <c r="GX5" s="212"/>
      <c r="GY5" s="212"/>
      <c r="GZ5" s="212"/>
      <c r="HA5" s="212"/>
      <c r="HB5" s="213"/>
      <c r="HC5" s="212"/>
      <c r="HD5" s="212"/>
      <c r="HE5" s="212"/>
      <c r="HF5" s="212"/>
      <c r="HG5" s="212"/>
      <c r="HH5" s="212"/>
      <c r="HI5" s="212"/>
      <c r="HJ5" s="212"/>
      <c r="HK5" s="212"/>
      <c r="HL5" s="213"/>
      <c r="HM5" s="212"/>
      <c r="HN5" s="212"/>
      <c r="HO5" s="212"/>
      <c r="HP5" s="212"/>
      <c r="HQ5" s="212"/>
      <c r="HR5" s="212"/>
      <c r="HS5" s="212"/>
      <c r="HT5" s="212"/>
      <c r="HU5" s="212"/>
      <c r="HV5" s="213"/>
      <c r="HW5" s="355"/>
      <c r="HX5" s="355"/>
      <c r="HY5" s="212"/>
      <c r="HZ5" s="212"/>
      <c r="IA5" s="212"/>
      <c r="IB5" s="212"/>
      <c r="IC5" s="212"/>
      <c r="ID5" s="212"/>
      <c r="IE5" s="212"/>
      <c r="IF5" s="212"/>
      <c r="IG5" s="212"/>
      <c r="IH5" s="212"/>
      <c r="II5" s="214"/>
      <c r="IJ5" s="212"/>
      <c r="IK5" s="212"/>
      <c r="IL5" s="212"/>
      <c r="IM5" s="212"/>
      <c r="IN5" s="212"/>
      <c r="IO5" s="212"/>
      <c r="IP5" s="212"/>
      <c r="IQ5" s="212"/>
      <c r="IR5" s="213"/>
      <c r="IS5" s="212"/>
      <c r="IT5" s="212"/>
      <c r="IU5" s="212"/>
      <c r="IV5" s="212"/>
      <c r="IW5" s="212"/>
      <c r="IX5" s="212"/>
      <c r="IY5" s="212"/>
      <c r="IZ5" s="212"/>
      <c r="JA5" s="212"/>
      <c r="JB5" s="213"/>
      <c r="JC5" s="212"/>
      <c r="JD5" s="212"/>
      <c r="JE5" s="212"/>
      <c r="JF5" s="212"/>
      <c r="JG5" s="212"/>
      <c r="JH5" s="212"/>
      <c r="JI5" s="212"/>
      <c r="JJ5" s="212"/>
      <c r="JK5" s="212"/>
      <c r="JL5" s="212"/>
      <c r="JM5" s="213"/>
      <c r="JN5" s="355"/>
      <c r="JO5" s="251"/>
      <c r="JP5" s="458"/>
      <c r="JQ5" s="458"/>
      <c r="JR5" s="458"/>
      <c r="JS5" s="458"/>
      <c r="JT5" s="459"/>
    </row>
    <row r="6" spans="1:292" x14ac:dyDescent="0.2">
      <c r="A6" s="215" t="s">
        <v>146</v>
      </c>
      <c r="B6" s="216" t="s">
        <v>285</v>
      </c>
      <c r="C6" s="217" t="s">
        <v>286</v>
      </c>
      <c r="D6" s="218" t="s">
        <v>145</v>
      </c>
      <c r="E6" s="158">
        <v>2708</v>
      </c>
      <c r="F6" s="158">
        <v>4986</v>
      </c>
      <c r="G6" s="158">
        <v>11327</v>
      </c>
      <c r="H6" s="158">
        <v>6077</v>
      </c>
      <c r="I6" s="158">
        <v>1899</v>
      </c>
      <c r="J6" s="158">
        <v>709</v>
      </c>
      <c r="K6" s="158">
        <v>300</v>
      </c>
      <c r="L6" s="158">
        <v>10</v>
      </c>
      <c r="M6" s="349">
        <v>28016</v>
      </c>
      <c r="N6" s="158">
        <v>64</v>
      </c>
      <c r="O6" s="158">
        <v>47</v>
      </c>
      <c r="P6" s="158">
        <v>89</v>
      </c>
      <c r="Q6" s="158">
        <v>53</v>
      </c>
      <c r="R6" s="158">
        <v>14</v>
      </c>
      <c r="S6" s="158">
        <v>5</v>
      </c>
      <c r="T6" s="158">
        <v>3</v>
      </c>
      <c r="U6" s="158">
        <v>0</v>
      </c>
      <c r="V6" s="350">
        <v>275</v>
      </c>
      <c r="W6" s="158">
        <v>1</v>
      </c>
      <c r="X6" s="158">
        <v>0</v>
      </c>
      <c r="Y6" s="158">
        <v>0</v>
      </c>
      <c r="Z6" s="158">
        <v>0</v>
      </c>
      <c r="AA6" s="158">
        <v>0</v>
      </c>
      <c r="AB6" s="158">
        <v>0</v>
      </c>
      <c r="AC6" s="158">
        <v>0</v>
      </c>
      <c r="AD6" s="158">
        <v>0</v>
      </c>
      <c r="AE6" s="350">
        <v>1</v>
      </c>
      <c r="AF6" s="158">
        <v>2643</v>
      </c>
      <c r="AG6" s="158">
        <v>4939</v>
      </c>
      <c r="AH6" s="158">
        <v>11238</v>
      </c>
      <c r="AI6" s="158">
        <v>6024</v>
      </c>
      <c r="AJ6" s="158">
        <v>1885</v>
      </c>
      <c r="AK6" s="158">
        <v>704</v>
      </c>
      <c r="AL6" s="158">
        <v>297</v>
      </c>
      <c r="AM6" s="158">
        <v>10</v>
      </c>
      <c r="AN6" s="350">
        <v>27740</v>
      </c>
      <c r="AO6" s="158">
        <v>7</v>
      </c>
      <c r="AP6" s="158">
        <v>16</v>
      </c>
      <c r="AQ6" s="158">
        <v>50</v>
      </c>
      <c r="AR6" s="158">
        <v>45</v>
      </c>
      <c r="AS6" s="158">
        <v>20</v>
      </c>
      <c r="AT6" s="158">
        <v>8</v>
      </c>
      <c r="AU6" s="158">
        <v>8</v>
      </c>
      <c r="AV6" s="158">
        <v>6</v>
      </c>
      <c r="AW6" s="350">
        <v>160</v>
      </c>
      <c r="AX6" s="158">
        <v>7</v>
      </c>
      <c r="AY6" s="158">
        <v>16</v>
      </c>
      <c r="AZ6" s="158">
        <v>50</v>
      </c>
      <c r="BA6" s="158">
        <v>45</v>
      </c>
      <c r="BB6" s="158">
        <v>20</v>
      </c>
      <c r="BC6" s="158">
        <v>8</v>
      </c>
      <c r="BD6" s="158">
        <v>8</v>
      </c>
      <c r="BE6" s="158">
        <v>6</v>
      </c>
      <c r="BF6" s="158">
        <v>0</v>
      </c>
      <c r="BG6" s="350">
        <v>160</v>
      </c>
      <c r="BH6" s="158">
        <v>7</v>
      </c>
      <c r="BI6" s="158">
        <v>2652</v>
      </c>
      <c r="BJ6" s="158">
        <v>4973</v>
      </c>
      <c r="BK6" s="158">
        <v>11233</v>
      </c>
      <c r="BL6" s="158">
        <v>5999</v>
      </c>
      <c r="BM6" s="158">
        <v>1873</v>
      </c>
      <c r="BN6" s="158">
        <v>704</v>
      </c>
      <c r="BO6" s="158">
        <v>295</v>
      </c>
      <c r="BP6" s="158">
        <v>4</v>
      </c>
      <c r="BQ6" s="350">
        <v>27740</v>
      </c>
      <c r="BR6" s="158">
        <v>4</v>
      </c>
      <c r="BS6" s="158">
        <v>1716</v>
      </c>
      <c r="BT6" s="158">
        <v>2260</v>
      </c>
      <c r="BU6" s="158">
        <v>3460</v>
      </c>
      <c r="BV6" s="158">
        <v>1564</v>
      </c>
      <c r="BW6" s="158">
        <v>355</v>
      </c>
      <c r="BX6" s="158">
        <v>111</v>
      </c>
      <c r="BY6" s="158">
        <v>36</v>
      </c>
      <c r="BZ6" s="158">
        <v>1</v>
      </c>
      <c r="CA6" s="350">
        <v>9507</v>
      </c>
      <c r="CB6" s="158">
        <v>0</v>
      </c>
      <c r="CC6" s="158">
        <v>13</v>
      </c>
      <c r="CD6" s="158">
        <v>35</v>
      </c>
      <c r="CE6" s="158">
        <v>125</v>
      </c>
      <c r="CF6" s="158">
        <v>57</v>
      </c>
      <c r="CG6" s="158">
        <v>17</v>
      </c>
      <c r="CH6" s="158">
        <v>1</v>
      </c>
      <c r="CI6" s="158">
        <v>2</v>
      </c>
      <c r="CJ6" s="158">
        <v>0</v>
      </c>
      <c r="CK6" s="350">
        <v>250</v>
      </c>
      <c r="CL6" s="158">
        <v>0</v>
      </c>
      <c r="CM6" s="158">
        <v>1</v>
      </c>
      <c r="CN6" s="158">
        <v>3</v>
      </c>
      <c r="CO6" s="158">
        <v>7</v>
      </c>
      <c r="CP6" s="158">
        <v>2</v>
      </c>
      <c r="CQ6" s="158">
        <v>2</v>
      </c>
      <c r="CR6" s="158">
        <v>7</v>
      </c>
      <c r="CS6" s="158">
        <v>8</v>
      </c>
      <c r="CT6" s="158">
        <v>1</v>
      </c>
      <c r="CU6" s="350">
        <v>31</v>
      </c>
      <c r="CV6" s="158">
        <v>17</v>
      </c>
      <c r="CW6" s="158">
        <v>25</v>
      </c>
      <c r="CX6" s="158">
        <v>61</v>
      </c>
      <c r="CY6" s="158">
        <v>39</v>
      </c>
      <c r="CZ6" s="158">
        <v>12</v>
      </c>
      <c r="DA6" s="158">
        <v>6</v>
      </c>
      <c r="DB6" s="158">
        <v>2</v>
      </c>
      <c r="DC6" s="158">
        <v>0</v>
      </c>
      <c r="DD6" s="349">
        <v>162</v>
      </c>
      <c r="DE6" s="158">
        <v>56</v>
      </c>
      <c r="DF6" s="158">
        <v>52</v>
      </c>
      <c r="DG6" s="158">
        <v>63</v>
      </c>
      <c r="DH6" s="158">
        <v>40</v>
      </c>
      <c r="DI6" s="158">
        <v>9</v>
      </c>
      <c r="DJ6" s="158">
        <v>4</v>
      </c>
      <c r="DK6" s="158">
        <v>2</v>
      </c>
      <c r="DL6" s="158">
        <v>0</v>
      </c>
      <c r="DM6" s="350">
        <v>226</v>
      </c>
      <c r="DN6" s="158">
        <v>8</v>
      </c>
      <c r="DO6" s="158">
        <v>5</v>
      </c>
      <c r="DP6" s="158">
        <v>9</v>
      </c>
      <c r="DQ6" s="158">
        <v>6</v>
      </c>
      <c r="DR6" s="158">
        <v>0</v>
      </c>
      <c r="DS6" s="158">
        <v>1</v>
      </c>
      <c r="DT6" s="158">
        <v>0</v>
      </c>
      <c r="DU6" s="158">
        <v>0</v>
      </c>
      <c r="DV6" s="350">
        <v>29</v>
      </c>
      <c r="DW6" s="158">
        <v>6</v>
      </c>
      <c r="DX6" s="158">
        <v>2</v>
      </c>
      <c r="DY6" s="158">
        <v>2</v>
      </c>
      <c r="DZ6" s="158">
        <v>5</v>
      </c>
      <c r="EA6" s="158">
        <v>1</v>
      </c>
      <c r="EB6" s="158">
        <v>0</v>
      </c>
      <c r="EC6" s="158">
        <v>0</v>
      </c>
      <c r="ED6" s="158">
        <v>1</v>
      </c>
      <c r="EE6" s="350">
        <v>17</v>
      </c>
      <c r="EF6" s="158">
        <v>70</v>
      </c>
      <c r="EG6" s="158">
        <v>59</v>
      </c>
      <c r="EH6" s="158">
        <v>74</v>
      </c>
      <c r="EI6" s="158">
        <v>51</v>
      </c>
      <c r="EJ6" s="158">
        <v>10</v>
      </c>
      <c r="EK6" s="158">
        <v>5</v>
      </c>
      <c r="EL6" s="158">
        <v>2</v>
      </c>
      <c r="EM6" s="158">
        <v>1</v>
      </c>
      <c r="EN6" s="350">
        <v>272</v>
      </c>
      <c r="EO6" s="158">
        <v>22</v>
      </c>
      <c r="EP6" s="158">
        <v>20</v>
      </c>
      <c r="EQ6" s="158">
        <v>23</v>
      </c>
      <c r="ER6" s="158">
        <v>30</v>
      </c>
      <c r="ES6" s="158">
        <v>6</v>
      </c>
      <c r="ET6" s="158">
        <v>3</v>
      </c>
      <c r="EU6" s="158">
        <v>0</v>
      </c>
      <c r="EV6" s="158">
        <v>1</v>
      </c>
      <c r="EW6" s="350">
        <v>105</v>
      </c>
      <c r="EX6" s="158">
        <v>0</v>
      </c>
      <c r="EY6" s="158">
        <v>0</v>
      </c>
      <c r="EZ6" s="158">
        <v>0</v>
      </c>
      <c r="FA6" s="158">
        <v>0</v>
      </c>
      <c r="FB6" s="158">
        <v>0</v>
      </c>
      <c r="FC6" s="158">
        <v>0</v>
      </c>
      <c r="FD6" s="158">
        <v>0</v>
      </c>
      <c r="FE6" s="158">
        <v>0</v>
      </c>
      <c r="FF6" s="350">
        <v>0</v>
      </c>
      <c r="FG6" s="158">
        <v>1</v>
      </c>
      <c r="FH6" s="158">
        <v>2</v>
      </c>
      <c r="FI6" s="158">
        <v>0</v>
      </c>
      <c r="FJ6" s="158">
        <v>0</v>
      </c>
      <c r="FK6" s="158">
        <v>0</v>
      </c>
      <c r="FL6" s="158">
        <v>0</v>
      </c>
      <c r="FM6" s="158">
        <v>0</v>
      </c>
      <c r="FN6" s="158">
        <v>0</v>
      </c>
      <c r="FO6" s="350">
        <v>3</v>
      </c>
      <c r="FP6" s="158">
        <v>21</v>
      </c>
      <c r="FQ6" s="158">
        <v>18</v>
      </c>
      <c r="FR6" s="158">
        <v>23</v>
      </c>
      <c r="FS6" s="158">
        <v>30</v>
      </c>
      <c r="FT6" s="158">
        <v>6</v>
      </c>
      <c r="FU6" s="158">
        <v>3</v>
      </c>
      <c r="FV6" s="158">
        <v>0</v>
      </c>
      <c r="FW6" s="158">
        <v>1</v>
      </c>
      <c r="FX6" s="350">
        <v>102</v>
      </c>
      <c r="FY6" s="158">
        <v>3</v>
      </c>
      <c r="FZ6" s="158">
        <v>908</v>
      </c>
      <c r="GA6" s="158">
        <v>2668</v>
      </c>
      <c r="GB6" s="158">
        <v>7630</v>
      </c>
      <c r="GC6" s="158">
        <v>4364</v>
      </c>
      <c r="GD6" s="158">
        <v>1498</v>
      </c>
      <c r="GE6" s="158">
        <v>584</v>
      </c>
      <c r="GF6" s="158">
        <v>249</v>
      </c>
      <c r="GG6" s="158">
        <v>1</v>
      </c>
      <c r="GH6" s="350">
        <v>17905</v>
      </c>
      <c r="GI6" s="158">
        <v>4</v>
      </c>
      <c r="GJ6" s="158">
        <v>1744</v>
      </c>
      <c r="GK6" s="158">
        <v>2305</v>
      </c>
      <c r="GL6" s="158">
        <v>3603</v>
      </c>
      <c r="GM6" s="158">
        <v>1635</v>
      </c>
      <c r="GN6" s="158">
        <v>375</v>
      </c>
      <c r="GO6" s="158">
        <v>120</v>
      </c>
      <c r="GP6" s="158">
        <v>46</v>
      </c>
      <c r="GQ6" s="158">
        <v>3</v>
      </c>
      <c r="GR6" s="349">
        <v>9835</v>
      </c>
      <c r="GS6" s="158">
        <v>6</v>
      </c>
      <c r="GT6" s="158">
        <v>2214.25</v>
      </c>
      <c r="GU6" s="158">
        <v>4393.75</v>
      </c>
      <c r="GV6" s="158">
        <v>10325.25</v>
      </c>
      <c r="GW6" s="158">
        <v>5588.75</v>
      </c>
      <c r="GX6" s="158">
        <v>1779.5</v>
      </c>
      <c r="GY6" s="158">
        <v>671.5</v>
      </c>
      <c r="GZ6" s="158">
        <v>281.5</v>
      </c>
      <c r="HA6" s="158">
        <v>3.75</v>
      </c>
      <c r="HB6" s="350">
        <v>25264.25</v>
      </c>
      <c r="HC6" s="453">
        <v>0</v>
      </c>
      <c r="HD6" s="454">
        <v>1</v>
      </c>
      <c r="HE6" s="454">
        <v>0</v>
      </c>
      <c r="HF6" s="454">
        <v>0</v>
      </c>
      <c r="HG6" s="454">
        <v>0</v>
      </c>
      <c r="HH6" s="454">
        <v>0</v>
      </c>
      <c r="HI6" s="454">
        <v>0</v>
      </c>
      <c r="HJ6" s="454">
        <v>0</v>
      </c>
      <c r="HK6" s="454">
        <v>0</v>
      </c>
      <c r="HL6" s="455">
        <v>1</v>
      </c>
      <c r="HM6" s="219">
        <v>3.3</v>
      </c>
      <c r="HN6" s="219">
        <v>1475.5</v>
      </c>
      <c r="HO6" s="219">
        <v>3417.4</v>
      </c>
      <c r="HP6" s="219">
        <v>9178</v>
      </c>
      <c r="HQ6" s="219">
        <v>5588.8</v>
      </c>
      <c r="HR6" s="219">
        <v>2174.9</v>
      </c>
      <c r="HS6" s="219">
        <v>969.9</v>
      </c>
      <c r="HT6" s="219">
        <v>469.2</v>
      </c>
      <c r="HU6" s="219">
        <v>7.5</v>
      </c>
      <c r="HV6" s="219">
        <v>23284.5</v>
      </c>
      <c r="HW6" s="456">
        <v>0</v>
      </c>
      <c r="HX6" s="219">
        <v>23284.5</v>
      </c>
      <c r="HY6" s="453">
        <v>6</v>
      </c>
      <c r="HZ6" s="219">
        <v>2214.25</v>
      </c>
      <c r="IA6" s="219">
        <v>4393.75</v>
      </c>
      <c r="IB6" s="219">
        <v>10325.25</v>
      </c>
      <c r="IC6" s="219">
        <v>5588.75</v>
      </c>
      <c r="ID6" s="219">
        <v>1779.5</v>
      </c>
      <c r="IE6" s="219">
        <v>671.5</v>
      </c>
      <c r="IF6" s="219">
        <v>281.5</v>
      </c>
      <c r="IG6" s="219">
        <v>3.75</v>
      </c>
      <c r="IH6" s="219">
        <v>25264.25</v>
      </c>
      <c r="II6" s="395">
        <v>0</v>
      </c>
      <c r="IJ6" s="219">
        <v>1</v>
      </c>
      <c r="IK6" s="219">
        <v>0</v>
      </c>
      <c r="IL6" s="219">
        <v>0</v>
      </c>
      <c r="IM6" s="219">
        <v>0</v>
      </c>
      <c r="IN6" s="219">
        <v>0</v>
      </c>
      <c r="IO6" s="219">
        <v>0</v>
      </c>
      <c r="IP6" s="219">
        <v>0</v>
      </c>
      <c r="IQ6" s="219">
        <v>0</v>
      </c>
      <c r="IR6" s="219">
        <v>1</v>
      </c>
      <c r="IS6" s="453">
        <v>1.27</v>
      </c>
      <c r="IT6" s="219">
        <v>748.38</v>
      </c>
      <c r="IU6" s="219">
        <v>1114.8699999999999</v>
      </c>
      <c r="IV6" s="219">
        <v>1343.31</v>
      </c>
      <c r="IW6" s="219">
        <v>339.33</v>
      </c>
      <c r="IX6" s="219">
        <v>58.42</v>
      </c>
      <c r="IY6" s="219">
        <v>9.35</v>
      </c>
      <c r="IZ6" s="219">
        <v>2.09</v>
      </c>
      <c r="JA6" s="219">
        <v>0</v>
      </c>
      <c r="JB6" s="219">
        <v>3617.02</v>
      </c>
      <c r="JC6" s="453">
        <v>2.6</v>
      </c>
      <c r="JD6" s="219">
        <v>976.6</v>
      </c>
      <c r="JE6" s="219">
        <v>2550.1999999999998</v>
      </c>
      <c r="JF6" s="219">
        <v>7983.9</v>
      </c>
      <c r="JG6" s="219">
        <v>5249.4</v>
      </c>
      <c r="JH6" s="219">
        <v>2103.5</v>
      </c>
      <c r="JI6" s="219">
        <v>956.4</v>
      </c>
      <c r="JJ6" s="219">
        <v>465.7</v>
      </c>
      <c r="JK6" s="219">
        <v>7.5</v>
      </c>
      <c r="JL6" s="219">
        <v>20295.8</v>
      </c>
      <c r="JM6" s="456">
        <v>0</v>
      </c>
      <c r="JN6" s="455">
        <v>20295.8</v>
      </c>
      <c r="JP6" s="460"/>
      <c r="JQ6" s="460"/>
      <c r="JR6" s="460"/>
      <c r="JS6" s="460"/>
      <c r="JT6" s="460"/>
      <c r="JU6" s="460"/>
      <c r="JV6" s="460"/>
      <c r="JW6" s="460"/>
      <c r="JX6" s="460"/>
      <c r="JY6" s="460"/>
      <c r="KA6" s="460"/>
      <c r="KB6" s="460"/>
    </row>
    <row r="7" spans="1:292" x14ac:dyDescent="0.2">
      <c r="A7" s="215" t="s">
        <v>148</v>
      </c>
      <c r="B7" s="216" t="s">
        <v>285</v>
      </c>
      <c r="C7" s="217" t="s">
        <v>287</v>
      </c>
      <c r="D7" s="218" t="s">
        <v>147</v>
      </c>
      <c r="E7" s="158">
        <v>22022</v>
      </c>
      <c r="F7" s="158">
        <v>7448</v>
      </c>
      <c r="G7" s="158">
        <v>6967</v>
      </c>
      <c r="H7" s="158">
        <v>5111</v>
      </c>
      <c r="I7" s="158">
        <v>2823</v>
      </c>
      <c r="J7" s="158">
        <v>1057</v>
      </c>
      <c r="K7" s="158">
        <v>466</v>
      </c>
      <c r="L7" s="158">
        <v>28</v>
      </c>
      <c r="M7" s="349">
        <v>45922</v>
      </c>
      <c r="N7" s="158">
        <v>434</v>
      </c>
      <c r="O7" s="158">
        <v>113</v>
      </c>
      <c r="P7" s="158">
        <v>77</v>
      </c>
      <c r="Q7" s="158">
        <v>38</v>
      </c>
      <c r="R7" s="158">
        <v>31</v>
      </c>
      <c r="S7" s="158">
        <v>9</v>
      </c>
      <c r="T7" s="158">
        <v>8</v>
      </c>
      <c r="U7" s="158">
        <v>1</v>
      </c>
      <c r="V7" s="349">
        <v>711</v>
      </c>
      <c r="W7" s="158">
        <v>7</v>
      </c>
      <c r="X7" s="158">
        <v>3</v>
      </c>
      <c r="Y7" s="158">
        <v>3</v>
      </c>
      <c r="Z7" s="158">
        <v>0</v>
      </c>
      <c r="AA7" s="158">
        <v>1</v>
      </c>
      <c r="AB7" s="158">
        <v>1</v>
      </c>
      <c r="AC7" s="158">
        <v>0</v>
      </c>
      <c r="AD7" s="158">
        <v>0</v>
      </c>
      <c r="AE7" s="349">
        <v>15</v>
      </c>
      <c r="AF7" s="158">
        <v>21581</v>
      </c>
      <c r="AG7" s="158">
        <v>7332</v>
      </c>
      <c r="AH7" s="158">
        <v>6887</v>
      </c>
      <c r="AI7" s="158">
        <v>5073</v>
      </c>
      <c r="AJ7" s="158">
        <v>2791</v>
      </c>
      <c r="AK7" s="158">
        <v>1047</v>
      </c>
      <c r="AL7" s="158">
        <v>458</v>
      </c>
      <c r="AM7" s="158">
        <v>27</v>
      </c>
      <c r="AN7" s="349">
        <v>45196</v>
      </c>
      <c r="AO7" s="158">
        <v>35</v>
      </c>
      <c r="AP7" s="158">
        <v>37</v>
      </c>
      <c r="AQ7" s="158">
        <v>28</v>
      </c>
      <c r="AR7" s="158">
        <v>35</v>
      </c>
      <c r="AS7" s="158">
        <v>33</v>
      </c>
      <c r="AT7" s="158">
        <v>5</v>
      </c>
      <c r="AU7" s="158">
        <v>10</v>
      </c>
      <c r="AV7" s="158">
        <v>10</v>
      </c>
      <c r="AW7" s="349">
        <v>193</v>
      </c>
      <c r="AX7" s="158">
        <v>35</v>
      </c>
      <c r="AY7" s="158">
        <v>37</v>
      </c>
      <c r="AZ7" s="158">
        <v>28</v>
      </c>
      <c r="BA7" s="158">
        <v>35</v>
      </c>
      <c r="BB7" s="158">
        <v>33</v>
      </c>
      <c r="BC7" s="158">
        <v>5</v>
      </c>
      <c r="BD7" s="158">
        <v>10</v>
      </c>
      <c r="BE7" s="158">
        <v>10</v>
      </c>
      <c r="BF7" s="158">
        <v>0</v>
      </c>
      <c r="BG7" s="349">
        <v>193</v>
      </c>
      <c r="BH7" s="158">
        <v>35</v>
      </c>
      <c r="BI7" s="158">
        <v>21583</v>
      </c>
      <c r="BJ7" s="158">
        <v>7323</v>
      </c>
      <c r="BK7" s="158">
        <v>6894</v>
      </c>
      <c r="BL7" s="158">
        <v>5071</v>
      </c>
      <c r="BM7" s="158">
        <v>2763</v>
      </c>
      <c r="BN7" s="158">
        <v>1052</v>
      </c>
      <c r="BO7" s="158">
        <v>458</v>
      </c>
      <c r="BP7" s="158">
        <v>17</v>
      </c>
      <c r="BQ7" s="349">
        <v>45196</v>
      </c>
      <c r="BR7" s="158">
        <v>4</v>
      </c>
      <c r="BS7" s="158">
        <v>9490</v>
      </c>
      <c r="BT7" s="158">
        <v>2366</v>
      </c>
      <c r="BU7" s="158">
        <v>1776</v>
      </c>
      <c r="BV7" s="158">
        <v>1013</v>
      </c>
      <c r="BW7" s="158">
        <v>465</v>
      </c>
      <c r="BX7" s="158">
        <v>174</v>
      </c>
      <c r="BY7" s="158">
        <v>77</v>
      </c>
      <c r="BZ7" s="158">
        <v>5</v>
      </c>
      <c r="CA7" s="349">
        <v>15370</v>
      </c>
      <c r="CB7" s="158">
        <v>1</v>
      </c>
      <c r="CC7" s="158">
        <v>164</v>
      </c>
      <c r="CD7" s="158">
        <v>40</v>
      </c>
      <c r="CE7" s="158">
        <v>41</v>
      </c>
      <c r="CF7" s="158">
        <v>29</v>
      </c>
      <c r="CG7" s="158">
        <v>14</v>
      </c>
      <c r="CH7" s="158">
        <v>8</v>
      </c>
      <c r="CI7" s="158">
        <v>0</v>
      </c>
      <c r="CJ7" s="158">
        <v>0</v>
      </c>
      <c r="CK7" s="349">
        <v>297</v>
      </c>
      <c r="CL7" s="158">
        <v>0</v>
      </c>
      <c r="CM7" s="158">
        <v>16</v>
      </c>
      <c r="CN7" s="158">
        <v>5</v>
      </c>
      <c r="CO7" s="158">
        <v>3</v>
      </c>
      <c r="CP7" s="158">
        <v>3</v>
      </c>
      <c r="CQ7" s="158">
        <v>9</v>
      </c>
      <c r="CR7" s="158">
        <v>8</v>
      </c>
      <c r="CS7" s="158">
        <v>14</v>
      </c>
      <c r="CT7" s="158">
        <v>3</v>
      </c>
      <c r="CU7" s="349">
        <v>61</v>
      </c>
      <c r="CV7" s="158">
        <v>379</v>
      </c>
      <c r="CW7" s="158">
        <v>177</v>
      </c>
      <c r="CX7" s="158">
        <v>243</v>
      </c>
      <c r="CY7" s="158">
        <v>227</v>
      </c>
      <c r="CZ7" s="158">
        <v>122</v>
      </c>
      <c r="DA7" s="158">
        <v>59</v>
      </c>
      <c r="DB7" s="158">
        <v>42</v>
      </c>
      <c r="DC7" s="158">
        <v>1</v>
      </c>
      <c r="DD7" s="349">
        <v>1250</v>
      </c>
      <c r="DE7" s="158">
        <v>0</v>
      </c>
      <c r="DF7" s="158">
        <v>0</v>
      </c>
      <c r="DG7" s="158">
        <v>0</v>
      </c>
      <c r="DH7" s="158">
        <v>0</v>
      </c>
      <c r="DI7" s="158">
        <v>0</v>
      </c>
      <c r="DJ7" s="158">
        <v>0</v>
      </c>
      <c r="DK7" s="158">
        <v>0</v>
      </c>
      <c r="DL7" s="158">
        <v>0</v>
      </c>
      <c r="DM7" s="349">
        <v>0</v>
      </c>
      <c r="DN7" s="158">
        <v>611</v>
      </c>
      <c r="DO7" s="158">
        <v>159</v>
      </c>
      <c r="DP7" s="158">
        <v>136</v>
      </c>
      <c r="DQ7" s="158">
        <v>88</v>
      </c>
      <c r="DR7" s="158">
        <v>45</v>
      </c>
      <c r="DS7" s="158">
        <v>16</v>
      </c>
      <c r="DT7" s="158">
        <v>8</v>
      </c>
      <c r="DU7" s="158">
        <v>0</v>
      </c>
      <c r="DV7" s="349">
        <v>1063</v>
      </c>
      <c r="DW7" s="158">
        <v>197</v>
      </c>
      <c r="DX7" s="158">
        <v>47</v>
      </c>
      <c r="DY7" s="158">
        <v>26</v>
      </c>
      <c r="DZ7" s="158">
        <v>30</v>
      </c>
      <c r="EA7" s="158">
        <v>8</v>
      </c>
      <c r="EB7" s="158">
        <v>3</v>
      </c>
      <c r="EC7" s="158">
        <v>1</v>
      </c>
      <c r="ED7" s="158">
        <v>0</v>
      </c>
      <c r="EE7" s="349">
        <v>312</v>
      </c>
      <c r="EF7" s="158">
        <v>808</v>
      </c>
      <c r="EG7" s="158">
        <v>206</v>
      </c>
      <c r="EH7" s="158">
        <v>162</v>
      </c>
      <c r="EI7" s="158">
        <v>118</v>
      </c>
      <c r="EJ7" s="158">
        <v>53</v>
      </c>
      <c r="EK7" s="158">
        <v>19</v>
      </c>
      <c r="EL7" s="158">
        <v>9</v>
      </c>
      <c r="EM7" s="158">
        <v>0</v>
      </c>
      <c r="EN7" s="349">
        <v>1375</v>
      </c>
      <c r="EO7" s="158">
        <v>527</v>
      </c>
      <c r="EP7" s="158">
        <v>132</v>
      </c>
      <c r="EQ7" s="158">
        <v>108</v>
      </c>
      <c r="ER7" s="158">
        <v>88</v>
      </c>
      <c r="ES7" s="158">
        <v>32</v>
      </c>
      <c r="ET7" s="158">
        <v>13</v>
      </c>
      <c r="EU7" s="158">
        <v>7</v>
      </c>
      <c r="EV7" s="158">
        <v>0</v>
      </c>
      <c r="EW7" s="349">
        <v>907</v>
      </c>
      <c r="EX7" s="158">
        <v>0</v>
      </c>
      <c r="EY7" s="158">
        <v>0</v>
      </c>
      <c r="EZ7" s="158">
        <v>0</v>
      </c>
      <c r="FA7" s="158">
        <v>0</v>
      </c>
      <c r="FB7" s="158">
        <v>0</v>
      </c>
      <c r="FC7" s="158">
        <v>0</v>
      </c>
      <c r="FD7" s="158">
        <v>0</v>
      </c>
      <c r="FE7" s="158">
        <v>0</v>
      </c>
      <c r="FF7" s="349">
        <v>0</v>
      </c>
      <c r="FG7" s="158">
        <v>63</v>
      </c>
      <c r="FH7" s="158">
        <v>15</v>
      </c>
      <c r="FI7" s="158">
        <v>23</v>
      </c>
      <c r="FJ7" s="158">
        <v>13</v>
      </c>
      <c r="FK7" s="158">
        <v>6</v>
      </c>
      <c r="FL7" s="158">
        <v>0</v>
      </c>
      <c r="FM7" s="158">
        <v>3</v>
      </c>
      <c r="FN7" s="158">
        <v>0</v>
      </c>
      <c r="FO7" s="349">
        <v>123</v>
      </c>
      <c r="FP7" s="158">
        <v>464</v>
      </c>
      <c r="FQ7" s="158">
        <v>117</v>
      </c>
      <c r="FR7" s="158">
        <v>85</v>
      </c>
      <c r="FS7" s="158">
        <v>75</v>
      </c>
      <c r="FT7" s="158">
        <v>26</v>
      </c>
      <c r="FU7" s="158">
        <v>13</v>
      </c>
      <c r="FV7" s="158">
        <v>4</v>
      </c>
      <c r="FW7" s="158">
        <v>0</v>
      </c>
      <c r="FX7" s="349">
        <v>784</v>
      </c>
      <c r="FY7" s="158">
        <v>30</v>
      </c>
      <c r="FZ7" s="158">
        <v>10726</v>
      </c>
      <c r="GA7" s="158">
        <v>4529</v>
      </c>
      <c r="GB7" s="158">
        <v>4669</v>
      </c>
      <c r="GC7" s="158">
        <v>3681</v>
      </c>
      <c r="GD7" s="158">
        <v>2100</v>
      </c>
      <c r="GE7" s="158">
        <v>784</v>
      </c>
      <c r="GF7" s="158">
        <v>316</v>
      </c>
      <c r="GG7" s="158">
        <v>8</v>
      </c>
      <c r="GH7" s="349">
        <v>26843</v>
      </c>
      <c r="GI7" s="158">
        <v>5</v>
      </c>
      <c r="GJ7" s="158">
        <v>10857</v>
      </c>
      <c r="GK7" s="158">
        <v>2794</v>
      </c>
      <c r="GL7" s="158">
        <v>2225</v>
      </c>
      <c r="GM7" s="158">
        <v>1390</v>
      </c>
      <c r="GN7" s="158">
        <v>663</v>
      </c>
      <c r="GO7" s="158">
        <v>268</v>
      </c>
      <c r="GP7" s="158">
        <v>142</v>
      </c>
      <c r="GQ7" s="158">
        <v>9</v>
      </c>
      <c r="GR7" s="349">
        <v>18353</v>
      </c>
      <c r="GS7" s="158">
        <v>33.75</v>
      </c>
      <c r="GT7" s="158">
        <v>18992.95</v>
      </c>
      <c r="GU7" s="158">
        <v>6675.75</v>
      </c>
      <c r="GV7" s="158">
        <v>6384.75</v>
      </c>
      <c r="GW7" s="158">
        <v>4780.3999999999996</v>
      </c>
      <c r="GX7" s="158">
        <v>2619.4</v>
      </c>
      <c r="GY7" s="158">
        <v>996.8</v>
      </c>
      <c r="GZ7" s="158">
        <v>426.35</v>
      </c>
      <c r="HA7" s="158">
        <v>14.2</v>
      </c>
      <c r="HB7" s="349">
        <v>40924.35</v>
      </c>
      <c r="HC7" s="395">
        <v>0</v>
      </c>
      <c r="HD7" s="396">
        <v>0.5</v>
      </c>
      <c r="HE7" s="396">
        <v>0.5</v>
      </c>
      <c r="HF7" s="396">
        <v>0</v>
      </c>
      <c r="HG7" s="396">
        <v>0</v>
      </c>
      <c r="HH7" s="396">
        <v>0</v>
      </c>
      <c r="HI7" s="396">
        <v>0</v>
      </c>
      <c r="HJ7" s="396">
        <v>0</v>
      </c>
      <c r="HK7" s="396">
        <v>0</v>
      </c>
      <c r="HL7" s="397">
        <v>1</v>
      </c>
      <c r="HM7" s="219">
        <v>18.8</v>
      </c>
      <c r="HN7" s="219">
        <v>12661.6</v>
      </c>
      <c r="HO7" s="219">
        <v>5191.8999999999996</v>
      </c>
      <c r="HP7" s="219">
        <v>5675.3</v>
      </c>
      <c r="HQ7" s="219">
        <v>4780.3999999999996</v>
      </c>
      <c r="HR7" s="219">
        <v>3201.5</v>
      </c>
      <c r="HS7" s="219">
        <v>1439.8</v>
      </c>
      <c r="HT7" s="219">
        <v>710.6</v>
      </c>
      <c r="HU7" s="219">
        <v>28.4</v>
      </c>
      <c r="HV7" s="219">
        <v>33708.300000000003</v>
      </c>
      <c r="HW7" s="457">
        <v>0</v>
      </c>
      <c r="HX7" s="219">
        <v>33708.300000000003</v>
      </c>
      <c r="HY7" s="395">
        <v>33.75</v>
      </c>
      <c r="HZ7" s="219">
        <v>18992.95</v>
      </c>
      <c r="IA7" s="219">
        <v>6675.75</v>
      </c>
      <c r="IB7" s="219">
        <v>6384.75</v>
      </c>
      <c r="IC7" s="219">
        <v>4780.3999999999996</v>
      </c>
      <c r="ID7" s="219">
        <v>2619.4</v>
      </c>
      <c r="IE7" s="219">
        <v>996.8</v>
      </c>
      <c r="IF7" s="219">
        <v>426.35</v>
      </c>
      <c r="IG7" s="219">
        <v>14.2</v>
      </c>
      <c r="IH7" s="219">
        <v>40924.35</v>
      </c>
      <c r="II7" s="395">
        <v>0</v>
      </c>
      <c r="IJ7" s="219">
        <v>0.5</v>
      </c>
      <c r="IK7" s="219">
        <v>0.5</v>
      </c>
      <c r="IL7" s="219">
        <v>0</v>
      </c>
      <c r="IM7" s="219">
        <v>0</v>
      </c>
      <c r="IN7" s="219">
        <v>0</v>
      </c>
      <c r="IO7" s="219">
        <v>0</v>
      </c>
      <c r="IP7" s="219">
        <v>0</v>
      </c>
      <c r="IQ7" s="219">
        <v>0</v>
      </c>
      <c r="IR7" s="219">
        <v>1</v>
      </c>
      <c r="IS7" s="395">
        <v>6.48</v>
      </c>
      <c r="IT7" s="219">
        <v>4980.7700000000004</v>
      </c>
      <c r="IU7" s="219">
        <v>620.35</v>
      </c>
      <c r="IV7" s="219">
        <v>329.81</v>
      </c>
      <c r="IW7" s="219">
        <v>121.48</v>
      </c>
      <c r="IX7" s="219">
        <v>45.94</v>
      </c>
      <c r="IY7" s="219">
        <v>11.05</v>
      </c>
      <c r="IZ7" s="219">
        <v>3.61</v>
      </c>
      <c r="JA7" s="219">
        <v>0</v>
      </c>
      <c r="JB7" s="219">
        <v>6119.49</v>
      </c>
      <c r="JC7" s="395">
        <v>15.2</v>
      </c>
      <c r="JD7" s="219">
        <v>9341.1</v>
      </c>
      <c r="JE7" s="219">
        <v>4709.3999999999996</v>
      </c>
      <c r="JF7" s="219">
        <v>5382.2</v>
      </c>
      <c r="JG7" s="219">
        <v>4658.8999999999996</v>
      </c>
      <c r="JH7" s="219">
        <v>3145.3</v>
      </c>
      <c r="JI7" s="219">
        <v>1423.9</v>
      </c>
      <c r="JJ7" s="219">
        <v>704.6</v>
      </c>
      <c r="JK7" s="219">
        <v>28.4</v>
      </c>
      <c r="JL7" s="219">
        <v>29409</v>
      </c>
      <c r="JM7" s="457">
        <v>0</v>
      </c>
      <c r="JN7" s="397">
        <v>29409</v>
      </c>
      <c r="JP7" s="460"/>
      <c r="JQ7" s="460"/>
      <c r="JR7" s="460"/>
      <c r="JS7" s="460"/>
      <c r="JT7" s="460"/>
      <c r="JU7" s="460"/>
      <c r="JV7" s="460"/>
      <c r="JW7" s="460"/>
      <c r="JX7" s="460"/>
      <c r="JY7" s="460"/>
      <c r="KA7" s="460"/>
      <c r="KB7" s="460"/>
    </row>
    <row r="8" spans="1:292" x14ac:dyDescent="0.2">
      <c r="A8" s="215" t="s">
        <v>150</v>
      </c>
      <c r="B8" s="216" t="s">
        <v>285</v>
      </c>
      <c r="C8" s="217" t="s">
        <v>288</v>
      </c>
      <c r="D8" s="218" t="s">
        <v>149</v>
      </c>
      <c r="E8" s="158">
        <v>21861</v>
      </c>
      <c r="F8" s="158">
        <v>11672</v>
      </c>
      <c r="G8" s="158">
        <v>10085</v>
      </c>
      <c r="H8" s="158">
        <v>5998</v>
      </c>
      <c r="I8" s="158">
        <v>2934</v>
      </c>
      <c r="J8" s="158">
        <v>1552</v>
      </c>
      <c r="K8" s="158">
        <v>1350</v>
      </c>
      <c r="L8" s="158">
        <v>122</v>
      </c>
      <c r="M8" s="349">
        <v>55574</v>
      </c>
      <c r="N8" s="158">
        <v>357</v>
      </c>
      <c r="O8" s="158">
        <v>109</v>
      </c>
      <c r="P8" s="158">
        <v>95</v>
      </c>
      <c r="Q8" s="158">
        <v>46</v>
      </c>
      <c r="R8" s="158">
        <v>28</v>
      </c>
      <c r="S8" s="158">
        <v>11</v>
      </c>
      <c r="T8" s="158">
        <v>18</v>
      </c>
      <c r="U8" s="158">
        <v>1</v>
      </c>
      <c r="V8" s="349">
        <v>665</v>
      </c>
      <c r="W8" s="158">
        <v>0</v>
      </c>
      <c r="X8" s="158">
        <v>0</v>
      </c>
      <c r="Y8" s="158">
        <v>0</v>
      </c>
      <c r="Z8" s="158">
        <v>0</v>
      </c>
      <c r="AA8" s="158">
        <v>0</v>
      </c>
      <c r="AB8" s="158">
        <v>0</v>
      </c>
      <c r="AC8" s="158">
        <v>1</v>
      </c>
      <c r="AD8" s="158">
        <v>0</v>
      </c>
      <c r="AE8" s="349">
        <v>1</v>
      </c>
      <c r="AF8" s="158">
        <v>21504</v>
      </c>
      <c r="AG8" s="158">
        <v>11563</v>
      </c>
      <c r="AH8" s="158">
        <v>9990</v>
      </c>
      <c r="AI8" s="158">
        <v>5952</v>
      </c>
      <c r="AJ8" s="158">
        <v>2906</v>
      </c>
      <c r="AK8" s="158">
        <v>1541</v>
      </c>
      <c r="AL8" s="158">
        <v>1331</v>
      </c>
      <c r="AM8" s="158">
        <v>121</v>
      </c>
      <c r="AN8" s="349">
        <v>54908</v>
      </c>
      <c r="AO8" s="158">
        <v>50</v>
      </c>
      <c r="AP8" s="158">
        <v>47</v>
      </c>
      <c r="AQ8" s="158">
        <v>48</v>
      </c>
      <c r="AR8" s="158">
        <v>56</v>
      </c>
      <c r="AS8" s="158">
        <v>24</v>
      </c>
      <c r="AT8" s="158">
        <v>17</v>
      </c>
      <c r="AU8" s="158">
        <v>18</v>
      </c>
      <c r="AV8" s="158">
        <v>20</v>
      </c>
      <c r="AW8" s="349">
        <v>280</v>
      </c>
      <c r="AX8" s="158">
        <v>50</v>
      </c>
      <c r="AY8" s="158">
        <v>47</v>
      </c>
      <c r="AZ8" s="158">
        <v>48</v>
      </c>
      <c r="BA8" s="158">
        <v>56</v>
      </c>
      <c r="BB8" s="158">
        <v>24</v>
      </c>
      <c r="BC8" s="158">
        <v>17</v>
      </c>
      <c r="BD8" s="158">
        <v>18</v>
      </c>
      <c r="BE8" s="158">
        <v>20</v>
      </c>
      <c r="BF8" s="158">
        <v>0</v>
      </c>
      <c r="BG8" s="349">
        <v>280</v>
      </c>
      <c r="BH8" s="158">
        <v>50</v>
      </c>
      <c r="BI8" s="158">
        <v>21501</v>
      </c>
      <c r="BJ8" s="158">
        <v>11564</v>
      </c>
      <c r="BK8" s="158">
        <v>9998</v>
      </c>
      <c r="BL8" s="158">
        <v>5920</v>
      </c>
      <c r="BM8" s="158">
        <v>2899</v>
      </c>
      <c r="BN8" s="158">
        <v>1542</v>
      </c>
      <c r="BO8" s="158">
        <v>1333</v>
      </c>
      <c r="BP8" s="158">
        <v>101</v>
      </c>
      <c r="BQ8" s="349">
        <v>54908</v>
      </c>
      <c r="BR8" s="158">
        <v>16</v>
      </c>
      <c r="BS8" s="158">
        <v>8977</v>
      </c>
      <c r="BT8" s="158">
        <v>3394</v>
      </c>
      <c r="BU8" s="158">
        <v>2507</v>
      </c>
      <c r="BV8" s="158">
        <v>1161</v>
      </c>
      <c r="BW8" s="158">
        <v>507</v>
      </c>
      <c r="BX8" s="158">
        <v>235</v>
      </c>
      <c r="BY8" s="158">
        <v>162</v>
      </c>
      <c r="BZ8" s="158">
        <v>10</v>
      </c>
      <c r="CA8" s="349">
        <v>16969</v>
      </c>
      <c r="CB8" s="158">
        <v>0</v>
      </c>
      <c r="CC8" s="158">
        <v>207</v>
      </c>
      <c r="CD8" s="158">
        <v>133</v>
      </c>
      <c r="CE8" s="158">
        <v>119</v>
      </c>
      <c r="CF8" s="158">
        <v>74</v>
      </c>
      <c r="CG8" s="158">
        <v>34</v>
      </c>
      <c r="CH8" s="158">
        <v>16</v>
      </c>
      <c r="CI8" s="158">
        <v>9</v>
      </c>
      <c r="CJ8" s="158">
        <v>0</v>
      </c>
      <c r="CK8" s="349">
        <v>592</v>
      </c>
      <c r="CL8" s="158">
        <v>0</v>
      </c>
      <c r="CM8" s="158">
        <v>6</v>
      </c>
      <c r="CN8" s="158">
        <v>1</v>
      </c>
      <c r="CO8" s="158">
        <v>7</v>
      </c>
      <c r="CP8" s="158">
        <v>8</v>
      </c>
      <c r="CQ8" s="158">
        <v>7</v>
      </c>
      <c r="CR8" s="158">
        <v>10</v>
      </c>
      <c r="CS8" s="158">
        <v>21</v>
      </c>
      <c r="CT8" s="158">
        <v>7</v>
      </c>
      <c r="CU8" s="349">
        <v>67</v>
      </c>
      <c r="CV8" s="158">
        <v>99</v>
      </c>
      <c r="CW8" s="158">
        <v>64</v>
      </c>
      <c r="CX8" s="158">
        <v>68</v>
      </c>
      <c r="CY8" s="158">
        <v>23</v>
      </c>
      <c r="CZ8" s="158">
        <v>14</v>
      </c>
      <c r="DA8" s="158">
        <v>9</v>
      </c>
      <c r="DB8" s="158">
        <v>13</v>
      </c>
      <c r="DC8" s="158">
        <v>0</v>
      </c>
      <c r="DD8" s="349">
        <v>290</v>
      </c>
      <c r="DE8" s="158">
        <v>369</v>
      </c>
      <c r="DF8" s="158">
        <v>130</v>
      </c>
      <c r="DG8" s="158">
        <v>98</v>
      </c>
      <c r="DH8" s="158">
        <v>38</v>
      </c>
      <c r="DI8" s="158">
        <v>33</v>
      </c>
      <c r="DJ8" s="158">
        <v>9</v>
      </c>
      <c r="DK8" s="158">
        <v>17</v>
      </c>
      <c r="DL8" s="158">
        <v>1</v>
      </c>
      <c r="DM8" s="349">
        <v>695</v>
      </c>
      <c r="DN8" s="158">
        <v>345</v>
      </c>
      <c r="DO8" s="158">
        <v>113</v>
      </c>
      <c r="DP8" s="158">
        <v>91</v>
      </c>
      <c r="DQ8" s="158">
        <v>40</v>
      </c>
      <c r="DR8" s="158">
        <v>14</v>
      </c>
      <c r="DS8" s="158">
        <v>12</v>
      </c>
      <c r="DT8" s="158">
        <v>6</v>
      </c>
      <c r="DU8" s="158">
        <v>1</v>
      </c>
      <c r="DV8" s="349">
        <v>622</v>
      </c>
      <c r="DW8" s="158">
        <v>0</v>
      </c>
      <c r="DX8" s="158">
        <v>0</v>
      </c>
      <c r="DY8" s="158">
        <v>0</v>
      </c>
      <c r="DZ8" s="158">
        <v>0</v>
      </c>
      <c r="EA8" s="158">
        <v>0</v>
      </c>
      <c r="EB8" s="158">
        <v>0</v>
      </c>
      <c r="EC8" s="158">
        <v>0</v>
      </c>
      <c r="ED8" s="158">
        <v>0</v>
      </c>
      <c r="EE8" s="349">
        <v>0</v>
      </c>
      <c r="EF8" s="158">
        <v>714</v>
      </c>
      <c r="EG8" s="158">
        <v>243</v>
      </c>
      <c r="EH8" s="158">
        <v>189</v>
      </c>
      <c r="EI8" s="158">
        <v>78</v>
      </c>
      <c r="EJ8" s="158">
        <v>47</v>
      </c>
      <c r="EK8" s="158">
        <v>21</v>
      </c>
      <c r="EL8" s="158">
        <v>23</v>
      </c>
      <c r="EM8" s="158">
        <v>2</v>
      </c>
      <c r="EN8" s="349">
        <v>1317</v>
      </c>
      <c r="EO8" s="158">
        <v>404</v>
      </c>
      <c r="EP8" s="158">
        <v>146</v>
      </c>
      <c r="EQ8" s="158">
        <v>109</v>
      </c>
      <c r="ER8" s="158">
        <v>46</v>
      </c>
      <c r="ES8" s="158">
        <v>37</v>
      </c>
      <c r="ET8" s="158">
        <v>9</v>
      </c>
      <c r="EU8" s="158">
        <v>18</v>
      </c>
      <c r="EV8" s="158">
        <v>2</v>
      </c>
      <c r="EW8" s="349">
        <v>771</v>
      </c>
      <c r="EX8" s="158">
        <v>0</v>
      </c>
      <c r="EY8" s="158">
        <v>0</v>
      </c>
      <c r="EZ8" s="158">
        <v>0</v>
      </c>
      <c r="FA8" s="158">
        <v>0</v>
      </c>
      <c r="FB8" s="158">
        <v>0</v>
      </c>
      <c r="FC8" s="158">
        <v>0</v>
      </c>
      <c r="FD8" s="158">
        <v>0</v>
      </c>
      <c r="FE8" s="158">
        <v>0</v>
      </c>
      <c r="FF8" s="349">
        <v>0</v>
      </c>
      <c r="FG8" s="158">
        <v>26</v>
      </c>
      <c r="FH8" s="158">
        <v>16</v>
      </c>
      <c r="FI8" s="158">
        <v>8</v>
      </c>
      <c r="FJ8" s="158">
        <v>9</v>
      </c>
      <c r="FK8" s="158">
        <v>4</v>
      </c>
      <c r="FL8" s="158">
        <v>1</v>
      </c>
      <c r="FM8" s="158">
        <v>1</v>
      </c>
      <c r="FN8" s="158">
        <v>0</v>
      </c>
      <c r="FO8" s="349">
        <v>65</v>
      </c>
      <c r="FP8" s="158">
        <v>378</v>
      </c>
      <c r="FQ8" s="158">
        <v>130</v>
      </c>
      <c r="FR8" s="158">
        <v>101</v>
      </c>
      <c r="FS8" s="158">
        <v>37</v>
      </c>
      <c r="FT8" s="158">
        <v>33</v>
      </c>
      <c r="FU8" s="158">
        <v>8</v>
      </c>
      <c r="FV8" s="158">
        <v>17</v>
      </c>
      <c r="FW8" s="158">
        <v>2</v>
      </c>
      <c r="FX8" s="349">
        <v>706</v>
      </c>
      <c r="FY8" s="158">
        <v>34</v>
      </c>
      <c r="FZ8" s="158">
        <v>11959</v>
      </c>
      <c r="GA8" s="158">
        <v>7918</v>
      </c>
      <c r="GB8" s="158">
        <v>7269</v>
      </c>
      <c r="GC8" s="158">
        <v>4634</v>
      </c>
      <c r="GD8" s="158">
        <v>2337</v>
      </c>
      <c r="GE8" s="158">
        <v>1269</v>
      </c>
      <c r="GF8" s="158">
        <v>1135</v>
      </c>
      <c r="GG8" s="158">
        <v>83</v>
      </c>
      <c r="GH8" s="349">
        <v>36638</v>
      </c>
      <c r="GI8" s="158">
        <v>16</v>
      </c>
      <c r="GJ8" s="158">
        <v>9542</v>
      </c>
      <c r="GK8" s="158">
        <v>3646</v>
      </c>
      <c r="GL8" s="158">
        <v>2729</v>
      </c>
      <c r="GM8" s="158">
        <v>1286</v>
      </c>
      <c r="GN8" s="158">
        <v>562</v>
      </c>
      <c r="GO8" s="158">
        <v>273</v>
      </c>
      <c r="GP8" s="158">
        <v>198</v>
      </c>
      <c r="GQ8" s="158">
        <v>18</v>
      </c>
      <c r="GR8" s="349">
        <v>18270</v>
      </c>
      <c r="GS8" s="158">
        <v>46</v>
      </c>
      <c r="GT8" s="158">
        <v>19026</v>
      </c>
      <c r="GU8" s="158">
        <v>10622.75</v>
      </c>
      <c r="GV8" s="158">
        <v>9290</v>
      </c>
      <c r="GW8" s="158">
        <v>5585.75</v>
      </c>
      <c r="GX8" s="158">
        <v>2753.25</v>
      </c>
      <c r="GY8" s="158">
        <v>1468.25</v>
      </c>
      <c r="GZ8" s="158">
        <v>1276.75</v>
      </c>
      <c r="HA8" s="158">
        <v>94.5</v>
      </c>
      <c r="HB8" s="349">
        <v>50163.25</v>
      </c>
      <c r="HC8" s="395">
        <v>0</v>
      </c>
      <c r="HD8" s="396">
        <v>1.5</v>
      </c>
      <c r="HE8" s="396">
        <v>0</v>
      </c>
      <c r="HF8" s="396">
        <v>0</v>
      </c>
      <c r="HG8" s="396">
        <v>0</v>
      </c>
      <c r="HH8" s="396">
        <v>0</v>
      </c>
      <c r="HI8" s="396">
        <v>0</v>
      </c>
      <c r="HJ8" s="396">
        <v>0</v>
      </c>
      <c r="HK8" s="396">
        <v>0</v>
      </c>
      <c r="HL8" s="397">
        <v>1.5</v>
      </c>
      <c r="HM8" s="219">
        <v>25.6</v>
      </c>
      <c r="HN8" s="219">
        <v>12683</v>
      </c>
      <c r="HO8" s="219">
        <v>8262.1</v>
      </c>
      <c r="HP8" s="219">
        <v>8257.7999999999993</v>
      </c>
      <c r="HQ8" s="219">
        <v>5585.8</v>
      </c>
      <c r="HR8" s="219">
        <v>3365.1</v>
      </c>
      <c r="HS8" s="219">
        <v>2120.8000000000002</v>
      </c>
      <c r="HT8" s="219">
        <v>2127.9</v>
      </c>
      <c r="HU8" s="219">
        <v>189</v>
      </c>
      <c r="HV8" s="219">
        <v>42617.1</v>
      </c>
      <c r="HW8" s="457">
        <v>1.2</v>
      </c>
      <c r="HX8" s="219">
        <v>42618.3</v>
      </c>
      <c r="HY8" s="395">
        <v>46</v>
      </c>
      <c r="HZ8" s="219">
        <v>19026</v>
      </c>
      <c r="IA8" s="219">
        <v>10622.75</v>
      </c>
      <c r="IB8" s="219">
        <v>9290</v>
      </c>
      <c r="IC8" s="219">
        <v>5585.75</v>
      </c>
      <c r="ID8" s="219">
        <v>2753.25</v>
      </c>
      <c r="IE8" s="219">
        <v>1468.25</v>
      </c>
      <c r="IF8" s="219">
        <v>1276.75</v>
      </c>
      <c r="IG8" s="219">
        <v>94.5</v>
      </c>
      <c r="IH8" s="219">
        <v>50163.25</v>
      </c>
      <c r="II8" s="395">
        <v>0</v>
      </c>
      <c r="IJ8" s="219">
        <v>1.5</v>
      </c>
      <c r="IK8" s="219">
        <v>0</v>
      </c>
      <c r="IL8" s="219">
        <v>0</v>
      </c>
      <c r="IM8" s="219">
        <v>0</v>
      </c>
      <c r="IN8" s="219">
        <v>0</v>
      </c>
      <c r="IO8" s="219">
        <v>0</v>
      </c>
      <c r="IP8" s="219">
        <v>0</v>
      </c>
      <c r="IQ8" s="219">
        <v>0</v>
      </c>
      <c r="IR8" s="219">
        <v>1.5</v>
      </c>
      <c r="IS8" s="395">
        <v>14.12</v>
      </c>
      <c r="IT8" s="219">
        <v>4763.38</v>
      </c>
      <c r="IU8" s="219">
        <v>1204.78</v>
      </c>
      <c r="IV8" s="219">
        <v>579.48</v>
      </c>
      <c r="IW8" s="219">
        <v>190.98</v>
      </c>
      <c r="IX8" s="219">
        <v>62.15</v>
      </c>
      <c r="IY8" s="219">
        <v>25.27</v>
      </c>
      <c r="IZ8" s="219">
        <v>17.25</v>
      </c>
      <c r="JA8" s="219">
        <v>0</v>
      </c>
      <c r="JB8" s="219">
        <v>6857.41</v>
      </c>
      <c r="JC8" s="395">
        <v>17.7</v>
      </c>
      <c r="JD8" s="219">
        <v>9507.4</v>
      </c>
      <c r="JE8" s="219">
        <v>7325.1</v>
      </c>
      <c r="JF8" s="219">
        <v>7742.7</v>
      </c>
      <c r="JG8" s="219">
        <v>5394.8</v>
      </c>
      <c r="JH8" s="219">
        <v>3289.1</v>
      </c>
      <c r="JI8" s="219">
        <v>2084.3000000000002</v>
      </c>
      <c r="JJ8" s="219">
        <v>2099.1999999999998</v>
      </c>
      <c r="JK8" s="219">
        <v>189</v>
      </c>
      <c r="JL8" s="219">
        <v>37649.300000000003</v>
      </c>
      <c r="JM8" s="457">
        <v>1.2</v>
      </c>
      <c r="JN8" s="397">
        <v>37650.5</v>
      </c>
      <c r="JP8" s="460"/>
      <c r="JQ8" s="460"/>
      <c r="JR8" s="460"/>
      <c r="JS8" s="460"/>
      <c r="JT8" s="460"/>
      <c r="JU8" s="460"/>
      <c r="JV8" s="460"/>
      <c r="JW8" s="460"/>
      <c r="JX8" s="460"/>
      <c r="JY8" s="460"/>
      <c r="KA8" s="460"/>
      <c r="KB8" s="460"/>
    </row>
    <row r="9" spans="1:292" x14ac:dyDescent="0.2">
      <c r="A9" s="215" t="s">
        <v>152</v>
      </c>
      <c r="B9" s="216" t="s">
        <v>285</v>
      </c>
      <c r="C9" s="217" t="s">
        <v>286</v>
      </c>
      <c r="D9" s="218" t="s">
        <v>151</v>
      </c>
      <c r="E9" s="158">
        <v>7771</v>
      </c>
      <c r="F9" s="158">
        <v>12293</v>
      </c>
      <c r="G9" s="158">
        <v>19021</v>
      </c>
      <c r="H9" s="158">
        <v>14699</v>
      </c>
      <c r="I9" s="158">
        <v>9886</v>
      </c>
      <c r="J9" s="158">
        <v>5530</v>
      </c>
      <c r="K9" s="158">
        <v>2637</v>
      </c>
      <c r="L9" s="158">
        <v>274</v>
      </c>
      <c r="M9" s="349">
        <v>72111</v>
      </c>
      <c r="N9" s="158">
        <v>199</v>
      </c>
      <c r="O9" s="158">
        <v>171</v>
      </c>
      <c r="P9" s="158">
        <v>207</v>
      </c>
      <c r="Q9" s="158">
        <v>160</v>
      </c>
      <c r="R9" s="158">
        <v>94</v>
      </c>
      <c r="S9" s="158">
        <v>51</v>
      </c>
      <c r="T9" s="158">
        <v>25</v>
      </c>
      <c r="U9" s="158">
        <v>1</v>
      </c>
      <c r="V9" s="349">
        <v>908</v>
      </c>
      <c r="W9" s="158">
        <v>0</v>
      </c>
      <c r="X9" s="158">
        <v>0</v>
      </c>
      <c r="Y9" s="158">
        <v>0</v>
      </c>
      <c r="Z9" s="158">
        <v>0</v>
      </c>
      <c r="AA9" s="158">
        <v>0</v>
      </c>
      <c r="AB9" s="158">
        <v>0</v>
      </c>
      <c r="AC9" s="158">
        <v>0</v>
      </c>
      <c r="AD9" s="158">
        <v>0</v>
      </c>
      <c r="AE9" s="349">
        <v>0</v>
      </c>
      <c r="AF9" s="158">
        <v>7572</v>
      </c>
      <c r="AG9" s="158">
        <v>12122</v>
      </c>
      <c r="AH9" s="158">
        <v>18814</v>
      </c>
      <c r="AI9" s="158">
        <v>14539</v>
      </c>
      <c r="AJ9" s="158">
        <v>9792</v>
      </c>
      <c r="AK9" s="158">
        <v>5479</v>
      </c>
      <c r="AL9" s="158">
        <v>2612</v>
      </c>
      <c r="AM9" s="158">
        <v>273</v>
      </c>
      <c r="AN9" s="349">
        <v>71203</v>
      </c>
      <c r="AO9" s="158">
        <v>11</v>
      </c>
      <c r="AP9" s="158">
        <v>34</v>
      </c>
      <c r="AQ9" s="158">
        <v>100</v>
      </c>
      <c r="AR9" s="158">
        <v>96</v>
      </c>
      <c r="AS9" s="158">
        <v>106</v>
      </c>
      <c r="AT9" s="158">
        <v>61</v>
      </c>
      <c r="AU9" s="158">
        <v>37</v>
      </c>
      <c r="AV9" s="158">
        <v>40</v>
      </c>
      <c r="AW9" s="349">
        <v>485</v>
      </c>
      <c r="AX9" s="158">
        <v>11</v>
      </c>
      <c r="AY9" s="158">
        <v>34</v>
      </c>
      <c r="AZ9" s="158">
        <v>100</v>
      </c>
      <c r="BA9" s="158">
        <v>96</v>
      </c>
      <c r="BB9" s="158">
        <v>106</v>
      </c>
      <c r="BC9" s="158">
        <v>61</v>
      </c>
      <c r="BD9" s="158">
        <v>37</v>
      </c>
      <c r="BE9" s="158">
        <v>40</v>
      </c>
      <c r="BF9" s="158">
        <v>0</v>
      </c>
      <c r="BG9" s="349">
        <v>485</v>
      </c>
      <c r="BH9" s="158">
        <v>11</v>
      </c>
      <c r="BI9" s="158">
        <v>7595</v>
      </c>
      <c r="BJ9" s="158">
        <v>12188</v>
      </c>
      <c r="BK9" s="158">
        <v>18810</v>
      </c>
      <c r="BL9" s="158">
        <v>14549</v>
      </c>
      <c r="BM9" s="158">
        <v>9747</v>
      </c>
      <c r="BN9" s="158">
        <v>5455</v>
      </c>
      <c r="BO9" s="158">
        <v>2615</v>
      </c>
      <c r="BP9" s="158">
        <v>233</v>
      </c>
      <c r="BQ9" s="349">
        <v>71203</v>
      </c>
      <c r="BR9" s="158">
        <v>5</v>
      </c>
      <c r="BS9" s="158">
        <v>4560</v>
      </c>
      <c r="BT9" s="158">
        <v>5305</v>
      </c>
      <c r="BU9" s="158">
        <v>6191</v>
      </c>
      <c r="BV9" s="158">
        <v>4207</v>
      </c>
      <c r="BW9" s="158">
        <v>2288</v>
      </c>
      <c r="BX9" s="158">
        <v>1008</v>
      </c>
      <c r="BY9" s="158">
        <v>388</v>
      </c>
      <c r="BZ9" s="158">
        <v>23</v>
      </c>
      <c r="CA9" s="349">
        <v>23975</v>
      </c>
      <c r="CB9" s="158">
        <v>0</v>
      </c>
      <c r="CC9" s="158">
        <v>32</v>
      </c>
      <c r="CD9" s="158">
        <v>107</v>
      </c>
      <c r="CE9" s="158">
        <v>175</v>
      </c>
      <c r="CF9" s="158">
        <v>100</v>
      </c>
      <c r="CG9" s="158">
        <v>71</v>
      </c>
      <c r="CH9" s="158">
        <v>39</v>
      </c>
      <c r="CI9" s="158">
        <v>7</v>
      </c>
      <c r="CJ9" s="158">
        <v>1</v>
      </c>
      <c r="CK9" s="349">
        <v>532</v>
      </c>
      <c r="CL9" s="158">
        <v>0</v>
      </c>
      <c r="CM9" s="158">
        <v>4</v>
      </c>
      <c r="CN9" s="158">
        <v>3</v>
      </c>
      <c r="CO9" s="158">
        <v>12</v>
      </c>
      <c r="CP9" s="158">
        <v>19</v>
      </c>
      <c r="CQ9" s="158">
        <v>24</v>
      </c>
      <c r="CR9" s="158">
        <v>36</v>
      </c>
      <c r="CS9" s="158">
        <v>57</v>
      </c>
      <c r="CT9" s="158">
        <v>6</v>
      </c>
      <c r="CU9" s="349">
        <v>161</v>
      </c>
      <c r="CV9" s="158">
        <v>145</v>
      </c>
      <c r="CW9" s="158">
        <v>173</v>
      </c>
      <c r="CX9" s="158">
        <v>374</v>
      </c>
      <c r="CY9" s="158">
        <v>371</v>
      </c>
      <c r="CZ9" s="158">
        <v>237</v>
      </c>
      <c r="DA9" s="158">
        <v>146</v>
      </c>
      <c r="DB9" s="158">
        <v>112</v>
      </c>
      <c r="DC9" s="158">
        <v>20</v>
      </c>
      <c r="DD9" s="349">
        <v>1578</v>
      </c>
      <c r="DE9" s="158">
        <v>84</v>
      </c>
      <c r="DF9" s="158">
        <v>78</v>
      </c>
      <c r="DG9" s="158">
        <v>82</v>
      </c>
      <c r="DH9" s="158">
        <v>58</v>
      </c>
      <c r="DI9" s="158">
        <v>45</v>
      </c>
      <c r="DJ9" s="158">
        <v>16</v>
      </c>
      <c r="DK9" s="158">
        <v>19</v>
      </c>
      <c r="DL9" s="158">
        <v>2</v>
      </c>
      <c r="DM9" s="349">
        <v>384</v>
      </c>
      <c r="DN9" s="158">
        <v>158</v>
      </c>
      <c r="DO9" s="158">
        <v>144</v>
      </c>
      <c r="DP9" s="158">
        <v>143</v>
      </c>
      <c r="DQ9" s="158">
        <v>119</v>
      </c>
      <c r="DR9" s="158">
        <v>59</v>
      </c>
      <c r="DS9" s="158">
        <v>35</v>
      </c>
      <c r="DT9" s="158">
        <v>26</v>
      </c>
      <c r="DU9" s="158">
        <v>2</v>
      </c>
      <c r="DV9" s="349">
        <v>686</v>
      </c>
      <c r="DW9" s="158">
        <v>26</v>
      </c>
      <c r="DX9" s="158">
        <v>48</v>
      </c>
      <c r="DY9" s="158">
        <v>20</v>
      </c>
      <c r="DZ9" s="158">
        <v>16</v>
      </c>
      <c r="EA9" s="158">
        <v>5</v>
      </c>
      <c r="EB9" s="158">
        <v>4</v>
      </c>
      <c r="EC9" s="158">
        <v>4</v>
      </c>
      <c r="ED9" s="158">
        <v>0</v>
      </c>
      <c r="EE9" s="349">
        <v>123</v>
      </c>
      <c r="EF9" s="158">
        <v>268</v>
      </c>
      <c r="EG9" s="158">
        <v>270</v>
      </c>
      <c r="EH9" s="158">
        <v>245</v>
      </c>
      <c r="EI9" s="158">
        <v>193</v>
      </c>
      <c r="EJ9" s="158">
        <v>109</v>
      </c>
      <c r="EK9" s="158">
        <v>55</v>
      </c>
      <c r="EL9" s="158">
        <v>49</v>
      </c>
      <c r="EM9" s="158">
        <v>4</v>
      </c>
      <c r="EN9" s="349">
        <v>1193</v>
      </c>
      <c r="EO9" s="158">
        <v>113</v>
      </c>
      <c r="EP9" s="158">
        <v>129</v>
      </c>
      <c r="EQ9" s="158">
        <v>109</v>
      </c>
      <c r="ER9" s="158">
        <v>78</v>
      </c>
      <c r="ES9" s="158">
        <v>55</v>
      </c>
      <c r="ET9" s="158">
        <v>24</v>
      </c>
      <c r="EU9" s="158">
        <v>27</v>
      </c>
      <c r="EV9" s="158">
        <v>3</v>
      </c>
      <c r="EW9" s="349">
        <v>538</v>
      </c>
      <c r="EX9" s="158">
        <v>0</v>
      </c>
      <c r="EY9" s="158">
        <v>0</v>
      </c>
      <c r="EZ9" s="158">
        <v>0</v>
      </c>
      <c r="FA9" s="158">
        <v>0</v>
      </c>
      <c r="FB9" s="158">
        <v>0</v>
      </c>
      <c r="FC9" s="158">
        <v>0</v>
      </c>
      <c r="FD9" s="158">
        <v>0</v>
      </c>
      <c r="FE9" s="158">
        <v>0</v>
      </c>
      <c r="FF9" s="349">
        <v>0</v>
      </c>
      <c r="FG9" s="158">
        <v>3</v>
      </c>
      <c r="FH9" s="158">
        <v>3</v>
      </c>
      <c r="FI9" s="158">
        <v>7</v>
      </c>
      <c r="FJ9" s="158">
        <v>5</v>
      </c>
      <c r="FK9" s="158">
        <v>5</v>
      </c>
      <c r="FL9" s="158">
        <v>4</v>
      </c>
      <c r="FM9" s="158">
        <v>4</v>
      </c>
      <c r="FN9" s="158">
        <v>1</v>
      </c>
      <c r="FO9" s="349">
        <v>32</v>
      </c>
      <c r="FP9" s="158">
        <v>110</v>
      </c>
      <c r="FQ9" s="158">
        <v>126</v>
      </c>
      <c r="FR9" s="158">
        <v>102</v>
      </c>
      <c r="FS9" s="158">
        <v>73</v>
      </c>
      <c r="FT9" s="158">
        <v>50</v>
      </c>
      <c r="FU9" s="158">
        <v>20</v>
      </c>
      <c r="FV9" s="158">
        <v>23</v>
      </c>
      <c r="FW9" s="158">
        <v>2</v>
      </c>
      <c r="FX9" s="349">
        <v>506</v>
      </c>
      <c r="FY9" s="158">
        <v>6</v>
      </c>
      <c r="FZ9" s="158">
        <v>2813</v>
      </c>
      <c r="GA9" s="158">
        <v>6580</v>
      </c>
      <c r="GB9" s="158">
        <v>12266</v>
      </c>
      <c r="GC9" s="158">
        <v>10086</v>
      </c>
      <c r="GD9" s="158">
        <v>7297</v>
      </c>
      <c r="GE9" s="158">
        <v>4333</v>
      </c>
      <c r="GF9" s="158">
        <v>2133</v>
      </c>
      <c r="GG9" s="158">
        <v>201</v>
      </c>
      <c r="GH9" s="349">
        <v>45715</v>
      </c>
      <c r="GI9" s="158">
        <v>5</v>
      </c>
      <c r="GJ9" s="158">
        <v>4782</v>
      </c>
      <c r="GK9" s="158">
        <v>5608</v>
      </c>
      <c r="GL9" s="158">
        <v>6544</v>
      </c>
      <c r="GM9" s="158">
        <v>4463</v>
      </c>
      <c r="GN9" s="158">
        <v>2450</v>
      </c>
      <c r="GO9" s="158">
        <v>1122</v>
      </c>
      <c r="GP9" s="158">
        <v>482</v>
      </c>
      <c r="GQ9" s="158">
        <v>32</v>
      </c>
      <c r="GR9" s="349">
        <v>25488</v>
      </c>
      <c r="GS9" s="158">
        <v>9.75</v>
      </c>
      <c r="GT9" s="158">
        <v>6378</v>
      </c>
      <c r="GU9" s="158">
        <v>10785</v>
      </c>
      <c r="GV9" s="158">
        <v>17149.5</v>
      </c>
      <c r="GW9" s="158">
        <v>13410.25</v>
      </c>
      <c r="GX9" s="158">
        <v>9116.75</v>
      </c>
      <c r="GY9" s="158">
        <v>5159.75</v>
      </c>
      <c r="GZ9" s="158">
        <v>2476.75</v>
      </c>
      <c r="HA9" s="158">
        <v>223</v>
      </c>
      <c r="HB9" s="349">
        <v>64708.75</v>
      </c>
      <c r="HC9" s="395">
        <v>0</v>
      </c>
      <c r="HD9" s="396">
        <v>6.38</v>
      </c>
      <c r="HE9" s="396">
        <v>1</v>
      </c>
      <c r="HF9" s="396">
        <v>0</v>
      </c>
      <c r="HG9" s="396">
        <v>0.88</v>
      </c>
      <c r="HH9" s="396">
        <v>0</v>
      </c>
      <c r="HI9" s="396">
        <v>0</v>
      </c>
      <c r="HJ9" s="396">
        <v>0</v>
      </c>
      <c r="HK9" s="396">
        <v>0</v>
      </c>
      <c r="HL9" s="397">
        <v>8.26</v>
      </c>
      <c r="HM9" s="219">
        <v>5.4</v>
      </c>
      <c r="HN9" s="219">
        <v>4247.7</v>
      </c>
      <c r="HO9" s="219">
        <v>8387.6</v>
      </c>
      <c r="HP9" s="219">
        <v>15244</v>
      </c>
      <c r="HQ9" s="219">
        <v>13409.4</v>
      </c>
      <c r="HR9" s="219">
        <v>11142.7</v>
      </c>
      <c r="HS9" s="219">
        <v>7453</v>
      </c>
      <c r="HT9" s="219">
        <v>4127.8999999999996</v>
      </c>
      <c r="HU9" s="219">
        <v>446</v>
      </c>
      <c r="HV9" s="219">
        <v>64463.7</v>
      </c>
      <c r="HW9" s="457">
        <v>0</v>
      </c>
      <c r="HX9" s="219">
        <v>64463.7</v>
      </c>
      <c r="HY9" s="395">
        <v>9.75</v>
      </c>
      <c r="HZ9" s="219">
        <v>6378</v>
      </c>
      <c r="IA9" s="219">
        <v>10785</v>
      </c>
      <c r="IB9" s="219">
        <v>17149.5</v>
      </c>
      <c r="IC9" s="219">
        <v>13410.25</v>
      </c>
      <c r="ID9" s="219">
        <v>9116.75</v>
      </c>
      <c r="IE9" s="219">
        <v>5159.75</v>
      </c>
      <c r="IF9" s="219">
        <v>2476.75</v>
      </c>
      <c r="IG9" s="219">
        <v>223</v>
      </c>
      <c r="IH9" s="219">
        <v>64708.75</v>
      </c>
      <c r="II9" s="395">
        <v>0</v>
      </c>
      <c r="IJ9" s="219">
        <v>6.38</v>
      </c>
      <c r="IK9" s="219">
        <v>1</v>
      </c>
      <c r="IL9" s="219">
        <v>0</v>
      </c>
      <c r="IM9" s="219">
        <v>0.88</v>
      </c>
      <c r="IN9" s="219">
        <v>0</v>
      </c>
      <c r="IO9" s="219">
        <v>0</v>
      </c>
      <c r="IP9" s="219">
        <v>0</v>
      </c>
      <c r="IQ9" s="219">
        <v>0</v>
      </c>
      <c r="IR9" s="219">
        <v>8.26</v>
      </c>
      <c r="IS9" s="395">
        <v>2.83</v>
      </c>
      <c r="IT9" s="219">
        <v>2123.2399999999998</v>
      </c>
      <c r="IU9" s="219">
        <v>2704.7</v>
      </c>
      <c r="IV9" s="219">
        <v>2598.4699999999998</v>
      </c>
      <c r="IW9" s="219">
        <v>1056.94</v>
      </c>
      <c r="IX9" s="219">
        <v>358.33</v>
      </c>
      <c r="IY9" s="219">
        <v>97.23</v>
      </c>
      <c r="IZ9" s="219">
        <v>25.18</v>
      </c>
      <c r="JA9" s="219">
        <v>0</v>
      </c>
      <c r="JB9" s="219">
        <v>8966.92</v>
      </c>
      <c r="JC9" s="395">
        <v>3.8</v>
      </c>
      <c r="JD9" s="219">
        <v>2832.3</v>
      </c>
      <c r="JE9" s="219">
        <v>6283.9</v>
      </c>
      <c r="JF9" s="219">
        <v>12934.2</v>
      </c>
      <c r="JG9" s="219">
        <v>12352.4</v>
      </c>
      <c r="JH9" s="219">
        <v>10704.7</v>
      </c>
      <c r="JI9" s="219">
        <v>7312.5</v>
      </c>
      <c r="JJ9" s="219">
        <v>4086</v>
      </c>
      <c r="JK9" s="219">
        <v>446</v>
      </c>
      <c r="JL9" s="219">
        <v>56955.8</v>
      </c>
      <c r="JM9" s="457">
        <v>0</v>
      </c>
      <c r="JN9" s="397">
        <v>56955.8</v>
      </c>
      <c r="JP9" s="460"/>
      <c r="JQ9" s="460"/>
      <c r="JR9" s="460"/>
      <c r="JS9" s="460"/>
      <c r="JT9" s="460"/>
      <c r="JU9" s="460"/>
      <c r="JV9" s="460"/>
      <c r="JW9" s="460"/>
      <c r="JX9" s="460"/>
      <c r="JY9" s="460"/>
      <c r="KA9" s="460"/>
      <c r="KB9" s="460"/>
    </row>
    <row r="10" spans="1:292" x14ac:dyDescent="0.2">
      <c r="A10" s="215" t="s">
        <v>154</v>
      </c>
      <c r="B10" s="216" t="s">
        <v>285</v>
      </c>
      <c r="C10" s="217" t="s">
        <v>288</v>
      </c>
      <c r="D10" s="218" t="s">
        <v>153</v>
      </c>
      <c r="E10" s="158">
        <v>29254</v>
      </c>
      <c r="F10" s="158">
        <v>10822</v>
      </c>
      <c r="G10" s="158">
        <v>8403</v>
      </c>
      <c r="H10" s="158">
        <v>3653</v>
      </c>
      <c r="I10" s="158">
        <v>1239</v>
      </c>
      <c r="J10" s="158">
        <v>431</v>
      </c>
      <c r="K10" s="158">
        <v>125</v>
      </c>
      <c r="L10" s="158">
        <v>23</v>
      </c>
      <c r="M10" s="349">
        <v>53950</v>
      </c>
      <c r="N10" s="158">
        <v>278</v>
      </c>
      <c r="O10" s="158">
        <v>87</v>
      </c>
      <c r="P10" s="158">
        <v>97</v>
      </c>
      <c r="Q10" s="158">
        <v>27</v>
      </c>
      <c r="R10" s="158">
        <v>17</v>
      </c>
      <c r="S10" s="158">
        <v>5</v>
      </c>
      <c r="T10" s="158">
        <v>0</v>
      </c>
      <c r="U10" s="158">
        <v>0</v>
      </c>
      <c r="V10" s="349">
        <v>511</v>
      </c>
      <c r="W10" s="158">
        <v>0</v>
      </c>
      <c r="X10" s="158">
        <v>0</v>
      </c>
      <c r="Y10" s="158">
        <v>0</v>
      </c>
      <c r="Z10" s="158">
        <v>0</v>
      </c>
      <c r="AA10" s="158">
        <v>0</v>
      </c>
      <c r="AB10" s="158">
        <v>0</v>
      </c>
      <c r="AC10" s="158">
        <v>0</v>
      </c>
      <c r="AD10" s="158">
        <v>0</v>
      </c>
      <c r="AE10" s="349">
        <v>0</v>
      </c>
      <c r="AF10" s="158">
        <v>28976</v>
      </c>
      <c r="AG10" s="158">
        <v>10735</v>
      </c>
      <c r="AH10" s="158">
        <v>8306</v>
      </c>
      <c r="AI10" s="158">
        <v>3626</v>
      </c>
      <c r="AJ10" s="158">
        <v>1222</v>
      </c>
      <c r="AK10" s="158">
        <v>426</v>
      </c>
      <c r="AL10" s="158">
        <v>125</v>
      </c>
      <c r="AM10" s="158">
        <v>23</v>
      </c>
      <c r="AN10" s="349">
        <v>53439</v>
      </c>
      <c r="AO10" s="158">
        <v>67</v>
      </c>
      <c r="AP10" s="158">
        <v>51</v>
      </c>
      <c r="AQ10" s="158">
        <v>55</v>
      </c>
      <c r="AR10" s="158">
        <v>26</v>
      </c>
      <c r="AS10" s="158">
        <v>9</v>
      </c>
      <c r="AT10" s="158">
        <v>13</v>
      </c>
      <c r="AU10" s="158">
        <v>16</v>
      </c>
      <c r="AV10" s="158">
        <v>11</v>
      </c>
      <c r="AW10" s="349">
        <v>248</v>
      </c>
      <c r="AX10" s="158">
        <v>67</v>
      </c>
      <c r="AY10" s="158">
        <v>51</v>
      </c>
      <c r="AZ10" s="158">
        <v>55</v>
      </c>
      <c r="BA10" s="158">
        <v>26</v>
      </c>
      <c r="BB10" s="158">
        <v>9</v>
      </c>
      <c r="BC10" s="158">
        <v>13</v>
      </c>
      <c r="BD10" s="158">
        <v>16</v>
      </c>
      <c r="BE10" s="158">
        <v>11</v>
      </c>
      <c r="BF10" s="158">
        <v>0</v>
      </c>
      <c r="BG10" s="349">
        <v>248</v>
      </c>
      <c r="BH10" s="158">
        <v>67</v>
      </c>
      <c r="BI10" s="158">
        <v>28960</v>
      </c>
      <c r="BJ10" s="158">
        <v>10739</v>
      </c>
      <c r="BK10" s="158">
        <v>8277</v>
      </c>
      <c r="BL10" s="158">
        <v>3609</v>
      </c>
      <c r="BM10" s="158">
        <v>1226</v>
      </c>
      <c r="BN10" s="158">
        <v>429</v>
      </c>
      <c r="BO10" s="158">
        <v>120</v>
      </c>
      <c r="BP10" s="158">
        <v>12</v>
      </c>
      <c r="BQ10" s="349">
        <v>53439</v>
      </c>
      <c r="BR10" s="158">
        <v>21</v>
      </c>
      <c r="BS10" s="158">
        <v>12318</v>
      </c>
      <c r="BT10" s="158">
        <v>3110</v>
      </c>
      <c r="BU10" s="158">
        <v>1981</v>
      </c>
      <c r="BV10" s="158">
        <v>633</v>
      </c>
      <c r="BW10" s="158">
        <v>169</v>
      </c>
      <c r="BX10" s="158">
        <v>55</v>
      </c>
      <c r="BY10" s="158">
        <v>15</v>
      </c>
      <c r="BZ10" s="158">
        <v>1</v>
      </c>
      <c r="CA10" s="349">
        <v>18303</v>
      </c>
      <c r="CB10" s="158">
        <v>0</v>
      </c>
      <c r="CC10" s="158">
        <v>227</v>
      </c>
      <c r="CD10" s="158">
        <v>83</v>
      </c>
      <c r="CE10" s="158">
        <v>60</v>
      </c>
      <c r="CF10" s="158">
        <v>22</v>
      </c>
      <c r="CG10" s="158">
        <v>6</v>
      </c>
      <c r="CH10" s="158">
        <v>4</v>
      </c>
      <c r="CI10" s="158">
        <v>1</v>
      </c>
      <c r="CJ10" s="158">
        <v>0</v>
      </c>
      <c r="CK10" s="349">
        <v>403</v>
      </c>
      <c r="CL10" s="158">
        <v>2</v>
      </c>
      <c r="CM10" s="158">
        <v>33</v>
      </c>
      <c r="CN10" s="158">
        <v>9</v>
      </c>
      <c r="CO10" s="158">
        <v>11</v>
      </c>
      <c r="CP10" s="158">
        <v>7</v>
      </c>
      <c r="CQ10" s="158">
        <v>6</v>
      </c>
      <c r="CR10" s="158">
        <v>16</v>
      </c>
      <c r="CS10" s="158">
        <v>13</v>
      </c>
      <c r="CT10" s="158">
        <v>6</v>
      </c>
      <c r="CU10" s="349">
        <v>103</v>
      </c>
      <c r="CV10" s="158">
        <v>78</v>
      </c>
      <c r="CW10" s="158">
        <v>25</v>
      </c>
      <c r="CX10" s="158">
        <v>9</v>
      </c>
      <c r="CY10" s="158">
        <v>10</v>
      </c>
      <c r="CZ10" s="158">
        <v>7</v>
      </c>
      <c r="DA10" s="158">
        <v>3</v>
      </c>
      <c r="DB10" s="158">
        <v>0</v>
      </c>
      <c r="DC10" s="158">
        <v>1</v>
      </c>
      <c r="DD10" s="349">
        <v>133</v>
      </c>
      <c r="DE10" s="158">
        <v>243</v>
      </c>
      <c r="DF10" s="158">
        <v>43</v>
      </c>
      <c r="DG10" s="158">
        <v>31</v>
      </c>
      <c r="DH10" s="158">
        <v>10</v>
      </c>
      <c r="DI10" s="158">
        <v>8</v>
      </c>
      <c r="DJ10" s="158">
        <v>2</v>
      </c>
      <c r="DK10" s="158">
        <v>1</v>
      </c>
      <c r="DL10" s="158">
        <v>0</v>
      </c>
      <c r="DM10" s="349">
        <v>338</v>
      </c>
      <c r="DN10" s="158">
        <v>486</v>
      </c>
      <c r="DO10" s="158">
        <v>99</v>
      </c>
      <c r="DP10" s="158">
        <v>55</v>
      </c>
      <c r="DQ10" s="158">
        <v>25</v>
      </c>
      <c r="DR10" s="158">
        <v>9</v>
      </c>
      <c r="DS10" s="158">
        <v>2</v>
      </c>
      <c r="DT10" s="158">
        <v>0</v>
      </c>
      <c r="DU10" s="158">
        <v>0</v>
      </c>
      <c r="DV10" s="349">
        <v>676</v>
      </c>
      <c r="DW10" s="158">
        <v>178</v>
      </c>
      <c r="DX10" s="158">
        <v>23</v>
      </c>
      <c r="DY10" s="158">
        <v>10</v>
      </c>
      <c r="DZ10" s="158">
        <v>8</v>
      </c>
      <c r="EA10" s="158">
        <v>2</v>
      </c>
      <c r="EB10" s="158">
        <v>3</v>
      </c>
      <c r="EC10" s="158">
        <v>1</v>
      </c>
      <c r="ED10" s="158">
        <v>0</v>
      </c>
      <c r="EE10" s="349">
        <v>225</v>
      </c>
      <c r="EF10" s="158">
        <v>907</v>
      </c>
      <c r="EG10" s="158">
        <v>165</v>
      </c>
      <c r="EH10" s="158">
        <v>96</v>
      </c>
      <c r="EI10" s="158">
        <v>43</v>
      </c>
      <c r="EJ10" s="158">
        <v>19</v>
      </c>
      <c r="EK10" s="158">
        <v>7</v>
      </c>
      <c r="EL10" s="158">
        <v>2</v>
      </c>
      <c r="EM10" s="158">
        <v>0</v>
      </c>
      <c r="EN10" s="349">
        <v>1239</v>
      </c>
      <c r="EO10" s="158">
        <v>433</v>
      </c>
      <c r="EP10" s="158">
        <v>74</v>
      </c>
      <c r="EQ10" s="158">
        <v>42</v>
      </c>
      <c r="ER10" s="158">
        <v>18</v>
      </c>
      <c r="ES10" s="158">
        <v>10</v>
      </c>
      <c r="ET10" s="158">
        <v>5</v>
      </c>
      <c r="EU10" s="158">
        <v>2</v>
      </c>
      <c r="EV10" s="158">
        <v>0</v>
      </c>
      <c r="EW10" s="349">
        <v>584</v>
      </c>
      <c r="EX10" s="158">
        <v>0</v>
      </c>
      <c r="EY10" s="158">
        <v>0</v>
      </c>
      <c r="EZ10" s="158">
        <v>0</v>
      </c>
      <c r="FA10" s="158">
        <v>0</v>
      </c>
      <c r="FB10" s="158">
        <v>0</v>
      </c>
      <c r="FC10" s="158">
        <v>0</v>
      </c>
      <c r="FD10" s="158">
        <v>0</v>
      </c>
      <c r="FE10" s="158">
        <v>0</v>
      </c>
      <c r="FF10" s="349">
        <v>0</v>
      </c>
      <c r="FG10" s="158">
        <v>1</v>
      </c>
      <c r="FH10" s="158">
        <v>0</v>
      </c>
      <c r="FI10" s="158">
        <v>0</v>
      </c>
      <c r="FJ10" s="158">
        <v>1</v>
      </c>
      <c r="FK10" s="158">
        <v>0</v>
      </c>
      <c r="FL10" s="158">
        <v>0</v>
      </c>
      <c r="FM10" s="158">
        <v>0</v>
      </c>
      <c r="FN10" s="158">
        <v>0</v>
      </c>
      <c r="FO10" s="349">
        <v>2</v>
      </c>
      <c r="FP10" s="158">
        <v>432</v>
      </c>
      <c r="FQ10" s="158">
        <v>74</v>
      </c>
      <c r="FR10" s="158">
        <v>42</v>
      </c>
      <c r="FS10" s="158">
        <v>17</v>
      </c>
      <c r="FT10" s="158">
        <v>10</v>
      </c>
      <c r="FU10" s="158">
        <v>5</v>
      </c>
      <c r="FV10" s="158">
        <v>2</v>
      </c>
      <c r="FW10" s="158">
        <v>0</v>
      </c>
      <c r="FX10" s="349">
        <v>582</v>
      </c>
      <c r="FY10" s="158">
        <v>44</v>
      </c>
      <c r="FZ10" s="158">
        <v>15717</v>
      </c>
      <c r="GA10" s="158">
        <v>7415</v>
      </c>
      <c r="GB10" s="158">
        <v>6160</v>
      </c>
      <c r="GC10" s="158">
        <v>2914</v>
      </c>
      <c r="GD10" s="158">
        <v>1034</v>
      </c>
      <c r="GE10" s="158">
        <v>349</v>
      </c>
      <c r="GF10" s="158">
        <v>90</v>
      </c>
      <c r="GG10" s="158">
        <v>5</v>
      </c>
      <c r="GH10" s="349">
        <v>33728</v>
      </c>
      <c r="GI10" s="158">
        <v>23</v>
      </c>
      <c r="GJ10" s="158">
        <v>13243</v>
      </c>
      <c r="GK10" s="158">
        <v>3324</v>
      </c>
      <c r="GL10" s="158">
        <v>2117</v>
      </c>
      <c r="GM10" s="158">
        <v>695</v>
      </c>
      <c r="GN10" s="158">
        <v>192</v>
      </c>
      <c r="GO10" s="158">
        <v>80</v>
      </c>
      <c r="GP10" s="158">
        <v>30</v>
      </c>
      <c r="GQ10" s="158">
        <v>7</v>
      </c>
      <c r="GR10" s="349">
        <v>19711</v>
      </c>
      <c r="GS10" s="158">
        <v>60.75</v>
      </c>
      <c r="GT10" s="158">
        <v>25655</v>
      </c>
      <c r="GU10" s="158">
        <v>9901.25</v>
      </c>
      <c r="GV10" s="158">
        <v>7740.5</v>
      </c>
      <c r="GW10" s="158">
        <v>3434.25</v>
      </c>
      <c r="GX10" s="158">
        <v>1177.25</v>
      </c>
      <c r="GY10" s="158">
        <v>406.5</v>
      </c>
      <c r="GZ10" s="158">
        <v>110</v>
      </c>
      <c r="HA10" s="158">
        <v>8.75</v>
      </c>
      <c r="HB10" s="349">
        <v>48494.25</v>
      </c>
      <c r="HC10" s="395">
        <v>0</v>
      </c>
      <c r="HD10" s="396">
        <v>0</v>
      </c>
      <c r="HE10" s="396">
        <v>0</v>
      </c>
      <c r="HF10" s="396">
        <v>0</v>
      </c>
      <c r="HG10" s="396">
        <v>0</v>
      </c>
      <c r="HH10" s="396">
        <v>0</v>
      </c>
      <c r="HI10" s="396">
        <v>0</v>
      </c>
      <c r="HJ10" s="396">
        <v>0</v>
      </c>
      <c r="HK10" s="396">
        <v>0</v>
      </c>
      <c r="HL10" s="397">
        <v>0</v>
      </c>
      <c r="HM10" s="219">
        <v>33.799999999999997</v>
      </c>
      <c r="HN10" s="219">
        <v>17103.3</v>
      </c>
      <c r="HO10" s="219">
        <v>7701</v>
      </c>
      <c r="HP10" s="219">
        <v>6880.4</v>
      </c>
      <c r="HQ10" s="219">
        <v>3434.3</v>
      </c>
      <c r="HR10" s="219">
        <v>1438.9</v>
      </c>
      <c r="HS10" s="219">
        <v>587.20000000000005</v>
      </c>
      <c r="HT10" s="219">
        <v>183.3</v>
      </c>
      <c r="HU10" s="219">
        <v>17.5</v>
      </c>
      <c r="HV10" s="219">
        <v>37379.699999999997</v>
      </c>
      <c r="HW10" s="457">
        <v>0</v>
      </c>
      <c r="HX10" s="219">
        <v>37379.699999999997</v>
      </c>
      <c r="HY10" s="395">
        <v>60.75</v>
      </c>
      <c r="HZ10" s="219">
        <v>25655</v>
      </c>
      <c r="IA10" s="219">
        <v>9901.25</v>
      </c>
      <c r="IB10" s="219">
        <v>7740.5</v>
      </c>
      <c r="IC10" s="219">
        <v>3434.25</v>
      </c>
      <c r="ID10" s="219">
        <v>1177.25</v>
      </c>
      <c r="IE10" s="219">
        <v>406.5</v>
      </c>
      <c r="IF10" s="219">
        <v>110</v>
      </c>
      <c r="IG10" s="219">
        <v>8.75</v>
      </c>
      <c r="IH10" s="219">
        <v>48494.25</v>
      </c>
      <c r="II10" s="395">
        <v>0</v>
      </c>
      <c r="IJ10" s="219">
        <v>0</v>
      </c>
      <c r="IK10" s="219">
        <v>0</v>
      </c>
      <c r="IL10" s="219">
        <v>0</v>
      </c>
      <c r="IM10" s="219">
        <v>0</v>
      </c>
      <c r="IN10" s="219">
        <v>0</v>
      </c>
      <c r="IO10" s="219">
        <v>0</v>
      </c>
      <c r="IP10" s="219">
        <v>0</v>
      </c>
      <c r="IQ10" s="219">
        <v>0</v>
      </c>
      <c r="IR10" s="219">
        <v>0</v>
      </c>
      <c r="IS10" s="395">
        <v>21.03</v>
      </c>
      <c r="IT10" s="219">
        <v>7458.33</v>
      </c>
      <c r="IU10" s="219">
        <v>1113.3499999999999</v>
      </c>
      <c r="IV10" s="219">
        <v>538.95000000000005</v>
      </c>
      <c r="IW10" s="219">
        <v>132.94999999999999</v>
      </c>
      <c r="IX10" s="219">
        <v>40.64</v>
      </c>
      <c r="IY10" s="219">
        <v>9.94</v>
      </c>
      <c r="IZ10" s="219">
        <v>1.47</v>
      </c>
      <c r="JA10" s="219">
        <v>0</v>
      </c>
      <c r="JB10" s="219">
        <v>9316.66</v>
      </c>
      <c r="JC10" s="395">
        <v>22.1</v>
      </c>
      <c r="JD10" s="219">
        <v>12131.1</v>
      </c>
      <c r="JE10" s="219">
        <v>6835</v>
      </c>
      <c r="JF10" s="219">
        <v>6401.4</v>
      </c>
      <c r="JG10" s="219">
        <v>3301.3</v>
      </c>
      <c r="JH10" s="219">
        <v>1389.2</v>
      </c>
      <c r="JI10" s="219">
        <v>572.79999999999995</v>
      </c>
      <c r="JJ10" s="219">
        <v>180.9</v>
      </c>
      <c r="JK10" s="219">
        <v>17.5</v>
      </c>
      <c r="JL10" s="219">
        <v>30851.3</v>
      </c>
      <c r="JM10" s="457">
        <v>0</v>
      </c>
      <c r="JN10" s="397">
        <v>30851.3</v>
      </c>
      <c r="JP10" s="460"/>
      <c r="JQ10" s="460"/>
      <c r="JR10" s="460"/>
      <c r="JS10" s="460"/>
      <c r="JT10" s="460"/>
      <c r="JU10" s="460"/>
      <c r="JV10" s="460"/>
      <c r="JW10" s="460"/>
      <c r="JX10" s="460"/>
      <c r="JY10" s="460"/>
      <c r="KA10" s="460"/>
      <c r="KB10" s="460"/>
    </row>
    <row r="11" spans="1:292" x14ac:dyDescent="0.2">
      <c r="A11" s="215" t="s">
        <v>156</v>
      </c>
      <c r="B11" s="216" t="s">
        <v>285</v>
      </c>
      <c r="C11" s="217" t="s">
        <v>286</v>
      </c>
      <c r="D11" s="218" t="s">
        <v>155</v>
      </c>
      <c r="E11" s="158">
        <v>3992</v>
      </c>
      <c r="F11" s="158">
        <v>12130</v>
      </c>
      <c r="G11" s="158">
        <v>12268</v>
      </c>
      <c r="H11" s="158">
        <v>8471</v>
      </c>
      <c r="I11" s="158">
        <v>6284</v>
      </c>
      <c r="J11" s="158">
        <v>5116</v>
      </c>
      <c r="K11" s="158">
        <v>3018</v>
      </c>
      <c r="L11" s="158">
        <v>188</v>
      </c>
      <c r="M11" s="349">
        <v>51467</v>
      </c>
      <c r="N11" s="158">
        <v>153</v>
      </c>
      <c r="O11" s="158">
        <v>121</v>
      </c>
      <c r="P11" s="158">
        <v>87</v>
      </c>
      <c r="Q11" s="158">
        <v>128</v>
      </c>
      <c r="R11" s="158">
        <v>41</v>
      </c>
      <c r="S11" s="158">
        <v>29</v>
      </c>
      <c r="T11" s="158">
        <v>18</v>
      </c>
      <c r="U11" s="158">
        <v>9</v>
      </c>
      <c r="V11" s="349">
        <v>586</v>
      </c>
      <c r="W11" s="158">
        <v>3</v>
      </c>
      <c r="X11" s="158">
        <v>33</v>
      </c>
      <c r="Y11" s="158">
        <v>1</v>
      </c>
      <c r="Z11" s="158">
        <v>0</v>
      </c>
      <c r="AA11" s="158">
        <v>1</v>
      </c>
      <c r="AB11" s="158">
        <v>0</v>
      </c>
      <c r="AC11" s="158">
        <v>0</v>
      </c>
      <c r="AD11" s="158">
        <v>0</v>
      </c>
      <c r="AE11" s="349">
        <v>38</v>
      </c>
      <c r="AF11" s="158">
        <v>3836</v>
      </c>
      <c r="AG11" s="158">
        <v>11976</v>
      </c>
      <c r="AH11" s="158">
        <v>12180</v>
      </c>
      <c r="AI11" s="158">
        <v>8343</v>
      </c>
      <c r="AJ11" s="158">
        <v>6242</v>
      </c>
      <c r="AK11" s="158">
        <v>5087</v>
      </c>
      <c r="AL11" s="158">
        <v>3000</v>
      </c>
      <c r="AM11" s="158">
        <v>179</v>
      </c>
      <c r="AN11" s="349">
        <v>50843</v>
      </c>
      <c r="AO11" s="158">
        <v>13</v>
      </c>
      <c r="AP11" s="158">
        <v>42</v>
      </c>
      <c r="AQ11" s="158">
        <v>58</v>
      </c>
      <c r="AR11" s="158">
        <v>47</v>
      </c>
      <c r="AS11" s="158">
        <v>57</v>
      </c>
      <c r="AT11" s="158">
        <v>50</v>
      </c>
      <c r="AU11" s="158">
        <v>30</v>
      </c>
      <c r="AV11" s="158">
        <v>11</v>
      </c>
      <c r="AW11" s="349">
        <v>308</v>
      </c>
      <c r="AX11" s="158">
        <v>13</v>
      </c>
      <c r="AY11" s="158">
        <v>42</v>
      </c>
      <c r="AZ11" s="158">
        <v>58</v>
      </c>
      <c r="BA11" s="158">
        <v>47</v>
      </c>
      <c r="BB11" s="158">
        <v>57</v>
      </c>
      <c r="BC11" s="158">
        <v>50</v>
      </c>
      <c r="BD11" s="158">
        <v>30</v>
      </c>
      <c r="BE11" s="158">
        <v>11</v>
      </c>
      <c r="BF11" s="158">
        <v>0</v>
      </c>
      <c r="BG11" s="349">
        <v>308</v>
      </c>
      <c r="BH11" s="158">
        <v>13</v>
      </c>
      <c r="BI11" s="158">
        <v>3865</v>
      </c>
      <c r="BJ11" s="158">
        <v>11992</v>
      </c>
      <c r="BK11" s="158">
        <v>12169</v>
      </c>
      <c r="BL11" s="158">
        <v>8353</v>
      </c>
      <c r="BM11" s="158">
        <v>6235</v>
      </c>
      <c r="BN11" s="158">
        <v>5067</v>
      </c>
      <c r="BO11" s="158">
        <v>2981</v>
      </c>
      <c r="BP11" s="158">
        <v>168</v>
      </c>
      <c r="BQ11" s="349">
        <v>50843</v>
      </c>
      <c r="BR11" s="158">
        <v>2</v>
      </c>
      <c r="BS11" s="158">
        <v>1955</v>
      </c>
      <c r="BT11" s="158">
        <v>4587</v>
      </c>
      <c r="BU11" s="158">
        <v>3725</v>
      </c>
      <c r="BV11" s="158">
        <v>2071</v>
      </c>
      <c r="BW11" s="158">
        <v>1267</v>
      </c>
      <c r="BX11" s="158">
        <v>703</v>
      </c>
      <c r="BY11" s="158">
        <v>367</v>
      </c>
      <c r="BZ11" s="158">
        <v>16</v>
      </c>
      <c r="CA11" s="349">
        <v>14693</v>
      </c>
      <c r="CB11" s="158">
        <v>0</v>
      </c>
      <c r="CC11" s="158">
        <v>28</v>
      </c>
      <c r="CD11" s="158">
        <v>115</v>
      </c>
      <c r="CE11" s="158">
        <v>114</v>
      </c>
      <c r="CF11" s="158">
        <v>82</v>
      </c>
      <c r="CG11" s="158">
        <v>45</v>
      </c>
      <c r="CH11" s="158">
        <v>46</v>
      </c>
      <c r="CI11" s="158">
        <v>11</v>
      </c>
      <c r="CJ11" s="158">
        <v>0</v>
      </c>
      <c r="CK11" s="349">
        <v>441</v>
      </c>
      <c r="CL11" s="158">
        <v>6</v>
      </c>
      <c r="CM11" s="158">
        <v>5</v>
      </c>
      <c r="CN11" s="158">
        <v>8</v>
      </c>
      <c r="CO11" s="158">
        <v>6</v>
      </c>
      <c r="CP11" s="158">
        <v>11</v>
      </c>
      <c r="CQ11" s="158">
        <v>7</v>
      </c>
      <c r="CR11" s="158">
        <v>19</v>
      </c>
      <c r="CS11" s="158">
        <v>20</v>
      </c>
      <c r="CT11" s="158">
        <v>2</v>
      </c>
      <c r="CU11" s="349">
        <v>84</v>
      </c>
      <c r="CV11" s="158">
        <v>74</v>
      </c>
      <c r="CW11" s="158">
        <v>71</v>
      </c>
      <c r="CX11" s="158">
        <v>89</v>
      </c>
      <c r="CY11" s="158">
        <v>75</v>
      </c>
      <c r="CZ11" s="158">
        <v>55</v>
      </c>
      <c r="DA11" s="158">
        <v>44</v>
      </c>
      <c r="DB11" s="158">
        <v>52</v>
      </c>
      <c r="DC11" s="158">
        <v>8</v>
      </c>
      <c r="DD11" s="349">
        <v>468</v>
      </c>
      <c r="DE11" s="158">
        <v>44</v>
      </c>
      <c r="DF11" s="158">
        <v>140</v>
      </c>
      <c r="DG11" s="158">
        <v>93</v>
      </c>
      <c r="DH11" s="158">
        <v>71</v>
      </c>
      <c r="DI11" s="158">
        <v>36</v>
      </c>
      <c r="DJ11" s="158">
        <v>35</v>
      </c>
      <c r="DK11" s="158">
        <v>17</v>
      </c>
      <c r="DL11" s="158">
        <v>2</v>
      </c>
      <c r="DM11" s="349">
        <v>438</v>
      </c>
      <c r="DN11" s="158">
        <v>34</v>
      </c>
      <c r="DO11" s="158">
        <v>73</v>
      </c>
      <c r="DP11" s="158">
        <v>56</v>
      </c>
      <c r="DQ11" s="158">
        <v>39</v>
      </c>
      <c r="DR11" s="158">
        <v>11</v>
      </c>
      <c r="DS11" s="158">
        <v>15</v>
      </c>
      <c r="DT11" s="158">
        <v>9</v>
      </c>
      <c r="DU11" s="158">
        <v>0</v>
      </c>
      <c r="DV11" s="349">
        <v>237</v>
      </c>
      <c r="DW11" s="158">
        <v>21</v>
      </c>
      <c r="DX11" s="158">
        <v>31</v>
      </c>
      <c r="DY11" s="158">
        <v>15</v>
      </c>
      <c r="DZ11" s="158">
        <v>17</v>
      </c>
      <c r="EA11" s="158">
        <v>10</v>
      </c>
      <c r="EB11" s="158">
        <v>2</v>
      </c>
      <c r="EC11" s="158">
        <v>5</v>
      </c>
      <c r="ED11" s="158">
        <v>2</v>
      </c>
      <c r="EE11" s="349">
        <v>103</v>
      </c>
      <c r="EF11" s="158">
        <v>99</v>
      </c>
      <c r="EG11" s="158">
        <v>244</v>
      </c>
      <c r="EH11" s="158">
        <v>164</v>
      </c>
      <c r="EI11" s="158">
        <v>127</v>
      </c>
      <c r="EJ11" s="158">
        <v>57</v>
      </c>
      <c r="EK11" s="158">
        <v>52</v>
      </c>
      <c r="EL11" s="158">
        <v>31</v>
      </c>
      <c r="EM11" s="158">
        <v>4</v>
      </c>
      <c r="EN11" s="349">
        <v>778</v>
      </c>
      <c r="EO11" s="158">
        <v>38</v>
      </c>
      <c r="EP11" s="158">
        <v>88</v>
      </c>
      <c r="EQ11" s="158">
        <v>59</v>
      </c>
      <c r="ER11" s="158">
        <v>43</v>
      </c>
      <c r="ES11" s="158">
        <v>26</v>
      </c>
      <c r="ET11" s="158">
        <v>18</v>
      </c>
      <c r="EU11" s="158">
        <v>14</v>
      </c>
      <c r="EV11" s="158">
        <v>3</v>
      </c>
      <c r="EW11" s="349">
        <v>289</v>
      </c>
      <c r="EX11" s="158">
        <v>0</v>
      </c>
      <c r="EY11" s="158">
        <v>0</v>
      </c>
      <c r="EZ11" s="158">
        <v>0</v>
      </c>
      <c r="FA11" s="158">
        <v>0</v>
      </c>
      <c r="FB11" s="158">
        <v>0</v>
      </c>
      <c r="FC11" s="158">
        <v>0</v>
      </c>
      <c r="FD11" s="158">
        <v>0</v>
      </c>
      <c r="FE11" s="158">
        <v>0</v>
      </c>
      <c r="FF11" s="349">
        <v>0</v>
      </c>
      <c r="FG11" s="158">
        <v>1</v>
      </c>
      <c r="FH11" s="158">
        <v>8</v>
      </c>
      <c r="FI11" s="158">
        <v>11</v>
      </c>
      <c r="FJ11" s="158">
        <v>10</v>
      </c>
      <c r="FK11" s="158">
        <v>3</v>
      </c>
      <c r="FL11" s="158">
        <v>3</v>
      </c>
      <c r="FM11" s="158">
        <v>3</v>
      </c>
      <c r="FN11" s="158">
        <v>0</v>
      </c>
      <c r="FO11" s="349">
        <v>39</v>
      </c>
      <c r="FP11" s="158">
        <v>37</v>
      </c>
      <c r="FQ11" s="158">
        <v>80</v>
      </c>
      <c r="FR11" s="158">
        <v>48</v>
      </c>
      <c r="FS11" s="158">
        <v>33</v>
      </c>
      <c r="FT11" s="158">
        <v>23</v>
      </c>
      <c r="FU11" s="158">
        <v>15</v>
      </c>
      <c r="FV11" s="158">
        <v>11</v>
      </c>
      <c r="FW11" s="158">
        <v>3</v>
      </c>
      <c r="FX11" s="349">
        <v>250</v>
      </c>
      <c r="FY11" s="158">
        <v>5</v>
      </c>
      <c r="FZ11" s="158">
        <v>1817</v>
      </c>
      <c r="GA11" s="158">
        <v>7178</v>
      </c>
      <c r="GB11" s="158">
        <v>8253</v>
      </c>
      <c r="GC11" s="158">
        <v>6131</v>
      </c>
      <c r="GD11" s="158">
        <v>4895</v>
      </c>
      <c r="GE11" s="158">
        <v>4282</v>
      </c>
      <c r="GF11" s="158">
        <v>2569</v>
      </c>
      <c r="GG11" s="158">
        <v>148</v>
      </c>
      <c r="GH11" s="349">
        <v>35278</v>
      </c>
      <c r="GI11" s="158">
        <v>8</v>
      </c>
      <c r="GJ11" s="158">
        <v>2048</v>
      </c>
      <c r="GK11" s="158">
        <v>4814</v>
      </c>
      <c r="GL11" s="158">
        <v>3916</v>
      </c>
      <c r="GM11" s="158">
        <v>2222</v>
      </c>
      <c r="GN11" s="158">
        <v>1340</v>
      </c>
      <c r="GO11" s="158">
        <v>785</v>
      </c>
      <c r="GP11" s="158">
        <v>412</v>
      </c>
      <c r="GQ11" s="158">
        <v>20</v>
      </c>
      <c r="GR11" s="349">
        <v>15565</v>
      </c>
      <c r="GS11" s="158">
        <v>9.5</v>
      </c>
      <c r="GT11" s="158">
        <v>3340.75</v>
      </c>
      <c r="GU11" s="158">
        <v>10755</v>
      </c>
      <c r="GV11" s="158">
        <v>11157.75</v>
      </c>
      <c r="GW11" s="158">
        <v>7777.75</v>
      </c>
      <c r="GX11" s="158">
        <v>5897.5</v>
      </c>
      <c r="GY11" s="158">
        <v>4856.25</v>
      </c>
      <c r="GZ11" s="158">
        <v>2870</v>
      </c>
      <c r="HA11" s="158">
        <v>164</v>
      </c>
      <c r="HB11" s="349">
        <v>46828.5</v>
      </c>
      <c r="HC11" s="395">
        <v>0.13</v>
      </c>
      <c r="HD11" s="396">
        <v>13.13</v>
      </c>
      <c r="HE11" s="396">
        <v>2.75</v>
      </c>
      <c r="HF11" s="396">
        <v>2.63</v>
      </c>
      <c r="HG11" s="396">
        <v>0</v>
      </c>
      <c r="HH11" s="396">
        <v>0</v>
      </c>
      <c r="HI11" s="396">
        <v>0</v>
      </c>
      <c r="HJ11" s="396">
        <v>0</v>
      </c>
      <c r="HK11" s="396">
        <v>0</v>
      </c>
      <c r="HL11" s="397">
        <v>18.64</v>
      </c>
      <c r="HM11" s="219">
        <v>5.2</v>
      </c>
      <c r="HN11" s="219">
        <v>2218.4</v>
      </c>
      <c r="HO11" s="219">
        <v>8362.9</v>
      </c>
      <c r="HP11" s="219">
        <v>9915.7000000000007</v>
      </c>
      <c r="HQ11" s="219">
        <v>7777.8</v>
      </c>
      <c r="HR11" s="219">
        <v>7208.1</v>
      </c>
      <c r="HS11" s="219">
        <v>7014.6</v>
      </c>
      <c r="HT11" s="219">
        <v>4783.3</v>
      </c>
      <c r="HU11" s="219">
        <v>328</v>
      </c>
      <c r="HV11" s="219">
        <v>47614</v>
      </c>
      <c r="HW11" s="457">
        <v>77.400000000000006</v>
      </c>
      <c r="HX11" s="219">
        <v>47691.4</v>
      </c>
      <c r="HY11" s="395">
        <v>9.5</v>
      </c>
      <c r="HZ11" s="219">
        <v>3340.75</v>
      </c>
      <c r="IA11" s="219">
        <v>10755</v>
      </c>
      <c r="IB11" s="219">
        <v>11157.75</v>
      </c>
      <c r="IC11" s="219">
        <v>7777.75</v>
      </c>
      <c r="ID11" s="219">
        <v>5897.5</v>
      </c>
      <c r="IE11" s="219">
        <v>4856.25</v>
      </c>
      <c r="IF11" s="219">
        <v>2870</v>
      </c>
      <c r="IG11" s="219">
        <v>164</v>
      </c>
      <c r="IH11" s="219">
        <v>46828.5</v>
      </c>
      <c r="II11" s="395">
        <v>0.13</v>
      </c>
      <c r="IJ11" s="219">
        <v>13.13</v>
      </c>
      <c r="IK11" s="219">
        <v>2.75</v>
      </c>
      <c r="IL11" s="219">
        <v>2.63</v>
      </c>
      <c r="IM11" s="219">
        <v>0</v>
      </c>
      <c r="IN11" s="219">
        <v>0</v>
      </c>
      <c r="IO11" s="219">
        <v>0</v>
      </c>
      <c r="IP11" s="219">
        <v>0</v>
      </c>
      <c r="IQ11" s="219">
        <v>0</v>
      </c>
      <c r="IR11" s="219">
        <v>18.64</v>
      </c>
      <c r="IS11" s="395">
        <v>3.21</v>
      </c>
      <c r="IT11" s="219">
        <v>987.2</v>
      </c>
      <c r="IU11" s="219">
        <v>2412.5</v>
      </c>
      <c r="IV11" s="219">
        <v>1525.62</v>
      </c>
      <c r="IW11" s="219">
        <v>591.46</v>
      </c>
      <c r="IX11" s="219">
        <v>239.86</v>
      </c>
      <c r="IY11" s="219">
        <v>106.91</v>
      </c>
      <c r="IZ11" s="219">
        <v>33.520000000000003</v>
      </c>
      <c r="JA11" s="219">
        <v>0</v>
      </c>
      <c r="JB11" s="219">
        <v>5900.28</v>
      </c>
      <c r="JC11" s="395">
        <v>3.4</v>
      </c>
      <c r="JD11" s="219">
        <v>1560.3</v>
      </c>
      <c r="JE11" s="219">
        <v>6486.5</v>
      </c>
      <c r="JF11" s="219">
        <v>8559.6</v>
      </c>
      <c r="JG11" s="219">
        <v>7186.3</v>
      </c>
      <c r="JH11" s="219">
        <v>6914.9</v>
      </c>
      <c r="JI11" s="219">
        <v>6860.2</v>
      </c>
      <c r="JJ11" s="219">
        <v>4727.5</v>
      </c>
      <c r="JK11" s="219">
        <v>328</v>
      </c>
      <c r="JL11" s="219">
        <v>42626.7</v>
      </c>
      <c r="JM11" s="457">
        <v>77.400000000000006</v>
      </c>
      <c r="JN11" s="397">
        <v>42704.1</v>
      </c>
      <c r="JP11" s="460"/>
      <c r="JQ11" s="460"/>
      <c r="JR11" s="460"/>
      <c r="JS11" s="460"/>
      <c r="JT11" s="460"/>
      <c r="JU11" s="460"/>
      <c r="JV11" s="460"/>
      <c r="JW11" s="460"/>
      <c r="JX11" s="460"/>
      <c r="JY11" s="460"/>
      <c r="KA11" s="460"/>
      <c r="KB11" s="460"/>
    </row>
    <row r="12" spans="1:292" x14ac:dyDescent="0.2">
      <c r="A12" s="215" t="s">
        <v>158</v>
      </c>
      <c r="B12" s="216" t="s">
        <v>285</v>
      </c>
      <c r="C12" s="217" t="s">
        <v>286</v>
      </c>
      <c r="D12" s="218" t="s">
        <v>157</v>
      </c>
      <c r="E12" s="158">
        <v>3194</v>
      </c>
      <c r="F12" s="158">
        <v>12357</v>
      </c>
      <c r="G12" s="158">
        <v>21841</v>
      </c>
      <c r="H12" s="158">
        <v>13250</v>
      </c>
      <c r="I12" s="158">
        <v>10784</v>
      </c>
      <c r="J12" s="158">
        <v>7646</v>
      </c>
      <c r="K12" s="158">
        <v>5972</v>
      </c>
      <c r="L12" s="158">
        <v>402</v>
      </c>
      <c r="M12" s="349">
        <v>75446</v>
      </c>
      <c r="N12" s="158">
        <v>224</v>
      </c>
      <c r="O12" s="158">
        <v>275</v>
      </c>
      <c r="P12" s="158">
        <v>259</v>
      </c>
      <c r="Q12" s="158">
        <v>342</v>
      </c>
      <c r="R12" s="158">
        <v>93</v>
      </c>
      <c r="S12" s="158">
        <v>175</v>
      </c>
      <c r="T12" s="158">
        <v>104</v>
      </c>
      <c r="U12" s="158">
        <v>15</v>
      </c>
      <c r="V12" s="349">
        <v>1487</v>
      </c>
      <c r="W12" s="158">
        <v>1</v>
      </c>
      <c r="X12" s="158">
        <v>0</v>
      </c>
      <c r="Y12" s="158">
        <v>0</v>
      </c>
      <c r="Z12" s="158">
        <v>2</v>
      </c>
      <c r="AA12" s="158">
        <v>2</v>
      </c>
      <c r="AB12" s="158">
        <v>0</v>
      </c>
      <c r="AC12" s="158">
        <v>2</v>
      </c>
      <c r="AD12" s="158">
        <v>0</v>
      </c>
      <c r="AE12" s="349">
        <v>7</v>
      </c>
      <c r="AF12" s="158">
        <v>2969</v>
      </c>
      <c r="AG12" s="158">
        <v>12082</v>
      </c>
      <c r="AH12" s="158">
        <v>21582</v>
      </c>
      <c r="AI12" s="158">
        <v>12906</v>
      </c>
      <c r="AJ12" s="158">
        <v>10689</v>
      </c>
      <c r="AK12" s="158">
        <v>7471</v>
      </c>
      <c r="AL12" s="158">
        <v>5866</v>
      </c>
      <c r="AM12" s="158">
        <v>387</v>
      </c>
      <c r="AN12" s="349">
        <v>73952</v>
      </c>
      <c r="AO12" s="158">
        <v>7</v>
      </c>
      <c r="AP12" s="158">
        <v>67</v>
      </c>
      <c r="AQ12" s="158">
        <v>124</v>
      </c>
      <c r="AR12" s="158">
        <v>90</v>
      </c>
      <c r="AS12" s="158">
        <v>89</v>
      </c>
      <c r="AT12" s="158">
        <v>70</v>
      </c>
      <c r="AU12" s="158">
        <v>45</v>
      </c>
      <c r="AV12" s="158">
        <v>16</v>
      </c>
      <c r="AW12" s="349">
        <v>508</v>
      </c>
      <c r="AX12" s="158">
        <v>7</v>
      </c>
      <c r="AY12" s="158">
        <v>67</v>
      </c>
      <c r="AZ12" s="158">
        <v>124</v>
      </c>
      <c r="BA12" s="158">
        <v>90</v>
      </c>
      <c r="BB12" s="158">
        <v>89</v>
      </c>
      <c r="BC12" s="158">
        <v>70</v>
      </c>
      <c r="BD12" s="158">
        <v>45</v>
      </c>
      <c r="BE12" s="158">
        <v>16</v>
      </c>
      <c r="BF12" s="158">
        <v>0</v>
      </c>
      <c r="BG12" s="349">
        <v>508</v>
      </c>
      <c r="BH12" s="158">
        <v>7</v>
      </c>
      <c r="BI12" s="158">
        <v>3029</v>
      </c>
      <c r="BJ12" s="158">
        <v>12139</v>
      </c>
      <c r="BK12" s="158">
        <v>21548</v>
      </c>
      <c r="BL12" s="158">
        <v>12905</v>
      </c>
      <c r="BM12" s="158">
        <v>10670</v>
      </c>
      <c r="BN12" s="158">
        <v>7446</v>
      </c>
      <c r="BO12" s="158">
        <v>5837</v>
      </c>
      <c r="BP12" s="158">
        <v>371</v>
      </c>
      <c r="BQ12" s="349">
        <v>73952</v>
      </c>
      <c r="BR12" s="158">
        <v>5</v>
      </c>
      <c r="BS12" s="158">
        <v>1878</v>
      </c>
      <c r="BT12" s="158">
        <v>5626</v>
      </c>
      <c r="BU12" s="158">
        <v>7140</v>
      </c>
      <c r="BV12" s="158">
        <v>3327</v>
      </c>
      <c r="BW12" s="158">
        <v>2071</v>
      </c>
      <c r="BX12" s="158">
        <v>1041</v>
      </c>
      <c r="BY12" s="158">
        <v>618</v>
      </c>
      <c r="BZ12" s="158">
        <v>23</v>
      </c>
      <c r="CA12" s="349">
        <v>21729</v>
      </c>
      <c r="CB12" s="158">
        <v>0</v>
      </c>
      <c r="CC12" s="158">
        <v>15</v>
      </c>
      <c r="CD12" s="158">
        <v>90</v>
      </c>
      <c r="CE12" s="158">
        <v>164</v>
      </c>
      <c r="CF12" s="158">
        <v>93</v>
      </c>
      <c r="CG12" s="158">
        <v>60</v>
      </c>
      <c r="CH12" s="158">
        <v>39</v>
      </c>
      <c r="CI12" s="158">
        <v>26</v>
      </c>
      <c r="CJ12" s="158">
        <v>4</v>
      </c>
      <c r="CK12" s="349">
        <v>491</v>
      </c>
      <c r="CL12" s="158">
        <v>0</v>
      </c>
      <c r="CM12" s="158">
        <v>2</v>
      </c>
      <c r="CN12" s="158">
        <v>4</v>
      </c>
      <c r="CO12" s="158">
        <v>7</v>
      </c>
      <c r="CP12" s="158">
        <v>9</v>
      </c>
      <c r="CQ12" s="158">
        <v>3</v>
      </c>
      <c r="CR12" s="158">
        <v>7</v>
      </c>
      <c r="CS12" s="158">
        <v>10</v>
      </c>
      <c r="CT12" s="158">
        <v>10</v>
      </c>
      <c r="CU12" s="349">
        <v>52</v>
      </c>
      <c r="CV12" s="158">
        <v>6</v>
      </c>
      <c r="CW12" s="158">
        <v>18</v>
      </c>
      <c r="CX12" s="158">
        <v>22</v>
      </c>
      <c r="CY12" s="158">
        <v>11</v>
      </c>
      <c r="CZ12" s="158">
        <v>14</v>
      </c>
      <c r="DA12" s="158">
        <v>5</v>
      </c>
      <c r="DB12" s="158">
        <v>13</v>
      </c>
      <c r="DC12" s="158">
        <v>4</v>
      </c>
      <c r="DD12" s="349">
        <v>93</v>
      </c>
      <c r="DE12" s="158">
        <v>47</v>
      </c>
      <c r="DF12" s="158">
        <v>87</v>
      </c>
      <c r="DG12" s="158">
        <v>93</v>
      </c>
      <c r="DH12" s="158">
        <v>44</v>
      </c>
      <c r="DI12" s="158">
        <v>39</v>
      </c>
      <c r="DJ12" s="158">
        <v>24</v>
      </c>
      <c r="DK12" s="158">
        <v>20</v>
      </c>
      <c r="DL12" s="158">
        <v>5</v>
      </c>
      <c r="DM12" s="349">
        <v>359</v>
      </c>
      <c r="DN12" s="158">
        <v>18</v>
      </c>
      <c r="DO12" s="158">
        <v>64</v>
      </c>
      <c r="DP12" s="158">
        <v>85</v>
      </c>
      <c r="DQ12" s="158">
        <v>50</v>
      </c>
      <c r="DR12" s="158">
        <v>36</v>
      </c>
      <c r="DS12" s="158">
        <v>27</v>
      </c>
      <c r="DT12" s="158">
        <v>20</v>
      </c>
      <c r="DU12" s="158">
        <v>1</v>
      </c>
      <c r="DV12" s="349">
        <v>301</v>
      </c>
      <c r="DW12" s="158">
        <v>19</v>
      </c>
      <c r="DX12" s="158">
        <v>30</v>
      </c>
      <c r="DY12" s="158">
        <v>27</v>
      </c>
      <c r="DZ12" s="158">
        <v>10</v>
      </c>
      <c r="EA12" s="158">
        <v>13</v>
      </c>
      <c r="EB12" s="158">
        <v>7</v>
      </c>
      <c r="EC12" s="158">
        <v>11</v>
      </c>
      <c r="ED12" s="158">
        <v>4</v>
      </c>
      <c r="EE12" s="349">
        <v>121</v>
      </c>
      <c r="EF12" s="158">
        <v>84</v>
      </c>
      <c r="EG12" s="158">
        <v>181</v>
      </c>
      <c r="EH12" s="158">
        <v>205</v>
      </c>
      <c r="EI12" s="158">
        <v>104</v>
      </c>
      <c r="EJ12" s="158">
        <v>88</v>
      </c>
      <c r="EK12" s="158">
        <v>58</v>
      </c>
      <c r="EL12" s="158">
        <v>51</v>
      </c>
      <c r="EM12" s="158">
        <v>10</v>
      </c>
      <c r="EN12" s="349">
        <v>781</v>
      </c>
      <c r="EO12" s="158">
        <v>40</v>
      </c>
      <c r="EP12" s="158">
        <v>74</v>
      </c>
      <c r="EQ12" s="158">
        <v>79</v>
      </c>
      <c r="ER12" s="158">
        <v>42</v>
      </c>
      <c r="ES12" s="158">
        <v>38</v>
      </c>
      <c r="ET12" s="158">
        <v>26</v>
      </c>
      <c r="EU12" s="158">
        <v>29</v>
      </c>
      <c r="EV12" s="158">
        <v>6</v>
      </c>
      <c r="EW12" s="349">
        <v>334</v>
      </c>
      <c r="EX12" s="158">
        <v>0</v>
      </c>
      <c r="EY12" s="158">
        <v>0</v>
      </c>
      <c r="EZ12" s="158">
        <v>0</v>
      </c>
      <c r="FA12" s="158">
        <v>1</v>
      </c>
      <c r="FB12" s="158">
        <v>0</v>
      </c>
      <c r="FC12" s="158">
        <v>0</v>
      </c>
      <c r="FD12" s="158">
        <v>0</v>
      </c>
      <c r="FE12" s="158">
        <v>0</v>
      </c>
      <c r="FF12" s="349">
        <v>1</v>
      </c>
      <c r="FG12" s="158">
        <v>5</v>
      </c>
      <c r="FH12" s="158">
        <v>11</v>
      </c>
      <c r="FI12" s="158">
        <v>20</v>
      </c>
      <c r="FJ12" s="158">
        <v>16</v>
      </c>
      <c r="FK12" s="158">
        <v>10</v>
      </c>
      <c r="FL12" s="158">
        <v>7</v>
      </c>
      <c r="FM12" s="158">
        <v>8</v>
      </c>
      <c r="FN12" s="158">
        <v>1</v>
      </c>
      <c r="FO12" s="349">
        <v>78</v>
      </c>
      <c r="FP12" s="158">
        <v>35</v>
      </c>
      <c r="FQ12" s="158">
        <v>63</v>
      </c>
      <c r="FR12" s="158">
        <v>59</v>
      </c>
      <c r="FS12" s="158">
        <v>25</v>
      </c>
      <c r="FT12" s="158">
        <v>28</v>
      </c>
      <c r="FU12" s="158">
        <v>19</v>
      </c>
      <c r="FV12" s="158">
        <v>21</v>
      </c>
      <c r="FW12" s="158">
        <v>5</v>
      </c>
      <c r="FX12" s="349">
        <v>255</v>
      </c>
      <c r="FY12" s="158">
        <v>2</v>
      </c>
      <c r="FZ12" s="158">
        <v>1097</v>
      </c>
      <c r="GA12" s="158">
        <v>6324</v>
      </c>
      <c r="GB12" s="158">
        <v>14123</v>
      </c>
      <c r="GC12" s="158">
        <v>9415</v>
      </c>
      <c r="GD12" s="158">
        <v>8485</v>
      </c>
      <c r="GE12" s="158">
        <v>6325</v>
      </c>
      <c r="GF12" s="158">
        <v>5152</v>
      </c>
      <c r="GG12" s="158">
        <v>329</v>
      </c>
      <c r="GH12" s="349">
        <v>51252</v>
      </c>
      <c r="GI12" s="158">
        <v>5</v>
      </c>
      <c r="GJ12" s="158">
        <v>1932</v>
      </c>
      <c r="GK12" s="158">
        <v>5815</v>
      </c>
      <c r="GL12" s="158">
        <v>7425</v>
      </c>
      <c r="GM12" s="158">
        <v>3490</v>
      </c>
      <c r="GN12" s="158">
        <v>2185</v>
      </c>
      <c r="GO12" s="158">
        <v>1121</v>
      </c>
      <c r="GP12" s="158">
        <v>685</v>
      </c>
      <c r="GQ12" s="158">
        <v>42</v>
      </c>
      <c r="GR12" s="349">
        <v>22700</v>
      </c>
      <c r="GS12" s="158">
        <v>5.75</v>
      </c>
      <c r="GT12" s="158">
        <v>2549.75</v>
      </c>
      <c r="GU12" s="158">
        <v>10671</v>
      </c>
      <c r="GV12" s="158">
        <v>19663.5</v>
      </c>
      <c r="GW12" s="158">
        <v>12015</v>
      </c>
      <c r="GX12" s="158">
        <v>10116.25</v>
      </c>
      <c r="GY12" s="158">
        <v>7157.5</v>
      </c>
      <c r="GZ12" s="158">
        <v>5664</v>
      </c>
      <c r="HA12" s="158">
        <v>360.75</v>
      </c>
      <c r="HB12" s="349">
        <v>68203.5</v>
      </c>
      <c r="HC12" s="395">
        <v>0</v>
      </c>
      <c r="HD12" s="396">
        <v>7</v>
      </c>
      <c r="HE12" s="396">
        <v>0</v>
      </c>
      <c r="HF12" s="396">
        <v>0</v>
      </c>
      <c r="HG12" s="396">
        <v>0</v>
      </c>
      <c r="HH12" s="396">
        <v>0</v>
      </c>
      <c r="HI12" s="396">
        <v>0</v>
      </c>
      <c r="HJ12" s="396">
        <v>0</v>
      </c>
      <c r="HK12" s="396">
        <v>0</v>
      </c>
      <c r="HL12" s="397">
        <v>7</v>
      </c>
      <c r="HM12" s="219">
        <v>3.2</v>
      </c>
      <c r="HN12" s="219">
        <v>1695.2</v>
      </c>
      <c r="HO12" s="219">
        <v>8299.7000000000007</v>
      </c>
      <c r="HP12" s="219">
        <v>17478.7</v>
      </c>
      <c r="HQ12" s="219">
        <v>12015</v>
      </c>
      <c r="HR12" s="219">
        <v>12364.3</v>
      </c>
      <c r="HS12" s="219">
        <v>10338.6</v>
      </c>
      <c r="HT12" s="219">
        <v>9440</v>
      </c>
      <c r="HU12" s="219">
        <v>721.5</v>
      </c>
      <c r="HV12" s="219">
        <v>72356.2</v>
      </c>
      <c r="HW12" s="457">
        <v>418.9</v>
      </c>
      <c r="HX12" s="219">
        <v>72775.100000000006</v>
      </c>
      <c r="HY12" s="395">
        <v>5.75</v>
      </c>
      <c r="HZ12" s="219">
        <v>2549.75</v>
      </c>
      <c r="IA12" s="219">
        <v>10671</v>
      </c>
      <c r="IB12" s="219">
        <v>19663.5</v>
      </c>
      <c r="IC12" s="219">
        <v>12015</v>
      </c>
      <c r="ID12" s="219">
        <v>10116.25</v>
      </c>
      <c r="IE12" s="219">
        <v>7157.5</v>
      </c>
      <c r="IF12" s="219">
        <v>5664</v>
      </c>
      <c r="IG12" s="219">
        <v>360.75</v>
      </c>
      <c r="IH12" s="219">
        <v>68203.5</v>
      </c>
      <c r="II12" s="395">
        <v>0</v>
      </c>
      <c r="IJ12" s="219">
        <v>7</v>
      </c>
      <c r="IK12" s="219">
        <v>0</v>
      </c>
      <c r="IL12" s="219">
        <v>0</v>
      </c>
      <c r="IM12" s="219">
        <v>0</v>
      </c>
      <c r="IN12" s="219">
        <v>0</v>
      </c>
      <c r="IO12" s="219">
        <v>0</v>
      </c>
      <c r="IP12" s="219">
        <v>0</v>
      </c>
      <c r="IQ12" s="219">
        <v>0</v>
      </c>
      <c r="IR12" s="219">
        <v>7</v>
      </c>
      <c r="IS12" s="395">
        <v>3.22</v>
      </c>
      <c r="IT12" s="219">
        <v>711.99</v>
      </c>
      <c r="IU12" s="219">
        <v>2118.25</v>
      </c>
      <c r="IV12" s="219">
        <v>2304.38</v>
      </c>
      <c r="IW12" s="219">
        <v>579.94000000000005</v>
      </c>
      <c r="IX12" s="219">
        <v>231</v>
      </c>
      <c r="IY12" s="219">
        <v>76.95</v>
      </c>
      <c r="IZ12" s="219">
        <v>8.65</v>
      </c>
      <c r="JA12" s="219">
        <v>0.72</v>
      </c>
      <c r="JB12" s="219">
        <v>6035.1</v>
      </c>
      <c r="JC12" s="395">
        <v>1.4</v>
      </c>
      <c r="JD12" s="219">
        <v>1220.5</v>
      </c>
      <c r="JE12" s="219">
        <v>6652.1</v>
      </c>
      <c r="JF12" s="219">
        <v>15430.3</v>
      </c>
      <c r="JG12" s="219">
        <v>11435.1</v>
      </c>
      <c r="JH12" s="219">
        <v>12082</v>
      </c>
      <c r="JI12" s="219">
        <v>10227.5</v>
      </c>
      <c r="JJ12" s="219">
        <v>9425.6</v>
      </c>
      <c r="JK12" s="219">
        <v>720.1</v>
      </c>
      <c r="JL12" s="219">
        <v>67194.600000000006</v>
      </c>
      <c r="JM12" s="457">
        <v>418.9</v>
      </c>
      <c r="JN12" s="397">
        <v>67613.5</v>
      </c>
      <c r="JP12" s="460"/>
      <c r="JQ12" s="460"/>
      <c r="JR12" s="460"/>
      <c r="JS12" s="460"/>
      <c r="JT12" s="460"/>
      <c r="JU12" s="460"/>
      <c r="JV12" s="460"/>
      <c r="JW12" s="460"/>
      <c r="JX12" s="460"/>
      <c r="JY12" s="460"/>
      <c r="KA12" s="460"/>
      <c r="KB12" s="460"/>
    </row>
    <row r="13" spans="1:292" x14ac:dyDescent="0.2">
      <c r="A13" s="215" t="s">
        <v>160</v>
      </c>
      <c r="B13" s="216" t="s">
        <v>285</v>
      </c>
      <c r="C13" s="217" t="s">
        <v>56</v>
      </c>
      <c r="D13" s="436" t="s">
        <v>159</v>
      </c>
      <c r="E13" s="158">
        <v>4665</v>
      </c>
      <c r="F13" s="158">
        <v>11700</v>
      </c>
      <c r="G13" s="158">
        <v>8050</v>
      </c>
      <c r="H13" s="158">
        <v>7121</v>
      </c>
      <c r="I13" s="158">
        <v>4133</v>
      </c>
      <c r="J13" s="158">
        <v>2201</v>
      </c>
      <c r="K13" s="158">
        <v>1611</v>
      </c>
      <c r="L13" s="158">
        <v>186</v>
      </c>
      <c r="M13" s="349">
        <v>39667</v>
      </c>
      <c r="N13" s="158">
        <v>112</v>
      </c>
      <c r="O13" s="158">
        <v>89</v>
      </c>
      <c r="P13" s="158">
        <v>259</v>
      </c>
      <c r="Q13" s="158">
        <v>92</v>
      </c>
      <c r="R13" s="158">
        <v>42</v>
      </c>
      <c r="S13" s="158">
        <v>14</v>
      </c>
      <c r="T13" s="158">
        <v>5</v>
      </c>
      <c r="U13" s="158">
        <v>1</v>
      </c>
      <c r="V13" s="349">
        <v>614</v>
      </c>
      <c r="W13" s="158">
        <v>0</v>
      </c>
      <c r="X13" s="158">
        <v>0</v>
      </c>
      <c r="Y13" s="158">
        <v>0</v>
      </c>
      <c r="Z13" s="158">
        <v>0</v>
      </c>
      <c r="AA13" s="158">
        <v>0</v>
      </c>
      <c r="AB13" s="158">
        <v>0</v>
      </c>
      <c r="AC13" s="158">
        <v>0</v>
      </c>
      <c r="AD13" s="158">
        <v>0</v>
      </c>
      <c r="AE13" s="349">
        <v>0</v>
      </c>
      <c r="AF13" s="158">
        <v>4553</v>
      </c>
      <c r="AG13" s="158">
        <v>11611</v>
      </c>
      <c r="AH13" s="158">
        <v>7791</v>
      </c>
      <c r="AI13" s="158">
        <v>7029</v>
      </c>
      <c r="AJ13" s="158">
        <v>4091</v>
      </c>
      <c r="AK13" s="158">
        <v>2187</v>
      </c>
      <c r="AL13" s="158">
        <v>1606</v>
      </c>
      <c r="AM13" s="158">
        <v>185</v>
      </c>
      <c r="AN13" s="349">
        <v>39053</v>
      </c>
      <c r="AO13" s="158">
        <v>7</v>
      </c>
      <c r="AP13" s="158">
        <v>53</v>
      </c>
      <c r="AQ13" s="158">
        <v>42</v>
      </c>
      <c r="AR13" s="158">
        <v>59</v>
      </c>
      <c r="AS13" s="158">
        <v>32</v>
      </c>
      <c r="AT13" s="158">
        <v>20</v>
      </c>
      <c r="AU13" s="158">
        <v>20</v>
      </c>
      <c r="AV13" s="158">
        <v>10</v>
      </c>
      <c r="AW13" s="349">
        <v>243</v>
      </c>
      <c r="AX13" s="158">
        <v>7</v>
      </c>
      <c r="AY13" s="158">
        <v>53</v>
      </c>
      <c r="AZ13" s="158">
        <v>42</v>
      </c>
      <c r="BA13" s="158">
        <v>59</v>
      </c>
      <c r="BB13" s="158">
        <v>32</v>
      </c>
      <c r="BC13" s="158">
        <v>20</v>
      </c>
      <c r="BD13" s="158">
        <v>20</v>
      </c>
      <c r="BE13" s="158">
        <v>10</v>
      </c>
      <c r="BF13" s="158">
        <v>0</v>
      </c>
      <c r="BG13" s="349">
        <v>243</v>
      </c>
      <c r="BH13" s="158">
        <v>7</v>
      </c>
      <c r="BI13" s="158">
        <v>4599</v>
      </c>
      <c r="BJ13" s="158">
        <v>11600</v>
      </c>
      <c r="BK13" s="158">
        <v>7808</v>
      </c>
      <c r="BL13" s="158">
        <v>7002</v>
      </c>
      <c r="BM13" s="158">
        <v>4079</v>
      </c>
      <c r="BN13" s="158">
        <v>2187</v>
      </c>
      <c r="BO13" s="158">
        <v>1596</v>
      </c>
      <c r="BP13" s="158">
        <v>175</v>
      </c>
      <c r="BQ13" s="349">
        <v>39053</v>
      </c>
      <c r="BR13" s="158">
        <v>3</v>
      </c>
      <c r="BS13" s="158">
        <v>2647</v>
      </c>
      <c r="BT13" s="158">
        <v>4179</v>
      </c>
      <c r="BU13" s="158">
        <v>2283</v>
      </c>
      <c r="BV13" s="158">
        <v>1618</v>
      </c>
      <c r="BW13" s="158">
        <v>741</v>
      </c>
      <c r="BX13" s="158">
        <v>332</v>
      </c>
      <c r="BY13" s="158">
        <v>214</v>
      </c>
      <c r="BZ13" s="158">
        <v>19</v>
      </c>
      <c r="CA13" s="349">
        <v>12036</v>
      </c>
      <c r="CB13" s="158">
        <v>0</v>
      </c>
      <c r="CC13" s="158">
        <v>12</v>
      </c>
      <c r="CD13" s="158">
        <v>65</v>
      </c>
      <c r="CE13" s="158">
        <v>57</v>
      </c>
      <c r="CF13" s="158">
        <v>38</v>
      </c>
      <c r="CG13" s="158">
        <v>13</v>
      </c>
      <c r="CH13" s="158">
        <v>11</v>
      </c>
      <c r="CI13" s="158">
        <v>4</v>
      </c>
      <c r="CJ13" s="158">
        <v>0</v>
      </c>
      <c r="CK13" s="349">
        <v>200</v>
      </c>
      <c r="CL13" s="158">
        <v>0</v>
      </c>
      <c r="CM13" s="158">
        <v>1</v>
      </c>
      <c r="CN13" s="158">
        <v>4</v>
      </c>
      <c r="CO13" s="158">
        <v>1</v>
      </c>
      <c r="CP13" s="158">
        <v>7</v>
      </c>
      <c r="CQ13" s="158">
        <v>8</v>
      </c>
      <c r="CR13" s="158">
        <v>10</v>
      </c>
      <c r="CS13" s="158">
        <v>17</v>
      </c>
      <c r="CT13" s="158">
        <v>3</v>
      </c>
      <c r="CU13" s="349">
        <v>51</v>
      </c>
      <c r="CV13" s="158">
        <v>74</v>
      </c>
      <c r="CW13" s="158">
        <v>93</v>
      </c>
      <c r="CX13" s="158">
        <v>98</v>
      </c>
      <c r="CY13" s="158">
        <v>74</v>
      </c>
      <c r="CZ13" s="158">
        <v>61</v>
      </c>
      <c r="DA13" s="158">
        <v>57</v>
      </c>
      <c r="DB13" s="158">
        <v>55</v>
      </c>
      <c r="DC13" s="158">
        <v>14</v>
      </c>
      <c r="DD13" s="349">
        <v>526</v>
      </c>
      <c r="DE13" s="158">
        <v>49</v>
      </c>
      <c r="DF13" s="158">
        <v>89</v>
      </c>
      <c r="DG13" s="158">
        <v>64</v>
      </c>
      <c r="DH13" s="158">
        <v>51</v>
      </c>
      <c r="DI13" s="158">
        <v>34</v>
      </c>
      <c r="DJ13" s="158">
        <v>19</v>
      </c>
      <c r="DK13" s="158">
        <v>15</v>
      </c>
      <c r="DL13" s="158">
        <v>1</v>
      </c>
      <c r="DM13" s="349">
        <v>322</v>
      </c>
      <c r="DN13" s="158">
        <v>59</v>
      </c>
      <c r="DO13" s="158">
        <v>69</v>
      </c>
      <c r="DP13" s="158">
        <v>51</v>
      </c>
      <c r="DQ13" s="158">
        <v>32</v>
      </c>
      <c r="DR13" s="158">
        <v>13</v>
      </c>
      <c r="DS13" s="158">
        <v>8</v>
      </c>
      <c r="DT13" s="158">
        <v>5</v>
      </c>
      <c r="DU13" s="158">
        <v>0</v>
      </c>
      <c r="DV13" s="349">
        <v>237</v>
      </c>
      <c r="DW13" s="158">
        <v>19</v>
      </c>
      <c r="DX13" s="158">
        <v>28</v>
      </c>
      <c r="DY13" s="158">
        <v>23</v>
      </c>
      <c r="DZ13" s="158">
        <v>13</v>
      </c>
      <c r="EA13" s="158">
        <v>4</v>
      </c>
      <c r="EB13" s="158">
        <v>7</v>
      </c>
      <c r="EC13" s="158">
        <v>5</v>
      </c>
      <c r="ED13" s="158">
        <v>0</v>
      </c>
      <c r="EE13" s="349">
        <v>99</v>
      </c>
      <c r="EF13" s="158">
        <v>127</v>
      </c>
      <c r="EG13" s="158">
        <v>186</v>
      </c>
      <c r="EH13" s="158">
        <v>138</v>
      </c>
      <c r="EI13" s="158">
        <v>96</v>
      </c>
      <c r="EJ13" s="158">
        <v>51</v>
      </c>
      <c r="EK13" s="158">
        <v>34</v>
      </c>
      <c r="EL13" s="158">
        <v>25</v>
      </c>
      <c r="EM13" s="158">
        <v>1</v>
      </c>
      <c r="EN13" s="349">
        <v>658</v>
      </c>
      <c r="EO13" s="158">
        <v>49</v>
      </c>
      <c r="EP13" s="158">
        <v>90</v>
      </c>
      <c r="EQ13" s="158">
        <v>68</v>
      </c>
      <c r="ER13" s="158">
        <v>52</v>
      </c>
      <c r="ES13" s="158">
        <v>31</v>
      </c>
      <c r="ET13" s="158">
        <v>23</v>
      </c>
      <c r="EU13" s="158">
        <v>15</v>
      </c>
      <c r="EV13" s="158">
        <v>0</v>
      </c>
      <c r="EW13" s="349">
        <v>328</v>
      </c>
      <c r="EX13" s="158">
        <v>0</v>
      </c>
      <c r="EY13" s="158">
        <v>0</v>
      </c>
      <c r="EZ13" s="158">
        <v>0</v>
      </c>
      <c r="FA13" s="158">
        <v>0</v>
      </c>
      <c r="FB13" s="158">
        <v>0</v>
      </c>
      <c r="FC13" s="158">
        <v>0</v>
      </c>
      <c r="FD13" s="158">
        <v>0</v>
      </c>
      <c r="FE13" s="158">
        <v>0</v>
      </c>
      <c r="FF13" s="349">
        <v>0</v>
      </c>
      <c r="FG13" s="158">
        <v>4</v>
      </c>
      <c r="FH13" s="158">
        <v>6</v>
      </c>
      <c r="FI13" s="158">
        <v>10</v>
      </c>
      <c r="FJ13" s="158">
        <v>5</v>
      </c>
      <c r="FK13" s="158">
        <v>2</v>
      </c>
      <c r="FL13" s="158">
        <v>2</v>
      </c>
      <c r="FM13" s="158">
        <v>0</v>
      </c>
      <c r="FN13" s="158">
        <v>0</v>
      </c>
      <c r="FO13" s="349">
        <v>29</v>
      </c>
      <c r="FP13" s="158">
        <v>45</v>
      </c>
      <c r="FQ13" s="158">
        <v>84</v>
      </c>
      <c r="FR13" s="158">
        <v>58</v>
      </c>
      <c r="FS13" s="158">
        <v>47</v>
      </c>
      <c r="FT13" s="158">
        <v>29</v>
      </c>
      <c r="FU13" s="158">
        <v>21</v>
      </c>
      <c r="FV13" s="158">
        <v>15</v>
      </c>
      <c r="FW13" s="158">
        <v>0</v>
      </c>
      <c r="FX13" s="349">
        <v>299</v>
      </c>
      <c r="FY13" s="158">
        <v>4</v>
      </c>
      <c r="FZ13" s="158">
        <v>1860</v>
      </c>
      <c r="GA13" s="158">
        <v>7252</v>
      </c>
      <c r="GB13" s="158">
        <v>5390</v>
      </c>
      <c r="GC13" s="158">
        <v>5293</v>
      </c>
      <c r="GD13" s="158">
        <v>3299</v>
      </c>
      <c r="GE13" s="158">
        <v>1818</v>
      </c>
      <c r="GF13" s="158">
        <v>1351</v>
      </c>
      <c r="GG13" s="158">
        <v>153</v>
      </c>
      <c r="GH13" s="349">
        <v>26420</v>
      </c>
      <c r="GI13" s="158">
        <v>3</v>
      </c>
      <c r="GJ13" s="158">
        <v>2739</v>
      </c>
      <c r="GK13" s="158">
        <v>4348</v>
      </c>
      <c r="GL13" s="158">
        <v>2418</v>
      </c>
      <c r="GM13" s="158">
        <v>1709</v>
      </c>
      <c r="GN13" s="158">
        <v>780</v>
      </c>
      <c r="GO13" s="158">
        <v>369</v>
      </c>
      <c r="GP13" s="158">
        <v>245</v>
      </c>
      <c r="GQ13" s="158">
        <v>22</v>
      </c>
      <c r="GR13" s="349">
        <v>12633</v>
      </c>
      <c r="GS13" s="158">
        <v>6.25</v>
      </c>
      <c r="GT13" s="158">
        <v>3928</v>
      </c>
      <c r="GU13" s="158">
        <v>10532.25</v>
      </c>
      <c r="GV13" s="158">
        <v>7219.75</v>
      </c>
      <c r="GW13" s="158">
        <v>6582.5</v>
      </c>
      <c r="GX13" s="158">
        <v>3884.75</v>
      </c>
      <c r="GY13" s="158">
        <v>2097.25</v>
      </c>
      <c r="GZ13" s="158">
        <v>1534.25</v>
      </c>
      <c r="HA13" s="158">
        <v>168.75</v>
      </c>
      <c r="HB13" s="349">
        <v>35953.75</v>
      </c>
      <c r="HC13" s="395">
        <v>0</v>
      </c>
      <c r="HD13" s="396">
        <v>8</v>
      </c>
      <c r="HE13" s="396">
        <v>2.8</v>
      </c>
      <c r="HF13" s="396">
        <v>0</v>
      </c>
      <c r="HG13" s="396">
        <v>0</v>
      </c>
      <c r="HH13" s="396">
        <v>0</v>
      </c>
      <c r="HI13" s="396">
        <v>0</v>
      </c>
      <c r="HJ13" s="396">
        <v>0</v>
      </c>
      <c r="HK13" s="396">
        <v>0</v>
      </c>
      <c r="HL13" s="397">
        <v>10.8</v>
      </c>
      <c r="HM13" s="219">
        <v>3.5</v>
      </c>
      <c r="HN13" s="219">
        <v>2613.3000000000002</v>
      </c>
      <c r="HO13" s="219">
        <v>8189.6</v>
      </c>
      <c r="HP13" s="219">
        <v>6417.6</v>
      </c>
      <c r="HQ13" s="219">
        <v>6582.5</v>
      </c>
      <c r="HR13" s="219">
        <v>4748</v>
      </c>
      <c r="HS13" s="219">
        <v>3029.4</v>
      </c>
      <c r="HT13" s="219">
        <v>2557.1</v>
      </c>
      <c r="HU13" s="219">
        <v>337.5</v>
      </c>
      <c r="HV13" s="219">
        <v>34478.5</v>
      </c>
      <c r="HW13" s="457">
        <v>213.5</v>
      </c>
      <c r="HX13" s="219">
        <v>34692</v>
      </c>
      <c r="HY13" s="395">
        <v>6.25</v>
      </c>
      <c r="HZ13" s="219">
        <v>3928</v>
      </c>
      <c r="IA13" s="219">
        <v>10532.25</v>
      </c>
      <c r="IB13" s="219">
        <v>7219.75</v>
      </c>
      <c r="IC13" s="219">
        <v>6582.5</v>
      </c>
      <c r="ID13" s="219">
        <v>3884.75</v>
      </c>
      <c r="IE13" s="219">
        <v>2097.25</v>
      </c>
      <c r="IF13" s="219">
        <v>1534.25</v>
      </c>
      <c r="IG13" s="219">
        <v>168.75</v>
      </c>
      <c r="IH13" s="219">
        <v>35953.75</v>
      </c>
      <c r="II13" s="395">
        <v>0</v>
      </c>
      <c r="IJ13" s="219">
        <v>8</v>
      </c>
      <c r="IK13" s="219">
        <v>2.8</v>
      </c>
      <c r="IL13" s="219">
        <v>0</v>
      </c>
      <c r="IM13" s="219">
        <v>0</v>
      </c>
      <c r="IN13" s="219">
        <v>0</v>
      </c>
      <c r="IO13" s="219">
        <v>0</v>
      </c>
      <c r="IP13" s="219">
        <v>0</v>
      </c>
      <c r="IQ13" s="219">
        <v>0</v>
      </c>
      <c r="IR13" s="219">
        <v>10.8</v>
      </c>
      <c r="IS13" s="395">
        <v>3.42</v>
      </c>
      <c r="IT13" s="219">
        <v>1191.1500000000001</v>
      </c>
      <c r="IU13" s="219">
        <v>1827.34</v>
      </c>
      <c r="IV13" s="219">
        <v>556.42999999999995</v>
      </c>
      <c r="IW13" s="219">
        <v>235.74</v>
      </c>
      <c r="IX13" s="219">
        <v>72.819999999999993</v>
      </c>
      <c r="IY13" s="219">
        <v>20.260000000000002</v>
      </c>
      <c r="IZ13" s="219">
        <v>7.79</v>
      </c>
      <c r="JA13" s="219">
        <v>0</v>
      </c>
      <c r="JB13" s="219">
        <v>3914.95</v>
      </c>
      <c r="JC13" s="395">
        <v>1.6</v>
      </c>
      <c r="JD13" s="219">
        <v>1819.2</v>
      </c>
      <c r="JE13" s="219">
        <v>6768.3</v>
      </c>
      <c r="JF13" s="219">
        <v>5923</v>
      </c>
      <c r="JG13" s="219">
        <v>6346.8</v>
      </c>
      <c r="JH13" s="219">
        <v>4659</v>
      </c>
      <c r="JI13" s="219">
        <v>3000.1</v>
      </c>
      <c r="JJ13" s="219">
        <v>2544.1</v>
      </c>
      <c r="JK13" s="219">
        <v>337.5</v>
      </c>
      <c r="JL13" s="219">
        <v>31399.599999999999</v>
      </c>
      <c r="JM13" s="457">
        <v>213.5</v>
      </c>
      <c r="JN13" s="397">
        <v>31613.1</v>
      </c>
      <c r="JP13" s="460"/>
      <c r="JQ13" s="460"/>
      <c r="JR13" s="460"/>
      <c r="JS13" s="460"/>
      <c r="JT13" s="460"/>
      <c r="JU13" s="460"/>
      <c r="JV13" s="460"/>
      <c r="JW13" s="460"/>
      <c r="JX13" s="460"/>
      <c r="JY13" s="460"/>
      <c r="KA13" s="460"/>
      <c r="KB13" s="460"/>
    </row>
    <row r="14" spans="1:292" x14ac:dyDescent="0.2">
      <c r="A14" s="215" t="s">
        <v>161</v>
      </c>
      <c r="B14" s="216" t="s">
        <v>289</v>
      </c>
      <c r="C14" s="217" t="s">
        <v>109</v>
      </c>
      <c r="D14" s="218" t="s">
        <v>290</v>
      </c>
      <c r="E14" s="158">
        <v>6720</v>
      </c>
      <c r="F14" s="158">
        <v>11069</v>
      </c>
      <c r="G14" s="158">
        <v>43739</v>
      </c>
      <c r="H14" s="158">
        <v>9093</v>
      </c>
      <c r="I14" s="158">
        <v>1672</v>
      </c>
      <c r="J14" s="158">
        <v>334</v>
      </c>
      <c r="K14" s="158">
        <v>44</v>
      </c>
      <c r="L14" s="158">
        <v>18</v>
      </c>
      <c r="M14" s="349">
        <v>72689</v>
      </c>
      <c r="N14" s="158">
        <v>404</v>
      </c>
      <c r="O14" s="158">
        <v>318</v>
      </c>
      <c r="P14" s="158">
        <v>559</v>
      </c>
      <c r="Q14" s="158">
        <v>103</v>
      </c>
      <c r="R14" s="158">
        <v>23</v>
      </c>
      <c r="S14" s="158">
        <v>4</v>
      </c>
      <c r="T14" s="158">
        <v>6</v>
      </c>
      <c r="U14" s="158">
        <v>0</v>
      </c>
      <c r="V14" s="349">
        <v>1417</v>
      </c>
      <c r="W14" s="158">
        <v>0</v>
      </c>
      <c r="X14" s="158">
        <v>0</v>
      </c>
      <c r="Y14" s="158">
        <v>0</v>
      </c>
      <c r="Z14" s="158">
        <v>0</v>
      </c>
      <c r="AA14" s="158">
        <v>0</v>
      </c>
      <c r="AB14" s="158">
        <v>0</v>
      </c>
      <c r="AC14" s="158">
        <v>0</v>
      </c>
      <c r="AD14" s="158">
        <v>0</v>
      </c>
      <c r="AE14" s="349">
        <v>0</v>
      </c>
      <c r="AF14" s="158">
        <v>6316</v>
      </c>
      <c r="AG14" s="158">
        <v>10751</v>
      </c>
      <c r="AH14" s="158">
        <v>43180</v>
      </c>
      <c r="AI14" s="158">
        <v>8990</v>
      </c>
      <c r="AJ14" s="158">
        <v>1649</v>
      </c>
      <c r="AK14" s="158">
        <v>330</v>
      </c>
      <c r="AL14" s="158">
        <v>38</v>
      </c>
      <c r="AM14" s="158">
        <v>18</v>
      </c>
      <c r="AN14" s="349">
        <v>71272</v>
      </c>
      <c r="AO14" s="158">
        <v>1</v>
      </c>
      <c r="AP14" s="158">
        <v>21</v>
      </c>
      <c r="AQ14" s="158">
        <v>155</v>
      </c>
      <c r="AR14" s="158">
        <v>79</v>
      </c>
      <c r="AS14" s="158">
        <v>19</v>
      </c>
      <c r="AT14" s="158">
        <v>4</v>
      </c>
      <c r="AU14" s="158">
        <v>3</v>
      </c>
      <c r="AV14" s="158">
        <v>12</v>
      </c>
      <c r="AW14" s="349">
        <v>294</v>
      </c>
      <c r="AX14" s="158">
        <v>1</v>
      </c>
      <c r="AY14" s="158">
        <v>21</v>
      </c>
      <c r="AZ14" s="158">
        <v>155</v>
      </c>
      <c r="BA14" s="158">
        <v>79</v>
      </c>
      <c r="BB14" s="158">
        <v>19</v>
      </c>
      <c r="BC14" s="158">
        <v>4</v>
      </c>
      <c r="BD14" s="158">
        <v>3</v>
      </c>
      <c r="BE14" s="158">
        <v>12</v>
      </c>
      <c r="BF14" s="158">
        <v>0</v>
      </c>
      <c r="BG14" s="349">
        <v>294</v>
      </c>
      <c r="BH14" s="158">
        <v>1</v>
      </c>
      <c r="BI14" s="158">
        <v>6336</v>
      </c>
      <c r="BJ14" s="158">
        <v>10885</v>
      </c>
      <c r="BK14" s="158">
        <v>43104</v>
      </c>
      <c r="BL14" s="158">
        <v>8930</v>
      </c>
      <c r="BM14" s="158">
        <v>1634</v>
      </c>
      <c r="BN14" s="158">
        <v>329</v>
      </c>
      <c r="BO14" s="158">
        <v>47</v>
      </c>
      <c r="BP14" s="158">
        <v>6</v>
      </c>
      <c r="BQ14" s="349">
        <v>71272</v>
      </c>
      <c r="BR14" s="158">
        <v>0</v>
      </c>
      <c r="BS14" s="158">
        <v>3900</v>
      </c>
      <c r="BT14" s="158">
        <v>5350</v>
      </c>
      <c r="BU14" s="158">
        <v>13692</v>
      </c>
      <c r="BV14" s="158">
        <v>2028</v>
      </c>
      <c r="BW14" s="158">
        <v>322</v>
      </c>
      <c r="BX14" s="158">
        <v>34</v>
      </c>
      <c r="BY14" s="158">
        <v>3</v>
      </c>
      <c r="BZ14" s="158">
        <v>0</v>
      </c>
      <c r="CA14" s="349">
        <v>25329</v>
      </c>
      <c r="CB14" s="158">
        <v>0</v>
      </c>
      <c r="CC14" s="158">
        <v>43</v>
      </c>
      <c r="CD14" s="158">
        <v>121</v>
      </c>
      <c r="CE14" s="158">
        <v>429</v>
      </c>
      <c r="CF14" s="158">
        <v>81</v>
      </c>
      <c r="CG14" s="158">
        <v>18</v>
      </c>
      <c r="CH14" s="158">
        <v>0</v>
      </c>
      <c r="CI14" s="158">
        <v>0</v>
      </c>
      <c r="CJ14" s="158">
        <v>0</v>
      </c>
      <c r="CK14" s="349">
        <v>692</v>
      </c>
      <c r="CL14" s="158">
        <v>0</v>
      </c>
      <c r="CM14" s="158">
        <v>2</v>
      </c>
      <c r="CN14" s="158">
        <v>3</v>
      </c>
      <c r="CO14" s="158">
        <v>13</v>
      </c>
      <c r="CP14" s="158">
        <v>3</v>
      </c>
      <c r="CQ14" s="158">
        <v>1</v>
      </c>
      <c r="CR14" s="158">
        <v>2</v>
      </c>
      <c r="CS14" s="158">
        <v>14</v>
      </c>
      <c r="CT14" s="158">
        <v>2</v>
      </c>
      <c r="CU14" s="349">
        <v>40</v>
      </c>
      <c r="CV14" s="158">
        <v>19</v>
      </c>
      <c r="CW14" s="158">
        <v>16</v>
      </c>
      <c r="CX14" s="158">
        <v>43</v>
      </c>
      <c r="CY14" s="158">
        <v>14</v>
      </c>
      <c r="CZ14" s="158">
        <v>6</v>
      </c>
      <c r="DA14" s="158">
        <v>1</v>
      </c>
      <c r="DB14" s="158">
        <v>0</v>
      </c>
      <c r="DC14" s="158">
        <v>0</v>
      </c>
      <c r="DD14" s="349">
        <v>99</v>
      </c>
      <c r="DE14" s="158">
        <v>84</v>
      </c>
      <c r="DF14" s="158">
        <v>123</v>
      </c>
      <c r="DG14" s="158">
        <v>301</v>
      </c>
      <c r="DH14" s="158">
        <v>40</v>
      </c>
      <c r="DI14" s="158">
        <v>15</v>
      </c>
      <c r="DJ14" s="158">
        <v>2</v>
      </c>
      <c r="DK14" s="158">
        <v>0</v>
      </c>
      <c r="DL14" s="158">
        <v>0</v>
      </c>
      <c r="DM14" s="349">
        <v>565</v>
      </c>
      <c r="DN14" s="158">
        <v>10</v>
      </c>
      <c r="DO14" s="158">
        <v>16</v>
      </c>
      <c r="DP14" s="158">
        <v>32</v>
      </c>
      <c r="DQ14" s="158">
        <v>2</v>
      </c>
      <c r="DR14" s="158">
        <v>0</v>
      </c>
      <c r="DS14" s="158">
        <v>0</v>
      </c>
      <c r="DT14" s="158">
        <v>0</v>
      </c>
      <c r="DU14" s="158">
        <v>0</v>
      </c>
      <c r="DV14" s="349">
        <v>60</v>
      </c>
      <c r="DW14" s="158">
        <v>19</v>
      </c>
      <c r="DX14" s="158">
        <v>26</v>
      </c>
      <c r="DY14" s="158">
        <v>31</v>
      </c>
      <c r="DZ14" s="158">
        <v>9</v>
      </c>
      <c r="EA14" s="158">
        <v>1</v>
      </c>
      <c r="EB14" s="158">
        <v>0</v>
      </c>
      <c r="EC14" s="158">
        <v>0</v>
      </c>
      <c r="ED14" s="158">
        <v>1</v>
      </c>
      <c r="EE14" s="349">
        <v>87</v>
      </c>
      <c r="EF14" s="158">
        <v>113</v>
      </c>
      <c r="EG14" s="158">
        <v>165</v>
      </c>
      <c r="EH14" s="158">
        <v>364</v>
      </c>
      <c r="EI14" s="158">
        <v>51</v>
      </c>
      <c r="EJ14" s="158">
        <v>16</v>
      </c>
      <c r="EK14" s="158">
        <v>2</v>
      </c>
      <c r="EL14" s="158">
        <v>0</v>
      </c>
      <c r="EM14" s="158">
        <v>1</v>
      </c>
      <c r="EN14" s="349">
        <v>712</v>
      </c>
      <c r="EO14" s="158">
        <v>43</v>
      </c>
      <c r="EP14" s="158">
        <v>54</v>
      </c>
      <c r="EQ14" s="158">
        <v>129</v>
      </c>
      <c r="ER14" s="158">
        <v>28</v>
      </c>
      <c r="ES14" s="158">
        <v>8</v>
      </c>
      <c r="ET14" s="158">
        <v>2</v>
      </c>
      <c r="EU14" s="158">
        <v>0</v>
      </c>
      <c r="EV14" s="158">
        <v>1</v>
      </c>
      <c r="EW14" s="349">
        <v>265</v>
      </c>
      <c r="EX14" s="158">
        <v>0</v>
      </c>
      <c r="EY14" s="158">
        <v>0</v>
      </c>
      <c r="EZ14" s="158">
        <v>0</v>
      </c>
      <c r="FA14" s="158">
        <v>0</v>
      </c>
      <c r="FB14" s="158">
        <v>0</v>
      </c>
      <c r="FC14" s="158">
        <v>0</v>
      </c>
      <c r="FD14" s="158">
        <v>0</v>
      </c>
      <c r="FE14" s="158">
        <v>0</v>
      </c>
      <c r="FF14" s="349">
        <v>0</v>
      </c>
      <c r="FG14" s="158">
        <v>1</v>
      </c>
      <c r="FH14" s="158">
        <v>3</v>
      </c>
      <c r="FI14" s="158">
        <v>2</v>
      </c>
      <c r="FJ14" s="158">
        <v>0</v>
      </c>
      <c r="FK14" s="158">
        <v>0</v>
      </c>
      <c r="FL14" s="158">
        <v>0</v>
      </c>
      <c r="FM14" s="158">
        <v>0</v>
      </c>
      <c r="FN14" s="158">
        <v>0</v>
      </c>
      <c r="FO14" s="349">
        <v>6</v>
      </c>
      <c r="FP14" s="158">
        <v>42</v>
      </c>
      <c r="FQ14" s="158">
        <v>51</v>
      </c>
      <c r="FR14" s="158">
        <v>127</v>
      </c>
      <c r="FS14" s="158">
        <v>28</v>
      </c>
      <c r="FT14" s="158">
        <v>8</v>
      </c>
      <c r="FU14" s="158">
        <v>2</v>
      </c>
      <c r="FV14" s="158">
        <v>0</v>
      </c>
      <c r="FW14" s="158">
        <v>1</v>
      </c>
      <c r="FX14" s="349">
        <v>259</v>
      </c>
      <c r="FY14" s="158">
        <v>1</v>
      </c>
      <c r="FZ14" s="158">
        <v>2343</v>
      </c>
      <c r="GA14" s="158">
        <v>5353</v>
      </c>
      <c r="GB14" s="158">
        <v>28864</v>
      </c>
      <c r="GC14" s="158">
        <v>6793</v>
      </c>
      <c r="GD14" s="158">
        <v>1286</v>
      </c>
      <c r="GE14" s="158">
        <v>292</v>
      </c>
      <c r="GF14" s="158">
        <v>30</v>
      </c>
      <c r="GG14" s="158">
        <v>3</v>
      </c>
      <c r="GH14" s="349">
        <v>44965</v>
      </c>
      <c r="GI14" s="158">
        <v>0</v>
      </c>
      <c r="GJ14" s="158">
        <v>3993</v>
      </c>
      <c r="GK14" s="158">
        <v>5532</v>
      </c>
      <c r="GL14" s="158">
        <v>14240</v>
      </c>
      <c r="GM14" s="158">
        <v>2137</v>
      </c>
      <c r="GN14" s="158">
        <v>348</v>
      </c>
      <c r="GO14" s="158">
        <v>37</v>
      </c>
      <c r="GP14" s="158">
        <v>17</v>
      </c>
      <c r="GQ14" s="158">
        <v>3</v>
      </c>
      <c r="GR14" s="349">
        <v>26307</v>
      </c>
      <c r="GS14" s="158">
        <v>1</v>
      </c>
      <c r="GT14" s="158">
        <v>5348.65</v>
      </c>
      <c r="GU14" s="158">
        <v>9514.75</v>
      </c>
      <c r="GV14" s="158">
        <v>39551.85</v>
      </c>
      <c r="GW14" s="158">
        <v>8403.25</v>
      </c>
      <c r="GX14" s="158">
        <v>1548.4</v>
      </c>
      <c r="GY14" s="158">
        <v>319.39999999999998</v>
      </c>
      <c r="GZ14" s="158">
        <v>39.25</v>
      </c>
      <c r="HA14" s="158">
        <v>5.5</v>
      </c>
      <c r="HB14" s="349">
        <v>64732.05</v>
      </c>
      <c r="HC14" s="395">
        <v>0</v>
      </c>
      <c r="HD14" s="396">
        <v>0</v>
      </c>
      <c r="HE14" s="396">
        <v>0</v>
      </c>
      <c r="HF14" s="396">
        <v>0</v>
      </c>
      <c r="HG14" s="396">
        <v>0</v>
      </c>
      <c r="HH14" s="396">
        <v>0</v>
      </c>
      <c r="HI14" s="396">
        <v>0</v>
      </c>
      <c r="HJ14" s="396">
        <v>0</v>
      </c>
      <c r="HK14" s="396">
        <v>0</v>
      </c>
      <c r="HL14" s="397">
        <v>0</v>
      </c>
      <c r="HM14" s="219">
        <v>0.6</v>
      </c>
      <c r="HN14" s="219">
        <v>3565.8</v>
      </c>
      <c r="HO14" s="219">
        <v>7400.4</v>
      </c>
      <c r="HP14" s="219">
        <v>35157.199999999997</v>
      </c>
      <c r="HQ14" s="219">
        <v>8403.2999999999993</v>
      </c>
      <c r="HR14" s="219">
        <v>1892.5</v>
      </c>
      <c r="HS14" s="219">
        <v>461.4</v>
      </c>
      <c r="HT14" s="219">
        <v>65.400000000000006</v>
      </c>
      <c r="HU14" s="219">
        <v>11</v>
      </c>
      <c r="HV14" s="219">
        <v>56957.599999999999</v>
      </c>
      <c r="HW14" s="457">
        <v>0</v>
      </c>
      <c r="HX14" s="219">
        <v>56957.599999999999</v>
      </c>
      <c r="HY14" s="395">
        <v>1</v>
      </c>
      <c r="HZ14" s="219">
        <v>5348.65</v>
      </c>
      <c r="IA14" s="219">
        <v>9514.75</v>
      </c>
      <c r="IB14" s="219">
        <v>39551.85</v>
      </c>
      <c r="IC14" s="219">
        <v>8403.25</v>
      </c>
      <c r="ID14" s="219">
        <v>1548.4</v>
      </c>
      <c r="IE14" s="219">
        <v>319.39999999999998</v>
      </c>
      <c r="IF14" s="219">
        <v>39.25</v>
      </c>
      <c r="IG14" s="219">
        <v>5.5</v>
      </c>
      <c r="IH14" s="219">
        <v>64732.05</v>
      </c>
      <c r="II14" s="395">
        <v>0</v>
      </c>
      <c r="IJ14" s="219">
        <v>0</v>
      </c>
      <c r="IK14" s="219">
        <v>0</v>
      </c>
      <c r="IL14" s="219">
        <v>0</v>
      </c>
      <c r="IM14" s="219">
        <v>0</v>
      </c>
      <c r="IN14" s="219">
        <v>0</v>
      </c>
      <c r="IO14" s="219">
        <v>0</v>
      </c>
      <c r="IP14" s="219">
        <v>0</v>
      </c>
      <c r="IQ14" s="219">
        <v>0</v>
      </c>
      <c r="IR14" s="219">
        <v>0</v>
      </c>
      <c r="IS14" s="395">
        <v>0</v>
      </c>
      <c r="IT14" s="219">
        <v>1994.33</v>
      </c>
      <c r="IU14" s="219">
        <v>3087</v>
      </c>
      <c r="IV14" s="219">
        <v>8413.3700000000008</v>
      </c>
      <c r="IW14" s="219">
        <v>1261.1400000000001</v>
      </c>
      <c r="IX14" s="219">
        <v>173.3</v>
      </c>
      <c r="IY14" s="219">
        <v>25.39</v>
      </c>
      <c r="IZ14" s="219">
        <v>1.57</v>
      </c>
      <c r="JA14" s="219">
        <v>0</v>
      </c>
      <c r="JB14" s="219">
        <v>14956.1</v>
      </c>
      <c r="JC14" s="395">
        <v>0.6</v>
      </c>
      <c r="JD14" s="219">
        <v>2236.1999999999998</v>
      </c>
      <c r="JE14" s="219">
        <v>4999.3999999999996</v>
      </c>
      <c r="JF14" s="219">
        <v>27678.6</v>
      </c>
      <c r="JG14" s="219">
        <v>7142.1</v>
      </c>
      <c r="JH14" s="219">
        <v>1680.7</v>
      </c>
      <c r="JI14" s="219">
        <v>424.7</v>
      </c>
      <c r="JJ14" s="219">
        <v>62.8</v>
      </c>
      <c r="JK14" s="219">
        <v>11</v>
      </c>
      <c r="JL14" s="219">
        <v>44236.1</v>
      </c>
      <c r="JM14" s="457">
        <v>0</v>
      </c>
      <c r="JN14" s="397">
        <v>44236.1</v>
      </c>
      <c r="JP14" s="460"/>
      <c r="JQ14" s="460"/>
      <c r="JR14" s="460"/>
      <c r="JS14" s="460"/>
      <c r="JT14" s="460"/>
      <c r="JU14" s="460"/>
      <c r="JV14" s="460"/>
      <c r="JW14" s="460"/>
      <c r="JX14" s="460"/>
      <c r="JY14" s="460"/>
      <c r="KA14" s="460"/>
      <c r="KB14" s="460"/>
    </row>
    <row r="15" spans="1:292" x14ac:dyDescent="0.2">
      <c r="A15" s="215" t="s">
        <v>163</v>
      </c>
      <c r="B15" s="216" t="s">
        <v>289</v>
      </c>
      <c r="C15" s="217" t="s">
        <v>109</v>
      </c>
      <c r="D15" s="218" t="s">
        <v>162</v>
      </c>
      <c r="E15" s="158">
        <v>3481</v>
      </c>
      <c r="F15" s="158">
        <v>9975</v>
      </c>
      <c r="G15" s="158">
        <v>28096</v>
      </c>
      <c r="H15" s="158">
        <v>33158</v>
      </c>
      <c r="I15" s="158">
        <v>29984</v>
      </c>
      <c r="J15" s="158">
        <v>19139</v>
      </c>
      <c r="K15" s="158">
        <v>15686</v>
      </c>
      <c r="L15" s="158">
        <v>4038</v>
      </c>
      <c r="M15" s="349">
        <v>143557</v>
      </c>
      <c r="N15" s="158">
        <v>99</v>
      </c>
      <c r="O15" s="158">
        <v>245</v>
      </c>
      <c r="P15" s="158">
        <v>570</v>
      </c>
      <c r="Q15" s="158">
        <v>582</v>
      </c>
      <c r="R15" s="158">
        <v>367</v>
      </c>
      <c r="S15" s="158">
        <v>244</v>
      </c>
      <c r="T15" s="158">
        <v>218</v>
      </c>
      <c r="U15" s="158">
        <v>69</v>
      </c>
      <c r="V15" s="349">
        <v>2394</v>
      </c>
      <c r="W15" s="158">
        <v>0</v>
      </c>
      <c r="X15" s="158">
        <v>0</v>
      </c>
      <c r="Y15" s="158">
        <v>0</v>
      </c>
      <c r="Z15" s="158">
        <v>0</v>
      </c>
      <c r="AA15" s="158">
        <v>0</v>
      </c>
      <c r="AB15" s="158">
        <v>0</v>
      </c>
      <c r="AC15" s="158">
        <v>0</v>
      </c>
      <c r="AD15" s="158">
        <v>0</v>
      </c>
      <c r="AE15" s="349">
        <v>0</v>
      </c>
      <c r="AF15" s="158">
        <v>3382</v>
      </c>
      <c r="AG15" s="158">
        <v>9730</v>
      </c>
      <c r="AH15" s="158">
        <v>27526</v>
      </c>
      <c r="AI15" s="158">
        <v>32576</v>
      </c>
      <c r="AJ15" s="158">
        <v>29617</v>
      </c>
      <c r="AK15" s="158">
        <v>18895</v>
      </c>
      <c r="AL15" s="158">
        <v>15468</v>
      </c>
      <c r="AM15" s="158">
        <v>3969</v>
      </c>
      <c r="AN15" s="349">
        <v>141163</v>
      </c>
      <c r="AO15" s="158">
        <v>1</v>
      </c>
      <c r="AP15" s="158">
        <v>4</v>
      </c>
      <c r="AQ15" s="158">
        <v>31</v>
      </c>
      <c r="AR15" s="158">
        <v>102</v>
      </c>
      <c r="AS15" s="158">
        <v>136</v>
      </c>
      <c r="AT15" s="158">
        <v>124</v>
      </c>
      <c r="AU15" s="158">
        <v>132</v>
      </c>
      <c r="AV15" s="158">
        <v>37</v>
      </c>
      <c r="AW15" s="349">
        <v>567</v>
      </c>
      <c r="AX15" s="158">
        <v>1</v>
      </c>
      <c r="AY15" s="158">
        <v>4</v>
      </c>
      <c r="AZ15" s="158">
        <v>31</v>
      </c>
      <c r="BA15" s="158">
        <v>102</v>
      </c>
      <c r="BB15" s="158">
        <v>136</v>
      </c>
      <c r="BC15" s="158">
        <v>124</v>
      </c>
      <c r="BD15" s="158">
        <v>132</v>
      </c>
      <c r="BE15" s="158">
        <v>37</v>
      </c>
      <c r="BF15" s="158">
        <v>0</v>
      </c>
      <c r="BG15" s="349">
        <v>567</v>
      </c>
      <c r="BH15" s="158">
        <v>1</v>
      </c>
      <c r="BI15" s="158">
        <v>3385</v>
      </c>
      <c r="BJ15" s="158">
        <v>9757</v>
      </c>
      <c r="BK15" s="158">
        <v>27597</v>
      </c>
      <c r="BL15" s="158">
        <v>32610</v>
      </c>
      <c r="BM15" s="158">
        <v>29605</v>
      </c>
      <c r="BN15" s="158">
        <v>18903</v>
      </c>
      <c r="BO15" s="158">
        <v>15373</v>
      </c>
      <c r="BP15" s="158">
        <v>3932</v>
      </c>
      <c r="BQ15" s="349">
        <v>141163</v>
      </c>
      <c r="BR15" s="158">
        <v>1</v>
      </c>
      <c r="BS15" s="158">
        <v>2243</v>
      </c>
      <c r="BT15" s="158">
        <v>5712</v>
      </c>
      <c r="BU15" s="158">
        <v>12145</v>
      </c>
      <c r="BV15" s="158">
        <v>10416</v>
      </c>
      <c r="BW15" s="158">
        <v>7124</v>
      </c>
      <c r="BX15" s="158">
        <v>3591</v>
      </c>
      <c r="BY15" s="158">
        <v>2206</v>
      </c>
      <c r="BZ15" s="158">
        <v>354</v>
      </c>
      <c r="CA15" s="349">
        <v>43792</v>
      </c>
      <c r="CB15" s="158">
        <v>0</v>
      </c>
      <c r="CC15" s="158">
        <v>13</v>
      </c>
      <c r="CD15" s="158">
        <v>107</v>
      </c>
      <c r="CE15" s="158">
        <v>374</v>
      </c>
      <c r="CF15" s="158">
        <v>481</v>
      </c>
      <c r="CG15" s="158">
        <v>339</v>
      </c>
      <c r="CH15" s="158">
        <v>226</v>
      </c>
      <c r="CI15" s="158">
        <v>111</v>
      </c>
      <c r="CJ15" s="158">
        <v>21</v>
      </c>
      <c r="CK15" s="349">
        <v>1672</v>
      </c>
      <c r="CL15" s="158">
        <v>0</v>
      </c>
      <c r="CM15" s="158">
        <v>2</v>
      </c>
      <c r="CN15" s="158">
        <v>1</v>
      </c>
      <c r="CO15" s="158">
        <v>20</v>
      </c>
      <c r="CP15" s="158">
        <v>30</v>
      </c>
      <c r="CQ15" s="158">
        <v>23</v>
      </c>
      <c r="CR15" s="158">
        <v>38</v>
      </c>
      <c r="CS15" s="158">
        <v>60</v>
      </c>
      <c r="CT15" s="158">
        <v>40</v>
      </c>
      <c r="CU15" s="349">
        <v>214</v>
      </c>
      <c r="CV15" s="158">
        <v>118</v>
      </c>
      <c r="CW15" s="158">
        <v>218</v>
      </c>
      <c r="CX15" s="158">
        <v>590</v>
      </c>
      <c r="CY15" s="158">
        <v>612</v>
      </c>
      <c r="CZ15" s="158">
        <v>434</v>
      </c>
      <c r="DA15" s="158">
        <v>295</v>
      </c>
      <c r="DB15" s="158">
        <v>250</v>
      </c>
      <c r="DC15" s="158">
        <v>108</v>
      </c>
      <c r="DD15" s="349">
        <v>2625</v>
      </c>
      <c r="DE15" s="158">
        <v>77</v>
      </c>
      <c r="DF15" s="158">
        <v>164</v>
      </c>
      <c r="DG15" s="158">
        <v>297</v>
      </c>
      <c r="DH15" s="158">
        <v>260</v>
      </c>
      <c r="DI15" s="158">
        <v>221</v>
      </c>
      <c r="DJ15" s="158">
        <v>156</v>
      </c>
      <c r="DK15" s="158">
        <v>144</v>
      </c>
      <c r="DL15" s="158">
        <v>86</v>
      </c>
      <c r="DM15" s="349">
        <v>1405</v>
      </c>
      <c r="DN15" s="158">
        <v>0</v>
      </c>
      <c r="DO15" s="158">
        <v>0</v>
      </c>
      <c r="DP15" s="158">
        <v>0</v>
      </c>
      <c r="DQ15" s="158">
        <v>0</v>
      </c>
      <c r="DR15" s="158">
        <v>0</v>
      </c>
      <c r="DS15" s="158">
        <v>0</v>
      </c>
      <c r="DT15" s="158">
        <v>0</v>
      </c>
      <c r="DU15" s="158">
        <v>0</v>
      </c>
      <c r="DV15" s="349">
        <v>0</v>
      </c>
      <c r="DW15" s="158">
        <v>11</v>
      </c>
      <c r="DX15" s="158">
        <v>30</v>
      </c>
      <c r="DY15" s="158">
        <v>52</v>
      </c>
      <c r="DZ15" s="158">
        <v>74</v>
      </c>
      <c r="EA15" s="158">
        <v>55</v>
      </c>
      <c r="EB15" s="158">
        <v>43</v>
      </c>
      <c r="EC15" s="158">
        <v>49</v>
      </c>
      <c r="ED15" s="158">
        <v>46</v>
      </c>
      <c r="EE15" s="349">
        <v>360</v>
      </c>
      <c r="EF15" s="158">
        <v>88</v>
      </c>
      <c r="EG15" s="158">
        <v>194</v>
      </c>
      <c r="EH15" s="158">
        <v>349</v>
      </c>
      <c r="EI15" s="158">
        <v>334</v>
      </c>
      <c r="EJ15" s="158">
        <v>276</v>
      </c>
      <c r="EK15" s="158">
        <v>199</v>
      </c>
      <c r="EL15" s="158">
        <v>193</v>
      </c>
      <c r="EM15" s="158">
        <v>132</v>
      </c>
      <c r="EN15" s="349">
        <v>1765</v>
      </c>
      <c r="EO15" s="158">
        <v>56</v>
      </c>
      <c r="EP15" s="158">
        <v>126</v>
      </c>
      <c r="EQ15" s="158">
        <v>187</v>
      </c>
      <c r="ER15" s="158">
        <v>197</v>
      </c>
      <c r="ES15" s="158">
        <v>182</v>
      </c>
      <c r="ET15" s="158">
        <v>152</v>
      </c>
      <c r="EU15" s="158">
        <v>153</v>
      </c>
      <c r="EV15" s="158">
        <v>114</v>
      </c>
      <c r="EW15" s="349">
        <v>1167</v>
      </c>
      <c r="EX15" s="158">
        <v>0</v>
      </c>
      <c r="EY15" s="158">
        <v>0</v>
      </c>
      <c r="EZ15" s="158">
        <v>0</v>
      </c>
      <c r="FA15" s="158">
        <v>0</v>
      </c>
      <c r="FB15" s="158">
        <v>0</v>
      </c>
      <c r="FC15" s="158">
        <v>0</v>
      </c>
      <c r="FD15" s="158">
        <v>0</v>
      </c>
      <c r="FE15" s="158">
        <v>0</v>
      </c>
      <c r="FF15" s="349">
        <v>0</v>
      </c>
      <c r="FG15" s="158">
        <v>1</v>
      </c>
      <c r="FH15" s="158">
        <v>1</v>
      </c>
      <c r="FI15" s="158">
        <v>1</v>
      </c>
      <c r="FJ15" s="158">
        <v>5</v>
      </c>
      <c r="FK15" s="158">
        <v>8</v>
      </c>
      <c r="FL15" s="158">
        <v>8</v>
      </c>
      <c r="FM15" s="158">
        <v>9</v>
      </c>
      <c r="FN15" s="158">
        <v>5</v>
      </c>
      <c r="FO15" s="349">
        <v>38</v>
      </c>
      <c r="FP15" s="158">
        <v>55</v>
      </c>
      <c r="FQ15" s="158">
        <v>125</v>
      </c>
      <c r="FR15" s="158">
        <v>186</v>
      </c>
      <c r="FS15" s="158">
        <v>192</v>
      </c>
      <c r="FT15" s="158">
        <v>174</v>
      </c>
      <c r="FU15" s="158">
        <v>144</v>
      </c>
      <c r="FV15" s="158">
        <v>144</v>
      </c>
      <c r="FW15" s="158">
        <v>109</v>
      </c>
      <c r="FX15" s="349">
        <v>1129</v>
      </c>
      <c r="FY15" s="158">
        <v>0</v>
      </c>
      <c r="FZ15" s="158">
        <v>1116</v>
      </c>
      <c r="GA15" s="158">
        <v>3907</v>
      </c>
      <c r="GB15" s="158">
        <v>15003</v>
      </c>
      <c r="GC15" s="158">
        <v>21608</v>
      </c>
      <c r="GD15" s="158">
        <v>22064</v>
      </c>
      <c r="GE15" s="158">
        <v>15004</v>
      </c>
      <c r="GF15" s="158">
        <v>12947</v>
      </c>
      <c r="GG15" s="158">
        <v>3471</v>
      </c>
      <c r="GH15" s="349">
        <v>95120</v>
      </c>
      <c r="GI15" s="158">
        <v>1</v>
      </c>
      <c r="GJ15" s="158">
        <v>2269</v>
      </c>
      <c r="GK15" s="158">
        <v>5850</v>
      </c>
      <c r="GL15" s="158">
        <v>12594</v>
      </c>
      <c r="GM15" s="158">
        <v>11002</v>
      </c>
      <c r="GN15" s="158">
        <v>7541</v>
      </c>
      <c r="GO15" s="158">
        <v>3899</v>
      </c>
      <c r="GP15" s="158">
        <v>2426</v>
      </c>
      <c r="GQ15" s="158">
        <v>461</v>
      </c>
      <c r="GR15" s="349">
        <v>46043</v>
      </c>
      <c r="GS15" s="158">
        <v>0.75</v>
      </c>
      <c r="GT15" s="158">
        <v>2825.5</v>
      </c>
      <c r="GU15" s="158">
        <v>8316.75</v>
      </c>
      <c r="GV15" s="158">
        <v>24482.15</v>
      </c>
      <c r="GW15" s="158">
        <v>29907.25</v>
      </c>
      <c r="GX15" s="158">
        <v>27755.25</v>
      </c>
      <c r="GY15" s="158">
        <v>17950.75</v>
      </c>
      <c r="GZ15" s="158">
        <v>14788.25</v>
      </c>
      <c r="HA15" s="158">
        <v>3841.25</v>
      </c>
      <c r="HB15" s="349">
        <v>129867.9</v>
      </c>
      <c r="HC15" s="395">
        <v>0</v>
      </c>
      <c r="HD15" s="396">
        <v>0</v>
      </c>
      <c r="HE15" s="396">
        <v>0</v>
      </c>
      <c r="HF15" s="396">
        <v>0</v>
      </c>
      <c r="HG15" s="396">
        <v>0</v>
      </c>
      <c r="HH15" s="396">
        <v>0</v>
      </c>
      <c r="HI15" s="396">
        <v>0</v>
      </c>
      <c r="HJ15" s="396">
        <v>0</v>
      </c>
      <c r="HK15" s="396">
        <v>0</v>
      </c>
      <c r="HL15" s="397">
        <v>0</v>
      </c>
      <c r="HM15" s="219">
        <v>0.4</v>
      </c>
      <c r="HN15" s="219">
        <v>1883.7</v>
      </c>
      <c r="HO15" s="219">
        <v>6468.6</v>
      </c>
      <c r="HP15" s="219">
        <v>21761.9</v>
      </c>
      <c r="HQ15" s="219">
        <v>29907.3</v>
      </c>
      <c r="HR15" s="219">
        <v>33923.1</v>
      </c>
      <c r="HS15" s="219">
        <v>25928.9</v>
      </c>
      <c r="HT15" s="219">
        <v>24647.1</v>
      </c>
      <c r="HU15" s="219">
        <v>7682.5</v>
      </c>
      <c r="HV15" s="219">
        <v>152203.5</v>
      </c>
      <c r="HW15" s="457">
        <v>81</v>
      </c>
      <c r="HX15" s="219">
        <v>152284.5</v>
      </c>
      <c r="HY15" s="395">
        <v>0.75</v>
      </c>
      <c r="HZ15" s="219">
        <v>2825.5</v>
      </c>
      <c r="IA15" s="219">
        <v>8316.75</v>
      </c>
      <c r="IB15" s="219">
        <v>24482.15</v>
      </c>
      <c r="IC15" s="219">
        <v>29907.25</v>
      </c>
      <c r="ID15" s="219">
        <v>27755.25</v>
      </c>
      <c r="IE15" s="219">
        <v>17950.75</v>
      </c>
      <c r="IF15" s="219">
        <v>14788.25</v>
      </c>
      <c r="IG15" s="219">
        <v>3841.25</v>
      </c>
      <c r="IH15" s="219">
        <v>129867.9</v>
      </c>
      <c r="II15" s="395">
        <v>0</v>
      </c>
      <c r="IJ15" s="219">
        <v>0</v>
      </c>
      <c r="IK15" s="219">
        <v>0</v>
      </c>
      <c r="IL15" s="219">
        <v>0</v>
      </c>
      <c r="IM15" s="219">
        <v>0</v>
      </c>
      <c r="IN15" s="219">
        <v>0</v>
      </c>
      <c r="IO15" s="219">
        <v>0</v>
      </c>
      <c r="IP15" s="219">
        <v>0</v>
      </c>
      <c r="IQ15" s="219">
        <v>0</v>
      </c>
      <c r="IR15" s="219">
        <v>0</v>
      </c>
      <c r="IS15" s="395">
        <v>0.69</v>
      </c>
      <c r="IT15" s="219">
        <v>1026.99</v>
      </c>
      <c r="IU15" s="219">
        <v>2948.62</v>
      </c>
      <c r="IV15" s="219">
        <v>5900.19</v>
      </c>
      <c r="IW15" s="219">
        <v>5463.24</v>
      </c>
      <c r="IX15" s="219">
        <v>3033.36</v>
      </c>
      <c r="IY15" s="219">
        <v>1160.57</v>
      </c>
      <c r="IZ15" s="219">
        <v>418.86</v>
      </c>
      <c r="JA15" s="219">
        <v>24.32</v>
      </c>
      <c r="JB15" s="219">
        <v>19976.84</v>
      </c>
      <c r="JC15" s="395">
        <v>0</v>
      </c>
      <c r="JD15" s="219">
        <v>1199</v>
      </c>
      <c r="JE15" s="219">
        <v>4175.2</v>
      </c>
      <c r="JF15" s="219">
        <v>16517.3</v>
      </c>
      <c r="JG15" s="219">
        <v>24444</v>
      </c>
      <c r="JH15" s="219">
        <v>30215.599999999999</v>
      </c>
      <c r="JI15" s="219">
        <v>24252.5</v>
      </c>
      <c r="JJ15" s="219">
        <v>23949</v>
      </c>
      <c r="JK15" s="219">
        <v>7633.9</v>
      </c>
      <c r="JL15" s="219">
        <v>132386.5</v>
      </c>
      <c r="JM15" s="457">
        <v>81</v>
      </c>
      <c r="JN15" s="397">
        <v>132467.5</v>
      </c>
      <c r="JP15" s="460"/>
      <c r="JQ15" s="460"/>
      <c r="JR15" s="460"/>
      <c r="JS15" s="460"/>
      <c r="JT15" s="460"/>
      <c r="JU15" s="460"/>
      <c r="JV15" s="460"/>
      <c r="JW15" s="460"/>
      <c r="JX15" s="460"/>
      <c r="JY15" s="460"/>
      <c r="KA15" s="460"/>
      <c r="KB15" s="460"/>
    </row>
    <row r="16" spans="1:292" x14ac:dyDescent="0.2">
      <c r="A16" s="215" t="s">
        <v>165</v>
      </c>
      <c r="B16" s="216" t="s">
        <v>291</v>
      </c>
      <c r="C16" s="217" t="s">
        <v>292</v>
      </c>
      <c r="D16" s="218" t="s">
        <v>164</v>
      </c>
      <c r="E16" s="158">
        <v>64120</v>
      </c>
      <c r="F16" s="158">
        <v>17289</v>
      </c>
      <c r="G16" s="158">
        <v>12606</v>
      </c>
      <c r="H16" s="158">
        <v>8229</v>
      </c>
      <c r="I16" s="158">
        <v>3499</v>
      </c>
      <c r="J16" s="158">
        <v>1367</v>
      </c>
      <c r="K16" s="158">
        <v>608</v>
      </c>
      <c r="L16" s="158">
        <v>43</v>
      </c>
      <c r="M16" s="349">
        <v>107761</v>
      </c>
      <c r="N16" s="158">
        <v>583</v>
      </c>
      <c r="O16" s="158">
        <v>174</v>
      </c>
      <c r="P16" s="158">
        <v>100</v>
      </c>
      <c r="Q16" s="158">
        <v>59</v>
      </c>
      <c r="R16" s="158">
        <v>29</v>
      </c>
      <c r="S16" s="158">
        <v>12</v>
      </c>
      <c r="T16" s="158">
        <v>9</v>
      </c>
      <c r="U16" s="158">
        <v>1</v>
      </c>
      <c r="V16" s="349">
        <v>967</v>
      </c>
      <c r="W16" s="158">
        <v>5</v>
      </c>
      <c r="X16" s="158">
        <v>2</v>
      </c>
      <c r="Y16" s="158">
        <v>0</v>
      </c>
      <c r="Z16" s="158">
        <v>0</v>
      </c>
      <c r="AA16" s="158">
        <v>0</v>
      </c>
      <c r="AB16" s="158">
        <v>0</v>
      </c>
      <c r="AC16" s="158">
        <v>0</v>
      </c>
      <c r="AD16" s="158">
        <v>0</v>
      </c>
      <c r="AE16" s="349">
        <v>7</v>
      </c>
      <c r="AF16" s="158">
        <v>63532</v>
      </c>
      <c r="AG16" s="158">
        <v>17113</v>
      </c>
      <c r="AH16" s="158">
        <v>12506</v>
      </c>
      <c r="AI16" s="158">
        <v>8170</v>
      </c>
      <c r="AJ16" s="158">
        <v>3470</v>
      </c>
      <c r="AK16" s="158">
        <v>1355</v>
      </c>
      <c r="AL16" s="158">
        <v>599</v>
      </c>
      <c r="AM16" s="158">
        <v>42</v>
      </c>
      <c r="AN16" s="349">
        <v>106787</v>
      </c>
      <c r="AO16" s="158">
        <v>376</v>
      </c>
      <c r="AP16" s="158">
        <v>123</v>
      </c>
      <c r="AQ16" s="158">
        <v>91</v>
      </c>
      <c r="AR16" s="158">
        <v>70</v>
      </c>
      <c r="AS16" s="158">
        <v>42</v>
      </c>
      <c r="AT16" s="158">
        <v>12</v>
      </c>
      <c r="AU16" s="158">
        <v>23</v>
      </c>
      <c r="AV16" s="158">
        <v>19</v>
      </c>
      <c r="AW16" s="349">
        <v>756</v>
      </c>
      <c r="AX16" s="158">
        <v>376</v>
      </c>
      <c r="AY16" s="158">
        <v>123</v>
      </c>
      <c r="AZ16" s="158">
        <v>91</v>
      </c>
      <c r="BA16" s="158">
        <v>70</v>
      </c>
      <c r="BB16" s="158">
        <v>42</v>
      </c>
      <c r="BC16" s="158">
        <v>12</v>
      </c>
      <c r="BD16" s="158">
        <v>23</v>
      </c>
      <c r="BE16" s="158">
        <v>19</v>
      </c>
      <c r="BF16" s="158">
        <v>0</v>
      </c>
      <c r="BG16" s="349">
        <v>756</v>
      </c>
      <c r="BH16" s="158">
        <v>376</v>
      </c>
      <c r="BI16" s="158">
        <v>63279</v>
      </c>
      <c r="BJ16" s="158">
        <v>17081</v>
      </c>
      <c r="BK16" s="158">
        <v>12485</v>
      </c>
      <c r="BL16" s="158">
        <v>8142</v>
      </c>
      <c r="BM16" s="158">
        <v>3440</v>
      </c>
      <c r="BN16" s="158">
        <v>1366</v>
      </c>
      <c r="BO16" s="158">
        <v>595</v>
      </c>
      <c r="BP16" s="158">
        <v>23</v>
      </c>
      <c r="BQ16" s="349">
        <v>106787</v>
      </c>
      <c r="BR16" s="158">
        <v>113</v>
      </c>
      <c r="BS16" s="158">
        <v>26773</v>
      </c>
      <c r="BT16" s="158">
        <v>4994</v>
      </c>
      <c r="BU16" s="158">
        <v>3031</v>
      </c>
      <c r="BV16" s="158">
        <v>1492</v>
      </c>
      <c r="BW16" s="158">
        <v>502</v>
      </c>
      <c r="BX16" s="158">
        <v>191</v>
      </c>
      <c r="BY16" s="158">
        <v>61</v>
      </c>
      <c r="BZ16" s="158">
        <v>1</v>
      </c>
      <c r="CA16" s="349">
        <v>37158</v>
      </c>
      <c r="CB16" s="158">
        <v>8</v>
      </c>
      <c r="CC16" s="158">
        <v>345</v>
      </c>
      <c r="CD16" s="158">
        <v>85</v>
      </c>
      <c r="CE16" s="158">
        <v>76</v>
      </c>
      <c r="CF16" s="158">
        <v>56</v>
      </c>
      <c r="CG16" s="158">
        <v>15</v>
      </c>
      <c r="CH16" s="158">
        <v>8</v>
      </c>
      <c r="CI16" s="158">
        <v>0</v>
      </c>
      <c r="CJ16" s="158">
        <v>0</v>
      </c>
      <c r="CK16" s="349">
        <v>593</v>
      </c>
      <c r="CL16" s="158">
        <v>0</v>
      </c>
      <c r="CM16" s="158">
        <v>35</v>
      </c>
      <c r="CN16" s="158">
        <v>6</v>
      </c>
      <c r="CO16" s="158">
        <v>4</v>
      </c>
      <c r="CP16" s="158">
        <v>8</v>
      </c>
      <c r="CQ16" s="158">
        <v>4</v>
      </c>
      <c r="CR16" s="158">
        <v>20</v>
      </c>
      <c r="CS16" s="158">
        <v>22</v>
      </c>
      <c r="CT16" s="158">
        <v>3</v>
      </c>
      <c r="CU16" s="349">
        <v>102</v>
      </c>
      <c r="CV16" s="158">
        <v>27</v>
      </c>
      <c r="CW16" s="158">
        <v>22</v>
      </c>
      <c r="CX16" s="158">
        <v>12</v>
      </c>
      <c r="CY16" s="158">
        <v>6</v>
      </c>
      <c r="CZ16" s="158">
        <v>9</v>
      </c>
      <c r="DA16" s="158">
        <v>2</v>
      </c>
      <c r="DB16" s="158">
        <v>3</v>
      </c>
      <c r="DC16" s="158">
        <v>0</v>
      </c>
      <c r="DD16" s="349">
        <v>81</v>
      </c>
      <c r="DE16" s="158">
        <v>1650</v>
      </c>
      <c r="DF16" s="158">
        <v>277</v>
      </c>
      <c r="DG16" s="158">
        <v>172</v>
      </c>
      <c r="DH16" s="158">
        <v>109</v>
      </c>
      <c r="DI16" s="158">
        <v>41</v>
      </c>
      <c r="DJ16" s="158">
        <v>18</v>
      </c>
      <c r="DK16" s="158">
        <v>17</v>
      </c>
      <c r="DL16" s="158">
        <v>0</v>
      </c>
      <c r="DM16" s="349">
        <v>2284</v>
      </c>
      <c r="DN16" s="158">
        <v>64</v>
      </c>
      <c r="DO16" s="158">
        <v>18</v>
      </c>
      <c r="DP16" s="158">
        <v>17</v>
      </c>
      <c r="DQ16" s="158">
        <v>11</v>
      </c>
      <c r="DR16" s="158">
        <v>4</v>
      </c>
      <c r="DS16" s="158">
        <v>0</v>
      </c>
      <c r="DT16" s="158">
        <v>1</v>
      </c>
      <c r="DU16" s="158">
        <v>1</v>
      </c>
      <c r="DV16" s="349">
        <v>116</v>
      </c>
      <c r="DW16" s="158">
        <v>266</v>
      </c>
      <c r="DX16" s="158">
        <v>59</v>
      </c>
      <c r="DY16" s="158">
        <v>19</v>
      </c>
      <c r="DZ16" s="158">
        <v>22</v>
      </c>
      <c r="EA16" s="158">
        <v>7</v>
      </c>
      <c r="EB16" s="158">
        <v>4</v>
      </c>
      <c r="EC16" s="158">
        <v>5</v>
      </c>
      <c r="ED16" s="158">
        <v>1</v>
      </c>
      <c r="EE16" s="349">
        <v>383</v>
      </c>
      <c r="EF16" s="158">
        <v>1980</v>
      </c>
      <c r="EG16" s="158">
        <v>354</v>
      </c>
      <c r="EH16" s="158">
        <v>208</v>
      </c>
      <c r="EI16" s="158">
        <v>142</v>
      </c>
      <c r="EJ16" s="158">
        <v>52</v>
      </c>
      <c r="EK16" s="158">
        <v>22</v>
      </c>
      <c r="EL16" s="158">
        <v>23</v>
      </c>
      <c r="EM16" s="158">
        <v>2</v>
      </c>
      <c r="EN16" s="349">
        <v>2783</v>
      </c>
      <c r="EO16" s="158">
        <v>1106</v>
      </c>
      <c r="EP16" s="158">
        <v>239</v>
      </c>
      <c r="EQ16" s="158">
        <v>134</v>
      </c>
      <c r="ER16" s="158">
        <v>103</v>
      </c>
      <c r="ES16" s="158">
        <v>33</v>
      </c>
      <c r="ET16" s="158">
        <v>14</v>
      </c>
      <c r="EU16" s="158">
        <v>20</v>
      </c>
      <c r="EV16" s="158">
        <v>2</v>
      </c>
      <c r="EW16" s="349">
        <v>1651</v>
      </c>
      <c r="EX16" s="158">
        <v>0</v>
      </c>
      <c r="EY16" s="158">
        <v>0</v>
      </c>
      <c r="EZ16" s="158">
        <v>0</v>
      </c>
      <c r="FA16" s="158">
        <v>0</v>
      </c>
      <c r="FB16" s="158">
        <v>0</v>
      </c>
      <c r="FC16" s="158">
        <v>0</v>
      </c>
      <c r="FD16" s="158">
        <v>0</v>
      </c>
      <c r="FE16" s="158">
        <v>0</v>
      </c>
      <c r="FF16" s="349">
        <v>0</v>
      </c>
      <c r="FG16" s="158">
        <v>56</v>
      </c>
      <c r="FH16" s="158">
        <v>15</v>
      </c>
      <c r="FI16" s="158">
        <v>13</v>
      </c>
      <c r="FJ16" s="158">
        <v>8</v>
      </c>
      <c r="FK16" s="158">
        <v>3</v>
      </c>
      <c r="FL16" s="158">
        <v>0</v>
      </c>
      <c r="FM16" s="158">
        <v>1</v>
      </c>
      <c r="FN16" s="158">
        <v>1</v>
      </c>
      <c r="FO16" s="349">
        <v>97</v>
      </c>
      <c r="FP16" s="158">
        <v>1050</v>
      </c>
      <c r="FQ16" s="158">
        <v>224</v>
      </c>
      <c r="FR16" s="158">
        <v>121</v>
      </c>
      <c r="FS16" s="158">
        <v>95</v>
      </c>
      <c r="FT16" s="158">
        <v>30</v>
      </c>
      <c r="FU16" s="158">
        <v>14</v>
      </c>
      <c r="FV16" s="158">
        <v>19</v>
      </c>
      <c r="FW16" s="158">
        <v>1</v>
      </c>
      <c r="FX16" s="349">
        <v>1554</v>
      </c>
      <c r="FY16" s="158">
        <v>255</v>
      </c>
      <c r="FZ16" s="158">
        <v>35796</v>
      </c>
      <c r="GA16" s="158">
        <v>11919</v>
      </c>
      <c r="GB16" s="158">
        <v>9338</v>
      </c>
      <c r="GC16" s="158">
        <v>6553</v>
      </c>
      <c r="GD16" s="158">
        <v>2908</v>
      </c>
      <c r="GE16" s="158">
        <v>1143</v>
      </c>
      <c r="GF16" s="158">
        <v>506</v>
      </c>
      <c r="GG16" s="158">
        <v>17</v>
      </c>
      <c r="GH16" s="349">
        <v>68435</v>
      </c>
      <c r="GI16" s="158">
        <v>121</v>
      </c>
      <c r="GJ16" s="158">
        <v>27483</v>
      </c>
      <c r="GK16" s="158">
        <v>5162</v>
      </c>
      <c r="GL16" s="158">
        <v>3147</v>
      </c>
      <c r="GM16" s="158">
        <v>1589</v>
      </c>
      <c r="GN16" s="158">
        <v>532</v>
      </c>
      <c r="GO16" s="158">
        <v>223</v>
      </c>
      <c r="GP16" s="158">
        <v>89</v>
      </c>
      <c r="GQ16" s="158">
        <v>6</v>
      </c>
      <c r="GR16" s="349">
        <v>38352</v>
      </c>
      <c r="GS16" s="158">
        <v>345.75</v>
      </c>
      <c r="GT16" s="158">
        <v>56599</v>
      </c>
      <c r="GU16" s="158">
        <v>15833.25</v>
      </c>
      <c r="GV16" s="158">
        <v>11711.5</v>
      </c>
      <c r="GW16" s="158">
        <v>7759.25</v>
      </c>
      <c r="GX16" s="158">
        <v>3311.25</v>
      </c>
      <c r="GY16" s="158">
        <v>1308.25</v>
      </c>
      <c r="GZ16" s="158">
        <v>571</v>
      </c>
      <c r="HA16" s="158">
        <v>21.5</v>
      </c>
      <c r="HB16" s="349">
        <v>97460.75</v>
      </c>
      <c r="HC16" s="395">
        <v>0</v>
      </c>
      <c r="HD16" s="396">
        <v>3.5</v>
      </c>
      <c r="HE16" s="396">
        <v>0</v>
      </c>
      <c r="HF16" s="396">
        <v>0</v>
      </c>
      <c r="HG16" s="396">
        <v>0.5</v>
      </c>
      <c r="HH16" s="396">
        <v>0</v>
      </c>
      <c r="HI16" s="396">
        <v>0</v>
      </c>
      <c r="HJ16" s="396">
        <v>0</v>
      </c>
      <c r="HK16" s="396">
        <v>0</v>
      </c>
      <c r="HL16" s="397">
        <v>4</v>
      </c>
      <c r="HM16" s="219">
        <v>192.1</v>
      </c>
      <c r="HN16" s="219">
        <v>37730.300000000003</v>
      </c>
      <c r="HO16" s="219">
        <v>12314.8</v>
      </c>
      <c r="HP16" s="219">
        <v>10410.200000000001</v>
      </c>
      <c r="HQ16" s="219">
        <v>7758.8</v>
      </c>
      <c r="HR16" s="219">
        <v>4047.1</v>
      </c>
      <c r="HS16" s="219">
        <v>1889.7</v>
      </c>
      <c r="HT16" s="219">
        <v>951.7</v>
      </c>
      <c r="HU16" s="219">
        <v>43</v>
      </c>
      <c r="HV16" s="219">
        <v>75337.7</v>
      </c>
      <c r="HW16" s="457">
        <v>0</v>
      </c>
      <c r="HX16" s="219">
        <v>75337.7</v>
      </c>
      <c r="HY16" s="395">
        <v>345.75</v>
      </c>
      <c r="HZ16" s="219">
        <v>56599</v>
      </c>
      <c r="IA16" s="219">
        <v>15833.25</v>
      </c>
      <c r="IB16" s="219">
        <v>11711.5</v>
      </c>
      <c r="IC16" s="219">
        <v>7759.25</v>
      </c>
      <c r="ID16" s="219">
        <v>3311.25</v>
      </c>
      <c r="IE16" s="219">
        <v>1308.25</v>
      </c>
      <c r="IF16" s="219">
        <v>571</v>
      </c>
      <c r="IG16" s="219">
        <v>21.5</v>
      </c>
      <c r="IH16" s="219">
        <v>97460.75</v>
      </c>
      <c r="II16" s="395">
        <v>0</v>
      </c>
      <c r="IJ16" s="219">
        <v>3.5</v>
      </c>
      <c r="IK16" s="219">
        <v>0</v>
      </c>
      <c r="IL16" s="219">
        <v>0</v>
      </c>
      <c r="IM16" s="219">
        <v>0.5</v>
      </c>
      <c r="IN16" s="219">
        <v>0</v>
      </c>
      <c r="IO16" s="219">
        <v>0</v>
      </c>
      <c r="IP16" s="219">
        <v>0</v>
      </c>
      <c r="IQ16" s="219">
        <v>0</v>
      </c>
      <c r="IR16" s="219">
        <v>4</v>
      </c>
      <c r="IS16" s="395">
        <v>107.45</v>
      </c>
      <c r="IT16" s="219">
        <v>14595.72</v>
      </c>
      <c r="IU16" s="219">
        <v>1415.39</v>
      </c>
      <c r="IV16" s="219">
        <v>654.26</v>
      </c>
      <c r="IW16" s="219">
        <v>236.72</v>
      </c>
      <c r="IX16" s="219">
        <v>55.25</v>
      </c>
      <c r="IY16" s="219">
        <v>20.420000000000002</v>
      </c>
      <c r="IZ16" s="219">
        <v>1.58</v>
      </c>
      <c r="JA16" s="219">
        <v>0</v>
      </c>
      <c r="JB16" s="219">
        <v>17086.79</v>
      </c>
      <c r="JC16" s="395">
        <v>132.4</v>
      </c>
      <c r="JD16" s="219">
        <v>27999.9</v>
      </c>
      <c r="JE16" s="219">
        <v>11213.9</v>
      </c>
      <c r="JF16" s="219">
        <v>9828.7000000000007</v>
      </c>
      <c r="JG16" s="219">
        <v>7522</v>
      </c>
      <c r="JH16" s="219">
        <v>3979.6</v>
      </c>
      <c r="JI16" s="219">
        <v>1860.2</v>
      </c>
      <c r="JJ16" s="219">
        <v>949</v>
      </c>
      <c r="JK16" s="219">
        <v>43</v>
      </c>
      <c r="JL16" s="219">
        <v>63528.7</v>
      </c>
      <c r="JM16" s="457">
        <v>0</v>
      </c>
      <c r="JN16" s="397">
        <v>63528.7</v>
      </c>
      <c r="JP16" s="460"/>
      <c r="JQ16" s="460"/>
      <c r="JR16" s="460"/>
      <c r="JS16" s="460"/>
      <c r="JT16" s="460"/>
      <c r="JU16" s="460"/>
      <c r="JV16" s="460"/>
      <c r="JW16" s="460"/>
      <c r="JX16" s="460"/>
      <c r="JY16" s="460"/>
      <c r="KA16" s="460"/>
      <c r="KB16" s="460"/>
    </row>
    <row r="17" spans="1:288" x14ac:dyDescent="0.2">
      <c r="A17" s="215" t="s">
        <v>167</v>
      </c>
      <c r="B17" s="216" t="s">
        <v>285</v>
      </c>
      <c r="C17" s="217" t="s">
        <v>287</v>
      </c>
      <c r="D17" s="218" t="s">
        <v>166</v>
      </c>
      <c r="E17" s="158">
        <v>19760</v>
      </c>
      <c r="F17" s="158">
        <v>5425</v>
      </c>
      <c r="G17" s="158">
        <v>4625</v>
      </c>
      <c r="H17" s="158">
        <v>2288</v>
      </c>
      <c r="I17" s="158">
        <v>976</v>
      </c>
      <c r="J17" s="158">
        <v>234</v>
      </c>
      <c r="K17" s="158">
        <v>69</v>
      </c>
      <c r="L17" s="158">
        <v>9</v>
      </c>
      <c r="M17" s="349">
        <v>33386</v>
      </c>
      <c r="N17" s="158">
        <v>293</v>
      </c>
      <c r="O17" s="158">
        <v>75</v>
      </c>
      <c r="P17" s="158">
        <v>48</v>
      </c>
      <c r="Q17" s="158">
        <v>32</v>
      </c>
      <c r="R17" s="158">
        <v>6</v>
      </c>
      <c r="S17" s="158">
        <v>4</v>
      </c>
      <c r="T17" s="158">
        <v>1</v>
      </c>
      <c r="U17" s="158">
        <v>0</v>
      </c>
      <c r="V17" s="349">
        <v>459</v>
      </c>
      <c r="W17" s="158">
        <v>0</v>
      </c>
      <c r="X17" s="158">
        <v>0</v>
      </c>
      <c r="Y17" s="158">
        <v>0</v>
      </c>
      <c r="Z17" s="158">
        <v>0</v>
      </c>
      <c r="AA17" s="158">
        <v>0</v>
      </c>
      <c r="AB17" s="158">
        <v>0</v>
      </c>
      <c r="AC17" s="158">
        <v>0</v>
      </c>
      <c r="AD17" s="158">
        <v>0</v>
      </c>
      <c r="AE17" s="349">
        <v>0</v>
      </c>
      <c r="AF17" s="158">
        <v>19467</v>
      </c>
      <c r="AG17" s="158">
        <v>5350</v>
      </c>
      <c r="AH17" s="158">
        <v>4577</v>
      </c>
      <c r="AI17" s="158">
        <v>2256</v>
      </c>
      <c r="AJ17" s="158">
        <v>970</v>
      </c>
      <c r="AK17" s="158">
        <v>230</v>
      </c>
      <c r="AL17" s="158">
        <v>68</v>
      </c>
      <c r="AM17" s="158">
        <v>9</v>
      </c>
      <c r="AN17" s="349">
        <v>32927</v>
      </c>
      <c r="AO17" s="158">
        <v>48</v>
      </c>
      <c r="AP17" s="158">
        <v>45</v>
      </c>
      <c r="AQ17" s="158">
        <v>39</v>
      </c>
      <c r="AR17" s="158">
        <v>31</v>
      </c>
      <c r="AS17" s="158">
        <v>11</v>
      </c>
      <c r="AT17" s="158">
        <v>5</v>
      </c>
      <c r="AU17" s="158">
        <v>4</v>
      </c>
      <c r="AV17" s="158">
        <v>8</v>
      </c>
      <c r="AW17" s="349">
        <v>191</v>
      </c>
      <c r="AX17" s="158">
        <v>48</v>
      </c>
      <c r="AY17" s="158">
        <v>45</v>
      </c>
      <c r="AZ17" s="158">
        <v>39</v>
      </c>
      <c r="BA17" s="158">
        <v>31</v>
      </c>
      <c r="BB17" s="158">
        <v>11</v>
      </c>
      <c r="BC17" s="158">
        <v>5</v>
      </c>
      <c r="BD17" s="158">
        <v>4</v>
      </c>
      <c r="BE17" s="158">
        <v>8</v>
      </c>
      <c r="BF17" s="158">
        <v>0</v>
      </c>
      <c r="BG17" s="349">
        <v>191</v>
      </c>
      <c r="BH17" s="158">
        <v>48</v>
      </c>
      <c r="BI17" s="158">
        <v>19464</v>
      </c>
      <c r="BJ17" s="158">
        <v>5344</v>
      </c>
      <c r="BK17" s="158">
        <v>4569</v>
      </c>
      <c r="BL17" s="158">
        <v>2236</v>
      </c>
      <c r="BM17" s="158">
        <v>964</v>
      </c>
      <c r="BN17" s="158">
        <v>229</v>
      </c>
      <c r="BO17" s="158">
        <v>72</v>
      </c>
      <c r="BP17" s="158">
        <v>1</v>
      </c>
      <c r="BQ17" s="349">
        <v>32927</v>
      </c>
      <c r="BR17" s="158">
        <v>16</v>
      </c>
      <c r="BS17" s="158">
        <v>8786</v>
      </c>
      <c r="BT17" s="158">
        <v>1509</v>
      </c>
      <c r="BU17" s="158">
        <v>1130</v>
      </c>
      <c r="BV17" s="158">
        <v>461</v>
      </c>
      <c r="BW17" s="158">
        <v>134</v>
      </c>
      <c r="BX17" s="158">
        <v>30</v>
      </c>
      <c r="BY17" s="158">
        <v>8</v>
      </c>
      <c r="BZ17" s="158">
        <v>0</v>
      </c>
      <c r="CA17" s="349">
        <v>12074</v>
      </c>
      <c r="CB17" s="158">
        <v>0</v>
      </c>
      <c r="CC17" s="158">
        <v>152</v>
      </c>
      <c r="CD17" s="158">
        <v>59</v>
      </c>
      <c r="CE17" s="158">
        <v>47</v>
      </c>
      <c r="CF17" s="158">
        <v>20</v>
      </c>
      <c r="CG17" s="158">
        <v>9</v>
      </c>
      <c r="CH17" s="158">
        <v>3</v>
      </c>
      <c r="CI17" s="158">
        <v>6</v>
      </c>
      <c r="CJ17" s="158">
        <v>0</v>
      </c>
      <c r="CK17" s="349">
        <v>296</v>
      </c>
      <c r="CL17" s="158">
        <v>2</v>
      </c>
      <c r="CM17" s="158">
        <v>27</v>
      </c>
      <c r="CN17" s="158">
        <v>5</v>
      </c>
      <c r="CO17" s="158">
        <v>1</v>
      </c>
      <c r="CP17" s="158">
        <v>0</v>
      </c>
      <c r="CQ17" s="158">
        <v>3</v>
      </c>
      <c r="CR17" s="158">
        <v>0</v>
      </c>
      <c r="CS17" s="158">
        <v>5</v>
      </c>
      <c r="CT17" s="158">
        <v>0</v>
      </c>
      <c r="CU17" s="349">
        <v>43</v>
      </c>
      <c r="CV17" s="158">
        <v>226</v>
      </c>
      <c r="CW17" s="158">
        <v>54</v>
      </c>
      <c r="CX17" s="158">
        <v>30</v>
      </c>
      <c r="CY17" s="158">
        <v>24</v>
      </c>
      <c r="CZ17" s="158">
        <v>4</v>
      </c>
      <c r="DA17" s="158">
        <v>2</v>
      </c>
      <c r="DB17" s="158">
        <v>1</v>
      </c>
      <c r="DC17" s="158">
        <v>0</v>
      </c>
      <c r="DD17" s="349">
        <v>341</v>
      </c>
      <c r="DE17" s="158">
        <v>307</v>
      </c>
      <c r="DF17" s="158">
        <v>36</v>
      </c>
      <c r="DG17" s="158">
        <v>29</v>
      </c>
      <c r="DH17" s="158">
        <v>11</v>
      </c>
      <c r="DI17" s="158">
        <v>8</v>
      </c>
      <c r="DJ17" s="158">
        <v>3</v>
      </c>
      <c r="DK17" s="158">
        <v>0</v>
      </c>
      <c r="DL17" s="158">
        <v>0</v>
      </c>
      <c r="DM17" s="349">
        <v>394</v>
      </c>
      <c r="DN17" s="158">
        <v>672</v>
      </c>
      <c r="DO17" s="158">
        <v>51</v>
      </c>
      <c r="DP17" s="158">
        <v>31</v>
      </c>
      <c r="DQ17" s="158">
        <v>13</v>
      </c>
      <c r="DR17" s="158">
        <v>8</v>
      </c>
      <c r="DS17" s="158">
        <v>2</v>
      </c>
      <c r="DT17" s="158">
        <v>0</v>
      </c>
      <c r="DU17" s="158">
        <v>0</v>
      </c>
      <c r="DV17" s="349">
        <v>777</v>
      </c>
      <c r="DW17" s="158">
        <v>177</v>
      </c>
      <c r="DX17" s="158">
        <v>12</v>
      </c>
      <c r="DY17" s="158">
        <v>6</v>
      </c>
      <c r="DZ17" s="158">
        <v>3</v>
      </c>
      <c r="EA17" s="158">
        <v>0</v>
      </c>
      <c r="EB17" s="158">
        <v>0</v>
      </c>
      <c r="EC17" s="158">
        <v>0</v>
      </c>
      <c r="ED17" s="158">
        <v>0</v>
      </c>
      <c r="EE17" s="349">
        <v>198</v>
      </c>
      <c r="EF17" s="158">
        <v>1156</v>
      </c>
      <c r="EG17" s="158">
        <v>99</v>
      </c>
      <c r="EH17" s="158">
        <v>66</v>
      </c>
      <c r="EI17" s="158">
        <v>27</v>
      </c>
      <c r="EJ17" s="158">
        <v>16</v>
      </c>
      <c r="EK17" s="158">
        <v>5</v>
      </c>
      <c r="EL17" s="158">
        <v>0</v>
      </c>
      <c r="EM17" s="158">
        <v>0</v>
      </c>
      <c r="EN17" s="349">
        <v>1369</v>
      </c>
      <c r="EO17" s="158">
        <v>854</v>
      </c>
      <c r="EP17" s="158">
        <v>71</v>
      </c>
      <c r="EQ17" s="158">
        <v>47</v>
      </c>
      <c r="ER17" s="158">
        <v>21</v>
      </c>
      <c r="ES17" s="158">
        <v>10</v>
      </c>
      <c r="ET17" s="158">
        <v>3</v>
      </c>
      <c r="EU17" s="158">
        <v>0</v>
      </c>
      <c r="EV17" s="158">
        <v>0</v>
      </c>
      <c r="EW17" s="349">
        <v>1006</v>
      </c>
      <c r="EX17" s="158">
        <v>0</v>
      </c>
      <c r="EY17" s="158">
        <v>0</v>
      </c>
      <c r="EZ17" s="158">
        <v>0</v>
      </c>
      <c r="FA17" s="158">
        <v>0</v>
      </c>
      <c r="FB17" s="158">
        <v>0</v>
      </c>
      <c r="FC17" s="158">
        <v>0</v>
      </c>
      <c r="FD17" s="158">
        <v>0</v>
      </c>
      <c r="FE17" s="158">
        <v>0</v>
      </c>
      <c r="FF17" s="349">
        <v>0</v>
      </c>
      <c r="FG17" s="158">
        <v>370</v>
      </c>
      <c r="FH17" s="158">
        <v>23</v>
      </c>
      <c r="FI17" s="158">
        <v>12</v>
      </c>
      <c r="FJ17" s="158">
        <v>7</v>
      </c>
      <c r="FK17" s="158">
        <v>2</v>
      </c>
      <c r="FL17" s="158">
        <v>0</v>
      </c>
      <c r="FM17" s="158">
        <v>0</v>
      </c>
      <c r="FN17" s="158">
        <v>0</v>
      </c>
      <c r="FO17" s="349">
        <v>414</v>
      </c>
      <c r="FP17" s="158">
        <v>484</v>
      </c>
      <c r="FQ17" s="158">
        <v>48</v>
      </c>
      <c r="FR17" s="158">
        <v>35</v>
      </c>
      <c r="FS17" s="158">
        <v>14</v>
      </c>
      <c r="FT17" s="158">
        <v>8</v>
      </c>
      <c r="FU17" s="158">
        <v>3</v>
      </c>
      <c r="FV17" s="158">
        <v>0</v>
      </c>
      <c r="FW17" s="158">
        <v>0</v>
      </c>
      <c r="FX17" s="349">
        <v>592</v>
      </c>
      <c r="FY17" s="158">
        <v>30</v>
      </c>
      <c r="FZ17" s="158">
        <v>9650</v>
      </c>
      <c r="GA17" s="158">
        <v>3708</v>
      </c>
      <c r="GB17" s="158">
        <v>3354</v>
      </c>
      <c r="GC17" s="158">
        <v>1739</v>
      </c>
      <c r="GD17" s="158">
        <v>810</v>
      </c>
      <c r="GE17" s="158">
        <v>194</v>
      </c>
      <c r="GF17" s="158">
        <v>53</v>
      </c>
      <c r="GG17" s="158">
        <v>1</v>
      </c>
      <c r="GH17" s="349">
        <v>19539</v>
      </c>
      <c r="GI17" s="158">
        <v>18</v>
      </c>
      <c r="GJ17" s="158">
        <v>9814</v>
      </c>
      <c r="GK17" s="158">
        <v>1636</v>
      </c>
      <c r="GL17" s="158">
        <v>1215</v>
      </c>
      <c r="GM17" s="158">
        <v>497</v>
      </c>
      <c r="GN17" s="158">
        <v>154</v>
      </c>
      <c r="GO17" s="158">
        <v>35</v>
      </c>
      <c r="GP17" s="158">
        <v>19</v>
      </c>
      <c r="GQ17" s="158">
        <v>0</v>
      </c>
      <c r="GR17" s="349">
        <v>13388</v>
      </c>
      <c r="GS17" s="158">
        <v>43</v>
      </c>
      <c r="GT17" s="158">
        <v>16632.5</v>
      </c>
      <c r="GU17" s="158">
        <v>4904.5</v>
      </c>
      <c r="GV17" s="158">
        <v>4246.25</v>
      </c>
      <c r="GW17" s="158">
        <v>2104.25</v>
      </c>
      <c r="GX17" s="158">
        <v>918.75</v>
      </c>
      <c r="GY17" s="158">
        <v>218.75</v>
      </c>
      <c r="GZ17" s="158">
        <v>66</v>
      </c>
      <c r="HA17" s="158">
        <v>1</v>
      </c>
      <c r="HB17" s="349">
        <v>29135</v>
      </c>
      <c r="HC17" s="395">
        <v>0</v>
      </c>
      <c r="HD17" s="396">
        <v>1</v>
      </c>
      <c r="HE17" s="396">
        <v>0</v>
      </c>
      <c r="HF17" s="396">
        <v>0</v>
      </c>
      <c r="HG17" s="396">
        <v>0</v>
      </c>
      <c r="HH17" s="396">
        <v>0</v>
      </c>
      <c r="HI17" s="396">
        <v>0</v>
      </c>
      <c r="HJ17" s="396">
        <v>0</v>
      </c>
      <c r="HK17" s="396">
        <v>0</v>
      </c>
      <c r="HL17" s="397">
        <v>1</v>
      </c>
      <c r="HM17" s="219">
        <v>23.9</v>
      </c>
      <c r="HN17" s="219">
        <v>11087.7</v>
      </c>
      <c r="HO17" s="219">
        <v>3814.6</v>
      </c>
      <c r="HP17" s="219">
        <v>3774.4</v>
      </c>
      <c r="HQ17" s="219">
        <v>2104.3000000000002</v>
      </c>
      <c r="HR17" s="219">
        <v>1122.9000000000001</v>
      </c>
      <c r="HS17" s="219">
        <v>316</v>
      </c>
      <c r="HT17" s="219">
        <v>110</v>
      </c>
      <c r="HU17" s="219">
        <v>2</v>
      </c>
      <c r="HV17" s="219">
        <v>22355.8</v>
      </c>
      <c r="HW17" s="457">
        <v>0</v>
      </c>
      <c r="HX17" s="219">
        <v>22355.8</v>
      </c>
      <c r="HY17" s="395">
        <v>43</v>
      </c>
      <c r="HZ17" s="219">
        <v>16632.5</v>
      </c>
      <c r="IA17" s="219">
        <v>4904.5</v>
      </c>
      <c r="IB17" s="219">
        <v>4246.25</v>
      </c>
      <c r="IC17" s="219">
        <v>2104.25</v>
      </c>
      <c r="ID17" s="219">
        <v>918.75</v>
      </c>
      <c r="IE17" s="219">
        <v>218.75</v>
      </c>
      <c r="IF17" s="219">
        <v>66</v>
      </c>
      <c r="IG17" s="219">
        <v>1</v>
      </c>
      <c r="IH17" s="219">
        <v>29135</v>
      </c>
      <c r="II17" s="395">
        <v>0</v>
      </c>
      <c r="IJ17" s="219">
        <v>1</v>
      </c>
      <c r="IK17" s="219">
        <v>0</v>
      </c>
      <c r="IL17" s="219">
        <v>0</v>
      </c>
      <c r="IM17" s="219">
        <v>0</v>
      </c>
      <c r="IN17" s="219">
        <v>0</v>
      </c>
      <c r="IO17" s="219">
        <v>0</v>
      </c>
      <c r="IP17" s="219">
        <v>0</v>
      </c>
      <c r="IQ17" s="219">
        <v>0</v>
      </c>
      <c r="IR17" s="219">
        <v>1</v>
      </c>
      <c r="IS17" s="395">
        <v>14.13</v>
      </c>
      <c r="IT17" s="219">
        <v>4717.2299999999996</v>
      </c>
      <c r="IU17" s="219">
        <v>454.33</v>
      </c>
      <c r="IV17" s="219">
        <v>205.67</v>
      </c>
      <c r="IW17" s="219">
        <v>60.96</v>
      </c>
      <c r="IX17" s="219">
        <v>20.239999999999998</v>
      </c>
      <c r="IY17" s="219">
        <v>1.55</v>
      </c>
      <c r="IZ17" s="219">
        <v>0</v>
      </c>
      <c r="JA17" s="219">
        <v>0</v>
      </c>
      <c r="JB17" s="219">
        <v>5474.11</v>
      </c>
      <c r="JC17" s="395">
        <v>16</v>
      </c>
      <c r="JD17" s="219">
        <v>7942.8</v>
      </c>
      <c r="JE17" s="219">
        <v>3461.2</v>
      </c>
      <c r="JF17" s="219">
        <v>3591.6</v>
      </c>
      <c r="JG17" s="219">
        <v>2043.3</v>
      </c>
      <c r="JH17" s="219">
        <v>1098.2</v>
      </c>
      <c r="JI17" s="219">
        <v>313.7</v>
      </c>
      <c r="JJ17" s="219">
        <v>110</v>
      </c>
      <c r="JK17" s="219">
        <v>2</v>
      </c>
      <c r="JL17" s="219">
        <v>18578.8</v>
      </c>
      <c r="JM17" s="457">
        <v>0</v>
      </c>
      <c r="JN17" s="397">
        <v>18578.8</v>
      </c>
      <c r="JP17" s="460"/>
      <c r="JQ17" s="460"/>
      <c r="JR17" s="460"/>
      <c r="JS17" s="460"/>
      <c r="JT17" s="460"/>
      <c r="JU17" s="460"/>
      <c r="JV17" s="460"/>
      <c r="JW17" s="460"/>
      <c r="JX17" s="460"/>
      <c r="JY17" s="460"/>
      <c r="KA17" s="460"/>
      <c r="KB17" s="460"/>
    </row>
    <row r="18" spans="1:288" x14ac:dyDescent="0.2">
      <c r="A18" s="215" t="s">
        <v>169</v>
      </c>
      <c r="B18" s="216" t="s">
        <v>285</v>
      </c>
      <c r="C18" s="217" t="s">
        <v>56</v>
      </c>
      <c r="D18" s="218" t="s">
        <v>168</v>
      </c>
      <c r="E18" s="158">
        <v>8767</v>
      </c>
      <c r="F18" s="158">
        <v>15652</v>
      </c>
      <c r="G18" s="158">
        <v>23754</v>
      </c>
      <c r="H18" s="158">
        <v>14163</v>
      </c>
      <c r="I18" s="158">
        <v>7277</v>
      </c>
      <c r="J18" s="158">
        <v>4505</v>
      </c>
      <c r="K18" s="158">
        <v>1935</v>
      </c>
      <c r="L18" s="158">
        <v>157</v>
      </c>
      <c r="M18" s="349">
        <v>76210</v>
      </c>
      <c r="N18" s="158">
        <v>220</v>
      </c>
      <c r="O18" s="158">
        <v>165</v>
      </c>
      <c r="P18" s="158">
        <v>173</v>
      </c>
      <c r="Q18" s="158">
        <v>113</v>
      </c>
      <c r="R18" s="158">
        <v>37</v>
      </c>
      <c r="S18" s="158">
        <v>18</v>
      </c>
      <c r="T18" s="158">
        <v>5</v>
      </c>
      <c r="U18" s="158">
        <v>2</v>
      </c>
      <c r="V18" s="349">
        <v>733</v>
      </c>
      <c r="W18" s="158">
        <v>0</v>
      </c>
      <c r="X18" s="158">
        <v>0</v>
      </c>
      <c r="Y18" s="158">
        <v>0</v>
      </c>
      <c r="Z18" s="158">
        <v>0</v>
      </c>
      <c r="AA18" s="158">
        <v>0</v>
      </c>
      <c r="AB18" s="158">
        <v>1</v>
      </c>
      <c r="AC18" s="158">
        <v>0</v>
      </c>
      <c r="AD18" s="158">
        <v>0</v>
      </c>
      <c r="AE18" s="349">
        <v>1</v>
      </c>
      <c r="AF18" s="158">
        <v>8547</v>
      </c>
      <c r="AG18" s="158">
        <v>15487</v>
      </c>
      <c r="AH18" s="158">
        <v>23581</v>
      </c>
      <c r="AI18" s="158">
        <v>14050</v>
      </c>
      <c r="AJ18" s="158">
        <v>7240</v>
      </c>
      <c r="AK18" s="158">
        <v>4486</v>
      </c>
      <c r="AL18" s="158">
        <v>1930</v>
      </c>
      <c r="AM18" s="158">
        <v>155</v>
      </c>
      <c r="AN18" s="349">
        <v>75476</v>
      </c>
      <c r="AO18" s="158">
        <v>8</v>
      </c>
      <c r="AP18" s="158">
        <v>28</v>
      </c>
      <c r="AQ18" s="158">
        <v>68</v>
      </c>
      <c r="AR18" s="158">
        <v>66</v>
      </c>
      <c r="AS18" s="158">
        <v>49</v>
      </c>
      <c r="AT18" s="158">
        <v>28</v>
      </c>
      <c r="AU18" s="158">
        <v>21</v>
      </c>
      <c r="AV18" s="158">
        <v>10</v>
      </c>
      <c r="AW18" s="349">
        <v>278</v>
      </c>
      <c r="AX18" s="158">
        <v>8</v>
      </c>
      <c r="AY18" s="158">
        <v>28</v>
      </c>
      <c r="AZ18" s="158">
        <v>68</v>
      </c>
      <c r="BA18" s="158">
        <v>66</v>
      </c>
      <c r="BB18" s="158">
        <v>49</v>
      </c>
      <c r="BC18" s="158">
        <v>28</v>
      </c>
      <c r="BD18" s="158">
        <v>21</v>
      </c>
      <c r="BE18" s="158">
        <v>10</v>
      </c>
      <c r="BF18" s="158">
        <v>0</v>
      </c>
      <c r="BG18" s="349">
        <v>278</v>
      </c>
      <c r="BH18" s="158">
        <v>8</v>
      </c>
      <c r="BI18" s="158">
        <v>8567</v>
      </c>
      <c r="BJ18" s="158">
        <v>15527</v>
      </c>
      <c r="BK18" s="158">
        <v>23579</v>
      </c>
      <c r="BL18" s="158">
        <v>14033</v>
      </c>
      <c r="BM18" s="158">
        <v>7219</v>
      </c>
      <c r="BN18" s="158">
        <v>4479</v>
      </c>
      <c r="BO18" s="158">
        <v>1919</v>
      </c>
      <c r="BP18" s="158">
        <v>145</v>
      </c>
      <c r="BQ18" s="349">
        <v>75476</v>
      </c>
      <c r="BR18" s="158">
        <v>4</v>
      </c>
      <c r="BS18" s="158">
        <v>5510</v>
      </c>
      <c r="BT18" s="158">
        <v>6216</v>
      </c>
      <c r="BU18" s="158">
        <v>7513</v>
      </c>
      <c r="BV18" s="158">
        <v>3332</v>
      </c>
      <c r="BW18" s="158">
        <v>1242</v>
      </c>
      <c r="BX18" s="158">
        <v>529</v>
      </c>
      <c r="BY18" s="158">
        <v>176</v>
      </c>
      <c r="BZ18" s="158">
        <v>8</v>
      </c>
      <c r="CA18" s="349">
        <v>24530</v>
      </c>
      <c r="CB18" s="158">
        <v>0</v>
      </c>
      <c r="CC18" s="158">
        <v>41</v>
      </c>
      <c r="CD18" s="158">
        <v>91</v>
      </c>
      <c r="CE18" s="158">
        <v>174</v>
      </c>
      <c r="CF18" s="158">
        <v>116</v>
      </c>
      <c r="CG18" s="158">
        <v>52</v>
      </c>
      <c r="CH18" s="158">
        <v>32</v>
      </c>
      <c r="CI18" s="158">
        <v>13</v>
      </c>
      <c r="CJ18" s="158">
        <v>2</v>
      </c>
      <c r="CK18" s="349">
        <v>521</v>
      </c>
      <c r="CL18" s="158">
        <v>0</v>
      </c>
      <c r="CM18" s="158">
        <v>2</v>
      </c>
      <c r="CN18" s="158">
        <v>3</v>
      </c>
      <c r="CO18" s="158">
        <v>13</v>
      </c>
      <c r="CP18" s="158">
        <v>12</v>
      </c>
      <c r="CQ18" s="158">
        <v>7</v>
      </c>
      <c r="CR18" s="158">
        <v>11</v>
      </c>
      <c r="CS18" s="158">
        <v>14</v>
      </c>
      <c r="CT18" s="158">
        <v>12</v>
      </c>
      <c r="CU18" s="349">
        <v>74</v>
      </c>
      <c r="CV18" s="158">
        <v>32</v>
      </c>
      <c r="CW18" s="158">
        <v>72</v>
      </c>
      <c r="CX18" s="158">
        <v>56</v>
      </c>
      <c r="CY18" s="158">
        <v>28</v>
      </c>
      <c r="CZ18" s="158">
        <v>15</v>
      </c>
      <c r="DA18" s="158">
        <v>9</v>
      </c>
      <c r="DB18" s="158">
        <v>5</v>
      </c>
      <c r="DC18" s="158">
        <v>0</v>
      </c>
      <c r="DD18" s="349">
        <v>217</v>
      </c>
      <c r="DE18" s="158">
        <v>68</v>
      </c>
      <c r="DF18" s="158">
        <v>81</v>
      </c>
      <c r="DG18" s="158">
        <v>98</v>
      </c>
      <c r="DH18" s="158">
        <v>60</v>
      </c>
      <c r="DI18" s="158">
        <v>22</v>
      </c>
      <c r="DJ18" s="158">
        <v>16</v>
      </c>
      <c r="DK18" s="158">
        <v>10</v>
      </c>
      <c r="DL18" s="158">
        <v>2</v>
      </c>
      <c r="DM18" s="349">
        <v>357</v>
      </c>
      <c r="DN18" s="158">
        <v>155</v>
      </c>
      <c r="DO18" s="158">
        <v>182</v>
      </c>
      <c r="DP18" s="158">
        <v>209</v>
      </c>
      <c r="DQ18" s="158">
        <v>68</v>
      </c>
      <c r="DR18" s="158">
        <v>48</v>
      </c>
      <c r="DS18" s="158">
        <v>11</v>
      </c>
      <c r="DT18" s="158">
        <v>24</v>
      </c>
      <c r="DU18" s="158">
        <v>1</v>
      </c>
      <c r="DV18" s="349">
        <v>698</v>
      </c>
      <c r="DW18" s="158">
        <v>0</v>
      </c>
      <c r="DX18" s="158">
        <v>0</v>
      </c>
      <c r="DY18" s="158">
        <v>0</v>
      </c>
      <c r="DZ18" s="158">
        <v>0</v>
      </c>
      <c r="EA18" s="158">
        <v>0</v>
      </c>
      <c r="EB18" s="158">
        <v>0</v>
      </c>
      <c r="EC18" s="158">
        <v>0</v>
      </c>
      <c r="ED18" s="158">
        <v>0</v>
      </c>
      <c r="EE18" s="349">
        <v>0</v>
      </c>
      <c r="EF18" s="158">
        <v>223</v>
      </c>
      <c r="EG18" s="158">
        <v>263</v>
      </c>
      <c r="EH18" s="158">
        <v>307</v>
      </c>
      <c r="EI18" s="158">
        <v>128</v>
      </c>
      <c r="EJ18" s="158">
        <v>70</v>
      </c>
      <c r="EK18" s="158">
        <v>27</v>
      </c>
      <c r="EL18" s="158">
        <v>34</v>
      </c>
      <c r="EM18" s="158">
        <v>3</v>
      </c>
      <c r="EN18" s="349">
        <v>1055</v>
      </c>
      <c r="EO18" s="158">
        <v>68</v>
      </c>
      <c r="EP18" s="158">
        <v>81</v>
      </c>
      <c r="EQ18" s="158">
        <v>98</v>
      </c>
      <c r="ER18" s="158">
        <v>60</v>
      </c>
      <c r="ES18" s="158">
        <v>22</v>
      </c>
      <c r="ET18" s="158">
        <v>16</v>
      </c>
      <c r="EU18" s="158">
        <v>10</v>
      </c>
      <c r="EV18" s="158">
        <v>2</v>
      </c>
      <c r="EW18" s="349">
        <v>357</v>
      </c>
      <c r="EX18" s="158">
        <v>0</v>
      </c>
      <c r="EY18" s="158">
        <v>0</v>
      </c>
      <c r="EZ18" s="158">
        <v>0</v>
      </c>
      <c r="FA18" s="158">
        <v>0</v>
      </c>
      <c r="FB18" s="158">
        <v>0</v>
      </c>
      <c r="FC18" s="158">
        <v>0</v>
      </c>
      <c r="FD18" s="158">
        <v>0</v>
      </c>
      <c r="FE18" s="158">
        <v>0</v>
      </c>
      <c r="FF18" s="349">
        <v>0</v>
      </c>
      <c r="FG18" s="158">
        <v>3</v>
      </c>
      <c r="FH18" s="158">
        <v>2</v>
      </c>
      <c r="FI18" s="158">
        <v>7</v>
      </c>
      <c r="FJ18" s="158">
        <v>2</v>
      </c>
      <c r="FK18" s="158">
        <v>2</v>
      </c>
      <c r="FL18" s="158">
        <v>0</v>
      </c>
      <c r="FM18" s="158">
        <v>2</v>
      </c>
      <c r="FN18" s="158">
        <v>0</v>
      </c>
      <c r="FO18" s="349">
        <v>18</v>
      </c>
      <c r="FP18" s="158">
        <v>65</v>
      </c>
      <c r="FQ18" s="158">
        <v>79</v>
      </c>
      <c r="FR18" s="158">
        <v>91</v>
      </c>
      <c r="FS18" s="158">
        <v>58</v>
      </c>
      <c r="FT18" s="158">
        <v>20</v>
      </c>
      <c r="FU18" s="158">
        <v>16</v>
      </c>
      <c r="FV18" s="158">
        <v>8</v>
      </c>
      <c r="FW18" s="158">
        <v>2</v>
      </c>
      <c r="FX18" s="349">
        <v>339</v>
      </c>
      <c r="FY18" s="158">
        <v>4</v>
      </c>
      <c r="FZ18" s="158">
        <v>2827</v>
      </c>
      <c r="GA18" s="158">
        <v>8963</v>
      </c>
      <c r="GB18" s="158">
        <v>15614</v>
      </c>
      <c r="GC18" s="158">
        <v>10477</v>
      </c>
      <c r="GD18" s="158">
        <v>5855</v>
      </c>
      <c r="GE18" s="158">
        <v>3887</v>
      </c>
      <c r="GF18" s="158">
        <v>1687</v>
      </c>
      <c r="GG18" s="158">
        <v>122</v>
      </c>
      <c r="GH18" s="349">
        <v>49436</v>
      </c>
      <c r="GI18" s="158">
        <v>4</v>
      </c>
      <c r="GJ18" s="158">
        <v>5740</v>
      </c>
      <c r="GK18" s="158">
        <v>6564</v>
      </c>
      <c r="GL18" s="158">
        <v>7965</v>
      </c>
      <c r="GM18" s="158">
        <v>3556</v>
      </c>
      <c r="GN18" s="158">
        <v>1364</v>
      </c>
      <c r="GO18" s="158">
        <v>592</v>
      </c>
      <c r="GP18" s="158">
        <v>232</v>
      </c>
      <c r="GQ18" s="158">
        <v>23</v>
      </c>
      <c r="GR18" s="349">
        <v>26040</v>
      </c>
      <c r="GS18" s="158">
        <v>7</v>
      </c>
      <c r="GT18" s="158">
        <v>7135.05</v>
      </c>
      <c r="GU18" s="158">
        <v>13894.65</v>
      </c>
      <c r="GV18" s="158">
        <v>21589.5</v>
      </c>
      <c r="GW18" s="158">
        <v>13142.45</v>
      </c>
      <c r="GX18" s="158">
        <v>6877.25</v>
      </c>
      <c r="GY18" s="158">
        <v>4329.3500000000004</v>
      </c>
      <c r="GZ18" s="158">
        <v>1857.75</v>
      </c>
      <c r="HA18" s="158">
        <v>136</v>
      </c>
      <c r="HB18" s="349">
        <v>68969</v>
      </c>
      <c r="HC18" s="395">
        <v>0</v>
      </c>
      <c r="HD18" s="396">
        <v>0</v>
      </c>
      <c r="HE18" s="396">
        <v>0</v>
      </c>
      <c r="HF18" s="396">
        <v>0</v>
      </c>
      <c r="HG18" s="396">
        <v>0</v>
      </c>
      <c r="HH18" s="396">
        <v>0</v>
      </c>
      <c r="HI18" s="396">
        <v>0</v>
      </c>
      <c r="HJ18" s="396">
        <v>0</v>
      </c>
      <c r="HK18" s="396">
        <v>0</v>
      </c>
      <c r="HL18" s="397">
        <v>0</v>
      </c>
      <c r="HM18" s="219">
        <v>3.9</v>
      </c>
      <c r="HN18" s="219">
        <v>4756.7</v>
      </c>
      <c r="HO18" s="219">
        <v>10807</v>
      </c>
      <c r="HP18" s="219">
        <v>19190.7</v>
      </c>
      <c r="HQ18" s="219">
        <v>13142.5</v>
      </c>
      <c r="HR18" s="219">
        <v>8405.5</v>
      </c>
      <c r="HS18" s="219">
        <v>6253.5</v>
      </c>
      <c r="HT18" s="219">
        <v>3096.3</v>
      </c>
      <c r="HU18" s="219">
        <v>272</v>
      </c>
      <c r="HV18" s="219">
        <v>65928.100000000006</v>
      </c>
      <c r="HW18" s="457">
        <v>0</v>
      </c>
      <c r="HX18" s="219">
        <v>65928.100000000006</v>
      </c>
      <c r="HY18" s="395">
        <v>7</v>
      </c>
      <c r="HZ18" s="219">
        <v>7135.05</v>
      </c>
      <c r="IA18" s="219">
        <v>13894.65</v>
      </c>
      <c r="IB18" s="219">
        <v>21589.5</v>
      </c>
      <c r="IC18" s="219">
        <v>13142.45</v>
      </c>
      <c r="ID18" s="219">
        <v>6877.25</v>
      </c>
      <c r="IE18" s="219">
        <v>4329.3500000000004</v>
      </c>
      <c r="IF18" s="219">
        <v>1857.75</v>
      </c>
      <c r="IG18" s="219">
        <v>136</v>
      </c>
      <c r="IH18" s="219">
        <v>68969</v>
      </c>
      <c r="II18" s="395">
        <v>0</v>
      </c>
      <c r="IJ18" s="219">
        <v>0</v>
      </c>
      <c r="IK18" s="219">
        <v>0</v>
      </c>
      <c r="IL18" s="219">
        <v>0</v>
      </c>
      <c r="IM18" s="219">
        <v>0</v>
      </c>
      <c r="IN18" s="219">
        <v>0</v>
      </c>
      <c r="IO18" s="219">
        <v>0</v>
      </c>
      <c r="IP18" s="219">
        <v>0</v>
      </c>
      <c r="IQ18" s="219">
        <v>0</v>
      </c>
      <c r="IR18" s="219">
        <v>0</v>
      </c>
      <c r="IS18" s="395">
        <v>0</v>
      </c>
      <c r="IT18" s="219">
        <v>2377.5300000000002</v>
      </c>
      <c r="IU18" s="219">
        <v>2864.03</v>
      </c>
      <c r="IV18" s="219">
        <v>2959.57</v>
      </c>
      <c r="IW18" s="219">
        <v>985.54</v>
      </c>
      <c r="IX18" s="219">
        <v>216.94</v>
      </c>
      <c r="IY18" s="219">
        <v>61.68</v>
      </c>
      <c r="IZ18" s="219">
        <v>11.64</v>
      </c>
      <c r="JA18" s="219">
        <v>0</v>
      </c>
      <c r="JB18" s="219">
        <v>9476.93</v>
      </c>
      <c r="JC18" s="395">
        <v>3.9</v>
      </c>
      <c r="JD18" s="219">
        <v>3171.7</v>
      </c>
      <c r="JE18" s="219">
        <v>8579.4</v>
      </c>
      <c r="JF18" s="219">
        <v>16559.900000000001</v>
      </c>
      <c r="JG18" s="219">
        <v>12156.9</v>
      </c>
      <c r="JH18" s="219">
        <v>8140.4</v>
      </c>
      <c r="JI18" s="219">
        <v>6164.4</v>
      </c>
      <c r="JJ18" s="219">
        <v>3076.9</v>
      </c>
      <c r="JK18" s="219">
        <v>272</v>
      </c>
      <c r="JL18" s="219">
        <v>58125.5</v>
      </c>
      <c r="JM18" s="457">
        <v>0</v>
      </c>
      <c r="JN18" s="397">
        <v>58125.5</v>
      </c>
      <c r="JP18" s="460"/>
      <c r="JQ18" s="460"/>
      <c r="JR18" s="460"/>
      <c r="JS18" s="460"/>
      <c r="JT18" s="460"/>
      <c r="JU18" s="460"/>
      <c r="JV18" s="460"/>
      <c r="JW18" s="460"/>
      <c r="JX18" s="460"/>
      <c r="JY18" s="460"/>
      <c r="KA18" s="460"/>
      <c r="KB18" s="460"/>
    </row>
    <row r="19" spans="1:288" x14ac:dyDescent="0.2">
      <c r="A19" s="215" t="s">
        <v>170</v>
      </c>
      <c r="B19" s="216" t="s">
        <v>285</v>
      </c>
      <c r="C19" s="217" t="s">
        <v>286</v>
      </c>
      <c r="D19" s="218" t="s">
        <v>41</v>
      </c>
      <c r="E19" s="158">
        <v>2316</v>
      </c>
      <c r="F19" s="158">
        <v>11352</v>
      </c>
      <c r="G19" s="158">
        <v>25621</v>
      </c>
      <c r="H19" s="158">
        <v>13501</v>
      </c>
      <c r="I19" s="158">
        <v>10442</v>
      </c>
      <c r="J19" s="158">
        <v>6010</v>
      </c>
      <c r="K19" s="158">
        <v>3135</v>
      </c>
      <c r="L19" s="158">
        <v>403</v>
      </c>
      <c r="M19" s="349">
        <v>72780</v>
      </c>
      <c r="N19" s="158">
        <v>86</v>
      </c>
      <c r="O19" s="158">
        <v>127</v>
      </c>
      <c r="P19" s="158">
        <v>182</v>
      </c>
      <c r="Q19" s="158">
        <v>78</v>
      </c>
      <c r="R19" s="158">
        <v>48</v>
      </c>
      <c r="S19" s="158">
        <v>22</v>
      </c>
      <c r="T19" s="158">
        <v>14</v>
      </c>
      <c r="U19" s="158">
        <v>6</v>
      </c>
      <c r="V19" s="349">
        <v>563</v>
      </c>
      <c r="W19" s="158">
        <v>0</v>
      </c>
      <c r="X19" s="158">
        <v>0</v>
      </c>
      <c r="Y19" s="158">
        <v>0</v>
      </c>
      <c r="Z19" s="158">
        <v>0</v>
      </c>
      <c r="AA19" s="158">
        <v>0</v>
      </c>
      <c r="AB19" s="158">
        <v>0</v>
      </c>
      <c r="AC19" s="158">
        <v>0</v>
      </c>
      <c r="AD19" s="158">
        <v>0</v>
      </c>
      <c r="AE19" s="349">
        <v>0</v>
      </c>
      <c r="AF19" s="158">
        <v>2230</v>
      </c>
      <c r="AG19" s="158">
        <v>11225</v>
      </c>
      <c r="AH19" s="158">
        <v>25439</v>
      </c>
      <c r="AI19" s="158">
        <v>13423</v>
      </c>
      <c r="AJ19" s="158">
        <v>10394</v>
      </c>
      <c r="AK19" s="158">
        <v>5988</v>
      </c>
      <c r="AL19" s="158">
        <v>3121</v>
      </c>
      <c r="AM19" s="158">
        <v>397</v>
      </c>
      <c r="AN19" s="349">
        <v>72217</v>
      </c>
      <c r="AO19" s="158">
        <v>6</v>
      </c>
      <c r="AP19" s="158">
        <v>32</v>
      </c>
      <c r="AQ19" s="158">
        <v>93</v>
      </c>
      <c r="AR19" s="158">
        <v>78</v>
      </c>
      <c r="AS19" s="158">
        <v>57</v>
      </c>
      <c r="AT19" s="158">
        <v>41</v>
      </c>
      <c r="AU19" s="158">
        <v>22</v>
      </c>
      <c r="AV19" s="158">
        <v>7</v>
      </c>
      <c r="AW19" s="349">
        <v>336</v>
      </c>
      <c r="AX19" s="158">
        <v>6</v>
      </c>
      <c r="AY19" s="158">
        <v>32</v>
      </c>
      <c r="AZ19" s="158">
        <v>93</v>
      </c>
      <c r="BA19" s="158">
        <v>78</v>
      </c>
      <c r="BB19" s="158">
        <v>57</v>
      </c>
      <c r="BC19" s="158">
        <v>41</v>
      </c>
      <c r="BD19" s="158">
        <v>22</v>
      </c>
      <c r="BE19" s="158">
        <v>7</v>
      </c>
      <c r="BF19" s="158">
        <v>0</v>
      </c>
      <c r="BG19" s="349">
        <v>336</v>
      </c>
      <c r="BH19" s="158">
        <v>6</v>
      </c>
      <c r="BI19" s="158">
        <v>2256</v>
      </c>
      <c r="BJ19" s="158">
        <v>11286</v>
      </c>
      <c r="BK19" s="158">
        <v>25424</v>
      </c>
      <c r="BL19" s="158">
        <v>13402</v>
      </c>
      <c r="BM19" s="158">
        <v>10378</v>
      </c>
      <c r="BN19" s="158">
        <v>5969</v>
      </c>
      <c r="BO19" s="158">
        <v>3106</v>
      </c>
      <c r="BP19" s="158">
        <v>390</v>
      </c>
      <c r="BQ19" s="349">
        <v>72217</v>
      </c>
      <c r="BR19" s="158">
        <v>1</v>
      </c>
      <c r="BS19" s="158">
        <v>1396</v>
      </c>
      <c r="BT19" s="158">
        <v>5834</v>
      </c>
      <c r="BU19" s="158">
        <v>8219</v>
      </c>
      <c r="BV19" s="158">
        <v>3245</v>
      </c>
      <c r="BW19" s="158">
        <v>1731</v>
      </c>
      <c r="BX19" s="158">
        <v>808</v>
      </c>
      <c r="BY19" s="158">
        <v>287</v>
      </c>
      <c r="BZ19" s="158">
        <v>27</v>
      </c>
      <c r="CA19" s="349">
        <v>21548</v>
      </c>
      <c r="CB19" s="158">
        <v>0</v>
      </c>
      <c r="CC19" s="158">
        <v>11</v>
      </c>
      <c r="CD19" s="158">
        <v>87</v>
      </c>
      <c r="CE19" s="158">
        <v>243</v>
      </c>
      <c r="CF19" s="158">
        <v>132</v>
      </c>
      <c r="CG19" s="158">
        <v>84</v>
      </c>
      <c r="CH19" s="158">
        <v>29</v>
      </c>
      <c r="CI19" s="158">
        <v>13</v>
      </c>
      <c r="CJ19" s="158">
        <v>0</v>
      </c>
      <c r="CK19" s="349">
        <v>599</v>
      </c>
      <c r="CL19" s="158">
        <v>2</v>
      </c>
      <c r="CM19" s="158">
        <v>2</v>
      </c>
      <c r="CN19" s="158">
        <v>8</v>
      </c>
      <c r="CO19" s="158">
        <v>15</v>
      </c>
      <c r="CP19" s="158">
        <v>6</v>
      </c>
      <c r="CQ19" s="158">
        <v>13</v>
      </c>
      <c r="CR19" s="158">
        <v>16</v>
      </c>
      <c r="CS19" s="158">
        <v>25</v>
      </c>
      <c r="CT19" s="158">
        <v>13</v>
      </c>
      <c r="CU19" s="349">
        <v>100</v>
      </c>
      <c r="CV19" s="158">
        <v>5</v>
      </c>
      <c r="CW19" s="158">
        <v>29</v>
      </c>
      <c r="CX19" s="158">
        <v>31</v>
      </c>
      <c r="CY19" s="158">
        <v>29</v>
      </c>
      <c r="CZ19" s="158">
        <v>22</v>
      </c>
      <c r="DA19" s="158">
        <v>15</v>
      </c>
      <c r="DB19" s="158">
        <v>32</v>
      </c>
      <c r="DC19" s="158">
        <v>21</v>
      </c>
      <c r="DD19" s="349">
        <v>184</v>
      </c>
      <c r="DE19" s="158">
        <v>43</v>
      </c>
      <c r="DF19" s="158">
        <v>83</v>
      </c>
      <c r="DG19" s="158">
        <v>114</v>
      </c>
      <c r="DH19" s="158">
        <v>58</v>
      </c>
      <c r="DI19" s="158">
        <v>43</v>
      </c>
      <c r="DJ19" s="158">
        <v>17</v>
      </c>
      <c r="DK19" s="158">
        <v>13</v>
      </c>
      <c r="DL19" s="158">
        <v>7</v>
      </c>
      <c r="DM19" s="349">
        <v>378</v>
      </c>
      <c r="DN19" s="158">
        <v>49</v>
      </c>
      <c r="DO19" s="158">
        <v>156</v>
      </c>
      <c r="DP19" s="158">
        <v>237</v>
      </c>
      <c r="DQ19" s="158">
        <v>120</v>
      </c>
      <c r="DR19" s="158">
        <v>57</v>
      </c>
      <c r="DS19" s="158">
        <v>33</v>
      </c>
      <c r="DT19" s="158">
        <v>19</v>
      </c>
      <c r="DU19" s="158">
        <v>3</v>
      </c>
      <c r="DV19" s="349">
        <v>674</v>
      </c>
      <c r="DW19" s="158">
        <v>13</v>
      </c>
      <c r="DX19" s="158">
        <v>41</v>
      </c>
      <c r="DY19" s="158">
        <v>15</v>
      </c>
      <c r="DZ19" s="158">
        <v>14</v>
      </c>
      <c r="EA19" s="158">
        <v>11</v>
      </c>
      <c r="EB19" s="158">
        <v>7</v>
      </c>
      <c r="EC19" s="158">
        <v>4</v>
      </c>
      <c r="ED19" s="158">
        <v>1</v>
      </c>
      <c r="EE19" s="349">
        <v>106</v>
      </c>
      <c r="EF19" s="158">
        <v>105</v>
      </c>
      <c r="EG19" s="158">
        <v>280</v>
      </c>
      <c r="EH19" s="158">
        <v>366</v>
      </c>
      <c r="EI19" s="158">
        <v>192</v>
      </c>
      <c r="EJ19" s="158">
        <v>111</v>
      </c>
      <c r="EK19" s="158">
        <v>57</v>
      </c>
      <c r="EL19" s="158">
        <v>36</v>
      </c>
      <c r="EM19" s="158">
        <v>11</v>
      </c>
      <c r="EN19" s="349">
        <v>1158</v>
      </c>
      <c r="EO19" s="158">
        <v>50</v>
      </c>
      <c r="EP19" s="158">
        <v>114</v>
      </c>
      <c r="EQ19" s="158">
        <v>111</v>
      </c>
      <c r="ER19" s="158">
        <v>72</v>
      </c>
      <c r="ES19" s="158">
        <v>59</v>
      </c>
      <c r="ET19" s="158">
        <v>32</v>
      </c>
      <c r="EU19" s="158">
        <v>20</v>
      </c>
      <c r="EV19" s="158">
        <v>10</v>
      </c>
      <c r="EW19" s="349">
        <v>468</v>
      </c>
      <c r="EX19" s="158">
        <v>0</v>
      </c>
      <c r="EY19" s="158">
        <v>0</v>
      </c>
      <c r="EZ19" s="158">
        <v>0</v>
      </c>
      <c r="FA19" s="158">
        <v>0</v>
      </c>
      <c r="FB19" s="158">
        <v>0</v>
      </c>
      <c r="FC19" s="158">
        <v>0</v>
      </c>
      <c r="FD19" s="158">
        <v>0</v>
      </c>
      <c r="FE19" s="158">
        <v>0</v>
      </c>
      <c r="FF19" s="349">
        <v>0</v>
      </c>
      <c r="FG19" s="158">
        <v>0</v>
      </c>
      <c r="FH19" s="158">
        <v>4</v>
      </c>
      <c r="FI19" s="158">
        <v>14</v>
      </c>
      <c r="FJ19" s="158">
        <v>3</v>
      </c>
      <c r="FK19" s="158">
        <v>3</v>
      </c>
      <c r="FL19" s="158">
        <v>6</v>
      </c>
      <c r="FM19" s="158">
        <v>2</v>
      </c>
      <c r="FN19" s="158">
        <v>2</v>
      </c>
      <c r="FO19" s="349">
        <v>34</v>
      </c>
      <c r="FP19" s="158">
        <v>50</v>
      </c>
      <c r="FQ19" s="158">
        <v>110</v>
      </c>
      <c r="FR19" s="158">
        <v>97</v>
      </c>
      <c r="FS19" s="158">
        <v>69</v>
      </c>
      <c r="FT19" s="158">
        <v>56</v>
      </c>
      <c r="FU19" s="158">
        <v>26</v>
      </c>
      <c r="FV19" s="158">
        <v>18</v>
      </c>
      <c r="FW19" s="158">
        <v>8</v>
      </c>
      <c r="FX19" s="349">
        <v>434</v>
      </c>
      <c r="FY19" s="158">
        <v>3</v>
      </c>
      <c r="FZ19" s="158">
        <v>783</v>
      </c>
      <c r="GA19" s="158">
        <v>5159</v>
      </c>
      <c r="GB19" s="158">
        <v>16694</v>
      </c>
      <c r="GC19" s="158">
        <v>9884</v>
      </c>
      <c r="GD19" s="158">
        <v>8482</v>
      </c>
      <c r="GE19" s="158">
        <v>5074</v>
      </c>
      <c r="GF19" s="158">
        <v>2758</v>
      </c>
      <c r="GG19" s="158">
        <v>346</v>
      </c>
      <c r="GH19" s="349">
        <v>49183</v>
      </c>
      <c r="GI19" s="158">
        <v>3</v>
      </c>
      <c r="GJ19" s="158">
        <v>1473</v>
      </c>
      <c r="GK19" s="158">
        <v>6127</v>
      </c>
      <c r="GL19" s="158">
        <v>8730</v>
      </c>
      <c r="GM19" s="158">
        <v>3518</v>
      </c>
      <c r="GN19" s="158">
        <v>1896</v>
      </c>
      <c r="GO19" s="158">
        <v>895</v>
      </c>
      <c r="GP19" s="158">
        <v>348</v>
      </c>
      <c r="GQ19" s="158">
        <v>44</v>
      </c>
      <c r="GR19" s="349">
        <v>23034</v>
      </c>
      <c r="GS19" s="158">
        <v>4.75</v>
      </c>
      <c r="GT19" s="158">
        <v>1862.25</v>
      </c>
      <c r="GU19" s="158">
        <v>9687.25</v>
      </c>
      <c r="GV19" s="158">
        <v>23104</v>
      </c>
      <c r="GW19" s="158">
        <v>12458.25</v>
      </c>
      <c r="GX19" s="158">
        <v>9875.75</v>
      </c>
      <c r="GY19" s="158">
        <v>5729.75</v>
      </c>
      <c r="GZ19" s="158">
        <v>3005</v>
      </c>
      <c r="HA19" s="158">
        <v>375.75</v>
      </c>
      <c r="HB19" s="349">
        <v>66102.75</v>
      </c>
      <c r="HC19" s="395">
        <v>0</v>
      </c>
      <c r="HD19" s="396">
        <v>1.1299999999999999</v>
      </c>
      <c r="HE19" s="396">
        <v>0</v>
      </c>
      <c r="HF19" s="396">
        <v>0</v>
      </c>
      <c r="HG19" s="396">
        <v>0</v>
      </c>
      <c r="HH19" s="396">
        <v>0</v>
      </c>
      <c r="HI19" s="396">
        <v>0</v>
      </c>
      <c r="HJ19" s="396">
        <v>0</v>
      </c>
      <c r="HK19" s="396">
        <v>0</v>
      </c>
      <c r="HL19" s="397">
        <v>1.1299999999999999</v>
      </c>
      <c r="HM19" s="219">
        <v>2.6</v>
      </c>
      <c r="HN19" s="219">
        <v>1240.7</v>
      </c>
      <c r="HO19" s="219">
        <v>7534.5</v>
      </c>
      <c r="HP19" s="219">
        <v>20536.900000000001</v>
      </c>
      <c r="HQ19" s="219">
        <v>12458.3</v>
      </c>
      <c r="HR19" s="219">
        <v>12070.4</v>
      </c>
      <c r="HS19" s="219">
        <v>8276.2999999999993</v>
      </c>
      <c r="HT19" s="219">
        <v>5008.3</v>
      </c>
      <c r="HU19" s="219">
        <v>751.5</v>
      </c>
      <c r="HV19" s="219">
        <v>67879.5</v>
      </c>
      <c r="HW19" s="457">
        <v>0</v>
      </c>
      <c r="HX19" s="219">
        <v>67879.5</v>
      </c>
      <c r="HY19" s="395">
        <v>4.75</v>
      </c>
      <c r="HZ19" s="219">
        <v>1862.25</v>
      </c>
      <c r="IA19" s="219">
        <v>9687.25</v>
      </c>
      <c r="IB19" s="219">
        <v>23104</v>
      </c>
      <c r="IC19" s="219">
        <v>12458.25</v>
      </c>
      <c r="ID19" s="219">
        <v>9875.75</v>
      </c>
      <c r="IE19" s="219">
        <v>5729.75</v>
      </c>
      <c r="IF19" s="219">
        <v>3005</v>
      </c>
      <c r="IG19" s="219">
        <v>375.75</v>
      </c>
      <c r="IH19" s="219">
        <v>66102.75</v>
      </c>
      <c r="II19" s="395">
        <v>0</v>
      </c>
      <c r="IJ19" s="219">
        <v>1.1299999999999999</v>
      </c>
      <c r="IK19" s="219">
        <v>0</v>
      </c>
      <c r="IL19" s="219">
        <v>0</v>
      </c>
      <c r="IM19" s="219">
        <v>0</v>
      </c>
      <c r="IN19" s="219">
        <v>0</v>
      </c>
      <c r="IO19" s="219">
        <v>0</v>
      </c>
      <c r="IP19" s="219">
        <v>0</v>
      </c>
      <c r="IQ19" s="219">
        <v>0</v>
      </c>
      <c r="IR19" s="219">
        <v>1.1299999999999999</v>
      </c>
      <c r="IS19" s="395">
        <v>1.73</v>
      </c>
      <c r="IT19" s="219">
        <v>412.41</v>
      </c>
      <c r="IU19" s="219">
        <v>2299.7399999999998</v>
      </c>
      <c r="IV19" s="219">
        <v>2682.05</v>
      </c>
      <c r="IW19" s="219">
        <v>628.1</v>
      </c>
      <c r="IX19" s="219">
        <v>184.28</v>
      </c>
      <c r="IY19" s="219">
        <v>52.38</v>
      </c>
      <c r="IZ19" s="219">
        <v>11</v>
      </c>
      <c r="JA19" s="219">
        <v>0.75</v>
      </c>
      <c r="JB19" s="219">
        <v>6272.44</v>
      </c>
      <c r="JC19" s="395">
        <v>1.7</v>
      </c>
      <c r="JD19" s="219">
        <v>965.8</v>
      </c>
      <c r="JE19" s="219">
        <v>5745.8</v>
      </c>
      <c r="JF19" s="219">
        <v>18152.8</v>
      </c>
      <c r="JG19" s="219">
        <v>11830.2</v>
      </c>
      <c r="JH19" s="219">
        <v>11845.1</v>
      </c>
      <c r="JI19" s="219">
        <v>8200.6</v>
      </c>
      <c r="JJ19" s="219">
        <v>4990</v>
      </c>
      <c r="JK19" s="219">
        <v>750</v>
      </c>
      <c r="JL19" s="219">
        <v>62482</v>
      </c>
      <c r="JM19" s="457">
        <v>0</v>
      </c>
      <c r="JN19" s="397">
        <v>62482</v>
      </c>
      <c r="JP19" s="460"/>
      <c r="JQ19" s="460"/>
      <c r="JR19" s="460"/>
      <c r="JS19" s="460"/>
      <c r="JT19" s="460"/>
      <c r="JU19" s="460"/>
      <c r="JV19" s="460"/>
      <c r="JW19" s="460"/>
      <c r="JX19" s="460"/>
      <c r="JY19" s="460"/>
      <c r="KA19" s="460"/>
      <c r="KB19" s="460"/>
    </row>
    <row r="20" spans="1:288" x14ac:dyDescent="0.2">
      <c r="A20" s="215" t="s">
        <v>172</v>
      </c>
      <c r="B20" s="216" t="s">
        <v>285</v>
      </c>
      <c r="C20" s="217" t="s">
        <v>288</v>
      </c>
      <c r="D20" s="218" t="s">
        <v>171</v>
      </c>
      <c r="E20" s="158">
        <v>26331</v>
      </c>
      <c r="F20" s="158">
        <v>7544</v>
      </c>
      <c r="G20" s="158">
        <v>6087</v>
      </c>
      <c r="H20" s="158">
        <v>5873</v>
      </c>
      <c r="I20" s="158">
        <v>2987</v>
      </c>
      <c r="J20" s="158">
        <v>1404</v>
      </c>
      <c r="K20" s="158">
        <v>669</v>
      </c>
      <c r="L20" s="158">
        <v>55</v>
      </c>
      <c r="M20" s="349">
        <v>50950</v>
      </c>
      <c r="N20" s="158">
        <v>420</v>
      </c>
      <c r="O20" s="158">
        <v>77</v>
      </c>
      <c r="P20" s="158">
        <v>45</v>
      </c>
      <c r="Q20" s="158">
        <v>46</v>
      </c>
      <c r="R20" s="158">
        <v>24</v>
      </c>
      <c r="S20" s="158">
        <v>11</v>
      </c>
      <c r="T20" s="158">
        <v>10</v>
      </c>
      <c r="U20" s="158">
        <v>1</v>
      </c>
      <c r="V20" s="349">
        <v>634</v>
      </c>
      <c r="W20" s="158">
        <v>0</v>
      </c>
      <c r="X20" s="158">
        <v>0</v>
      </c>
      <c r="Y20" s="158">
        <v>0</v>
      </c>
      <c r="Z20" s="158">
        <v>0</v>
      </c>
      <c r="AA20" s="158">
        <v>0</v>
      </c>
      <c r="AB20" s="158">
        <v>0</v>
      </c>
      <c r="AC20" s="158">
        <v>0</v>
      </c>
      <c r="AD20" s="158">
        <v>0</v>
      </c>
      <c r="AE20" s="349">
        <v>0</v>
      </c>
      <c r="AF20" s="158">
        <v>25911</v>
      </c>
      <c r="AG20" s="158">
        <v>7467</v>
      </c>
      <c r="AH20" s="158">
        <v>6042</v>
      </c>
      <c r="AI20" s="158">
        <v>5827</v>
      </c>
      <c r="AJ20" s="158">
        <v>2963</v>
      </c>
      <c r="AK20" s="158">
        <v>1393</v>
      </c>
      <c r="AL20" s="158">
        <v>659</v>
      </c>
      <c r="AM20" s="158">
        <v>54</v>
      </c>
      <c r="AN20" s="349">
        <v>50316</v>
      </c>
      <c r="AO20" s="158">
        <v>148</v>
      </c>
      <c r="AP20" s="158">
        <v>61</v>
      </c>
      <c r="AQ20" s="158">
        <v>67</v>
      </c>
      <c r="AR20" s="158">
        <v>46</v>
      </c>
      <c r="AS20" s="158">
        <v>30</v>
      </c>
      <c r="AT20" s="158">
        <v>17</v>
      </c>
      <c r="AU20" s="158">
        <v>14</v>
      </c>
      <c r="AV20" s="158">
        <v>10</v>
      </c>
      <c r="AW20" s="349">
        <v>393</v>
      </c>
      <c r="AX20" s="158">
        <v>148</v>
      </c>
      <c r="AY20" s="158">
        <v>61</v>
      </c>
      <c r="AZ20" s="158">
        <v>67</v>
      </c>
      <c r="BA20" s="158">
        <v>46</v>
      </c>
      <c r="BB20" s="158">
        <v>30</v>
      </c>
      <c r="BC20" s="158">
        <v>17</v>
      </c>
      <c r="BD20" s="158">
        <v>14</v>
      </c>
      <c r="BE20" s="158">
        <v>10</v>
      </c>
      <c r="BF20" s="158">
        <v>0</v>
      </c>
      <c r="BG20" s="349">
        <v>393</v>
      </c>
      <c r="BH20" s="158">
        <v>148</v>
      </c>
      <c r="BI20" s="158">
        <v>25824</v>
      </c>
      <c r="BJ20" s="158">
        <v>7473</v>
      </c>
      <c r="BK20" s="158">
        <v>6021</v>
      </c>
      <c r="BL20" s="158">
        <v>5811</v>
      </c>
      <c r="BM20" s="158">
        <v>2950</v>
      </c>
      <c r="BN20" s="158">
        <v>1390</v>
      </c>
      <c r="BO20" s="158">
        <v>655</v>
      </c>
      <c r="BP20" s="158">
        <v>44</v>
      </c>
      <c r="BQ20" s="349">
        <v>50316</v>
      </c>
      <c r="BR20" s="158">
        <v>39</v>
      </c>
      <c r="BS20" s="158">
        <v>10137</v>
      </c>
      <c r="BT20" s="158">
        <v>2152</v>
      </c>
      <c r="BU20" s="158">
        <v>1564</v>
      </c>
      <c r="BV20" s="158">
        <v>1157</v>
      </c>
      <c r="BW20" s="158">
        <v>453</v>
      </c>
      <c r="BX20" s="158">
        <v>194</v>
      </c>
      <c r="BY20" s="158">
        <v>80</v>
      </c>
      <c r="BZ20" s="158">
        <v>6</v>
      </c>
      <c r="CA20" s="349">
        <v>15782</v>
      </c>
      <c r="CB20" s="158">
        <v>5</v>
      </c>
      <c r="CC20" s="158">
        <v>165</v>
      </c>
      <c r="CD20" s="158">
        <v>57</v>
      </c>
      <c r="CE20" s="158">
        <v>40</v>
      </c>
      <c r="CF20" s="158">
        <v>47</v>
      </c>
      <c r="CG20" s="158">
        <v>14</v>
      </c>
      <c r="CH20" s="158">
        <v>7</v>
      </c>
      <c r="CI20" s="158">
        <v>1</v>
      </c>
      <c r="CJ20" s="158">
        <v>0</v>
      </c>
      <c r="CK20" s="349">
        <v>336</v>
      </c>
      <c r="CL20" s="158">
        <v>1</v>
      </c>
      <c r="CM20" s="158">
        <v>11</v>
      </c>
      <c r="CN20" s="158">
        <v>6</v>
      </c>
      <c r="CO20" s="158">
        <v>3</v>
      </c>
      <c r="CP20" s="158">
        <v>8</v>
      </c>
      <c r="CQ20" s="158">
        <v>4</v>
      </c>
      <c r="CR20" s="158">
        <v>11</v>
      </c>
      <c r="CS20" s="158">
        <v>19</v>
      </c>
      <c r="CT20" s="158">
        <v>2</v>
      </c>
      <c r="CU20" s="349">
        <v>65</v>
      </c>
      <c r="CV20" s="158">
        <v>55</v>
      </c>
      <c r="CW20" s="158">
        <v>25</v>
      </c>
      <c r="CX20" s="158">
        <v>13</v>
      </c>
      <c r="CY20" s="158">
        <v>15</v>
      </c>
      <c r="CZ20" s="158">
        <v>14</v>
      </c>
      <c r="DA20" s="158">
        <v>13</v>
      </c>
      <c r="DB20" s="158">
        <v>3</v>
      </c>
      <c r="DC20" s="158">
        <v>0</v>
      </c>
      <c r="DD20" s="349">
        <v>138</v>
      </c>
      <c r="DE20" s="158">
        <v>246</v>
      </c>
      <c r="DF20" s="158">
        <v>66</v>
      </c>
      <c r="DG20" s="158">
        <v>54</v>
      </c>
      <c r="DH20" s="158">
        <v>41</v>
      </c>
      <c r="DI20" s="158">
        <v>23</v>
      </c>
      <c r="DJ20" s="158">
        <v>11</v>
      </c>
      <c r="DK20" s="158">
        <v>7</v>
      </c>
      <c r="DL20" s="158">
        <v>1</v>
      </c>
      <c r="DM20" s="349">
        <v>449</v>
      </c>
      <c r="DN20" s="158">
        <v>538</v>
      </c>
      <c r="DO20" s="158">
        <v>101</v>
      </c>
      <c r="DP20" s="158">
        <v>71</v>
      </c>
      <c r="DQ20" s="158">
        <v>39</v>
      </c>
      <c r="DR20" s="158">
        <v>19</v>
      </c>
      <c r="DS20" s="158">
        <v>9</v>
      </c>
      <c r="DT20" s="158">
        <v>5</v>
      </c>
      <c r="DU20" s="158">
        <v>0</v>
      </c>
      <c r="DV20" s="349">
        <v>782</v>
      </c>
      <c r="DW20" s="158">
        <v>131</v>
      </c>
      <c r="DX20" s="158">
        <v>47</v>
      </c>
      <c r="DY20" s="158">
        <v>16</v>
      </c>
      <c r="DZ20" s="158">
        <v>14</v>
      </c>
      <c r="EA20" s="158">
        <v>8</v>
      </c>
      <c r="EB20" s="158">
        <v>9</v>
      </c>
      <c r="EC20" s="158">
        <v>7</v>
      </c>
      <c r="ED20" s="158">
        <v>2</v>
      </c>
      <c r="EE20" s="349">
        <v>234</v>
      </c>
      <c r="EF20" s="158">
        <v>915</v>
      </c>
      <c r="EG20" s="158">
        <v>214</v>
      </c>
      <c r="EH20" s="158">
        <v>141</v>
      </c>
      <c r="EI20" s="158">
        <v>94</v>
      </c>
      <c r="EJ20" s="158">
        <v>50</v>
      </c>
      <c r="EK20" s="158">
        <v>29</v>
      </c>
      <c r="EL20" s="158">
        <v>19</v>
      </c>
      <c r="EM20" s="158">
        <v>3</v>
      </c>
      <c r="EN20" s="349">
        <v>1465</v>
      </c>
      <c r="EO20" s="158">
        <v>377</v>
      </c>
      <c r="EP20" s="158">
        <v>113</v>
      </c>
      <c r="EQ20" s="158">
        <v>70</v>
      </c>
      <c r="ER20" s="158">
        <v>55</v>
      </c>
      <c r="ES20" s="158">
        <v>31</v>
      </c>
      <c r="ET20" s="158">
        <v>20</v>
      </c>
      <c r="EU20" s="158">
        <v>14</v>
      </c>
      <c r="EV20" s="158">
        <v>3</v>
      </c>
      <c r="EW20" s="349">
        <v>683</v>
      </c>
      <c r="EX20" s="158">
        <v>0</v>
      </c>
      <c r="EY20" s="158">
        <v>0</v>
      </c>
      <c r="EZ20" s="158">
        <v>0</v>
      </c>
      <c r="FA20" s="158">
        <v>0</v>
      </c>
      <c r="FB20" s="158">
        <v>0</v>
      </c>
      <c r="FC20" s="158">
        <v>0</v>
      </c>
      <c r="FD20" s="158">
        <v>0</v>
      </c>
      <c r="FE20" s="158">
        <v>0</v>
      </c>
      <c r="FF20" s="349">
        <v>0</v>
      </c>
      <c r="FG20" s="158">
        <v>71</v>
      </c>
      <c r="FH20" s="158">
        <v>13</v>
      </c>
      <c r="FI20" s="158">
        <v>15</v>
      </c>
      <c r="FJ20" s="158">
        <v>9</v>
      </c>
      <c r="FK20" s="158">
        <v>2</v>
      </c>
      <c r="FL20" s="158">
        <v>1</v>
      </c>
      <c r="FM20" s="158">
        <v>3</v>
      </c>
      <c r="FN20" s="158">
        <v>0</v>
      </c>
      <c r="FO20" s="349">
        <v>114</v>
      </c>
      <c r="FP20" s="158">
        <v>306</v>
      </c>
      <c r="FQ20" s="158">
        <v>100</v>
      </c>
      <c r="FR20" s="158">
        <v>55</v>
      </c>
      <c r="FS20" s="158">
        <v>46</v>
      </c>
      <c r="FT20" s="158">
        <v>29</v>
      </c>
      <c r="FU20" s="158">
        <v>19</v>
      </c>
      <c r="FV20" s="158">
        <v>11</v>
      </c>
      <c r="FW20" s="158">
        <v>3</v>
      </c>
      <c r="FX20" s="349">
        <v>569</v>
      </c>
      <c r="FY20" s="158">
        <v>103</v>
      </c>
      <c r="FZ20" s="158">
        <v>14833</v>
      </c>
      <c r="GA20" s="158">
        <v>5109</v>
      </c>
      <c r="GB20" s="158">
        <v>4327</v>
      </c>
      <c r="GC20" s="158">
        <v>4545</v>
      </c>
      <c r="GD20" s="158">
        <v>2450</v>
      </c>
      <c r="GE20" s="158">
        <v>1159</v>
      </c>
      <c r="GF20" s="158">
        <v>543</v>
      </c>
      <c r="GG20" s="158">
        <v>34</v>
      </c>
      <c r="GH20" s="349">
        <v>33103</v>
      </c>
      <c r="GI20" s="158">
        <v>45</v>
      </c>
      <c r="GJ20" s="158">
        <v>10991</v>
      </c>
      <c r="GK20" s="158">
        <v>2364</v>
      </c>
      <c r="GL20" s="158">
        <v>1694</v>
      </c>
      <c r="GM20" s="158">
        <v>1266</v>
      </c>
      <c r="GN20" s="158">
        <v>500</v>
      </c>
      <c r="GO20" s="158">
        <v>231</v>
      </c>
      <c r="GP20" s="158">
        <v>112</v>
      </c>
      <c r="GQ20" s="158">
        <v>10</v>
      </c>
      <c r="GR20" s="349">
        <v>17213</v>
      </c>
      <c r="GS20" s="158">
        <v>136.5</v>
      </c>
      <c r="GT20" s="158">
        <v>23046.25</v>
      </c>
      <c r="GU20" s="158">
        <v>6889.5</v>
      </c>
      <c r="GV20" s="158">
        <v>5590</v>
      </c>
      <c r="GW20" s="158">
        <v>5493.75</v>
      </c>
      <c r="GX20" s="158">
        <v>2826.25</v>
      </c>
      <c r="GY20" s="158">
        <v>1334.75</v>
      </c>
      <c r="GZ20" s="158">
        <v>626</v>
      </c>
      <c r="HA20" s="158">
        <v>42.5</v>
      </c>
      <c r="HB20" s="349">
        <v>45985.5</v>
      </c>
      <c r="HC20" s="395">
        <v>0</v>
      </c>
      <c r="HD20" s="396">
        <v>8.25</v>
      </c>
      <c r="HE20" s="396">
        <v>0</v>
      </c>
      <c r="HF20" s="396">
        <v>0</v>
      </c>
      <c r="HG20" s="396">
        <v>0</v>
      </c>
      <c r="HH20" s="396">
        <v>0</v>
      </c>
      <c r="HI20" s="396">
        <v>0</v>
      </c>
      <c r="HJ20" s="396">
        <v>0</v>
      </c>
      <c r="HK20" s="396">
        <v>0</v>
      </c>
      <c r="HL20" s="397">
        <v>8.25</v>
      </c>
      <c r="HM20" s="219">
        <v>75.8</v>
      </c>
      <c r="HN20" s="219">
        <v>15358.7</v>
      </c>
      <c r="HO20" s="219">
        <v>5358.5</v>
      </c>
      <c r="HP20" s="219">
        <v>4968.8999999999996</v>
      </c>
      <c r="HQ20" s="219">
        <v>5493.8</v>
      </c>
      <c r="HR20" s="219">
        <v>3454.3</v>
      </c>
      <c r="HS20" s="219">
        <v>1928</v>
      </c>
      <c r="HT20" s="219">
        <v>1043.3</v>
      </c>
      <c r="HU20" s="219">
        <v>85</v>
      </c>
      <c r="HV20" s="219">
        <v>37766.300000000003</v>
      </c>
      <c r="HW20" s="457">
        <v>0</v>
      </c>
      <c r="HX20" s="219">
        <v>37766.300000000003</v>
      </c>
      <c r="HY20" s="395">
        <v>136.5</v>
      </c>
      <c r="HZ20" s="219">
        <v>23046.25</v>
      </c>
      <c r="IA20" s="219">
        <v>6889.5</v>
      </c>
      <c r="IB20" s="219">
        <v>5590</v>
      </c>
      <c r="IC20" s="219">
        <v>5493.75</v>
      </c>
      <c r="ID20" s="219">
        <v>2826.25</v>
      </c>
      <c r="IE20" s="219">
        <v>1334.75</v>
      </c>
      <c r="IF20" s="219">
        <v>626</v>
      </c>
      <c r="IG20" s="219">
        <v>42.5</v>
      </c>
      <c r="IH20" s="219">
        <v>45985.5</v>
      </c>
      <c r="II20" s="395">
        <v>0</v>
      </c>
      <c r="IJ20" s="219">
        <v>8.25</v>
      </c>
      <c r="IK20" s="219">
        <v>0</v>
      </c>
      <c r="IL20" s="219">
        <v>0</v>
      </c>
      <c r="IM20" s="219">
        <v>0</v>
      </c>
      <c r="IN20" s="219">
        <v>0</v>
      </c>
      <c r="IO20" s="219">
        <v>0</v>
      </c>
      <c r="IP20" s="219">
        <v>0</v>
      </c>
      <c r="IQ20" s="219">
        <v>0</v>
      </c>
      <c r="IR20" s="219">
        <v>8.25</v>
      </c>
      <c r="IS20" s="395">
        <v>36.520000000000003</v>
      </c>
      <c r="IT20" s="219">
        <v>5655.36</v>
      </c>
      <c r="IU20" s="219">
        <v>579.22</v>
      </c>
      <c r="IV20" s="219">
        <v>315.8</v>
      </c>
      <c r="IW20" s="219">
        <v>194.08</v>
      </c>
      <c r="IX20" s="219">
        <v>64.58</v>
      </c>
      <c r="IY20" s="219">
        <v>21.52</v>
      </c>
      <c r="IZ20" s="219">
        <v>7.12</v>
      </c>
      <c r="JA20" s="219">
        <v>0</v>
      </c>
      <c r="JB20" s="219">
        <v>6874.2</v>
      </c>
      <c r="JC20" s="395">
        <v>55.5</v>
      </c>
      <c r="JD20" s="219">
        <v>11588.4</v>
      </c>
      <c r="JE20" s="219">
        <v>4908</v>
      </c>
      <c r="JF20" s="219">
        <v>4688.2</v>
      </c>
      <c r="JG20" s="219">
        <v>5299.7</v>
      </c>
      <c r="JH20" s="219">
        <v>3375.4</v>
      </c>
      <c r="JI20" s="219">
        <v>1896.9</v>
      </c>
      <c r="JJ20" s="219">
        <v>1031.5</v>
      </c>
      <c r="JK20" s="219">
        <v>85</v>
      </c>
      <c r="JL20" s="219">
        <v>32928.6</v>
      </c>
      <c r="JM20" s="457">
        <v>0</v>
      </c>
      <c r="JN20" s="397">
        <v>32928.6</v>
      </c>
      <c r="JP20" s="460"/>
      <c r="JQ20" s="460"/>
      <c r="JR20" s="460"/>
      <c r="JS20" s="460"/>
      <c r="JT20" s="460"/>
      <c r="JU20" s="460"/>
      <c r="JV20" s="460"/>
      <c r="JW20" s="460"/>
      <c r="JX20" s="460"/>
      <c r="JY20" s="460"/>
      <c r="KA20" s="460"/>
      <c r="KB20" s="460"/>
    </row>
    <row r="21" spans="1:288" x14ac:dyDescent="0.2">
      <c r="A21" s="215" t="s">
        <v>174</v>
      </c>
      <c r="B21" s="216" t="s">
        <v>293</v>
      </c>
      <c r="C21" s="217" t="s">
        <v>294</v>
      </c>
      <c r="D21" s="218" t="s">
        <v>173</v>
      </c>
      <c r="E21" s="158">
        <v>7702</v>
      </c>
      <c r="F21" s="158">
        <v>18376</v>
      </c>
      <c r="G21" s="158">
        <v>19627</v>
      </c>
      <c r="H21" s="158">
        <v>13239</v>
      </c>
      <c r="I21" s="158">
        <v>9074</v>
      </c>
      <c r="J21" s="158">
        <v>5174</v>
      </c>
      <c r="K21" s="158">
        <v>4476</v>
      </c>
      <c r="L21" s="158">
        <v>398</v>
      </c>
      <c r="M21" s="349">
        <v>78066</v>
      </c>
      <c r="N21" s="158">
        <v>462</v>
      </c>
      <c r="O21" s="158">
        <v>549</v>
      </c>
      <c r="P21" s="158">
        <v>1316</v>
      </c>
      <c r="Q21" s="158">
        <v>471</v>
      </c>
      <c r="R21" s="158">
        <v>307</v>
      </c>
      <c r="S21" s="158">
        <v>139</v>
      </c>
      <c r="T21" s="158">
        <v>56</v>
      </c>
      <c r="U21" s="158">
        <v>18</v>
      </c>
      <c r="V21" s="349">
        <v>3318</v>
      </c>
      <c r="W21" s="158">
        <v>0</v>
      </c>
      <c r="X21" s="158">
        <v>0</v>
      </c>
      <c r="Y21" s="158">
        <v>0</v>
      </c>
      <c r="Z21" s="158">
        <v>0</v>
      </c>
      <c r="AA21" s="158">
        <v>0</v>
      </c>
      <c r="AB21" s="158">
        <v>0</v>
      </c>
      <c r="AC21" s="158">
        <v>0</v>
      </c>
      <c r="AD21" s="158">
        <v>0</v>
      </c>
      <c r="AE21" s="349">
        <v>0</v>
      </c>
      <c r="AF21" s="158">
        <v>7240</v>
      </c>
      <c r="AG21" s="158">
        <v>17827</v>
      </c>
      <c r="AH21" s="158">
        <v>18311</v>
      </c>
      <c r="AI21" s="158">
        <v>12768</v>
      </c>
      <c r="AJ21" s="158">
        <v>8767</v>
      </c>
      <c r="AK21" s="158">
        <v>5035</v>
      </c>
      <c r="AL21" s="158">
        <v>4420</v>
      </c>
      <c r="AM21" s="158">
        <v>380</v>
      </c>
      <c r="AN21" s="349">
        <v>74748</v>
      </c>
      <c r="AO21" s="158">
        <v>12</v>
      </c>
      <c r="AP21" s="158">
        <v>70</v>
      </c>
      <c r="AQ21" s="158">
        <v>66</v>
      </c>
      <c r="AR21" s="158">
        <v>71</v>
      </c>
      <c r="AS21" s="158">
        <v>60</v>
      </c>
      <c r="AT21" s="158">
        <v>32</v>
      </c>
      <c r="AU21" s="158">
        <v>31</v>
      </c>
      <c r="AV21" s="158">
        <v>19</v>
      </c>
      <c r="AW21" s="349">
        <v>361</v>
      </c>
      <c r="AX21" s="158">
        <v>12</v>
      </c>
      <c r="AY21" s="158">
        <v>70</v>
      </c>
      <c r="AZ21" s="158">
        <v>66</v>
      </c>
      <c r="BA21" s="158">
        <v>71</v>
      </c>
      <c r="BB21" s="158">
        <v>60</v>
      </c>
      <c r="BC21" s="158">
        <v>32</v>
      </c>
      <c r="BD21" s="158">
        <v>31</v>
      </c>
      <c r="BE21" s="158">
        <v>19</v>
      </c>
      <c r="BF21" s="158">
        <v>0</v>
      </c>
      <c r="BG21" s="349">
        <v>361</v>
      </c>
      <c r="BH21" s="158">
        <v>12</v>
      </c>
      <c r="BI21" s="158">
        <v>7298</v>
      </c>
      <c r="BJ21" s="158">
        <v>17823</v>
      </c>
      <c r="BK21" s="158">
        <v>18316</v>
      </c>
      <c r="BL21" s="158">
        <v>12757</v>
      </c>
      <c r="BM21" s="158">
        <v>8739</v>
      </c>
      <c r="BN21" s="158">
        <v>5034</v>
      </c>
      <c r="BO21" s="158">
        <v>4408</v>
      </c>
      <c r="BP21" s="158">
        <v>361</v>
      </c>
      <c r="BQ21" s="349">
        <v>74748</v>
      </c>
      <c r="BR21" s="158">
        <v>5</v>
      </c>
      <c r="BS21" s="158">
        <v>4468</v>
      </c>
      <c r="BT21" s="158">
        <v>7259</v>
      </c>
      <c r="BU21" s="158">
        <v>5782</v>
      </c>
      <c r="BV21" s="158">
        <v>3345</v>
      </c>
      <c r="BW21" s="158">
        <v>1876</v>
      </c>
      <c r="BX21" s="158">
        <v>942</v>
      </c>
      <c r="BY21" s="158">
        <v>643</v>
      </c>
      <c r="BZ21" s="158">
        <v>43</v>
      </c>
      <c r="CA21" s="349">
        <v>24363</v>
      </c>
      <c r="CB21" s="158">
        <v>0</v>
      </c>
      <c r="CC21" s="158">
        <v>73</v>
      </c>
      <c r="CD21" s="158">
        <v>188</v>
      </c>
      <c r="CE21" s="158">
        <v>237</v>
      </c>
      <c r="CF21" s="158">
        <v>116</v>
      </c>
      <c r="CG21" s="158">
        <v>72</v>
      </c>
      <c r="CH21" s="158">
        <v>34</v>
      </c>
      <c r="CI21" s="158">
        <v>13</v>
      </c>
      <c r="CJ21" s="158">
        <v>1</v>
      </c>
      <c r="CK21" s="349">
        <v>734</v>
      </c>
      <c r="CL21" s="158">
        <v>0</v>
      </c>
      <c r="CM21" s="158">
        <v>9</v>
      </c>
      <c r="CN21" s="158">
        <v>8</v>
      </c>
      <c r="CO21" s="158">
        <v>11</v>
      </c>
      <c r="CP21" s="158">
        <v>21</v>
      </c>
      <c r="CQ21" s="158">
        <v>15</v>
      </c>
      <c r="CR21" s="158">
        <v>20</v>
      </c>
      <c r="CS21" s="158">
        <v>25</v>
      </c>
      <c r="CT21" s="158">
        <v>17</v>
      </c>
      <c r="CU21" s="349">
        <v>126</v>
      </c>
      <c r="CV21" s="158">
        <v>60</v>
      </c>
      <c r="CW21" s="158">
        <v>101</v>
      </c>
      <c r="CX21" s="158">
        <v>163</v>
      </c>
      <c r="CY21" s="158">
        <v>166</v>
      </c>
      <c r="CZ21" s="158">
        <v>96</v>
      </c>
      <c r="DA21" s="158">
        <v>46</v>
      </c>
      <c r="DB21" s="158">
        <v>59</v>
      </c>
      <c r="DC21" s="158">
        <v>11</v>
      </c>
      <c r="DD21" s="349">
        <v>702</v>
      </c>
      <c r="DE21" s="158">
        <v>120</v>
      </c>
      <c r="DF21" s="158">
        <v>259</v>
      </c>
      <c r="DG21" s="158">
        <v>279</v>
      </c>
      <c r="DH21" s="158">
        <v>180</v>
      </c>
      <c r="DI21" s="158">
        <v>92</v>
      </c>
      <c r="DJ21" s="158">
        <v>57</v>
      </c>
      <c r="DK21" s="158">
        <v>42</v>
      </c>
      <c r="DL21" s="158">
        <v>6</v>
      </c>
      <c r="DM21" s="349">
        <v>1035</v>
      </c>
      <c r="DN21" s="158">
        <v>0</v>
      </c>
      <c r="DO21" s="158">
        <v>0</v>
      </c>
      <c r="DP21" s="158">
        <v>0</v>
      </c>
      <c r="DQ21" s="158">
        <v>0</v>
      </c>
      <c r="DR21" s="158">
        <v>0</v>
      </c>
      <c r="DS21" s="158">
        <v>0</v>
      </c>
      <c r="DT21" s="158">
        <v>0</v>
      </c>
      <c r="DU21" s="158">
        <v>0</v>
      </c>
      <c r="DV21" s="349">
        <v>0</v>
      </c>
      <c r="DW21" s="158">
        <v>20</v>
      </c>
      <c r="DX21" s="158">
        <v>28</v>
      </c>
      <c r="DY21" s="158">
        <v>34</v>
      </c>
      <c r="DZ21" s="158">
        <v>17</v>
      </c>
      <c r="EA21" s="158">
        <v>9</v>
      </c>
      <c r="EB21" s="158">
        <v>5</v>
      </c>
      <c r="EC21" s="158">
        <v>8</v>
      </c>
      <c r="ED21" s="158">
        <v>1</v>
      </c>
      <c r="EE21" s="349">
        <v>122</v>
      </c>
      <c r="EF21" s="158">
        <v>140</v>
      </c>
      <c r="EG21" s="158">
        <v>287</v>
      </c>
      <c r="EH21" s="158">
        <v>313</v>
      </c>
      <c r="EI21" s="158">
        <v>197</v>
      </c>
      <c r="EJ21" s="158">
        <v>101</v>
      </c>
      <c r="EK21" s="158">
        <v>62</v>
      </c>
      <c r="EL21" s="158">
        <v>50</v>
      </c>
      <c r="EM21" s="158">
        <v>7</v>
      </c>
      <c r="EN21" s="349">
        <v>1157</v>
      </c>
      <c r="EO21" s="158">
        <v>56</v>
      </c>
      <c r="EP21" s="158">
        <v>86</v>
      </c>
      <c r="EQ21" s="158">
        <v>110</v>
      </c>
      <c r="ER21" s="158">
        <v>67</v>
      </c>
      <c r="ES21" s="158">
        <v>45</v>
      </c>
      <c r="ET21" s="158">
        <v>31</v>
      </c>
      <c r="EU21" s="158">
        <v>24</v>
      </c>
      <c r="EV21" s="158">
        <v>4</v>
      </c>
      <c r="EW21" s="349">
        <v>423</v>
      </c>
      <c r="EX21" s="158">
        <v>0</v>
      </c>
      <c r="EY21" s="158">
        <v>0</v>
      </c>
      <c r="EZ21" s="158">
        <v>0</v>
      </c>
      <c r="FA21" s="158">
        <v>0</v>
      </c>
      <c r="FB21" s="158">
        <v>0</v>
      </c>
      <c r="FC21" s="158">
        <v>0</v>
      </c>
      <c r="FD21" s="158">
        <v>0</v>
      </c>
      <c r="FE21" s="158">
        <v>0</v>
      </c>
      <c r="FF21" s="349">
        <v>0</v>
      </c>
      <c r="FG21" s="158">
        <v>0</v>
      </c>
      <c r="FH21" s="158">
        <v>0</v>
      </c>
      <c r="FI21" s="158">
        <v>0</v>
      </c>
      <c r="FJ21" s="158">
        <v>0</v>
      </c>
      <c r="FK21" s="158">
        <v>0</v>
      </c>
      <c r="FL21" s="158">
        <v>0</v>
      </c>
      <c r="FM21" s="158">
        <v>0</v>
      </c>
      <c r="FN21" s="158">
        <v>0</v>
      </c>
      <c r="FO21" s="349">
        <v>0</v>
      </c>
      <c r="FP21" s="158">
        <v>56</v>
      </c>
      <c r="FQ21" s="158">
        <v>86</v>
      </c>
      <c r="FR21" s="158">
        <v>110</v>
      </c>
      <c r="FS21" s="158">
        <v>67</v>
      </c>
      <c r="FT21" s="158">
        <v>45</v>
      </c>
      <c r="FU21" s="158">
        <v>31</v>
      </c>
      <c r="FV21" s="158">
        <v>24</v>
      </c>
      <c r="FW21" s="158">
        <v>4</v>
      </c>
      <c r="FX21" s="349">
        <v>423</v>
      </c>
      <c r="FY21" s="158">
        <v>7</v>
      </c>
      <c r="FZ21" s="158">
        <v>2728</v>
      </c>
      <c r="GA21" s="158">
        <v>10340</v>
      </c>
      <c r="GB21" s="158">
        <v>12252</v>
      </c>
      <c r="GC21" s="158">
        <v>9258</v>
      </c>
      <c r="GD21" s="158">
        <v>6767</v>
      </c>
      <c r="GE21" s="158">
        <v>4033</v>
      </c>
      <c r="GF21" s="158">
        <v>3719</v>
      </c>
      <c r="GG21" s="158">
        <v>299</v>
      </c>
      <c r="GH21" s="349">
        <v>49403</v>
      </c>
      <c r="GI21" s="158">
        <v>5</v>
      </c>
      <c r="GJ21" s="158">
        <v>4570</v>
      </c>
      <c r="GK21" s="158">
        <v>7483</v>
      </c>
      <c r="GL21" s="158">
        <v>6064</v>
      </c>
      <c r="GM21" s="158">
        <v>3499</v>
      </c>
      <c r="GN21" s="158">
        <v>1972</v>
      </c>
      <c r="GO21" s="158">
        <v>1001</v>
      </c>
      <c r="GP21" s="158">
        <v>689</v>
      </c>
      <c r="GQ21" s="158">
        <v>62</v>
      </c>
      <c r="GR21" s="349">
        <v>25345</v>
      </c>
      <c r="GS21" s="158">
        <v>10.75</v>
      </c>
      <c r="GT21" s="158">
        <v>6168.25</v>
      </c>
      <c r="GU21" s="158">
        <v>15971.25</v>
      </c>
      <c r="GV21" s="158">
        <v>16822.75</v>
      </c>
      <c r="GW21" s="158">
        <v>11889.75</v>
      </c>
      <c r="GX21" s="158">
        <v>8249</v>
      </c>
      <c r="GY21" s="158">
        <v>4782.5</v>
      </c>
      <c r="GZ21" s="158">
        <v>4235.5</v>
      </c>
      <c r="HA21" s="158">
        <v>342</v>
      </c>
      <c r="HB21" s="349">
        <v>68471.75</v>
      </c>
      <c r="HC21" s="395">
        <v>0</v>
      </c>
      <c r="HD21" s="396">
        <v>3.62</v>
      </c>
      <c r="HE21" s="396">
        <v>0</v>
      </c>
      <c r="HF21" s="396">
        <v>0</v>
      </c>
      <c r="HG21" s="396">
        <v>0</v>
      </c>
      <c r="HH21" s="396">
        <v>0</v>
      </c>
      <c r="HI21" s="396">
        <v>0</v>
      </c>
      <c r="HJ21" s="396">
        <v>0</v>
      </c>
      <c r="HK21" s="396">
        <v>0</v>
      </c>
      <c r="HL21" s="397">
        <v>3.62</v>
      </c>
      <c r="HM21" s="219">
        <v>6</v>
      </c>
      <c r="HN21" s="219">
        <v>4109.8</v>
      </c>
      <c r="HO21" s="219">
        <v>12422.1</v>
      </c>
      <c r="HP21" s="219">
        <v>14953.6</v>
      </c>
      <c r="HQ21" s="219">
        <v>11889.8</v>
      </c>
      <c r="HR21" s="219">
        <v>10082.1</v>
      </c>
      <c r="HS21" s="219">
        <v>6908.1</v>
      </c>
      <c r="HT21" s="219">
        <v>7059.2</v>
      </c>
      <c r="HU21" s="219">
        <v>684</v>
      </c>
      <c r="HV21" s="219">
        <v>68114.7</v>
      </c>
      <c r="HW21" s="457">
        <v>15.4</v>
      </c>
      <c r="HX21" s="219">
        <v>68130.100000000006</v>
      </c>
      <c r="HY21" s="395">
        <v>10.75</v>
      </c>
      <c r="HZ21" s="219">
        <v>6168.25</v>
      </c>
      <c r="IA21" s="219">
        <v>15971.25</v>
      </c>
      <c r="IB21" s="219">
        <v>16822.75</v>
      </c>
      <c r="IC21" s="219">
        <v>11889.75</v>
      </c>
      <c r="ID21" s="219">
        <v>8249</v>
      </c>
      <c r="IE21" s="219">
        <v>4782.5</v>
      </c>
      <c r="IF21" s="219">
        <v>4235.5</v>
      </c>
      <c r="IG21" s="219">
        <v>342</v>
      </c>
      <c r="IH21" s="219">
        <v>68471.75</v>
      </c>
      <c r="II21" s="395">
        <v>0</v>
      </c>
      <c r="IJ21" s="219">
        <v>3.62</v>
      </c>
      <c r="IK21" s="219">
        <v>0</v>
      </c>
      <c r="IL21" s="219">
        <v>0</v>
      </c>
      <c r="IM21" s="219">
        <v>0</v>
      </c>
      <c r="IN21" s="219">
        <v>0</v>
      </c>
      <c r="IO21" s="219">
        <v>0</v>
      </c>
      <c r="IP21" s="219">
        <v>0</v>
      </c>
      <c r="IQ21" s="219">
        <v>0</v>
      </c>
      <c r="IR21" s="219">
        <v>3.62</v>
      </c>
      <c r="IS21" s="395">
        <v>6.13</v>
      </c>
      <c r="IT21" s="219">
        <v>1936.51</v>
      </c>
      <c r="IU21" s="219">
        <v>3198.91</v>
      </c>
      <c r="IV21" s="219">
        <v>1523.19</v>
      </c>
      <c r="IW21" s="219">
        <v>488.79</v>
      </c>
      <c r="IX21" s="219">
        <v>208.26</v>
      </c>
      <c r="IY21" s="219">
        <v>65.97</v>
      </c>
      <c r="IZ21" s="219">
        <v>24.06</v>
      </c>
      <c r="JA21" s="219">
        <v>0</v>
      </c>
      <c r="JB21" s="219">
        <v>7451.82</v>
      </c>
      <c r="JC21" s="395">
        <v>2.6</v>
      </c>
      <c r="JD21" s="219">
        <v>2818.7</v>
      </c>
      <c r="JE21" s="219">
        <v>9934</v>
      </c>
      <c r="JF21" s="219">
        <v>13599.6</v>
      </c>
      <c r="JG21" s="219">
        <v>11401</v>
      </c>
      <c r="JH21" s="219">
        <v>9827.6</v>
      </c>
      <c r="JI21" s="219">
        <v>6812.8</v>
      </c>
      <c r="JJ21" s="219">
        <v>7019.1</v>
      </c>
      <c r="JK21" s="219">
        <v>684</v>
      </c>
      <c r="JL21" s="219">
        <v>62099.4</v>
      </c>
      <c r="JM21" s="457">
        <v>15.4</v>
      </c>
      <c r="JN21" s="397">
        <v>62114.8</v>
      </c>
      <c r="JP21" s="460"/>
      <c r="JQ21" s="460"/>
      <c r="JR21" s="460"/>
      <c r="JS21" s="460"/>
      <c r="JT21" s="460"/>
      <c r="JU21" s="460"/>
      <c r="JV21" s="460"/>
      <c r="JW21" s="460"/>
      <c r="JX21" s="460"/>
      <c r="JY21" s="460"/>
      <c r="KA21" s="460"/>
      <c r="KB21" s="460"/>
    </row>
    <row r="22" spans="1:288" x14ac:dyDescent="0.2">
      <c r="A22" s="215" t="s">
        <v>76</v>
      </c>
      <c r="B22" s="216" t="s">
        <v>293</v>
      </c>
      <c r="C22" s="217" t="s">
        <v>56</v>
      </c>
      <c r="D22" s="218" t="s">
        <v>75</v>
      </c>
      <c r="E22" s="158">
        <v>9422</v>
      </c>
      <c r="F22" s="158">
        <v>17266</v>
      </c>
      <c r="G22" s="158">
        <v>17351</v>
      </c>
      <c r="H22" s="158">
        <v>10403</v>
      </c>
      <c r="I22" s="158">
        <v>7586</v>
      </c>
      <c r="J22" s="158">
        <v>4831</v>
      </c>
      <c r="K22" s="158">
        <v>2839</v>
      </c>
      <c r="L22" s="158">
        <v>226</v>
      </c>
      <c r="M22" s="349">
        <v>69924</v>
      </c>
      <c r="N22" s="158">
        <v>304</v>
      </c>
      <c r="O22" s="158">
        <v>224</v>
      </c>
      <c r="P22" s="158">
        <v>206</v>
      </c>
      <c r="Q22" s="158">
        <v>104</v>
      </c>
      <c r="R22" s="158">
        <v>64</v>
      </c>
      <c r="S22" s="158">
        <v>35</v>
      </c>
      <c r="T22" s="158">
        <v>16</v>
      </c>
      <c r="U22" s="158">
        <v>4</v>
      </c>
      <c r="V22" s="349">
        <v>957</v>
      </c>
      <c r="W22" s="158">
        <v>0</v>
      </c>
      <c r="X22" s="158">
        <v>0</v>
      </c>
      <c r="Y22" s="158">
        <v>0</v>
      </c>
      <c r="Z22" s="158">
        <v>0</v>
      </c>
      <c r="AA22" s="158">
        <v>0</v>
      </c>
      <c r="AB22" s="158">
        <v>0</v>
      </c>
      <c r="AC22" s="158">
        <v>0</v>
      </c>
      <c r="AD22" s="158">
        <v>0</v>
      </c>
      <c r="AE22" s="349">
        <v>0</v>
      </c>
      <c r="AF22" s="158">
        <v>9118</v>
      </c>
      <c r="AG22" s="158">
        <v>17042</v>
      </c>
      <c r="AH22" s="158">
        <v>17145</v>
      </c>
      <c r="AI22" s="158">
        <v>10299</v>
      </c>
      <c r="AJ22" s="158">
        <v>7522</v>
      </c>
      <c r="AK22" s="158">
        <v>4796</v>
      </c>
      <c r="AL22" s="158">
        <v>2823</v>
      </c>
      <c r="AM22" s="158">
        <v>222</v>
      </c>
      <c r="AN22" s="349">
        <v>68967</v>
      </c>
      <c r="AO22" s="158">
        <v>5</v>
      </c>
      <c r="AP22" s="158">
        <v>58</v>
      </c>
      <c r="AQ22" s="158">
        <v>91</v>
      </c>
      <c r="AR22" s="158">
        <v>62</v>
      </c>
      <c r="AS22" s="158">
        <v>66</v>
      </c>
      <c r="AT22" s="158">
        <v>45</v>
      </c>
      <c r="AU22" s="158">
        <v>56</v>
      </c>
      <c r="AV22" s="158">
        <v>17</v>
      </c>
      <c r="AW22" s="349">
        <v>400</v>
      </c>
      <c r="AX22" s="158">
        <v>5</v>
      </c>
      <c r="AY22" s="158">
        <v>58</v>
      </c>
      <c r="AZ22" s="158">
        <v>91</v>
      </c>
      <c r="BA22" s="158">
        <v>62</v>
      </c>
      <c r="BB22" s="158">
        <v>66</v>
      </c>
      <c r="BC22" s="158">
        <v>45</v>
      </c>
      <c r="BD22" s="158">
        <v>56</v>
      </c>
      <c r="BE22" s="158">
        <v>17</v>
      </c>
      <c r="BF22" s="158">
        <v>0</v>
      </c>
      <c r="BG22" s="349">
        <v>400</v>
      </c>
      <c r="BH22" s="158">
        <v>5</v>
      </c>
      <c r="BI22" s="158">
        <v>9171</v>
      </c>
      <c r="BJ22" s="158">
        <v>17075</v>
      </c>
      <c r="BK22" s="158">
        <v>17116</v>
      </c>
      <c r="BL22" s="158">
        <v>10303</v>
      </c>
      <c r="BM22" s="158">
        <v>7501</v>
      </c>
      <c r="BN22" s="158">
        <v>4807</v>
      </c>
      <c r="BO22" s="158">
        <v>2784</v>
      </c>
      <c r="BP22" s="158">
        <v>205</v>
      </c>
      <c r="BQ22" s="349">
        <v>68967</v>
      </c>
      <c r="BR22" s="158">
        <v>1</v>
      </c>
      <c r="BS22" s="158">
        <v>5851</v>
      </c>
      <c r="BT22" s="158">
        <v>6879</v>
      </c>
      <c r="BU22" s="158">
        <v>5256</v>
      </c>
      <c r="BV22" s="158">
        <v>2504</v>
      </c>
      <c r="BW22" s="158">
        <v>1295</v>
      </c>
      <c r="BX22" s="158">
        <v>658</v>
      </c>
      <c r="BY22" s="158">
        <v>264</v>
      </c>
      <c r="BZ22" s="158">
        <v>13</v>
      </c>
      <c r="CA22" s="349">
        <v>22721</v>
      </c>
      <c r="CB22" s="158">
        <v>0</v>
      </c>
      <c r="CC22" s="158">
        <v>58</v>
      </c>
      <c r="CD22" s="158">
        <v>146</v>
      </c>
      <c r="CE22" s="158">
        <v>157</v>
      </c>
      <c r="CF22" s="158">
        <v>86</v>
      </c>
      <c r="CG22" s="158">
        <v>59</v>
      </c>
      <c r="CH22" s="158">
        <v>21</v>
      </c>
      <c r="CI22" s="158">
        <v>12</v>
      </c>
      <c r="CJ22" s="158">
        <v>1</v>
      </c>
      <c r="CK22" s="349">
        <v>540</v>
      </c>
      <c r="CL22" s="158">
        <v>0</v>
      </c>
      <c r="CM22" s="158">
        <v>3</v>
      </c>
      <c r="CN22" s="158">
        <v>14</v>
      </c>
      <c r="CO22" s="158">
        <v>14</v>
      </c>
      <c r="CP22" s="158">
        <v>6</v>
      </c>
      <c r="CQ22" s="158">
        <v>15</v>
      </c>
      <c r="CR22" s="158">
        <v>44</v>
      </c>
      <c r="CS22" s="158">
        <v>27</v>
      </c>
      <c r="CT22" s="158">
        <v>6</v>
      </c>
      <c r="CU22" s="349">
        <v>129</v>
      </c>
      <c r="CV22" s="158">
        <v>78</v>
      </c>
      <c r="CW22" s="158">
        <v>68</v>
      </c>
      <c r="CX22" s="158">
        <v>72</v>
      </c>
      <c r="CY22" s="158">
        <v>44</v>
      </c>
      <c r="CZ22" s="158">
        <v>32</v>
      </c>
      <c r="DA22" s="158">
        <v>22</v>
      </c>
      <c r="DB22" s="158">
        <v>12</v>
      </c>
      <c r="DC22" s="158">
        <v>3</v>
      </c>
      <c r="DD22" s="349">
        <v>331</v>
      </c>
      <c r="DE22" s="158">
        <v>278</v>
      </c>
      <c r="DF22" s="158">
        <v>260</v>
      </c>
      <c r="DG22" s="158">
        <v>227</v>
      </c>
      <c r="DH22" s="158">
        <v>127</v>
      </c>
      <c r="DI22" s="158">
        <v>78</v>
      </c>
      <c r="DJ22" s="158">
        <v>57</v>
      </c>
      <c r="DK22" s="158">
        <v>32</v>
      </c>
      <c r="DL22" s="158">
        <v>6</v>
      </c>
      <c r="DM22" s="349">
        <v>1065</v>
      </c>
      <c r="DN22" s="158">
        <v>0</v>
      </c>
      <c r="DO22" s="158">
        <v>0</v>
      </c>
      <c r="DP22" s="158">
        <v>0</v>
      </c>
      <c r="DQ22" s="158">
        <v>0</v>
      </c>
      <c r="DR22" s="158">
        <v>0</v>
      </c>
      <c r="DS22" s="158">
        <v>0</v>
      </c>
      <c r="DT22" s="158">
        <v>0</v>
      </c>
      <c r="DU22" s="158">
        <v>0</v>
      </c>
      <c r="DV22" s="349">
        <v>0</v>
      </c>
      <c r="DW22" s="158">
        <v>85</v>
      </c>
      <c r="DX22" s="158">
        <v>25</v>
      </c>
      <c r="DY22" s="158">
        <v>13</v>
      </c>
      <c r="DZ22" s="158">
        <v>15</v>
      </c>
      <c r="EA22" s="158">
        <v>16</v>
      </c>
      <c r="EB22" s="158">
        <v>4</v>
      </c>
      <c r="EC22" s="158">
        <v>6</v>
      </c>
      <c r="ED22" s="158">
        <v>2</v>
      </c>
      <c r="EE22" s="349">
        <v>166</v>
      </c>
      <c r="EF22" s="158">
        <v>363</v>
      </c>
      <c r="EG22" s="158">
        <v>285</v>
      </c>
      <c r="EH22" s="158">
        <v>240</v>
      </c>
      <c r="EI22" s="158">
        <v>142</v>
      </c>
      <c r="EJ22" s="158">
        <v>94</v>
      </c>
      <c r="EK22" s="158">
        <v>61</v>
      </c>
      <c r="EL22" s="158">
        <v>38</v>
      </c>
      <c r="EM22" s="158">
        <v>8</v>
      </c>
      <c r="EN22" s="349">
        <v>1231</v>
      </c>
      <c r="EO22" s="158">
        <v>182</v>
      </c>
      <c r="EP22" s="158">
        <v>89</v>
      </c>
      <c r="EQ22" s="158">
        <v>70</v>
      </c>
      <c r="ER22" s="158">
        <v>49</v>
      </c>
      <c r="ES22" s="158">
        <v>42</v>
      </c>
      <c r="ET22" s="158">
        <v>25</v>
      </c>
      <c r="EU22" s="158">
        <v>19</v>
      </c>
      <c r="EV22" s="158">
        <v>5</v>
      </c>
      <c r="EW22" s="349">
        <v>481</v>
      </c>
      <c r="EX22" s="158">
        <v>0</v>
      </c>
      <c r="EY22" s="158">
        <v>0</v>
      </c>
      <c r="EZ22" s="158">
        <v>0</v>
      </c>
      <c r="FA22" s="158">
        <v>0</v>
      </c>
      <c r="FB22" s="158">
        <v>0</v>
      </c>
      <c r="FC22" s="158">
        <v>0</v>
      </c>
      <c r="FD22" s="158">
        <v>0</v>
      </c>
      <c r="FE22" s="158">
        <v>0</v>
      </c>
      <c r="FF22" s="349">
        <v>0</v>
      </c>
      <c r="FG22" s="158">
        <v>0</v>
      </c>
      <c r="FH22" s="158">
        <v>0</v>
      </c>
      <c r="FI22" s="158">
        <v>0</v>
      </c>
      <c r="FJ22" s="158">
        <v>0</v>
      </c>
      <c r="FK22" s="158">
        <v>0</v>
      </c>
      <c r="FL22" s="158">
        <v>1</v>
      </c>
      <c r="FM22" s="158">
        <v>0</v>
      </c>
      <c r="FN22" s="158">
        <v>0</v>
      </c>
      <c r="FO22" s="349">
        <v>1</v>
      </c>
      <c r="FP22" s="158">
        <v>182</v>
      </c>
      <c r="FQ22" s="158">
        <v>89</v>
      </c>
      <c r="FR22" s="158">
        <v>70</v>
      </c>
      <c r="FS22" s="158">
        <v>49</v>
      </c>
      <c r="FT22" s="158">
        <v>42</v>
      </c>
      <c r="FU22" s="158">
        <v>24</v>
      </c>
      <c r="FV22" s="158">
        <v>19</v>
      </c>
      <c r="FW22" s="158">
        <v>5</v>
      </c>
      <c r="FX22" s="349">
        <v>480</v>
      </c>
      <c r="FY22" s="158">
        <v>4</v>
      </c>
      <c r="FZ22" s="158">
        <v>3174</v>
      </c>
      <c r="GA22" s="158">
        <v>10011</v>
      </c>
      <c r="GB22" s="158">
        <v>11676</v>
      </c>
      <c r="GC22" s="158">
        <v>7692</v>
      </c>
      <c r="GD22" s="158">
        <v>6116</v>
      </c>
      <c r="GE22" s="158">
        <v>4080</v>
      </c>
      <c r="GF22" s="158">
        <v>2475</v>
      </c>
      <c r="GG22" s="158">
        <v>183</v>
      </c>
      <c r="GH22" s="349">
        <v>45411</v>
      </c>
      <c r="GI22" s="158">
        <v>1</v>
      </c>
      <c r="GJ22" s="158">
        <v>5997</v>
      </c>
      <c r="GK22" s="158">
        <v>7064</v>
      </c>
      <c r="GL22" s="158">
        <v>5440</v>
      </c>
      <c r="GM22" s="158">
        <v>2611</v>
      </c>
      <c r="GN22" s="158">
        <v>1385</v>
      </c>
      <c r="GO22" s="158">
        <v>727</v>
      </c>
      <c r="GP22" s="158">
        <v>309</v>
      </c>
      <c r="GQ22" s="158">
        <v>22</v>
      </c>
      <c r="GR22" s="349">
        <v>23556</v>
      </c>
      <c r="GS22" s="158">
        <v>4.75</v>
      </c>
      <c r="GT22" s="158">
        <v>7734.75</v>
      </c>
      <c r="GU22" s="158">
        <v>15324.25</v>
      </c>
      <c r="GV22" s="158">
        <v>15762.25</v>
      </c>
      <c r="GW22" s="158">
        <v>9660</v>
      </c>
      <c r="GX22" s="158">
        <v>7163</v>
      </c>
      <c r="GY22" s="158">
        <v>4617.25</v>
      </c>
      <c r="GZ22" s="158">
        <v>2704.5</v>
      </c>
      <c r="HA22" s="158">
        <v>199.5</v>
      </c>
      <c r="HB22" s="349">
        <v>63170.25</v>
      </c>
      <c r="HC22" s="395">
        <v>0</v>
      </c>
      <c r="HD22" s="396">
        <v>3.38</v>
      </c>
      <c r="HE22" s="396">
        <v>0</v>
      </c>
      <c r="HF22" s="396">
        <v>0</v>
      </c>
      <c r="HG22" s="396">
        <v>0</v>
      </c>
      <c r="HH22" s="396">
        <v>0</v>
      </c>
      <c r="HI22" s="396">
        <v>0</v>
      </c>
      <c r="HJ22" s="396">
        <v>0</v>
      </c>
      <c r="HK22" s="396">
        <v>0</v>
      </c>
      <c r="HL22" s="397">
        <v>3.38</v>
      </c>
      <c r="HM22" s="219">
        <v>2.6</v>
      </c>
      <c r="HN22" s="219">
        <v>5154.2</v>
      </c>
      <c r="HO22" s="219">
        <v>11918.9</v>
      </c>
      <c r="HP22" s="219">
        <v>14010.9</v>
      </c>
      <c r="HQ22" s="219">
        <v>9660</v>
      </c>
      <c r="HR22" s="219">
        <v>8754.7999999999993</v>
      </c>
      <c r="HS22" s="219">
        <v>6669.4</v>
      </c>
      <c r="HT22" s="219">
        <v>4507.5</v>
      </c>
      <c r="HU22" s="219">
        <v>399</v>
      </c>
      <c r="HV22" s="219">
        <v>61077.3</v>
      </c>
      <c r="HW22" s="457">
        <v>0</v>
      </c>
      <c r="HX22" s="219">
        <v>61077.3</v>
      </c>
      <c r="HY22" s="395">
        <v>4.75</v>
      </c>
      <c r="HZ22" s="219">
        <v>7734.75</v>
      </c>
      <c r="IA22" s="219">
        <v>15324.25</v>
      </c>
      <c r="IB22" s="219">
        <v>15762.25</v>
      </c>
      <c r="IC22" s="219">
        <v>9660</v>
      </c>
      <c r="ID22" s="219">
        <v>7163</v>
      </c>
      <c r="IE22" s="219">
        <v>4617.25</v>
      </c>
      <c r="IF22" s="219">
        <v>2704.5</v>
      </c>
      <c r="IG22" s="219">
        <v>199.5</v>
      </c>
      <c r="IH22" s="219">
        <v>63170.25</v>
      </c>
      <c r="II22" s="395">
        <v>0</v>
      </c>
      <c r="IJ22" s="219">
        <v>3.38</v>
      </c>
      <c r="IK22" s="219">
        <v>0</v>
      </c>
      <c r="IL22" s="219">
        <v>0</v>
      </c>
      <c r="IM22" s="219">
        <v>0</v>
      </c>
      <c r="IN22" s="219">
        <v>0</v>
      </c>
      <c r="IO22" s="219">
        <v>0</v>
      </c>
      <c r="IP22" s="219">
        <v>0</v>
      </c>
      <c r="IQ22" s="219">
        <v>0</v>
      </c>
      <c r="IR22" s="219">
        <v>3.38</v>
      </c>
      <c r="IS22" s="395">
        <v>1.68</v>
      </c>
      <c r="IT22" s="219">
        <v>2675.02</v>
      </c>
      <c r="IU22" s="219">
        <v>3374.69</v>
      </c>
      <c r="IV22" s="219">
        <v>1889.31</v>
      </c>
      <c r="IW22" s="219">
        <v>607.41</v>
      </c>
      <c r="IX22" s="219">
        <v>195.6</v>
      </c>
      <c r="IY22" s="219">
        <v>56.61</v>
      </c>
      <c r="IZ22" s="219">
        <v>13.16</v>
      </c>
      <c r="JA22" s="219">
        <v>0.75</v>
      </c>
      <c r="JB22" s="219">
        <v>8814.23</v>
      </c>
      <c r="JC22" s="395">
        <v>1.7</v>
      </c>
      <c r="JD22" s="219">
        <v>3370.9</v>
      </c>
      <c r="JE22" s="219">
        <v>9294.1</v>
      </c>
      <c r="JF22" s="219">
        <v>12331.5</v>
      </c>
      <c r="JG22" s="219">
        <v>9052.6</v>
      </c>
      <c r="JH22" s="219">
        <v>8515.7000000000007</v>
      </c>
      <c r="JI22" s="219">
        <v>6587.6</v>
      </c>
      <c r="JJ22" s="219">
        <v>4485.6000000000004</v>
      </c>
      <c r="JK22" s="219">
        <v>397.5</v>
      </c>
      <c r="JL22" s="219">
        <v>54037.2</v>
      </c>
      <c r="JM22" s="457">
        <v>0</v>
      </c>
      <c r="JN22" s="397">
        <v>54037.2</v>
      </c>
      <c r="JP22" s="460"/>
      <c r="JQ22" s="460"/>
      <c r="JR22" s="460"/>
      <c r="JS22" s="460"/>
      <c r="JT22" s="460"/>
      <c r="JU22" s="460"/>
      <c r="JV22" s="460"/>
      <c r="JW22" s="460"/>
      <c r="JX22" s="460"/>
      <c r="JY22" s="460"/>
      <c r="KA22" s="460"/>
      <c r="KB22" s="460"/>
    </row>
    <row r="23" spans="1:288" x14ac:dyDescent="0.2">
      <c r="A23" s="215" t="s">
        <v>176</v>
      </c>
      <c r="B23" s="216" t="s">
        <v>289</v>
      </c>
      <c r="C23" s="217" t="s">
        <v>109</v>
      </c>
      <c r="D23" s="218" t="s">
        <v>175</v>
      </c>
      <c r="E23" s="158">
        <v>4356</v>
      </c>
      <c r="F23" s="158">
        <v>10381</v>
      </c>
      <c r="G23" s="158">
        <v>28750</v>
      </c>
      <c r="H23" s="158">
        <v>26948</v>
      </c>
      <c r="I23" s="158">
        <v>19260</v>
      </c>
      <c r="J23" s="158">
        <v>4739</v>
      </c>
      <c r="K23" s="158">
        <v>1687</v>
      </c>
      <c r="L23" s="158">
        <v>48</v>
      </c>
      <c r="M23" s="349">
        <v>96169</v>
      </c>
      <c r="N23" s="158">
        <v>120</v>
      </c>
      <c r="O23" s="158">
        <v>184</v>
      </c>
      <c r="P23" s="158">
        <v>381</v>
      </c>
      <c r="Q23" s="158">
        <v>280</v>
      </c>
      <c r="R23" s="158">
        <v>141</v>
      </c>
      <c r="S23" s="158">
        <v>33</v>
      </c>
      <c r="T23" s="158">
        <v>9</v>
      </c>
      <c r="U23" s="158">
        <v>1</v>
      </c>
      <c r="V23" s="349">
        <v>1149</v>
      </c>
      <c r="W23" s="158">
        <v>0</v>
      </c>
      <c r="X23" s="158">
        <v>0</v>
      </c>
      <c r="Y23" s="158">
        <v>4</v>
      </c>
      <c r="Z23" s="158">
        <v>1</v>
      </c>
      <c r="AA23" s="158">
        <v>0</v>
      </c>
      <c r="AB23" s="158">
        <v>0</v>
      </c>
      <c r="AC23" s="158">
        <v>0</v>
      </c>
      <c r="AD23" s="158">
        <v>0</v>
      </c>
      <c r="AE23" s="349">
        <v>5</v>
      </c>
      <c r="AF23" s="158">
        <v>4236</v>
      </c>
      <c r="AG23" s="158">
        <v>10197</v>
      </c>
      <c r="AH23" s="158">
        <v>28365</v>
      </c>
      <c r="AI23" s="158">
        <v>26667</v>
      </c>
      <c r="AJ23" s="158">
        <v>19119</v>
      </c>
      <c r="AK23" s="158">
        <v>4706</v>
      </c>
      <c r="AL23" s="158">
        <v>1678</v>
      </c>
      <c r="AM23" s="158">
        <v>47</v>
      </c>
      <c r="AN23" s="349">
        <v>95015</v>
      </c>
      <c r="AO23" s="158">
        <v>8</v>
      </c>
      <c r="AP23" s="158">
        <v>39</v>
      </c>
      <c r="AQ23" s="158">
        <v>153</v>
      </c>
      <c r="AR23" s="158">
        <v>211</v>
      </c>
      <c r="AS23" s="158">
        <v>226</v>
      </c>
      <c r="AT23" s="158">
        <v>75</v>
      </c>
      <c r="AU23" s="158">
        <v>24</v>
      </c>
      <c r="AV23" s="158">
        <v>13</v>
      </c>
      <c r="AW23" s="349">
        <v>749</v>
      </c>
      <c r="AX23" s="158">
        <v>8</v>
      </c>
      <c r="AY23" s="158">
        <v>39</v>
      </c>
      <c r="AZ23" s="158">
        <v>153</v>
      </c>
      <c r="BA23" s="158">
        <v>211</v>
      </c>
      <c r="BB23" s="158">
        <v>226</v>
      </c>
      <c r="BC23" s="158">
        <v>75</v>
      </c>
      <c r="BD23" s="158">
        <v>24</v>
      </c>
      <c r="BE23" s="158">
        <v>13</v>
      </c>
      <c r="BF23" s="158">
        <v>0</v>
      </c>
      <c r="BG23" s="349">
        <v>749</v>
      </c>
      <c r="BH23" s="158">
        <v>8</v>
      </c>
      <c r="BI23" s="158">
        <v>4267</v>
      </c>
      <c r="BJ23" s="158">
        <v>10311</v>
      </c>
      <c r="BK23" s="158">
        <v>28423</v>
      </c>
      <c r="BL23" s="158">
        <v>26682</v>
      </c>
      <c r="BM23" s="158">
        <v>18968</v>
      </c>
      <c r="BN23" s="158">
        <v>4655</v>
      </c>
      <c r="BO23" s="158">
        <v>1667</v>
      </c>
      <c r="BP23" s="158">
        <v>34</v>
      </c>
      <c r="BQ23" s="349">
        <v>95015</v>
      </c>
      <c r="BR23" s="158">
        <v>4</v>
      </c>
      <c r="BS23" s="158">
        <v>2518</v>
      </c>
      <c r="BT23" s="158">
        <v>6079</v>
      </c>
      <c r="BU23" s="158">
        <v>11212</v>
      </c>
      <c r="BV23" s="158">
        <v>7097</v>
      </c>
      <c r="BW23" s="158">
        <v>3850</v>
      </c>
      <c r="BX23" s="158">
        <v>694</v>
      </c>
      <c r="BY23" s="158">
        <v>213</v>
      </c>
      <c r="BZ23" s="158">
        <v>6</v>
      </c>
      <c r="CA23" s="349">
        <v>31673</v>
      </c>
      <c r="CB23" s="158">
        <v>0</v>
      </c>
      <c r="CC23" s="158">
        <v>52</v>
      </c>
      <c r="CD23" s="158">
        <v>72</v>
      </c>
      <c r="CE23" s="158">
        <v>225</v>
      </c>
      <c r="CF23" s="158">
        <v>208</v>
      </c>
      <c r="CG23" s="158">
        <v>137</v>
      </c>
      <c r="CH23" s="158">
        <v>32</v>
      </c>
      <c r="CI23" s="158">
        <v>16</v>
      </c>
      <c r="CJ23" s="158">
        <v>0</v>
      </c>
      <c r="CK23" s="349">
        <v>742</v>
      </c>
      <c r="CL23" s="158">
        <v>0</v>
      </c>
      <c r="CM23" s="158">
        <v>2</v>
      </c>
      <c r="CN23" s="158">
        <v>3</v>
      </c>
      <c r="CO23" s="158">
        <v>18</v>
      </c>
      <c r="CP23" s="158">
        <v>13</v>
      </c>
      <c r="CQ23" s="158">
        <v>12</v>
      </c>
      <c r="CR23" s="158">
        <v>15</v>
      </c>
      <c r="CS23" s="158">
        <v>15</v>
      </c>
      <c r="CT23" s="158">
        <v>3</v>
      </c>
      <c r="CU23" s="349">
        <v>81</v>
      </c>
      <c r="CV23" s="158">
        <v>1</v>
      </c>
      <c r="CW23" s="158">
        <v>8</v>
      </c>
      <c r="CX23" s="158">
        <v>15</v>
      </c>
      <c r="CY23" s="158">
        <v>7</v>
      </c>
      <c r="CZ23" s="158">
        <v>5</v>
      </c>
      <c r="DA23" s="158">
        <v>1</v>
      </c>
      <c r="DB23" s="158">
        <v>2</v>
      </c>
      <c r="DC23" s="158">
        <v>0</v>
      </c>
      <c r="DD23" s="349">
        <v>39</v>
      </c>
      <c r="DE23" s="158">
        <v>37</v>
      </c>
      <c r="DF23" s="158">
        <v>58</v>
      </c>
      <c r="DG23" s="158">
        <v>124</v>
      </c>
      <c r="DH23" s="158">
        <v>60</v>
      </c>
      <c r="DI23" s="158">
        <v>41</v>
      </c>
      <c r="DJ23" s="158">
        <v>12</v>
      </c>
      <c r="DK23" s="158">
        <v>8</v>
      </c>
      <c r="DL23" s="158">
        <v>0</v>
      </c>
      <c r="DM23" s="349">
        <v>340</v>
      </c>
      <c r="DN23" s="158">
        <v>0</v>
      </c>
      <c r="DO23" s="158">
        <v>0</v>
      </c>
      <c r="DP23" s="158">
        <v>0</v>
      </c>
      <c r="DQ23" s="158">
        <v>0</v>
      </c>
      <c r="DR23" s="158">
        <v>0</v>
      </c>
      <c r="DS23" s="158">
        <v>0</v>
      </c>
      <c r="DT23" s="158">
        <v>0</v>
      </c>
      <c r="DU23" s="158">
        <v>0</v>
      </c>
      <c r="DV23" s="349">
        <v>0</v>
      </c>
      <c r="DW23" s="158">
        <v>23</v>
      </c>
      <c r="DX23" s="158">
        <v>48</v>
      </c>
      <c r="DY23" s="158">
        <v>47</v>
      </c>
      <c r="DZ23" s="158">
        <v>29</v>
      </c>
      <c r="EA23" s="158">
        <v>16</v>
      </c>
      <c r="EB23" s="158">
        <v>5</v>
      </c>
      <c r="EC23" s="158">
        <v>2</v>
      </c>
      <c r="ED23" s="158">
        <v>0</v>
      </c>
      <c r="EE23" s="349">
        <v>170</v>
      </c>
      <c r="EF23" s="158">
        <v>60</v>
      </c>
      <c r="EG23" s="158">
        <v>106</v>
      </c>
      <c r="EH23" s="158">
        <v>171</v>
      </c>
      <c r="EI23" s="158">
        <v>89</v>
      </c>
      <c r="EJ23" s="158">
        <v>57</v>
      </c>
      <c r="EK23" s="158">
        <v>17</v>
      </c>
      <c r="EL23" s="158">
        <v>10</v>
      </c>
      <c r="EM23" s="158">
        <v>0</v>
      </c>
      <c r="EN23" s="349">
        <v>510</v>
      </c>
      <c r="EO23" s="158">
        <v>44</v>
      </c>
      <c r="EP23" s="158">
        <v>83</v>
      </c>
      <c r="EQ23" s="158">
        <v>96</v>
      </c>
      <c r="ER23" s="158">
        <v>62</v>
      </c>
      <c r="ES23" s="158">
        <v>38</v>
      </c>
      <c r="ET23" s="158">
        <v>15</v>
      </c>
      <c r="EU23" s="158">
        <v>6</v>
      </c>
      <c r="EV23" s="158">
        <v>0</v>
      </c>
      <c r="EW23" s="349">
        <v>344</v>
      </c>
      <c r="EX23" s="158">
        <v>0</v>
      </c>
      <c r="EY23" s="158">
        <v>0</v>
      </c>
      <c r="EZ23" s="158">
        <v>0</v>
      </c>
      <c r="FA23" s="158">
        <v>0</v>
      </c>
      <c r="FB23" s="158">
        <v>0</v>
      </c>
      <c r="FC23" s="158">
        <v>0</v>
      </c>
      <c r="FD23" s="158">
        <v>0</v>
      </c>
      <c r="FE23" s="158">
        <v>0</v>
      </c>
      <c r="FF23" s="349">
        <v>0</v>
      </c>
      <c r="FG23" s="158">
        <v>0</v>
      </c>
      <c r="FH23" s="158">
        <v>0</v>
      </c>
      <c r="FI23" s="158">
        <v>4</v>
      </c>
      <c r="FJ23" s="158">
        <v>2</v>
      </c>
      <c r="FK23" s="158">
        <v>0</v>
      </c>
      <c r="FL23" s="158">
        <v>3</v>
      </c>
      <c r="FM23" s="158">
        <v>1</v>
      </c>
      <c r="FN23" s="158">
        <v>0</v>
      </c>
      <c r="FO23" s="349">
        <v>10</v>
      </c>
      <c r="FP23" s="158">
        <v>44</v>
      </c>
      <c r="FQ23" s="158">
        <v>83</v>
      </c>
      <c r="FR23" s="158">
        <v>92</v>
      </c>
      <c r="FS23" s="158">
        <v>60</v>
      </c>
      <c r="FT23" s="158">
        <v>38</v>
      </c>
      <c r="FU23" s="158">
        <v>12</v>
      </c>
      <c r="FV23" s="158">
        <v>5</v>
      </c>
      <c r="FW23" s="158">
        <v>0</v>
      </c>
      <c r="FX23" s="349">
        <v>334</v>
      </c>
      <c r="FY23" s="158">
        <v>4</v>
      </c>
      <c r="FZ23" s="158">
        <v>1672</v>
      </c>
      <c r="GA23" s="158">
        <v>4109</v>
      </c>
      <c r="GB23" s="158">
        <v>16920</v>
      </c>
      <c r="GC23" s="158">
        <v>19335</v>
      </c>
      <c r="GD23" s="158">
        <v>14953</v>
      </c>
      <c r="GE23" s="158">
        <v>3909</v>
      </c>
      <c r="GF23" s="158">
        <v>1421</v>
      </c>
      <c r="GG23" s="158">
        <v>25</v>
      </c>
      <c r="GH23" s="349">
        <v>62348</v>
      </c>
      <c r="GI23" s="158">
        <v>4</v>
      </c>
      <c r="GJ23" s="158">
        <v>2595</v>
      </c>
      <c r="GK23" s="158">
        <v>6202</v>
      </c>
      <c r="GL23" s="158">
        <v>11503</v>
      </c>
      <c r="GM23" s="158">
        <v>7347</v>
      </c>
      <c r="GN23" s="158">
        <v>4015</v>
      </c>
      <c r="GO23" s="158">
        <v>746</v>
      </c>
      <c r="GP23" s="158">
        <v>246</v>
      </c>
      <c r="GQ23" s="158">
        <v>9</v>
      </c>
      <c r="GR23" s="349">
        <v>32667</v>
      </c>
      <c r="GS23" s="158">
        <v>7</v>
      </c>
      <c r="GT23" s="158">
        <v>3635</v>
      </c>
      <c r="GU23" s="158">
        <v>8795.75</v>
      </c>
      <c r="GV23" s="158">
        <v>25577.75</v>
      </c>
      <c r="GW23" s="158">
        <v>24863.75</v>
      </c>
      <c r="GX23" s="158">
        <v>17973.25</v>
      </c>
      <c r="GY23" s="158">
        <v>4468.5</v>
      </c>
      <c r="GZ23" s="158">
        <v>1603.25</v>
      </c>
      <c r="HA23" s="158">
        <v>31</v>
      </c>
      <c r="HB23" s="349">
        <v>86955.25</v>
      </c>
      <c r="HC23" s="395">
        <v>0</v>
      </c>
      <c r="HD23" s="396">
        <v>0.5</v>
      </c>
      <c r="HE23" s="396">
        <v>0</v>
      </c>
      <c r="HF23" s="396">
        <v>0</v>
      </c>
      <c r="HG23" s="396">
        <v>0</v>
      </c>
      <c r="HH23" s="396">
        <v>0</v>
      </c>
      <c r="HI23" s="396">
        <v>0</v>
      </c>
      <c r="HJ23" s="396">
        <v>0</v>
      </c>
      <c r="HK23" s="396">
        <v>0</v>
      </c>
      <c r="HL23" s="397">
        <v>0.5</v>
      </c>
      <c r="HM23" s="219">
        <v>3.9</v>
      </c>
      <c r="HN23" s="219">
        <v>2423</v>
      </c>
      <c r="HO23" s="219">
        <v>6841.1</v>
      </c>
      <c r="HP23" s="219">
        <v>22735.8</v>
      </c>
      <c r="HQ23" s="219">
        <v>24863.8</v>
      </c>
      <c r="HR23" s="219">
        <v>21967.3</v>
      </c>
      <c r="HS23" s="219">
        <v>6454.5</v>
      </c>
      <c r="HT23" s="219">
        <v>2672.1</v>
      </c>
      <c r="HU23" s="219">
        <v>62</v>
      </c>
      <c r="HV23" s="219">
        <v>88023.5</v>
      </c>
      <c r="HW23" s="457">
        <v>0</v>
      </c>
      <c r="HX23" s="219">
        <v>88023.5</v>
      </c>
      <c r="HY23" s="395">
        <v>7</v>
      </c>
      <c r="HZ23" s="219">
        <v>3635</v>
      </c>
      <c r="IA23" s="219">
        <v>8795.75</v>
      </c>
      <c r="IB23" s="219">
        <v>25577.75</v>
      </c>
      <c r="IC23" s="219">
        <v>24863.75</v>
      </c>
      <c r="ID23" s="219">
        <v>17973.25</v>
      </c>
      <c r="IE23" s="219">
        <v>4468.5</v>
      </c>
      <c r="IF23" s="219">
        <v>1603.25</v>
      </c>
      <c r="IG23" s="219">
        <v>31</v>
      </c>
      <c r="IH23" s="219">
        <v>86955.25</v>
      </c>
      <c r="II23" s="395">
        <v>0</v>
      </c>
      <c r="IJ23" s="219">
        <v>0.5</v>
      </c>
      <c r="IK23" s="219">
        <v>0</v>
      </c>
      <c r="IL23" s="219">
        <v>0</v>
      </c>
      <c r="IM23" s="219">
        <v>0</v>
      </c>
      <c r="IN23" s="219">
        <v>0</v>
      </c>
      <c r="IO23" s="219">
        <v>0</v>
      </c>
      <c r="IP23" s="219">
        <v>0</v>
      </c>
      <c r="IQ23" s="219">
        <v>0</v>
      </c>
      <c r="IR23" s="219">
        <v>0.5</v>
      </c>
      <c r="IS23" s="395">
        <v>2.46</v>
      </c>
      <c r="IT23" s="219">
        <v>1304.67</v>
      </c>
      <c r="IU23" s="219">
        <v>2722.74</v>
      </c>
      <c r="IV23" s="219">
        <v>4124.16</v>
      </c>
      <c r="IW23" s="219">
        <v>2010.41</v>
      </c>
      <c r="IX23" s="219">
        <v>747.32</v>
      </c>
      <c r="IY23" s="219">
        <v>111.76</v>
      </c>
      <c r="IZ23" s="219">
        <v>21.53</v>
      </c>
      <c r="JA23" s="219">
        <v>0</v>
      </c>
      <c r="JB23" s="219">
        <v>11045.05</v>
      </c>
      <c r="JC23" s="395">
        <v>2.5</v>
      </c>
      <c r="JD23" s="219">
        <v>1553.2</v>
      </c>
      <c r="JE23" s="219">
        <v>4723.5</v>
      </c>
      <c r="JF23" s="219">
        <v>19069.900000000001</v>
      </c>
      <c r="JG23" s="219">
        <v>22853.3</v>
      </c>
      <c r="JH23" s="219">
        <v>21053.9</v>
      </c>
      <c r="JI23" s="219">
        <v>6293.1</v>
      </c>
      <c r="JJ23" s="219">
        <v>2636.2</v>
      </c>
      <c r="JK23" s="219">
        <v>62</v>
      </c>
      <c r="JL23" s="219">
        <v>78247.600000000006</v>
      </c>
      <c r="JM23" s="457">
        <v>0</v>
      </c>
      <c r="JN23" s="397">
        <v>78247.600000000006</v>
      </c>
      <c r="JP23" s="460"/>
      <c r="JQ23" s="460"/>
      <c r="JR23" s="460"/>
      <c r="JS23" s="460"/>
      <c r="JT23" s="460"/>
      <c r="JU23" s="460"/>
      <c r="JV23" s="460"/>
      <c r="JW23" s="460"/>
      <c r="JX23" s="460"/>
      <c r="JY23" s="460"/>
      <c r="KA23" s="460"/>
      <c r="KB23" s="460"/>
    </row>
    <row r="24" spans="1:288" x14ac:dyDescent="0.2">
      <c r="A24" s="215" t="s">
        <v>178</v>
      </c>
      <c r="B24" s="216" t="s">
        <v>291</v>
      </c>
      <c r="C24" s="217" t="s">
        <v>295</v>
      </c>
      <c r="D24" s="218" t="s">
        <v>177</v>
      </c>
      <c r="E24" s="158">
        <v>155672</v>
      </c>
      <c r="F24" s="158">
        <v>126981</v>
      </c>
      <c r="G24" s="158">
        <v>75573</v>
      </c>
      <c r="H24" s="158">
        <v>37783</v>
      </c>
      <c r="I24" s="158">
        <v>20456</v>
      </c>
      <c r="J24" s="158">
        <v>8535</v>
      </c>
      <c r="K24" s="158">
        <v>5726</v>
      </c>
      <c r="L24" s="158">
        <v>862</v>
      </c>
      <c r="M24" s="349">
        <v>431588</v>
      </c>
      <c r="N24" s="158">
        <v>3489</v>
      </c>
      <c r="O24" s="158">
        <v>3474</v>
      </c>
      <c r="P24" s="158">
        <v>2036</v>
      </c>
      <c r="Q24" s="158">
        <v>2017</v>
      </c>
      <c r="R24" s="158">
        <v>926</v>
      </c>
      <c r="S24" s="158">
        <v>121</v>
      </c>
      <c r="T24" s="158">
        <v>65</v>
      </c>
      <c r="U24" s="158">
        <v>31</v>
      </c>
      <c r="V24" s="349">
        <v>12159</v>
      </c>
      <c r="W24" s="158">
        <v>0</v>
      </c>
      <c r="X24" s="158">
        <v>0</v>
      </c>
      <c r="Y24" s="158">
        <v>0</v>
      </c>
      <c r="Z24" s="158">
        <v>0</v>
      </c>
      <c r="AA24" s="158">
        <v>0</v>
      </c>
      <c r="AB24" s="158">
        <v>0</v>
      </c>
      <c r="AC24" s="158">
        <v>0</v>
      </c>
      <c r="AD24" s="158">
        <v>0</v>
      </c>
      <c r="AE24" s="349">
        <v>0</v>
      </c>
      <c r="AF24" s="158">
        <v>152183</v>
      </c>
      <c r="AG24" s="158">
        <v>123507</v>
      </c>
      <c r="AH24" s="158">
        <v>73537</v>
      </c>
      <c r="AI24" s="158">
        <v>35766</v>
      </c>
      <c r="AJ24" s="158">
        <v>19530</v>
      </c>
      <c r="AK24" s="158">
        <v>8414</v>
      </c>
      <c r="AL24" s="158">
        <v>5661</v>
      </c>
      <c r="AM24" s="158">
        <v>831</v>
      </c>
      <c r="AN24" s="349">
        <v>419429</v>
      </c>
      <c r="AO24" s="158">
        <v>229</v>
      </c>
      <c r="AP24" s="158">
        <v>552</v>
      </c>
      <c r="AQ24" s="158">
        <v>462</v>
      </c>
      <c r="AR24" s="158">
        <v>265</v>
      </c>
      <c r="AS24" s="158">
        <v>198</v>
      </c>
      <c r="AT24" s="158">
        <v>96</v>
      </c>
      <c r="AU24" s="158">
        <v>83</v>
      </c>
      <c r="AV24" s="158">
        <v>50</v>
      </c>
      <c r="AW24" s="349">
        <v>1935</v>
      </c>
      <c r="AX24" s="158">
        <v>229</v>
      </c>
      <c r="AY24" s="158">
        <v>552</v>
      </c>
      <c r="AZ24" s="158">
        <v>462</v>
      </c>
      <c r="BA24" s="158">
        <v>265</v>
      </c>
      <c r="BB24" s="158">
        <v>198</v>
      </c>
      <c r="BC24" s="158">
        <v>96</v>
      </c>
      <c r="BD24" s="158">
        <v>83</v>
      </c>
      <c r="BE24" s="158">
        <v>50</v>
      </c>
      <c r="BF24" s="158">
        <v>0</v>
      </c>
      <c r="BG24" s="349">
        <v>1935</v>
      </c>
      <c r="BH24" s="158">
        <v>229</v>
      </c>
      <c r="BI24" s="158">
        <v>152506</v>
      </c>
      <c r="BJ24" s="158">
        <v>123417</v>
      </c>
      <c r="BK24" s="158">
        <v>73340</v>
      </c>
      <c r="BL24" s="158">
        <v>35699</v>
      </c>
      <c r="BM24" s="158">
        <v>19428</v>
      </c>
      <c r="BN24" s="158">
        <v>8401</v>
      </c>
      <c r="BO24" s="158">
        <v>5628</v>
      </c>
      <c r="BP24" s="158">
        <v>781</v>
      </c>
      <c r="BQ24" s="349">
        <v>419429</v>
      </c>
      <c r="BR24" s="158">
        <v>49</v>
      </c>
      <c r="BS24" s="158">
        <v>69591</v>
      </c>
      <c r="BT24" s="158">
        <v>42583</v>
      </c>
      <c r="BU24" s="158">
        <v>20930</v>
      </c>
      <c r="BV24" s="158">
        <v>8555</v>
      </c>
      <c r="BW24" s="158">
        <v>3872</v>
      </c>
      <c r="BX24" s="158">
        <v>1326</v>
      </c>
      <c r="BY24" s="158">
        <v>707</v>
      </c>
      <c r="BZ24" s="158">
        <v>62</v>
      </c>
      <c r="CA24" s="349">
        <v>147675</v>
      </c>
      <c r="CB24" s="158">
        <v>6</v>
      </c>
      <c r="CC24" s="158">
        <v>696</v>
      </c>
      <c r="CD24" s="158">
        <v>862</v>
      </c>
      <c r="CE24" s="158">
        <v>597</v>
      </c>
      <c r="CF24" s="158">
        <v>266</v>
      </c>
      <c r="CG24" s="158">
        <v>127</v>
      </c>
      <c r="CH24" s="158">
        <v>53</v>
      </c>
      <c r="CI24" s="158">
        <v>25</v>
      </c>
      <c r="CJ24" s="158">
        <v>1</v>
      </c>
      <c r="CK24" s="349">
        <v>2633</v>
      </c>
      <c r="CL24" s="158">
        <v>1</v>
      </c>
      <c r="CM24" s="158">
        <v>75</v>
      </c>
      <c r="CN24" s="158">
        <v>83</v>
      </c>
      <c r="CO24" s="158">
        <v>56</v>
      </c>
      <c r="CP24" s="158">
        <v>58</v>
      </c>
      <c r="CQ24" s="158">
        <v>56</v>
      </c>
      <c r="CR24" s="158">
        <v>53</v>
      </c>
      <c r="CS24" s="158">
        <v>85</v>
      </c>
      <c r="CT24" s="158">
        <v>25</v>
      </c>
      <c r="CU24" s="349">
        <v>492</v>
      </c>
      <c r="CV24" s="158">
        <v>1652</v>
      </c>
      <c r="CW24" s="158">
        <v>711</v>
      </c>
      <c r="CX24" s="158">
        <v>431</v>
      </c>
      <c r="CY24" s="158">
        <v>250</v>
      </c>
      <c r="CZ24" s="158">
        <v>144</v>
      </c>
      <c r="DA24" s="158">
        <v>72</v>
      </c>
      <c r="DB24" s="158">
        <v>39</v>
      </c>
      <c r="DC24" s="158">
        <v>4</v>
      </c>
      <c r="DD24" s="349">
        <v>3303</v>
      </c>
      <c r="DE24" s="158">
        <v>2983</v>
      </c>
      <c r="DF24" s="158">
        <v>1381</v>
      </c>
      <c r="DG24" s="158">
        <v>770</v>
      </c>
      <c r="DH24" s="158">
        <v>429</v>
      </c>
      <c r="DI24" s="158">
        <v>186</v>
      </c>
      <c r="DJ24" s="158">
        <v>65</v>
      </c>
      <c r="DK24" s="158">
        <v>46</v>
      </c>
      <c r="DL24" s="158">
        <v>7</v>
      </c>
      <c r="DM24" s="349">
        <v>5867</v>
      </c>
      <c r="DN24" s="158">
        <v>0</v>
      </c>
      <c r="DO24" s="158">
        <v>0</v>
      </c>
      <c r="DP24" s="158">
        <v>0</v>
      </c>
      <c r="DQ24" s="158">
        <v>0</v>
      </c>
      <c r="DR24" s="158">
        <v>0</v>
      </c>
      <c r="DS24" s="158">
        <v>0</v>
      </c>
      <c r="DT24" s="158">
        <v>0</v>
      </c>
      <c r="DU24" s="158">
        <v>0</v>
      </c>
      <c r="DV24" s="349">
        <v>0</v>
      </c>
      <c r="DW24" s="158">
        <v>822</v>
      </c>
      <c r="DX24" s="158">
        <v>313</v>
      </c>
      <c r="DY24" s="158">
        <v>192</v>
      </c>
      <c r="DZ24" s="158">
        <v>126</v>
      </c>
      <c r="EA24" s="158">
        <v>64</v>
      </c>
      <c r="EB24" s="158">
        <v>21</v>
      </c>
      <c r="EC24" s="158">
        <v>24</v>
      </c>
      <c r="ED24" s="158">
        <v>13</v>
      </c>
      <c r="EE24" s="349">
        <v>1575</v>
      </c>
      <c r="EF24" s="158">
        <v>3805</v>
      </c>
      <c r="EG24" s="158">
        <v>1694</v>
      </c>
      <c r="EH24" s="158">
        <v>962</v>
      </c>
      <c r="EI24" s="158">
        <v>555</v>
      </c>
      <c r="EJ24" s="158">
        <v>250</v>
      </c>
      <c r="EK24" s="158">
        <v>86</v>
      </c>
      <c r="EL24" s="158">
        <v>70</v>
      </c>
      <c r="EM24" s="158">
        <v>20</v>
      </c>
      <c r="EN24" s="349">
        <v>7442</v>
      </c>
      <c r="EO24" s="158">
        <v>1938</v>
      </c>
      <c r="EP24" s="158">
        <v>803</v>
      </c>
      <c r="EQ24" s="158">
        <v>532</v>
      </c>
      <c r="ER24" s="158">
        <v>299</v>
      </c>
      <c r="ES24" s="158">
        <v>135</v>
      </c>
      <c r="ET24" s="158">
        <v>58</v>
      </c>
      <c r="EU24" s="158">
        <v>48</v>
      </c>
      <c r="EV24" s="158">
        <v>17</v>
      </c>
      <c r="EW24" s="349">
        <v>3830</v>
      </c>
      <c r="EX24" s="158">
        <v>0</v>
      </c>
      <c r="EY24" s="158">
        <v>0</v>
      </c>
      <c r="EZ24" s="158">
        <v>0</v>
      </c>
      <c r="FA24" s="158">
        <v>0</v>
      </c>
      <c r="FB24" s="158">
        <v>0</v>
      </c>
      <c r="FC24" s="158">
        <v>0</v>
      </c>
      <c r="FD24" s="158">
        <v>0</v>
      </c>
      <c r="FE24" s="158">
        <v>0</v>
      </c>
      <c r="FF24" s="349">
        <v>0</v>
      </c>
      <c r="FG24" s="158">
        <v>0</v>
      </c>
      <c r="FH24" s="158">
        <v>0</v>
      </c>
      <c r="FI24" s="158">
        <v>0</v>
      </c>
      <c r="FJ24" s="158">
        <v>0</v>
      </c>
      <c r="FK24" s="158">
        <v>0</v>
      </c>
      <c r="FL24" s="158">
        <v>0</v>
      </c>
      <c r="FM24" s="158">
        <v>0</v>
      </c>
      <c r="FN24" s="158">
        <v>0</v>
      </c>
      <c r="FO24" s="349">
        <v>0</v>
      </c>
      <c r="FP24" s="158">
        <v>1938</v>
      </c>
      <c r="FQ24" s="158">
        <v>803</v>
      </c>
      <c r="FR24" s="158">
        <v>532</v>
      </c>
      <c r="FS24" s="158">
        <v>299</v>
      </c>
      <c r="FT24" s="158">
        <v>135</v>
      </c>
      <c r="FU24" s="158">
        <v>58</v>
      </c>
      <c r="FV24" s="158">
        <v>48</v>
      </c>
      <c r="FW24" s="158">
        <v>17</v>
      </c>
      <c r="FX24" s="349">
        <v>3830</v>
      </c>
      <c r="FY24" s="158">
        <v>173</v>
      </c>
      <c r="FZ24" s="158">
        <v>81321</v>
      </c>
      <c r="GA24" s="158">
        <v>79571</v>
      </c>
      <c r="GB24" s="158">
        <v>51564</v>
      </c>
      <c r="GC24" s="158">
        <v>26694</v>
      </c>
      <c r="GD24" s="158">
        <v>15309</v>
      </c>
      <c r="GE24" s="158">
        <v>6948</v>
      </c>
      <c r="GF24" s="158">
        <v>4787</v>
      </c>
      <c r="GG24" s="158">
        <v>680</v>
      </c>
      <c r="GH24" s="349">
        <v>267047</v>
      </c>
      <c r="GI24" s="158">
        <v>56</v>
      </c>
      <c r="GJ24" s="158">
        <v>71185</v>
      </c>
      <c r="GK24" s="158">
        <v>43846</v>
      </c>
      <c r="GL24" s="158">
        <v>21776</v>
      </c>
      <c r="GM24" s="158">
        <v>9005</v>
      </c>
      <c r="GN24" s="158">
        <v>4119</v>
      </c>
      <c r="GO24" s="158">
        <v>1453</v>
      </c>
      <c r="GP24" s="158">
        <v>841</v>
      </c>
      <c r="GQ24" s="158">
        <v>101</v>
      </c>
      <c r="GR24" s="349">
        <v>152382</v>
      </c>
      <c r="GS24" s="158">
        <v>214.75</v>
      </c>
      <c r="GT24" s="158">
        <v>135307.25</v>
      </c>
      <c r="GU24" s="158">
        <v>112668.25</v>
      </c>
      <c r="GV24" s="158">
        <v>68025.75</v>
      </c>
      <c r="GW24" s="158">
        <v>33527.75</v>
      </c>
      <c r="GX24" s="158">
        <v>18432.25</v>
      </c>
      <c r="GY24" s="158">
        <v>8040.25</v>
      </c>
      <c r="GZ24" s="158">
        <v>5414.5</v>
      </c>
      <c r="HA24" s="158">
        <v>759.25</v>
      </c>
      <c r="HB24" s="349">
        <v>382390</v>
      </c>
      <c r="HC24" s="395">
        <v>0</v>
      </c>
      <c r="HD24" s="396">
        <v>0</v>
      </c>
      <c r="HE24" s="396">
        <v>0</v>
      </c>
      <c r="HF24" s="396">
        <v>0</v>
      </c>
      <c r="HG24" s="396">
        <v>0</v>
      </c>
      <c r="HH24" s="396">
        <v>0</v>
      </c>
      <c r="HI24" s="396">
        <v>0</v>
      </c>
      <c r="HJ24" s="396">
        <v>0</v>
      </c>
      <c r="HK24" s="396">
        <v>0</v>
      </c>
      <c r="HL24" s="397">
        <v>0</v>
      </c>
      <c r="HM24" s="219">
        <v>119.3</v>
      </c>
      <c r="HN24" s="219">
        <v>90204.800000000003</v>
      </c>
      <c r="HO24" s="219">
        <v>87630.9</v>
      </c>
      <c r="HP24" s="219">
        <v>60467.3</v>
      </c>
      <c r="HQ24" s="219">
        <v>33527.800000000003</v>
      </c>
      <c r="HR24" s="219">
        <v>22528.3</v>
      </c>
      <c r="HS24" s="219">
        <v>11613.7</v>
      </c>
      <c r="HT24" s="219">
        <v>9024.2000000000007</v>
      </c>
      <c r="HU24" s="219">
        <v>1518.5</v>
      </c>
      <c r="HV24" s="219">
        <v>316634.8</v>
      </c>
      <c r="HW24" s="457">
        <v>35</v>
      </c>
      <c r="HX24" s="219">
        <v>316669.8</v>
      </c>
      <c r="HY24" s="395">
        <v>214.75</v>
      </c>
      <c r="HZ24" s="219">
        <v>135307.25</v>
      </c>
      <c r="IA24" s="219">
        <v>112668.25</v>
      </c>
      <c r="IB24" s="219">
        <v>68025.75</v>
      </c>
      <c r="IC24" s="219">
        <v>33527.75</v>
      </c>
      <c r="ID24" s="219">
        <v>18432.25</v>
      </c>
      <c r="IE24" s="219">
        <v>8040.25</v>
      </c>
      <c r="IF24" s="219">
        <v>5414.5</v>
      </c>
      <c r="IG24" s="219">
        <v>759.25</v>
      </c>
      <c r="IH24" s="219">
        <v>382390</v>
      </c>
      <c r="II24" s="395">
        <v>0</v>
      </c>
      <c r="IJ24" s="219">
        <v>0</v>
      </c>
      <c r="IK24" s="219">
        <v>0</v>
      </c>
      <c r="IL24" s="219">
        <v>0</v>
      </c>
      <c r="IM24" s="219">
        <v>0</v>
      </c>
      <c r="IN24" s="219">
        <v>0</v>
      </c>
      <c r="IO24" s="219">
        <v>0</v>
      </c>
      <c r="IP24" s="219">
        <v>0</v>
      </c>
      <c r="IQ24" s="219">
        <v>0</v>
      </c>
      <c r="IR24" s="219">
        <v>0</v>
      </c>
      <c r="IS24" s="395">
        <v>76.040000000000006</v>
      </c>
      <c r="IT24" s="219">
        <v>54953.08</v>
      </c>
      <c r="IU24" s="219">
        <v>27961.41</v>
      </c>
      <c r="IV24" s="219">
        <v>10335.48</v>
      </c>
      <c r="IW24" s="219">
        <v>3050.32</v>
      </c>
      <c r="IX24" s="219">
        <v>798.36</v>
      </c>
      <c r="IY24" s="219">
        <v>203.88</v>
      </c>
      <c r="IZ24" s="219">
        <v>81.38</v>
      </c>
      <c r="JA24" s="219">
        <v>5.79</v>
      </c>
      <c r="JB24" s="219">
        <v>97465.74</v>
      </c>
      <c r="JC24" s="395">
        <v>77.099999999999994</v>
      </c>
      <c r="JD24" s="219">
        <v>53569.4</v>
      </c>
      <c r="JE24" s="219">
        <v>65883.100000000006</v>
      </c>
      <c r="JF24" s="219">
        <v>51280.2</v>
      </c>
      <c r="JG24" s="219">
        <v>30477.4</v>
      </c>
      <c r="JH24" s="219">
        <v>21552.5</v>
      </c>
      <c r="JI24" s="219">
        <v>11319.2</v>
      </c>
      <c r="JJ24" s="219">
        <v>8888.5</v>
      </c>
      <c r="JK24" s="219">
        <v>1506.9</v>
      </c>
      <c r="JL24" s="219">
        <v>244554.3</v>
      </c>
      <c r="JM24" s="457">
        <v>35</v>
      </c>
      <c r="JN24" s="397">
        <v>244589.3</v>
      </c>
      <c r="JP24" s="460"/>
      <c r="JQ24" s="460"/>
      <c r="JR24" s="460"/>
      <c r="JS24" s="460"/>
      <c r="JT24" s="460"/>
      <c r="JU24" s="460"/>
      <c r="JV24" s="460"/>
      <c r="JW24" s="460"/>
      <c r="JX24" s="460"/>
      <c r="JY24" s="460"/>
      <c r="KA24" s="460"/>
      <c r="KB24" s="460"/>
    </row>
    <row r="25" spans="1:288" x14ac:dyDescent="0.2">
      <c r="A25" s="215" t="s">
        <v>180</v>
      </c>
      <c r="B25" s="216" t="s">
        <v>285</v>
      </c>
      <c r="C25" s="217" t="s">
        <v>288</v>
      </c>
      <c r="D25" s="218" t="s">
        <v>179</v>
      </c>
      <c r="E25" s="158">
        <v>4624</v>
      </c>
      <c r="F25" s="158">
        <v>14362</v>
      </c>
      <c r="G25" s="158">
        <v>9321</v>
      </c>
      <c r="H25" s="158">
        <v>6264</v>
      </c>
      <c r="I25" s="158">
        <v>3799</v>
      </c>
      <c r="J25" s="158">
        <v>1259</v>
      </c>
      <c r="K25" s="158">
        <v>503</v>
      </c>
      <c r="L25" s="158">
        <v>35</v>
      </c>
      <c r="M25" s="349">
        <v>40167</v>
      </c>
      <c r="N25" s="158">
        <v>128</v>
      </c>
      <c r="O25" s="158">
        <v>116</v>
      </c>
      <c r="P25" s="158">
        <v>100</v>
      </c>
      <c r="Q25" s="158">
        <v>43</v>
      </c>
      <c r="R25" s="158">
        <v>28</v>
      </c>
      <c r="S25" s="158">
        <v>7</v>
      </c>
      <c r="T25" s="158">
        <v>5</v>
      </c>
      <c r="U25" s="158">
        <v>1</v>
      </c>
      <c r="V25" s="349">
        <v>428</v>
      </c>
      <c r="W25" s="158">
        <v>0</v>
      </c>
      <c r="X25" s="158">
        <v>0</v>
      </c>
      <c r="Y25" s="158">
        <v>0</v>
      </c>
      <c r="Z25" s="158">
        <v>0</v>
      </c>
      <c r="AA25" s="158">
        <v>0</v>
      </c>
      <c r="AB25" s="158">
        <v>0</v>
      </c>
      <c r="AC25" s="158">
        <v>0</v>
      </c>
      <c r="AD25" s="158">
        <v>0</v>
      </c>
      <c r="AE25" s="349">
        <v>0</v>
      </c>
      <c r="AF25" s="158">
        <v>4496</v>
      </c>
      <c r="AG25" s="158">
        <v>14246</v>
      </c>
      <c r="AH25" s="158">
        <v>9221</v>
      </c>
      <c r="AI25" s="158">
        <v>6221</v>
      </c>
      <c r="AJ25" s="158">
        <v>3771</v>
      </c>
      <c r="AK25" s="158">
        <v>1252</v>
      </c>
      <c r="AL25" s="158">
        <v>498</v>
      </c>
      <c r="AM25" s="158">
        <v>34</v>
      </c>
      <c r="AN25" s="349">
        <v>39739</v>
      </c>
      <c r="AO25" s="158">
        <v>23</v>
      </c>
      <c r="AP25" s="158">
        <v>97</v>
      </c>
      <c r="AQ25" s="158">
        <v>99</v>
      </c>
      <c r="AR25" s="158">
        <v>61</v>
      </c>
      <c r="AS25" s="158">
        <v>41</v>
      </c>
      <c r="AT25" s="158">
        <v>19</v>
      </c>
      <c r="AU25" s="158">
        <v>8</v>
      </c>
      <c r="AV25" s="158">
        <v>6</v>
      </c>
      <c r="AW25" s="349">
        <v>354</v>
      </c>
      <c r="AX25" s="158">
        <v>23</v>
      </c>
      <c r="AY25" s="158">
        <v>97</v>
      </c>
      <c r="AZ25" s="158">
        <v>99</v>
      </c>
      <c r="BA25" s="158">
        <v>61</v>
      </c>
      <c r="BB25" s="158">
        <v>41</v>
      </c>
      <c r="BC25" s="158">
        <v>19</v>
      </c>
      <c r="BD25" s="158">
        <v>8</v>
      </c>
      <c r="BE25" s="158">
        <v>6</v>
      </c>
      <c r="BF25" s="158">
        <v>0</v>
      </c>
      <c r="BG25" s="349">
        <v>354</v>
      </c>
      <c r="BH25" s="158">
        <v>23</v>
      </c>
      <c r="BI25" s="158">
        <v>4570</v>
      </c>
      <c r="BJ25" s="158">
        <v>14248</v>
      </c>
      <c r="BK25" s="158">
        <v>9183</v>
      </c>
      <c r="BL25" s="158">
        <v>6201</v>
      </c>
      <c r="BM25" s="158">
        <v>3749</v>
      </c>
      <c r="BN25" s="158">
        <v>1241</v>
      </c>
      <c r="BO25" s="158">
        <v>496</v>
      </c>
      <c r="BP25" s="158">
        <v>28</v>
      </c>
      <c r="BQ25" s="349">
        <v>39739</v>
      </c>
      <c r="BR25" s="158">
        <v>7</v>
      </c>
      <c r="BS25" s="158">
        <v>2452</v>
      </c>
      <c r="BT25" s="158">
        <v>4569</v>
      </c>
      <c r="BU25" s="158">
        <v>2414</v>
      </c>
      <c r="BV25" s="158">
        <v>1200</v>
      </c>
      <c r="BW25" s="158">
        <v>548</v>
      </c>
      <c r="BX25" s="158">
        <v>171</v>
      </c>
      <c r="BY25" s="158">
        <v>59</v>
      </c>
      <c r="BZ25" s="158">
        <v>2</v>
      </c>
      <c r="CA25" s="349">
        <v>11422</v>
      </c>
      <c r="CB25" s="158">
        <v>2</v>
      </c>
      <c r="CC25" s="158">
        <v>34</v>
      </c>
      <c r="CD25" s="158">
        <v>123</v>
      </c>
      <c r="CE25" s="158">
        <v>98</v>
      </c>
      <c r="CF25" s="158">
        <v>56</v>
      </c>
      <c r="CG25" s="158">
        <v>28</v>
      </c>
      <c r="CH25" s="158">
        <v>8</v>
      </c>
      <c r="CI25" s="158">
        <v>0</v>
      </c>
      <c r="CJ25" s="158">
        <v>0</v>
      </c>
      <c r="CK25" s="349">
        <v>349</v>
      </c>
      <c r="CL25" s="158">
        <v>0</v>
      </c>
      <c r="CM25" s="158">
        <v>4</v>
      </c>
      <c r="CN25" s="158">
        <v>6</v>
      </c>
      <c r="CO25" s="158">
        <v>6</v>
      </c>
      <c r="CP25" s="158">
        <v>4</v>
      </c>
      <c r="CQ25" s="158">
        <v>7</v>
      </c>
      <c r="CR25" s="158">
        <v>11</v>
      </c>
      <c r="CS25" s="158">
        <v>9</v>
      </c>
      <c r="CT25" s="158">
        <v>3</v>
      </c>
      <c r="CU25" s="349">
        <v>50</v>
      </c>
      <c r="CV25" s="158">
        <v>21</v>
      </c>
      <c r="CW25" s="158">
        <v>24</v>
      </c>
      <c r="CX25" s="158">
        <v>11</v>
      </c>
      <c r="CY25" s="158">
        <v>13</v>
      </c>
      <c r="CZ25" s="158">
        <v>7</v>
      </c>
      <c r="DA25" s="158">
        <v>5</v>
      </c>
      <c r="DB25" s="158">
        <v>6</v>
      </c>
      <c r="DC25" s="158">
        <v>1</v>
      </c>
      <c r="DD25" s="349">
        <v>88</v>
      </c>
      <c r="DE25" s="158">
        <v>105</v>
      </c>
      <c r="DF25" s="158">
        <v>138</v>
      </c>
      <c r="DG25" s="158">
        <v>69</v>
      </c>
      <c r="DH25" s="158">
        <v>60</v>
      </c>
      <c r="DI25" s="158">
        <v>43</v>
      </c>
      <c r="DJ25" s="158">
        <v>19</v>
      </c>
      <c r="DK25" s="158">
        <v>4</v>
      </c>
      <c r="DL25" s="158">
        <v>2</v>
      </c>
      <c r="DM25" s="349">
        <v>440</v>
      </c>
      <c r="DN25" s="158">
        <v>26</v>
      </c>
      <c r="DO25" s="158">
        <v>49</v>
      </c>
      <c r="DP25" s="158">
        <v>27</v>
      </c>
      <c r="DQ25" s="158">
        <v>17</v>
      </c>
      <c r="DR25" s="158">
        <v>12</v>
      </c>
      <c r="DS25" s="158">
        <v>3</v>
      </c>
      <c r="DT25" s="158">
        <v>5</v>
      </c>
      <c r="DU25" s="158">
        <v>0</v>
      </c>
      <c r="DV25" s="349">
        <v>139</v>
      </c>
      <c r="DW25" s="158">
        <v>0</v>
      </c>
      <c r="DX25" s="158">
        <v>0</v>
      </c>
      <c r="DY25" s="158">
        <v>0</v>
      </c>
      <c r="DZ25" s="158">
        <v>0</v>
      </c>
      <c r="EA25" s="158">
        <v>0</v>
      </c>
      <c r="EB25" s="158">
        <v>0</v>
      </c>
      <c r="EC25" s="158">
        <v>0</v>
      </c>
      <c r="ED25" s="158">
        <v>0</v>
      </c>
      <c r="EE25" s="349">
        <v>0</v>
      </c>
      <c r="EF25" s="158">
        <v>131</v>
      </c>
      <c r="EG25" s="158">
        <v>187</v>
      </c>
      <c r="EH25" s="158">
        <v>96</v>
      </c>
      <c r="EI25" s="158">
        <v>77</v>
      </c>
      <c r="EJ25" s="158">
        <v>55</v>
      </c>
      <c r="EK25" s="158">
        <v>22</v>
      </c>
      <c r="EL25" s="158">
        <v>9</v>
      </c>
      <c r="EM25" s="158">
        <v>2</v>
      </c>
      <c r="EN25" s="349">
        <v>579</v>
      </c>
      <c r="EO25" s="158">
        <v>105</v>
      </c>
      <c r="EP25" s="158">
        <v>138</v>
      </c>
      <c r="EQ25" s="158">
        <v>69</v>
      </c>
      <c r="ER25" s="158">
        <v>60</v>
      </c>
      <c r="ES25" s="158">
        <v>43</v>
      </c>
      <c r="ET25" s="158">
        <v>19</v>
      </c>
      <c r="EU25" s="158">
        <v>4</v>
      </c>
      <c r="EV25" s="158">
        <v>2</v>
      </c>
      <c r="EW25" s="349">
        <v>440</v>
      </c>
      <c r="EX25" s="158">
        <v>0</v>
      </c>
      <c r="EY25" s="158">
        <v>0</v>
      </c>
      <c r="EZ25" s="158">
        <v>0</v>
      </c>
      <c r="FA25" s="158">
        <v>0</v>
      </c>
      <c r="FB25" s="158">
        <v>0</v>
      </c>
      <c r="FC25" s="158">
        <v>0</v>
      </c>
      <c r="FD25" s="158">
        <v>0</v>
      </c>
      <c r="FE25" s="158">
        <v>0</v>
      </c>
      <c r="FF25" s="349">
        <v>0</v>
      </c>
      <c r="FG25" s="158">
        <v>4</v>
      </c>
      <c r="FH25" s="158">
        <v>20</v>
      </c>
      <c r="FI25" s="158">
        <v>16</v>
      </c>
      <c r="FJ25" s="158">
        <v>11</v>
      </c>
      <c r="FK25" s="158">
        <v>4</v>
      </c>
      <c r="FL25" s="158">
        <v>2</v>
      </c>
      <c r="FM25" s="158">
        <v>4</v>
      </c>
      <c r="FN25" s="158">
        <v>0</v>
      </c>
      <c r="FO25" s="349">
        <v>61</v>
      </c>
      <c r="FP25" s="158">
        <v>101</v>
      </c>
      <c r="FQ25" s="158">
        <v>118</v>
      </c>
      <c r="FR25" s="158">
        <v>53</v>
      </c>
      <c r="FS25" s="158">
        <v>49</v>
      </c>
      <c r="FT25" s="158">
        <v>39</v>
      </c>
      <c r="FU25" s="158">
        <v>17</v>
      </c>
      <c r="FV25" s="158">
        <v>0</v>
      </c>
      <c r="FW25" s="158">
        <v>2</v>
      </c>
      <c r="FX25" s="349">
        <v>379</v>
      </c>
      <c r="FY25" s="158">
        <v>14</v>
      </c>
      <c r="FZ25" s="158">
        <v>2033</v>
      </c>
      <c r="GA25" s="158">
        <v>9477</v>
      </c>
      <c r="GB25" s="158">
        <v>6627</v>
      </c>
      <c r="GC25" s="158">
        <v>4911</v>
      </c>
      <c r="GD25" s="158">
        <v>3147</v>
      </c>
      <c r="GE25" s="158">
        <v>1043</v>
      </c>
      <c r="GF25" s="158">
        <v>417</v>
      </c>
      <c r="GG25" s="158">
        <v>22</v>
      </c>
      <c r="GH25" s="349">
        <v>27691</v>
      </c>
      <c r="GI25" s="158">
        <v>9</v>
      </c>
      <c r="GJ25" s="158">
        <v>2537</v>
      </c>
      <c r="GK25" s="158">
        <v>4771</v>
      </c>
      <c r="GL25" s="158">
        <v>2556</v>
      </c>
      <c r="GM25" s="158">
        <v>1290</v>
      </c>
      <c r="GN25" s="158">
        <v>602</v>
      </c>
      <c r="GO25" s="158">
        <v>198</v>
      </c>
      <c r="GP25" s="158">
        <v>79</v>
      </c>
      <c r="GQ25" s="158">
        <v>6</v>
      </c>
      <c r="GR25" s="349">
        <v>12048</v>
      </c>
      <c r="GS25" s="158">
        <v>20.75</v>
      </c>
      <c r="GT25" s="158">
        <v>3920.4</v>
      </c>
      <c r="GU25" s="158">
        <v>13031.1</v>
      </c>
      <c r="GV25" s="158">
        <v>8531.9</v>
      </c>
      <c r="GW25" s="158">
        <v>5872.2</v>
      </c>
      <c r="GX25" s="158">
        <v>3591.3</v>
      </c>
      <c r="GY25" s="158">
        <v>1188.25</v>
      </c>
      <c r="GZ25" s="158">
        <v>473.15</v>
      </c>
      <c r="HA25" s="158">
        <v>25.9</v>
      </c>
      <c r="HB25" s="349">
        <v>36654.949999999997</v>
      </c>
      <c r="HC25" s="395">
        <v>0</v>
      </c>
      <c r="HD25" s="396">
        <v>0</v>
      </c>
      <c r="HE25" s="396">
        <v>0</v>
      </c>
      <c r="HF25" s="396">
        <v>0</v>
      </c>
      <c r="HG25" s="396">
        <v>0</v>
      </c>
      <c r="HH25" s="396">
        <v>0</v>
      </c>
      <c r="HI25" s="396">
        <v>0</v>
      </c>
      <c r="HJ25" s="396">
        <v>0</v>
      </c>
      <c r="HK25" s="396">
        <v>0</v>
      </c>
      <c r="HL25" s="397">
        <v>0</v>
      </c>
      <c r="HM25" s="219">
        <v>11.5</v>
      </c>
      <c r="HN25" s="219">
        <v>2613.6</v>
      </c>
      <c r="HO25" s="219">
        <v>10135.299999999999</v>
      </c>
      <c r="HP25" s="219">
        <v>7583.9</v>
      </c>
      <c r="HQ25" s="219">
        <v>5872.2</v>
      </c>
      <c r="HR25" s="219">
        <v>4389.3999999999996</v>
      </c>
      <c r="HS25" s="219">
        <v>1716.4</v>
      </c>
      <c r="HT25" s="219">
        <v>788.6</v>
      </c>
      <c r="HU25" s="219">
        <v>51.8</v>
      </c>
      <c r="HV25" s="219">
        <v>33162.699999999997</v>
      </c>
      <c r="HW25" s="457">
        <v>0</v>
      </c>
      <c r="HX25" s="219">
        <v>33162.699999999997</v>
      </c>
      <c r="HY25" s="395">
        <v>20.75</v>
      </c>
      <c r="HZ25" s="219">
        <v>3920.4</v>
      </c>
      <c r="IA25" s="219">
        <v>13031.1</v>
      </c>
      <c r="IB25" s="219">
        <v>8531.9</v>
      </c>
      <c r="IC25" s="219">
        <v>5872.2</v>
      </c>
      <c r="ID25" s="219">
        <v>3591.3</v>
      </c>
      <c r="IE25" s="219">
        <v>1188.25</v>
      </c>
      <c r="IF25" s="219">
        <v>473.15</v>
      </c>
      <c r="IG25" s="219">
        <v>25.9</v>
      </c>
      <c r="IH25" s="219">
        <v>36654.949999999997</v>
      </c>
      <c r="II25" s="395">
        <v>0</v>
      </c>
      <c r="IJ25" s="219">
        <v>0</v>
      </c>
      <c r="IK25" s="219">
        <v>0</v>
      </c>
      <c r="IL25" s="219">
        <v>0</v>
      </c>
      <c r="IM25" s="219">
        <v>0</v>
      </c>
      <c r="IN25" s="219">
        <v>0</v>
      </c>
      <c r="IO25" s="219">
        <v>0</v>
      </c>
      <c r="IP25" s="219">
        <v>0</v>
      </c>
      <c r="IQ25" s="219">
        <v>0</v>
      </c>
      <c r="IR25" s="219">
        <v>0</v>
      </c>
      <c r="IS25" s="395">
        <v>9</v>
      </c>
      <c r="IT25" s="219">
        <v>1123.72</v>
      </c>
      <c r="IU25" s="219">
        <v>1272.5</v>
      </c>
      <c r="IV25" s="219">
        <v>538.16</v>
      </c>
      <c r="IW25" s="219">
        <v>205.57</v>
      </c>
      <c r="IX25" s="219">
        <v>77.17</v>
      </c>
      <c r="IY25" s="219">
        <v>17.77</v>
      </c>
      <c r="IZ25" s="219">
        <v>3.5</v>
      </c>
      <c r="JA25" s="219">
        <v>0</v>
      </c>
      <c r="JB25" s="219">
        <v>3247.39</v>
      </c>
      <c r="JC25" s="395">
        <v>6.5</v>
      </c>
      <c r="JD25" s="219">
        <v>1864.5</v>
      </c>
      <c r="JE25" s="219">
        <v>9145.6</v>
      </c>
      <c r="JF25" s="219">
        <v>7105.5</v>
      </c>
      <c r="JG25" s="219">
        <v>5666.6</v>
      </c>
      <c r="JH25" s="219">
        <v>4295</v>
      </c>
      <c r="JI25" s="219">
        <v>1690.7</v>
      </c>
      <c r="JJ25" s="219">
        <v>782.8</v>
      </c>
      <c r="JK25" s="219">
        <v>51.8</v>
      </c>
      <c r="JL25" s="219">
        <v>30609</v>
      </c>
      <c r="JM25" s="457">
        <v>0</v>
      </c>
      <c r="JN25" s="397">
        <v>30609</v>
      </c>
      <c r="JP25" s="460"/>
      <c r="JQ25" s="460"/>
      <c r="JR25" s="460"/>
      <c r="JS25" s="460"/>
      <c r="JT25" s="460"/>
      <c r="JU25" s="460"/>
      <c r="JV25" s="460"/>
      <c r="JW25" s="460"/>
      <c r="JX25" s="460"/>
      <c r="JY25" s="460"/>
      <c r="KA25" s="460"/>
      <c r="KB25" s="460"/>
    </row>
    <row r="26" spans="1:288" x14ac:dyDescent="0.2">
      <c r="A26" s="215" t="s">
        <v>181</v>
      </c>
      <c r="B26" s="216" t="s">
        <v>293</v>
      </c>
      <c r="C26" s="217" t="s">
        <v>287</v>
      </c>
      <c r="D26" s="218" t="s">
        <v>296</v>
      </c>
      <c r="E26" s="158">
        <v>35299</v>
      </c>
      <c r="F26" s="158">
        <v>9179</v>
      </c>
      <c r="G26" s="158">
        <v>8262</v>
      </c>
      <c r="H26" s="158">
        <v>4246</v>
      </c>
      <c r="I26" s="158">
        <v>2002</v>
      </c>
      <c r="J26" s="158">
        <v>772</v>
      </c>
      <c r="K26" s="158">
        <v>570</v>
      </c>
      <c r="L26" s="158">
        <v>72</v>
      </c>
      <c r="M26" s="349">
        <v>60402</v>
      </c>
      <c r="N26" s="158">
        <v>764</v>
      </c>
      <c r="O26" s="158">
        <v>135</v>
      </c>
      <c r="P26" s="158">
        <v>88</v>
      </c>
      <c r="Q26" s="158">
        <v>42</v>
      </c>
      <c r="R26" s="158">
        <v>18</v>
      </c>
      <c r="S26" s="158">
        <v>6</v>
      </c>
      <c r="T26" s="158">
        <v>3</v>
      </c>
      <c r="U26" s="158">
        <v>2</v>
      </c>
      <c r="V26" s="349">
        <v>1058</v>
      </c>
      <c r="W26" s="158">
        <v>0</v>
      </c>
      <c r="X26" s="158">
        <v>0</v>
      </c>
      <c r="Y26" s="158">
        <v>0</v>
      </c>
      <c r="Z26" s="158">
        <v>0</v>
      </c>
      <c r="AA26" s="158">
        <v>0</v>
      </c>
      <c r="AB26" s="158">
        <v>0</v>
      </c>
      <c r="AC26" s="158">
        <v>0</v>
      </c>
      <c r="AD26" s="158">
        <v>0</v>
      </c>
      <c r="AE26" s="349">
        <v>0</v>
      </c>
      <c r="AF26" s="158">
        <v>34535</v>
      </c>
      <c r="AG26" s="158">
        <v>9044</v>
      </c>
      <c r="AH26" s="158">
        <v>8174</v>
      </c>
      <c r="AI26" s="158">
        <v>4204</v>
      </c>
      <c r="AJ26" s="158">
        <v>1984</v>
      </c>
      <c r="AK26" s="158">
        <v>766</v>
      </c>
      <c r="AL26" s="158">
        <v>567</v>
      </c>
      <c r="AM26" s="158">
        <v>70</v>
      </c>
      <c r="AN26" s="349">
        <v>59344</v>
      </c>
      <c r="AO26" s="158">
        <v>101</v>
      </c>
      <c r="AP26" s="158">
        <v>58</v>
      </c>
      <c r="AQ26" s="158">
        <v>56</v>
      </c>
      <c r="AR26" s="158">
        <v>32</v>
      </c>
      <c r="AS26" s="158">
        <v>18</v>
      </c>
      <c r="AT26" s="158">
        <v>16</v>
      </c>
      <c r="AU26" s="158">
        <v>15</v>
      </c>
      <c r="AV26" s="158">
        <v>14</v>
      </c>
      <c r="AW26" s="349">
        <v>310</v>
      </c>
      <c r="AX26" s="158">
        <v>101</v>
      </c>
      <c r="AY26" s="158">
        <v>58</v>
      </c>
      <c r="AZ26" s="158">
        <v>56</v>
      </c>
      <c r="BA26" s="158">
        <v>32</v>
      </c>
      <c r="BB26" s="158">
        <v>18</v>
      </c>
      <c r="BC26" s="158">
        <v>16</v>
      </c>
      <c r="BD26" s="158">
        <v>15</v>
      </c>
      <c r="BE26" s="158">
        <v>14</v>
      </c>
      <c r="BF26" s="158">
        <v>0</v>
      </c>
      <c r="BG26" s="349">
        <v>310</v>
      </c>
      <c r="BH26" s="158">
        <v>101</v>
      </c>
      <c r="BI26" s="158">
        <v>34492</v>
      </c>
      <c r="BJ26" s="158">
        <v>9042</v>
      </c>
      <c r="BK26" s="158">
        <v>8150</v>
      </c>
      <c r="BL26" s="158">
        <v>4190</v>
      </c>
      <c r="BM26" s="158">
        <v>1982</v>
      </c>
      <c r="BN26" s="158">
        <v>765</v>
      </c>
      <c r="BO26" s="158">
        <v>566</v>
      </c>
      <c r="BP26" s="158">
        <v>56</v>
      </c>
      <c r="BQ26" s="349">
        <v>59344</v>
      </c>
      <c r="BR26" s="158">
        <v>23</v>
      </c>
      <c r="BS26" s="158">
        <v>14664</v>
      </c>
      <c r="BT26" s="158">
        <v>2761</v>
      </c>
      <c r="BU26" s="158">
        <v>2039</v>
      </c>
      <c r="BV26" s="158">
        <v>802</v>
      </c>
      <c r="BW26" s="158">
        <v>286</v>
      </c>
      <c r="BX26" s="158">
        <v>107</v>
      </c>
      <c r="BY26" s="158">
        <v>59</v>
      </c>
      <c r="BZ26" s="158">
        <v>2</v>
      </c>
      <c r="CA26" s="349">
        <v>20743</v>
      </c>
      <c r="CB26" s="158">
        <v>1</v>
      </c>
      <c r="CC26" s="158">
        <v>361</v>
      </c>
      <c r="CD26" s="158">
        <v>106</v>
      </c>
      <c r="CE26" s="158">
        <v>90</v>
      </c>
      <c r="CF26" s="158">
        <v>20</v>
      </c>
      <c r="CG26" s="158">
        <v>17</v>
      </c>
      <c r="CH26" s="158">
        <v>4</v>
      </c>
      <c r="CI26" s="158">
        <v>3</v>
      </c>
      <c r="CJ26" s="158">
        <v>1</v>
      </c>
      <c r="CK26" s="349">
        <v>603</v>
      </c>
      <c r="CL26" s="158">
        <v>0</v>
      </c>
      <c r="CM26" s="158">
        <v>27</v>
      </c>
      <c r="CN26" s="158">
        <v>3</v>
      </c>
      <c r="CO26" s="158">
        <v>3</v>
      </c>
      <c r="CP26" s="158">
        <v>8</v>
      </c>
      <c r="CQ26" s="158">
        <v>7</v>
      </c>
      <c r="CR26" s="158">
        <v>9</v>
      </c>
      <c r="CS26" s="158">
        <v>14</v>
      </c>
      <c r="CT26" s="158">
        <v>4</v>
      </c>
      <c r="CU26" s="349">
        <v>75</v>
      </c>
      <c r="CV26" s="158">
        <v>100</v>
      </c>
      <c r="CW26" s="158">
        <v>18</v>
      </c>
      <c r="CX26" s="158">
        <v>16</v>
      </c>
      <c r="CY26" s="158">
        <v>8</v>
      </c>
      <c r="CZ26" s="158">
        <v>6</v>
      </c>
      <c r="DA26" s="158">
        <v>3</v>
      </c>
      <c r="DB26" s="158">
        <v>1</v>
      </c>
      <c r="DC26" s="158">
        <v>0</v>
      </c>
      <c r="DD26" s="349">
        <v>152</v>
      </c>
      <c r="DE26" s="158">
        <v>561</v>
      </c>
      <c r="DF26" s="158">
        <v>141</v>
      </c>
      <c r="DG26" s="158">
        <v>83</v>
      </c>
      <c r="DH26" s="158">
        <v>36</v>
      </c>
      <c r="DI26" s="158">
        <v>15</v>
      </c>
      <c r="DJ26" s="158">
        <v>9</v>
      </c>
      <c r="DK26" s="158">
        <v>12</v>
      </c>
      <c r="DL26" s="158">
        <v>1</v>
      </c>
      <c r="DM26" s="349">
        <v>858</v>
      </c>
      <c r="DN26" s="158">
        <v>1097</v>
      </c>
      <c r="DO26" s="158">
        <v>166</v>
      </c>
      <c r="DP26" s="158">
        <v>117</v>
      </c>
      <c r="DQ26" s="158">
        <v>59</v>
      </c>
      <c r="DR26" s="158">
        <v>23</v>
      </c>
      <c r="DS26" s="158">
        <v>9</v>
      </c>
      <c r="DT26" s="158">
        <v>7</v>
      </c>
      <c r="DU26" s="158">
        <v>2</v>
      </c>
      <c r="DV26" s="349">
        <v>1480</v>
      </c>
      <c r="DW26" s="158">
        <v>339</v>
      </c>
      <c r="DX26" s="158">
        <v>47</v>
      </c>
      <c r="DY26" s="158">
        <v>20</v>
      </c>
      <c r="DZ26" s="158">
        <v>16</v>
      </c>
      <c r="EA26" s="158">
        <v>7</v>
      </c>
      <c r="EB26" s="158">
        <v>3</v>
      </c>
      <c r="EC26" s="158">
        <v>4</v>
      </c>
      <c r="ED26" s="158">
        <v>4</v>
      </c>
      <c r="EE26" s="349">
        <v>440</v>
      </c>
      <c r="EF26" s="158">
        <v>1997</v>
      </c>
      <c r="EG26" s="158">
        <v>354</v>
      </c>
      <c r="EH26" s="158">
        <v>220</v>
      </c>
      <c r="EI26" s="158">
        <v>111</v>
      </c>
      <c r="EJ26" s="158">
        <v>45</v>
      </c>
      <c r="EK26" s="158">
        <v>21</v>
      </c>
      <c r="EL26" s="158">
        <v>23</v>
      </c>
      <c r="EM26" s="158">
        <v>7</v>
      </c>
      <c r="EN26" s="349">
        <v>2778</v>
      </c>
      <c r="EO26" s="158">
        <v>941</v>
      </c>
      <c r="EP26" s="158">
        <v>199</v>
      </c>
      <c r="EQ26" s="158">
        <v>110</v>
      </c>
      <c r="ER26" s="158">
        <v>59</v>
      </c>
      <c r="ES26" s="158">
        <v>24</v>
      </c>
      <c r="ET26" s="158">
        <v>12</v>
      </c>
      <c r="EU26" s="158">
        <v>18</v>
      </c>
      <c r="EV26" s="158">
        <v>5</v>
      </c>
      <c r="EW26" s="349">
        <v>1368</v>
      </c>
      <c r="EX26" s="158">
        <v>0</v>
      </c>
      <c r="EY26" s="158">
        <v>0</v>
      </c>
      <c r="EZ26" s="158">
        <v>0</v>
      </c>
      <c r="FA26" s="158">
        <v>0</v>
      </c>
      <c r="FB26" s="158">
        <v>0</v>
      </c>
      <c r="FC26" s="158">
        <v>0</v>
      </c>
      <c r="FD26" s="158">
        <v>0</v>
      </c>
      <c r="FE26" s="158">
        <v>0</v>
      </c>
      <c r="FF26" s="349">
        <v>0</v>
      </c>
      <c r="FG26" s="158">
        <v>75</v>
      </c>
      <c r="FH26" s="158">
        <v>18</v>
      </c>
      <c r="FI26" s="158">
        <v>13</v>
      </c>
      <c r="FJ26" s="158">
        <v>9</v>
      </c>
      <c r="FK26" s="158">
        <v>3</v>
      </c>
      <c r="FL26" s="158">
        <v>0</v>
      </c>
      <c r="FM26" s="158">
        <v>2</v>
      </c>
      <c r="FN26" s="158">
        <v>0</v>
      </c>
      <c r="FO26" s="349">
        <v>120</v>
      </c>
      <c r="FP26" s="158">
        <v>866</v>
      </c>
      <c r="FQ26" s="158">
        <v>181</v>
      </c>
      <c r="FR26" s="158">
        <v>97</v>
      </c>
      <c r="FS26" s="158">
        <v>50</v>
      </c>
      <c r="FT26" s="158">
        <v>21</v>
      </c>
      <c r="FU26" s="158">
        <v>12</v>
      </c>
      <c r="FV26" s="158">
        <v>16</v>
      </c>
      <c r="FW26" s="158">
        <v>5</v>
      </c>
      <c r="FX26" s="349">
        <v>1248</v>
      </c>
      <c r="FY26" s="158">
        <v>77</v>
      </c>
      <c r="FZ26" s="158">
        <v>18004</v>
      </c>
      <c r="GA26" s="158">
        <v>5959</v>
      </c>
      <c r="GB26" s="158">
        <v>5881</v>
      </c>
      <c r="GC26" s="158">
        <v>3285</v>
      </c>
      <c r="GD26" s="158">
        <v>1642</v>
      </c>
      <c r="GE26" s="158">
        <v>633</v>
      </c>
      <c r="GF26" s="158">
        <v>479</v>
      </c>
      <c r="GG26" s="158">
        <v>43</v>
      </c>
      <c r="GH26" s="349">
        <v>36003</v>
      </c>
      <c r="GI26" s="158">
        <v>24</v>
      </c>
      <c r="GJ26" s="158">
        <v>16488</v>
      </c>
      <c r="GK26" s="158">
        <v>3083</v>
      </c>
      <c r="GL26" s="158">
        <v>2269</v>
      </c>
      <c r="GM26" s="158">
        <v>905</v>
      </c>
      <c r="GN26" s="158">
        <v>340</v>
      </c>
      <c r="GO26" s="158">
        <v>132</v>
      </c>
      <c r="GP26" s="158">
        <v>87</v>
      </c>
      <c r="GQ26" s="158">
        <v>13</v>
      </c>
      <c r="GR26" s="349">
        <v>23341</v>
      </c>
      <c r="GS26" s="158">
        <v>95</v>
      </c>
      <c r="GT26" s="158">
        <v>29794.75</v>
      </c>
      <c r="GU26" s="158">
        <v>8181.25</v>
      </c>
      <c r="GV26" s="158">
        <v>7509.25</v>
      </c>
      <c r="GW26" s="158">
        <v>3929.5</v>
      </c>
      <c r="GX26" s="158">
        <v>1883.25</v>
      </c>
      <c r="GY26" s="158">
        <v>725.25</v>
      </c>
      <c r="GZ26" s="158">
        <v>538.5</v>
      </c>
      <c r="HA26" s="158">
        <v>53.25</v>
      </c>
      <c r="HB26" s="349">
        <v>52710</v>
      </c>
      <c r="HC26" s="395">
        <v>0</v>
      </c>
      <c r="HD26" s="396">
        <v>1</v>
      </c>
      <c r="HE26" s="396">
        <v>0</v>
      </c>
      <c r="HF26" s="396">
        <v>0</v>
      </c>
      <c r="HG26" s="396">
        <v>0</v>
      </c>
      <c r="HH26" s="396">
        <v>0</v>
      </c>
      <c r="HI26" s="396">
        <v>0</v>
      </c>
      <c r="HJ26" s="396">
        <v>0</v>
      </c>
      <c r="HK26" s="396">
        <v>0</v>
      </c>
      <c r="HL26" s="397">
        <v>1</v>
      </c>
      <c r="HM26" s="219">
        <v>52.8</v>
      </c>
      <c r="HN26" s="219">
        <v>19862.5</v>
      </c>
      <c r="HO26" s="219">
        <v>6363.2</v>
      </c>
      <c r="HP26" s="219">
        <v>6674.9</v>
      </c>
      <c r="HQ26" s="219">
        <v>3929.5</v>
      </c>
      <c r="HR26" s="219">
        <v>2301.8000000000002</v>
      </c>
      <c r="HS26" s="219">
        <v>1047.5999999999999</v>
      </c>
      <c r="HT26" s="219">
        <v>897.5</v>
      </c>
      <c r="HU26" s="219">
        <v>106.5</v>
      </c>
      <c r="HV26" s="219">
        <v>41236.300000000003</v>
      </c>
      <c r="HW26" s="457">
        <v>0</v>
      </c>
      <c r="HX26" s="219">
        <v>41236.300000000003</v>
      </c>
      <c r="HY26" s="395">
        <v>95</v>
      </c>
      <c r="HZ26" s="219">
        <v>29794.75</v>
      </c>
      <c r="IA26" s="219">
        <v>8181.25</v>
      </c>
      <c r="IB26" s="219">
        <v>7509.25</v>
      </c>
      <c r="IC26" s="219">
        <v>3929.5</v>
      </c>
      <c r="ID26" s="219">
        <v>1883.25</v>
      </c>
      <c r="IE26" s="219">
        <v>725.25</v>
      </c>
      <c r="IF26" s="219">
        <v>538.5</v>
      </c>
      <c r="IG26" s="219">
        <v>53.25</v>
      </c>
      <c r="IH26" s="219">
        <v>52710</v>
      </c>
      <c r="II26" s="395">
        <v>0</v>
      </c>
      <c r="IJ26" s="219">
        <v>1</v>
      </c>
      <c r="IK26" s="219">
        <v>0</v>
      </c>
      <c r="IL26" s="219">
        <v>0</v>
      </c>
      <c r="IM26" s="219">
        <v>0</v>
      </c>
      <c r="IN26" s="219">
        <v>0</v>
      </c>
      <c r="IO26" s="219">
        <v>0</v>
      </c>
      <c r="IP26" s="219">
        <v>0</v>
      </c>
      <c r="IQ26" s="219">
        <v>0</v>
      </c>
      <c r="IR26" s="219">
        <v>1</v>
      </c>
      <c r="IS26" s="395">
        <v>31.37</v>
      </c>
      <c r="IT26" s="219">
        <v>9228.0300000000007</v>
      </c>
      <c r="IU26" s="219">
        <v>1091.08</v>
      </c>
      <c r="IV26" s="219">
        <v>662.76</v>
      </c>
      <c r="IW26" s="219">
        <v>176.87</v>
      </c>
      <c r="IX26" s="219">
        <v>75.59</v>
      </c>
      <c r="IY26" s="219">
        <v>24.66</v>
      </c>
      <c r="IZ26" s="219">
        <v>13.38</v>
      </c>
      <c r="JA26" s="219">
        <v>1.62</v>
      </c>
      <c r="JB26" s="219">
        <v>11305.36</v>
      </c>
      <c r="JC26" s="395">
        <v>35.4</v>
      </c>
      <c r="JD26" s="219">
        <v>13710.5</v>
      </c>
      <c r="JE26" s="219">
        <v>5514.6</v>
      </c>
      <c r="JF26" s="219">
        <v>6085.8</v>
      </c>
      <c r="JG26" s="219">
        <v>3752.6</v>
      </c>
      <c r="JH26" s="219">
        <v>2209.4</v>
      </c>
      <c r="JI26" s="219">
        <v>1012</v>
      </c>
      <c r="JJ26" s="219">
        <v>875.2</v>
      </c>
      <c r="JK26" s="219">
        <v>103.3</v>
      </c>
      <c r="JL26" s="219">
        <v>33298.800000000003</v>
      </c>
      <c r="JM26" s="457">
        <v>0</v>
      </c>
      <c r="JN26" s="397">
        <v>33298.800000000003</v>
      </c>
      <c r="JP26" s="460"/>
      <c r="JQ26" s="460"/>
      <c r="JR26" s="460"/>
      <c r="JS26" s="460"/>
      <c r="JT26" s="460"/>
      <c r="JU26" s="460"/>
      <c r="JV26" s="460"/>
      <c r="JW26" s="460"/>
      <c r="JX26" s="460"/>
      <c r="JY26" s="460"/>
      <c r="KA26" s="460"/>
      <c r="KB26" s="460"/>
    </row>
    <row r="27" spans="1:288" x14ac:dyDescent="0.2">
      <c r="A27" s="215" t="s">
        <v>182</v>
      </c>
      <c r="B27" s="216" t="s">
        <v>293</v>
      </c>
      <c r="C27" s="217" t="s">
        <v>287</v>
      </c>
      <c r="D27" s="218" t="s">
        <v>297</v>
      </c>
      <c r="E27" s="158">
        <v>31690</v>
      </c>
      <c r="F27" s="158">
        <v>20756</v>
      </c>
      <c r="G27" s="158">
        <v>11193</v>
      </c>
      <c r="H27" s="158">
        <v>4611</v>
      </c>
      <c r="I27" s="158">
        <v>1817</v>
      </c>
      <c r="J27" s="158">
        <v>544</v>
      </c>
      <c r="K27" s="158">
        <v>259</v>
      </c>
      <c r="L27" s="158">
        <v>31</v>
      </c>
      <c r="M27" s="349">
        <v>70901</v>
      </c>
      <c r="N27" s="158">
        <v>585</v>
      </c>
      <c r="O27" s="158">
        <v>297</v>
      </c>
      <c r="P27" s="158">
        <v>141</v>
      </c>
      <c r="Q27" s="158">
        <v>63</v>
      </c>
      <c r="R27" s="158">
        <v>18</v>
      </c>
      <c r="S27" s="158">
        <v>8</v>
      </c>
      <c r="T27" s="158">
        <v>4</v>
      </c>
      <c r="U27" s="158">
        <v>1</v>
      </c>
      <c r="V27" s="349">
        <v>1117</v>
      </c>
      <c r="W27" s="158">
        <v>1</v>
      </c>
      <c r="X27" s="158">
        <v>0</v>
      </c>
      <c r="Y27" s="158">
        <v>0</v>
      </c>
      <c r="Z27" s="158">
        <v>0</v>
      </c>
      <c r="AA27" s="158">
        <v>0</v>
      </c>
      <c r="AB27" s="158">
        <v>0</v>
      </c>
      <c r="AC27" s="158">
        <v>0</v>
      </c>
      <c r="AD27" s="158">
        <v>0</v>
      </c>
      <c r="AE27" s="349">
        <v>1</v>
      </c>
      <c r="AF27" s="158">
        <v>31104</v>
      </c>
      <c r="AG27" s="158">
        <v>20459</v>
      </c>
      <c r="AH27" s="158">
        <v>11052</v>
      </c>
      <c r="AI27" s="158">
        <v>4548</v>
      </c>
      <c r="AJ27" s="158">
        <v>1799</v>
      </c>
      <c r="AK27" s="158">
        <v>536</v>
      </c>
      <c r="AL27" s="158">
        <v>255</v>
      </c>
      <c r="AM27" s="158">
        <v>30</v>
      </c>
      <c r="AN27" s="349">
        <v>69783</v>
      </c>
      <c r="AO27" s="158">
        <v>58</v>
      </c>
      <c r="AP27" s="158">
        <v>129</v>
      </c>
      <c r="AQ27" s="158">
        <v>82</v>
      </c>
      <c r="AR27" s="158">
        <v>52</v>
      </c>
      <c r="AS27" s="158">
        <v>31</v>
      </c>
      <c r="AT27" s="158">
        <v>19</v>
      </c>
      <c r="AU27" s="158">
        <v>12</v>
      </c>
      <c r="AV27" s="158">
        <v>9</v>
      </c>
      <c r="AW27" s="349">
        <v>392</v>
      </c>
      <c r="AX27" s="158">
        <v>58</v>
      </c>
      <c r="AY27" s="158">
        <v>129</v>
      </c>
      <c r="AZ27" s="158">
        <v>82</v>
      </c>
      <c r="BA27" s="158">
        <v>52</v>
      </c>
      <c r="BB27" s="158">
        <v>31</v>
      </c>
      <c r="BC27" s="158">
        <v>19</v>
      </c>
      <c r="BD27" s="158">
        <v>12</v>
      </c>
      <c r="BE27" s="158">
        <v>9</v>
      </c>
      <c r="BF27" s="158">
        <v>0</v>
      </c>
      <c r="BG27" s="349">
        <v>392</v>
      </c>
      <c r="BH27" s="158">
        <v>58</v>
      </c>
      <c r="BI27" s="158">
        <v>31175</v>
      </c>
      <c r="BJ27" s="158">
        <v>20412</v>
      </c>
      <c r="BK27" s="158">
        <v>11022</v>
      </c>
      <c r="BL27" s="158">
        <v>4527</v>
      </c>
      <c r="BM27" s="158">
        <v>1787</v>
      </c>
      <c r="BN27" s="158">
        <v>529</v>
      </c>
      <c r="BO27" s="158">
        <v>252</v>
      </c>
      <c r="BP27" s="158">
        <v>21</v>
      </c>
      <c r="BQ27" s="349">
        <v>69783</v>
      </c>
      <c r="BR27" s="158">
        <v>19</v>
      </c>
      <c r="BS27" s="158">
        <v>15981</v>
      </c>
      <c r="BT27" s="158">
        <v>7505</v>
      </c>
      <c r="BU27" s="158">
        <v>3339</v>
      </c>
      <c r="BV27" s="158">
        <v>1099</v>
      </c>
      <c r="BW27" s="158">
        <v>377</v>
      </c>
      <c r="BX27" s="158">
        <v>88</v>
      </c>
      <c r="BY27" s="158">
        <v>44</v>
      </c>
      <c r="BZ27" s="158">
        <v>1</v>
      </c>
      <c r="CA27" s="349">
        <v>28453</v>
      </c>
      <c r="CB27" s="158">
        <v>1</v>
      </c>
      <c r="CC27" s="158">
        <v>249</v>
      </c>
      <c r="CD27" s="158">
        <v>256</v>
      </c>
      <c r="CE27" s="158">
        <v>128</v>
      </c>
      <c r="CF27" s="158">
        <v>56</v>
      </c>
      <c r="CG27" s="158">
        <v>16</v>
      </c>
      <c r="CH27" s="158">
        <v>5</v>
      </c>
      <c r="CI27" s="158">
        <v>0</v>
      </c>
      <c r="CJ27" s="158">
        <v>0</v>
      </c>
      <c r="CK27" s="349">
        <v>711</v>
      </c>
      <c r="CL27" s="158">
        <v>0</v>
      </c>
      <c r="CM27" s="158">
        <v>9</v>
      </c>
      <c r="CN27" s="158">
        <v>15</v>
      </c>
      <c r="CO27" s="158">
        <v>14</v>
      </c>
      <c r="CP27" s="158">
        <v>18</v>
      </c>
      <c r="CQ27" s="158">
        <v>16</v>
      </c>
      <c r="CR27" s="158">
        <v>19</v>
      </c>
      <c r="CS27" s="158">
        <v>12</v>
      </c>
      <c r="CT27" s="158">
        <v>1</v>
      </c>
      <c r="CU27" s="349">
        <v>104</v>
      </c>
      <c r="CV27" s="158">
        <v>252</v>
      </c>
      <c r="CW27" s="158">
        <v>146</v>
      </c>
      <c r="CX27" s="158">
        <v>92</v>
      </c>
      <c r="CY27" s="158">
        <v>39</v>
      </c>
      <c r="CZ27" s="158">
        <v>19</v>
      </c>
      <c r="DA27" s="158">
        <v>3</v>
      </c>
      <c r="DB27" s="158">
        <v>2</v>
      </c>
      <c r="DC27" s="158">
        <v>0</v>
      </c>
      <c r="DD27" s="349">
        <v>553</v>
      </c>
      <c r="DE27" s="158">
        <v>1378</v>
      </c>
      <c r="DF27" s="158">
        <v>290</v>
      </c>
      <c r="DG27" s="158">
        <v>157</v>
      </c>
      <c r="DH27" s="158">
        <v>56</v>
      </c>
      <c r="DI27" s="158">
        <v>14</v>
      </c>
      <c r="DJ27" s="158">
        <v>11</v>
      </c>
      <c r="DK27" s="158">
        <v>6</v>
      </c>
      <c r="DL27" s="158">
        <v>2</v>
      </c>
      <c r="DM27" s="349">
        <v>1914</v>
      </c>
      <c r="DN27" s="158">
        <v>958</v>
      </c>
      <c r="DO27" s="158">
        <v>303</v>
      </c>
      <c r="DP27" s="158">
        <v>131</v>
      </c>
      <c r="DQ27" s="158">
        <v>47</v>
      </c>
      <c r="DR27" s="158">
        <v>11</v>
      </c>
      <c r="DS27" s="158">
        <v>5</v>
      </c>
      <c r="DT27" s="158">
        <v>2</v>
      </c>
      <c r="DU27" s="158">
        <v>0</v>
      </c>
      <c r="DV27" s="349">
        <v>1457</v>
      </c>
      <c r="DW27" s="158">
        <v>0</v>
      </c>
      <c r="DX27" s="158">
        <v>0</v>
      </c>
      <c r="DY27" s="158">
        <v>0</v>
      </c>
      <c r="DZ27" s="158">
        <v>0</v>
      </c>
      <c r="EA27" s="158">
        <v>0</v>
      </c>
      <c r="EB27" s="158">
        <v>0</v>
      </c>
      <c r="EC27" s="158">
        <v>0</v>
      </c>
      <c r="ED27" s="158">
        <v>0</v>
      </c>
      <c r="EE27" s="349">
        <v>0</v>
      </c>
      <c r="EF27" s="158">
        <v>2336</v>
      </c>
      <c r="EG27" s="158">
        <v>593</v>
      </c>
      <c r="EH27" s="158">
        <v>288</v>
      </c>
      <c r="EI27" s="158">
        <v>103</v>
      </c>
      <c r="EJ27" s="158">
        <v>25</v>
      </c>
      <c r="EK27" s="158">
        <v>16</v>
      </c>
      <c r="EL27" s="158">
        <v>8</v>
      </c>
      <c r="EM27" s="158">
        <v>2</v>
      </c>
      <c r="EN27" s="349">
        <v>3371</v>
      </c>
      <c r="EO27" s="158">
        <v>1235</v>
      </c>
      <c r="EP27" s="158">
        <v>273</v>
      </c>
      <c r="EQ27" s="158">
        <v>156</v>
      </c>
      <c r="ER27" s="158">
        <v>56</v>
      </c>
      <c r="ES27" s="158">
        <v>15</v>
      </c>
      <c r="ET27" s="158">
        <v>11</v>
      </c>
      <c r="EU27" s="158">
        <v>6</v>
      </c>
      <c r="EV27" s="158">
        <v>1</v>
      </c>
      <c r="EW27" s="349">
        <v>1753</v>
      </c>
      <c r="EX27" s="158">
        <v>0</v>
      </c>
      <c r="EY27" s="158">
        <v>0</v>
      </c>
      <c r="EZ27" s="158">
        <v>0</v>
      </c>
      <c r="FA27" s="158">
        <v>0</v>
      </c>
      <c r="FB27" s="158">
        <v>0</v>
      </c>
      <c r="FC27" s="158">
        <v>0</v>
      </c>
      <c r="FD27" s="158">
        <v>0</v>
      </c>
      <c r="FE27" s="158">
        <v>0</v>
      </c>
      <c r="FF27" s="349">
        <v>0</v>
      </c>
      <c r="FG27" s="158">
        <v>103</v>
      </c>
      <c r="FH27" s="158">
        <v>47</v>
      </c>
      <c r="FI27" s="158">
        <v>29</v>
      </c>
      <c r="FJ27" s="158">
        <v>15</v>
      </c>
      <c r="FK27" s="158">
        <v>4</v>
      </c>
      <c r="FL27" s="158">
        <v>1</v>
      </c>
      <c r="FM27" s="158">
        <v>0</v>
      </c>
      <c r="FN27" s="158">
        <v>0</v>
      </c>
      <c r="FO27" s="349">
        <v>199</v>
      </c>
      <c r="FP27" s="158">
        <v>1132</v>
      </c>
      <c r="FQ27" s="158">
        <v>226</v>
      </c>
      <c r="FR27" s="158">
        <v>127</v>
      </c>
      <c r="FS27" s="158">
        <v>41</v>
      </c>
      <c r="FT27" s="158">
        <v>11</v>
      </c>
      <c r="FU27" s="158">
        <v>10</v>
      </c>
      <c r="FV27" s="158">
        <v>6</v>
      </c>
      <c r="FW27" s="158">
        <v>1</v>
      </c>
      <c r="FX27" s="349">
        <v>1554</v>
      </c>
      <c r="FY27" s="158">
        <v>38</v>
      </c>
      <c r="FZ27" s="158">
        <v>13978</v>
      </c>
      <c r="GA27" s="158">
        <v>12333</v>
      </c>
      <c r="GB27" s="158">
        <v>7409</v>
      </c>
      <c r="GC27" s="158">
        <v>3306</v>
      </c>
      <c r="GD27" s="158">
        <v>1367</v>
      </c>
      <c r="GE27" s="158">
        <v>412</v>
      </c>
      <c r="GF27" s="158">
        <v>194</v>
      </c>
      <c r="GG27" s="158">
        <v>19</v>
      </c>
      <c r="GH27" s="349">
        <v>39056</v>
      </c>
      <c r="GI27" s="158">
        <v>20</v>
      </c>
      <c r="GJ27" s="158">
        <v>17197</v>
      </c>
      <c r="GK27" s="158">
        <v>8079</v>
      </c>
      <c r="GL27" s="158">
        <v>3613</v>
      </c>
      <c r="GM27" s="158">
        <v>1221</v>
      </c>
      <c r="GN27" s="158">
        <v>420</v>
      </c>
      <c r="GO27" s="158">
        <v>117</v>
      </c>
      <c r="GP27" s="158">
        <v>58</v>
      </c>
      <c r="GQ27" s="158">
        <v>2</v>
      </c>
      <c r="GR27" s="349">
        <v>30727</v>
      </c>
      <c r="GS27" s="158">
        <v>53</v>
      </c>
      <c r="GT27" s="158">
        <v>26218</v>
      </c>
      <c r="GU27" s="158">
        <v>18191.75</v>
      </c>
      <c r="GV27" s="158">
        <v>10035.25</v>
      </c>
      <c r="GW27" s="158">
        <v>4191.25</v>
      </c>
      <c r="GX27" s="158">
        <v>1671.75</v>
      </c>
      <c r="GY27" s="158">
        <v>492.25</v>
      </c>
      <c r="GZ27" s="158">
        <v>233.5</v>
      </c>
      <c r="HA27" s="158">
        <v>20.25</v>
      </c>
      <c r="HB27" s="349">
        <v>61107</v>
      </c>
      <c r="HC27" s="395">
        <v>0</v>
      </c>
      <c r="HD27" s="396">
        <v>0</v>
      </c>
      <c r="HE27" s="396">
        <v>0</v>
      </c>
      <c r="HF27" s="396">
        <v>0</v>
      </c>
      <c r="HG27" s="396">
        <v>0</v>
      </c>
      <c r="HH27" s="396">
        <v>0</v>
      </c>
      <c r="HI27" s="396">
        <v>0</v>
      </c>
      <c r="HJ27" s="396">
        <v>0</v>
      </c>
      <c r="HK27" s="396">
        <v>0</v>
      </c>
      <c r="HL27" s="397">
        <v>0</v>
      </c>
      <c r="HM27" s="219">
        <v>29.4</v>
      </c>
      <c r="HN27" s="219">
        <v>17478.7</v>
      </c>
      <c r="HO27" s="219">
        <v>14149.1</v>
      </c>
      <c r="HP27" s="219">
        <v>8920.2000000000007</v>
      </c>
      <c r="HQ27" s="219">
        <v>4191.3</v>
      </c>
      <c r="HR27" s="219">
        <v>2043.3</v>
      </c>
      <c r="HS27" s="219">
        <v>711</v>
      </c>
      <c r="HT27" s="219">
        <v>389.2</v>
      </c>
      <c r="HU27" s="219">
        <v>40.5</v>
      </c>
      <c r="HV27" s="219">
        <v>47952.7</v>
      </c>
      <c r="HW27" s="457">
        <v>0</v>
      </c>
      <c r="HX27" s="219">
        <v>47952.7</v>
      </c>
      <c r="HY27" s="395">
        <v>53</v>
      </c>
      <c r="HZ27" s="219">
        <v>26218</v>
      </c>
      <c r="IA27" s="219">
        <v>18191.75</v>
      </c>
      <c r="IB27" s="219">
        <v>10035.25</v>
      </c>
      <c r="IC27" s="219">
        <v>4191.25</v>
      </c>
      <c r="ID27" s="219">
        <v>1671.75</v>
      </c>
      <c r="IE27" s="219">
        <v>492.25</v>
      </c>
      <c r="IF27" s="219">
        <v>233.5</v>
      </c>
      <c r="IG27" s="219">
        <v>20.25</v>
      </c>
      <c r="IH27" s="219">
        <v>61107</v>
      </c>
      <c r="II27" s="395">
        <v>0</v>
      </c>
      <c r="IJ27" s="219">
        <v>0</v>
      </c>
      <c r="IK27" s="219">
        <v>0</v>
      </c>
      <c r="IL27" s="219">
        <v>0</v>
      </c>
      <c r="IM27" s="219">
        <v>0</v>
      </c>
      <c r="IN27" s="219">
        <v>0</v>
      </c>
      <c r="IO27" s="219">
        <v>0</v>
      </c>
      <c r="IP27" s="219">
        <v>0</v>
      </c>
      <c r="IQ27" s="219">
        <v>0</v>
      </c>
      <c r="IR27" s="219">
        <v>0</v>
      </c>
      <c r="IS27" s="395">
        <v>19.89</v>
      </c>
      <c r="IT27" s="219">
        <v>8909.16</v>
      </c>
      <c r="IU27" s="219">
        <v>3411.3</v>
      </c>
      <c r="IV27" s="219">
        <v>1244.46</v>
      </c>
      <c r="IW27" s="219">
        <v>343.48</v>
      </c>
      <c r="IX27" s="219">
        <v>92.13</v>
      </c>
      <c r="IY27" s="219">
        <v>15.55</v>
      </c>
      <c r="IZ27" s="219">
        <v>4.7699999999999996</v>
      </c>
      <c r="JA27" s="219">
        <v>0</v>
      </c>
      <c r="JB27" s="219">
        <v>14040.74</v>
      </c>
      <c r="JC27" s="395">
        <v>18.399999999999999</v>
      </c>
      <c r="JD27" s="219">
        <v>11539.2</v>
      </c>
      <c r="JE27" s="219">
        <v>11495.9</v>
      </c>
      <c r="JF27" s="219">
        <v>7814</v>
      </c>
      <c r="JG27" s="219">
        <v>3847.8</v>
      </c>
      <c r="JH27" s="219">
        <v>1930.6</v>
      </c>
      <c r="JI27" s="219">
        <v>688.6</v>
      </c>
      <c r="JJ27" s="219">
        <v>381.2</v>
      </c>
      <c r="JK27" s="219">
        <v>40.5</v>
      </c>
      <c r="JL27" s="219">
        <v>37756.199999999997</v>
      </c>
      <c r="JM27" s="457">
        <v>0</v>
      </c>
      <c r="JN27" s="397">
        <v>37756.199999999997</v>
      </c>
      <c r="JP27" s="460"/>
      <c r="JQ27" s="460"/>
      <c r="JR27" s="460"/>
      <c r="JS27" s="460"/>
      <c r="JT27" s="460"/>
      <c r="JU27" s="460"/>
      <c r="JV27" s="460"/>
      <c r="JW27" s="460"/>
      <c r="JX27" s="460"/>
      <c r="JY27" s="460"/>
      <c r="KA27" s="460"/>
      <c r="KB27" s="460"/>
    </row>
    <row r="28" spans="1:288" x14ac:dyDescent="0.2">
      <c r="A28" s="215" t="s">
        <v>184</v>
      </c>
      <c r="B28" s="216" t="s">
        <v>285</v>
      </c>
      <c r="C28" s="217" t="s">
        <v>288</v>
      </c>
      <c r="D28" s="218" t="s">
        <v>183</v>
      </c>
      <c r="E28" s="158">
        <v>21580</v>
      </c>
      <c r="F28" s="158">
        <v>5588</v>
      </c>
      <c r="G28" s="158">
        <v>3968</v>
      </c>
      <c r="H28" s="158">
        <v>2236</v>
      </c>
      <c r="I28" s="158">
        <v>1034</v>
      </c>
      <c r="J28" s="158">
        <v>310</v>
      </c>
      <c r="K28" s="158">
        <v>117</v>
      </c>
      <c r="L28" s="158">
        <v>18</v>
      </c>
      <c r="M28" s="349">
        <v>34851</v>
      </c>
      <c r="N28" s="158">
        <v>184</v>
      </c>
      <c r="O28" s="158">
        <v>41</v>
      </c>
      <c r="P28" s="158">
        <v>23</v>
      </c>
      <c r="Q28" s="158">
        <v>11</v>
      </c>
      <c r="R28" s="158">
        <v>4</v>
      </c>
      <c r="S28" s="158">
        <v>2</v>
      </c>
      <c r="T28" s="158">
        <v>1</v>
      </c>
      <c r="U28" s="158">
        <v>0</v>
      </c>
      <c r="V28" s="349">
        <v>266</v>
      </c>
      <c r="W28" s="158">
        <v>0</v>
      </c>
      <c r="X28" s="158">
        <v>0</v>
      </c>
      <c r="Y28" s="158">
        <v>1</v>
      </c>
      <c r="Z28" s="158">
        <v>0</v>
      </c>
      <c r="AA28" s="158">
        <v>0</v>
      </c>
      <c r="AB28" s="158">
        <v>0</v>
      </c>
      <c r="AC28" s="158">
        <v>0</v>
      </c>
      <c r="AD28" s="158">
        <v>0</v>
      </c>
      <c r="AE28" s="349">
        <v>1</v>
      </c>
      <c r="AF28" s="158">
        <v>21396</v>
      </c>
      <c r="AG28" s="158">
        <v>5547</v>
      </c>
      <c r="AH28" s="158">
        <v>3944</v>
      </c>
      <c r="AI28" s="158">
        <v>2225</v>
      </c>
      <c r="AJ28" s="158">
        <v>1030</v>
      </c>
      <c r="AK28" s="158">
        <v>308</v>
      </c>
      <c r="AL28" s="158">
        <v>116</v>
      </c>
      <c r="AM28" s="158">
        <v>18</v>
      </c>
      <c r="AN28" s="349">
        <v>34584</v>
      </c>
      <c r="AO28" s="158">
        <v>38</v>
      </c>
      <c r="AP28" s="158">
        <v>24</v>
      </c>
      <c r="AQ28" s="158">
        <v>19</v>
      </c>
      <c r="AR28" s="158">
        <v>16</v>
      </c>
      <c r="AS28" s="158">
        <v>14</v>
      </c>
      <c r="AT28" s="158">
        <v>6</v>
      </c>
      <c r="AU28" s="158">
        <v>7</v>
      </c>
      <c r="AV28" s="158">
        <v>14</v>
      </c>
      <c r="AW28" s="349">
        <v>138</v>
      </c>
      <c r="AX28" s="158">
        <v>38</v>
      </c>
      <c r="AY28" s="158">
        <v>24</v>
      </c>
      <c r="AZ28" s="158">
        <v>19</v>
      </c>
      <c r="BA28" s="158">
        <v>16</v>
      </c>
      <c r="BB28" s="158">
        <v>14</v>
      </c>
      <c r="BC28" s="158">
        <v>6</v>
      </c>
      <c r="BD28" s="158">
        <v>7</v>
      </c>
      <c r="BE28" s="158">
        <v>14</v>
      </c>
      <c r="BF28" s="158">
        <v>0</v>
      </c>
      <c r="BG28" s="349">
        <v>138</v>
      </c>
      <c r="BH28" s="158">
        <v>38</v>
      </c>
      <c r="BI28" s="158">
        <v>21382</v>
      </c>
      <c r="BJ28" s="158">
        <v>5542</v>
      </c>
      <c r="BK28" s="158">
        <v>3941</v>
      </c>
      <c r="BL28" s="158">
        <v>2223</v>
      </c>
      <c r="BM28" s="158">
        <v>1022</v>
      </c>
      <c r="BN28" s="158">
        <v>309</v>
      </c>
      <c r="BO28" s="158">
        <v>123</v>
      </c>
      <c r="BP28" s="158">
        <v>4</v>
      </c>
      <c r="BQ28" s="349">
        <v>34584</v>
      </c>
      <c r="BR28" s="158">
        <v>8</v>
      </c>
      <c r="BS28" s="158">
        <v>7863</v>
      </c>
      <c r="BT28" s="158">
        <v>1498</v>
      </c>
      <c r="BU28" s="158">
        <v>857</v>
      </c>
      <c r="BV28" s="158">
        <v>349</v>
      </c>
      <c r="BW28" s="158">
        <v>142</v>
      </c>
      <c r="BX28" s="158">
        <v>28</v>
      </c>
      <c r="BY28" s="158">
        <v>7</v>
      </c>
      <c r="BZ28" s="158">
        <v>0</v>
      </c>
      <c r="CA28" s="349">
        <v>10752</v>
      </c>
      <c r="CB28" s="158">
        <v>2</v>
      </c>
      <c r="CC28" s="158">
        <v>113</v>
      </c>
      <c r="CD28" s="158">
        <v>32</v>
      </c>
      <c r="CE28" s="158">
        <v>29</v>
      </c>
      <c r="CF28" s="158">
        <v>13</v>
      </c>
      <c r="CG28" s="158">
        <v>6</v>
      </c>
      <c r="CH28" s="158">
        <v>2</v>
      </c>
      <c r="CI28" s="158">
        <v>0</v>
      </c>
      <c r="CJ28" s="158">
        <v>0</v>
      </c>
      <c r="CK28" s="349">
        <v>197</v>
      </c>
      <c r="CL28" s="158">
        <v>2</v>
      </c>
      <c r="CM28" s="158">
        <v>12</v>
      </c>
      <c r="CN28" s="158">
        <v>4</v>
      </c>
      <c r="CO28" s="158">
        <v>2</v>
      </c>
      <c r="CP28" s="158">
        <v>4</v>
      </c>
      <c r="CQ28" s="158">
        <v>7</v>
      </c>
      <c r="CR28" s="158">
        <v>7</v>
      </c>
      <c r="CS28" s="158">
        <v>16</v>
      </c>
      <c r="CT28" s="158">
        <v>0</v>
      </c>
      <c r="CU28" s="349">
        <v>54</v>
      </c>
      <c r="CV28" s="158">
        <v>42</v>
      </c>
      <c r="CW28" s="158">
        <v>13</v>
      </c>
      <c r="CX28" s="158">
        <v>6</v>
      </c>
      <c r="CY28" s="158">
        <v>9</v>
      </c>
      <c r="CZ28" s="158">
        <v>2</v>
      </c>
      <c r="DA28" s="158">
        <v>0</v>
      </c>
      <c r="DB28" s="158">
        <v>7</v>
      </c>
      <c r="DC28" s="158">
        <v>0</v>
      </c>
      <c r="DD28" s="349">
        <v>79</v>
      </c>
      <c r="DE28" s="158">
        <v>662</v>
      </c>
      <c r="DF28" s="158">
        <v>87</v>
      </c>
      <c r="DG28" s="158">
        <v>70</v>
      </c>
      <c r="DH28" s="158">
        <v>39</v>
      </c>
      <c r="DI28" s="158">
        <v>14</v>
      </c>
      <c r="DJ28" s="158">
        <v>8</v>
      </c>
      <c r="DK28" s="158">
        <v>1</v>
      </c>
      <c r="DL28" s="158">
        <v>0</v>
      </c>
      <c r="DM28" s="349">
        <v>881</v>
      </c>
      <c r="DN28" s="158">
        <v>318</v>
      </c>
      <c r="DO28" s="158">
        <v>55</v>
      </c>
      <c r="DP28" s="158">
        <v>18</v>
      </c>
      <c r="DQ28" s="158">
        <v>12</v>
      </c>
      <c r="DR28" s="158">
        <v>6</v>
      </c>
      <c r="DS28" s="158">
        <v>2</v>
      </c>
      <c r="DT28" s="158">
        <v>0</v>
      </c>
      <c r="DU28" s="158">
        <v>0</v>
      </c>
      <c r="DV28" s="349">
        <v>411</v>
      </c>
      <c r="DW28" s="158">
        <v>0</v>
      </c>
      <c r="DX28" s="158">
        <v>0</v>
      </c>
      <c r="DY28" s="158">
        <v>0</v>
      </c>
      <c r="DZ28" s="158">
        <v>0</v>
      </c>
      <c r="EA28" s="158">
        <v>0</v>
      </c>
      <c r="EB28" s="158">
        <v>0</v>
      </c>
      <c r="EC28" s="158">
        <v>0</v>
      </c>
      <c r="ED28" s="158">
        <v>0</v>
      </c>
      <c r="EE28" s="349">
        <v>0</v>
      </c>
      <c r="EF28" s="158">
        <v>980</v>
      </c>
      <c r="EG28" s="158">
        <v>142</v>
      </c>
      <c r="EH28" s="158">
        <v>88</v>
      </c>
      <c r="EI28" s="158">
        <v>51</v>
      </c>
      <c r="EJ28" s="158">
        <v>20</v>
      </c>
      <c r="EK28" s="158">
        <v>10</v>
      </c>
      <c r="EL28" s="158">
        <v>1</v>
      </c>
      <c r="EM28" s="158">
        <v>0</v>
      </c>
      <c r="EN28" s="349">
        <v>1292</v>
      </c>
      <c r="EO28" s="158">
        <v>490</v>
      </c>
      <c r="EP28" s="158">
        <v>78</v>
      </c>
      <c r="EQ28" s="158">
        <v>56</v>
      </c>
      <c r="ER28" s="158">
        <v>41</v>
      </c>
      <c r="ES28" s="158">
        <v>10</v>
      </c>
      <c r="ET28" s="158">
        <v>6</v>
      </c>
      <c r="EU28" s="158">
        <v>1</v>
      </c>
      <c r="EV28" s="158">
        <v>0</v>
      </c>
      <c r="EW28" s="349">
        <v>682</v>
      </c>
      <c r="EX28" s="158">
        <v>0</v>
      </c>
      <c r="EY28" s="158">
        <v>0</v>
      </c>
      <c r="EZ28" s="158">
        <v>0</v>
      </c>
      <c r="FA28" s="158">
        <v>0</v>
      </c>
      <c r="FB28" s="158">
        <v>0</v>
      </c>
      <c r="FC28" s="158">
        <v>0</v>
      </c>
      <c r="FD28" s="158">
        <v>0</v>
      </c>
      <c r="FE28" s="158">
        <v>0</v>
      </c>
      <c r="FF28" s="349">
        <v>0</v>
      </c>
      <c r="FG28" s="158">
        <v>32</v>
      </c>
      <c r="FH28" s="158">
        <v>9</v>
      </c>
      <c r="FI28" s="158">
        <v>4</v>
      </c>
      <c r="FJ28" s="158">
        <v>5</v>
      </c>
      <c r="FK28" s="158">
        <v>0</v>
      </c>
      <c r="FL28" s="158">
        <v>1</v>
      </c>
      <c r="FM28" s="158">
        <v>0</v>
      </c>
      <c r="FN28" s="158">
        <v>0</v>
      </c>
      <c r="FO28" s="349">
        <v>51</v>
      </c>
      <c r="FP28" s="158">
        <v>458</v>
      </c>
      <c r="FQ28" s="158">
        <v>69</v>
      </c>
      <c r="FR28" s="158">
        <v>52</v>
      </c>
      <c r="FS28" s="158">
        <v>36</v>
      </c>
      <c r="FT28" s="158">
        <v>10</v>
      </c>
      <c r="FU28" s="158">
        <v>5</v>
      </c>
      <c r="FV28" s="158">
        <v>1</v>
      </c>
      <c r="FW28" s="158">
        <v>0</v>
      </c>
      <c r="FX28" s="349">
        <v>631</v>
      </c>
      <c r="FY28" s="158">
        <v>26</v>
      </c>
      <c r="FZ28" s="158">
        <v>13072</v>
      </c>
      <c r="GA28" s="158">
        <v>3952</v>
      </c>
      <c r="GB28" s="158">
        <v>3034</v>
      </c>
      <c r="GC28" s="158">
        <v>1845</v>
      </c>
      <c r="GD28" s="158">
        <v>861</v>
      </c>
      <c r="GE28" s="158">
        <v>270</v>
      </c>
      <c r="GF28" s="158">
        <v>100</v>
      </c>
      <c r="GG28" s="158">
        <v>4</v>
      </c>
      <c r="GH28" s="349">
        <v>23164</v>
      </c>
      <c r="GI28" s="158">
        <v>12</v>
      </c>
      <c r="GJ28" s="158">
        <v>8310</v>
      </c>
      <c r="GK28" s="158">
        <v>1590</v>
      </c>
      <c r="GL28" s="158">
        <v>907</v>
      </c>
      <c r="GM28" s="158">
        <v>378</v>
      </c>
      <c r="GN28" s="158">
        <v>161</v>
      </c>
      <c r="GO28" s="158">
        <v>39</v>
      </c>
      <c r="GP28" s="158">
        <v>23</v>
      </c>
      <c r="GQ28" s="158">
        <v>0</v>
      </c>
      <c r="GR28" s="349">
        <v>11420</v>
      </c>
      <c r="GS28" s="158">
        <v>34.5</v>
      </c>
      <c r="GT28" s="158">
        <v>19062</v>
      </c>
      <c r="GU28" s="158">
        <v>5102</v>
      </c>
      <c r="GV28" s="158">
        <v>3700</v>
      </c>
      <c r="GW28" s="158">
        <v>2118.5</v>
      </c>
      <c r="GX28" s="158">
        <v>975.5</v>
      </c>
      <c r="GY28" s="158">
        <v>296</v>
      </c>
      <c r="GZ28" s="158">
        <v>113.25</v>
      </c>
      <c r="HA28" s="158">
        <v>4</v>
      </c>
      <c r="HB28" s="349">
        <v>31405.75</v>
      </c>
      <c r="HC28" s="395">
        <v>0</v>
      </c>
      <c r="HD28" s="396">
        <v>2</v>
      </c>
      <c r="HE28" s="396">
        <v>0</v>
      </c>
      <c r="HF28" s="396">
        <v>0</v>
      </c>
      <c r="HG28" s="396">
        <v>0</v>
      </c>
      <c r="HH28" s="396">
        <v>0</v>
      </c>
      <c r="HI28" s="396">
        <v>0</v>
      </c>
      <c r="HJ28" s="396">
        <v>0</v>
      </c>
      <c r="HK28" s="396">
        <v>0</v>
      </c>
      <c r="HL28" s="397">
        <v>2</v>
      </c>
      <c r="HM28" s="219">
        <v>19.2</v>
      </c>
      <c r="HN28" s="219">
        <v>12706.7</v>
      </c>
      <c r="HO28" s="219">
        <v>3968.2</v>
      </c>
      <c r="HP28" s="219">
        <v>3288.9</v>
      </c>
      <c r="HQ28" s="219">
        <v>2118.5</v>
      </c>
      <c r="HR28" s="219">
        <v>1192.3</v>
      </c>
      <c r="HS28" s="219">
        <v>427.6</v>
      </c>
      <c r="HT28" s="219">
        <v>188.8</v>
      </c>
      <c r="HU28" s="219">
        <v>8</v>
      </c>
      <c r="HV28" s="219">
        <v>23918.2</v>
      </c>
      <c r="HW28" s="457">
        <v>0</v>
      </c>
      <c r="HX28" s="219">
        <v>23918.2</v>
      </c>
      <c r="HY28" s="395">
        <v>34.5</v>
      </c>
      <c r="HZ28" s="219">
        <v>19062</v>
      </c>
      <c r="IA28" s="219">
        <v>5102</v>
      </c>
      <c r="IB28" s="219">
        <v>3700</v>
      </c>
      <c r="IC28" s="219">
        <v>2118.5</v>
      </c>
      <c r="ID28" s="219">
        <v>975.5</v>
      </c>
      <c r="IE28" s="219">
        <v>296</v>
      </c>
      <c r="IF28" s="219">
        <v>113.25</v>
      </c>
      <c r="IG28" s="219">
        <v>4</v>
      </c>
      <c r="IH28" s="219">
        <v>31405.75</v>
      </c>
      <c r="II28" s="395">
        <v>0</v>
      </c>
      <c r="IJ28" s="219">
        <v>2</v>
      </c>
      <c r="IK28" s="219">
        <v>0</v>
      </c>
      <c r="IL28" s="219">
        <v>0</v>
      </c>
      <c r="IM28" s="219">
        <v>0</v>
      </c>
      <c r="IN28" s="219">
        <v>0</v>
      </c>
      <c r="IO28" s="219">
        <v>0</v>
      </c>
      <c r="IP28" s="219">
        <v>0</v>
      </c>
      <c r="IQ28" s="219">
        <v>0</v>
      </c>
      <c r="IR28" s="219">
        <v>2</v>
      </c>
      <c r="IS28" s="395">
        <v>6.05</v>
      </c>
      <c r="IT28" s="219">
        <v>4587.0200000000004</v>
      </c>
      <c r="IU28" s="219">
        <v>489.56</v>
      </c>
      <c r="IV28" s="219">
        <v>211.8</v>
      </c>
      <c r="IW28" s="219">
        <v>74.48</v>
      </c>
      <c r="IX28" s="219">
        <v>20.5</v>
      </c>
      <c r="IY28" s="219">
        <v>5.72</v>
      </c>
      <c r="IZ28" s="219">
        <v>0.69</v>
      </c>
      <c r="JA28" s="219">
        <v>0</v>
      </c>
      <c r="JB28" s="219">
        <v>5395.82</v>
      </c>
      <c r="JC28" s="395">
        <v>15.8</v>
      </c>
      <c r="JD28" s="219">
        <v>9648.7000000000007</v>
      </c>
      <c r="JE28" s="219">
        <v>3587.5</v>
      </c>
      <c r="JF28" s="219">
        <v>3100.6</v>
      </c>
      <c r="JG28" s="219">
        <v>2044</v>
      </c>
      <c r="JH28" s="219">
        <v>1167.2</v>
      </c>
      <c r="JI28" s="219">
        <v>419.3</v>
      </c>
      <c r="JJ28" s="219">
        <v>187.6</v>
      </c>
      <c r="JK28" s="219">
        <v>8</v>
      </c>
      <c r="JL28" s="219">
        <v>20178.7</v>
      </c>
      <c r="JM28" s="457">
        <v>0</v>
      </c>
      <c r="JN28" s="397">
        <v>20178.7</v>
      </c>
      <c r="JP28" s="460"/>
      <c r="JQ28" s="460"/>
      <c r="JR28" s="460"/>
      <c r="JS28" s="460"/>
      <c r="JT28" s="460"/>
      <c r="JU28" s="460"/>
      <c r="JV28" s="460"/>
      <c r="JW28" s="460"/>
      <c r="JX28" s="460"/>
      <c r="JY28" s="460"/>
      <c r="KA28" s="460"/>
      <c r="KB28" s="460"/>
    </row>
    <row r="29" spans="1:288" x14ac:dyDescent="0.2">
      <c r="A29" s="215" t="s">
        <v>186</v>
      </c>
      <c r="B29" s="216" t="s">
        <v>291</v>
      </c>
      <c r="C29" s="217" t="s">
        <v>287</v>
      </c>
      <c r="D29" s="218" t="s">
        <v>185</v>
      </c>
      <c r="E29" s="158">
        <v>63748</v>
      </c>
      <c r="F29" s="158">
        <v>21260</v>
      </c>
      <c r="G29" s="158">
        <v>18185</v>
      </c>
      <c r="H29" s="158">
        <v>10297</v>
      </c>
      <c r="I29" s="158">
        <v>5350</v>
      </c>
      <c r="J29" s="158">
        <v>2194</v>
      </c>
      <c r="K29" s="158">
        <v>1787</v>
      </c>
      <c r="L29" s="158">
        <v>233</v>
      </c>
      <c r="M29" s="349">
        <v>123054</v>
      </c>
      <c r="N29" s="158">
        <v>1391</v>
      </c>
      <c r="O29" s="158">
        <v>306</v>
      </c>
      <c r="P29" s="158">
        <v>235</v>
      </c>
      <c r="Q29" s="158">
        <v>96</v>
      </c>
      <c r="R29" s="158">
        <v>42</v>
      </c>
      <c r="S29" s="158">
        <v>19</v>
      </c>
      <c r="T29" s="158">
        <v>12</v>
      </c>
      <c r="U29" s="158">
        <v>0</v>
      </c>
      <c r="V29" s="349">
        <v>2101</v>
      </c>
      <c r="W29" s="158">
        <v>0</v>
      </c>
      <c r="X29" s="158">
        <v>0</v>
      </c>
      <c r="Y29" s="158">
        <v>0</v>
      </c>
      <c r="Z29" s="158">
        <v>0</v>
      </c>
      <c r="AA29" s="158">
        <v>0</v>
      </c>
      <c r="AB29" s="158">
        <v>0</v>
      </c>
      <c r="AC29" s="158">
        <v>0</v>
      </c>
      <c r="AD29" s="158">
        <v>0</v>
      </c>
      <c r="AE29" s="349">
        <v>0</v>
      </c>
      <c r="AF29" s="158">
        <v>62357</v>
      </c>
      <c r="AG29" s="158">
        <v>20954</v>
      </c>
      <c r="AH29" s="158">
        <v>17950</v>
      </c>
      <c r="AI29" s="158">
        <v>10201</v>
      </c>
      <c r="AJ29" s="158">
        <v>5308</v>
      </c>
      <c r="AK29" s="158">
        <v>2175</v>
      </c>
      <c r="AL29" s="158">
        <v>1775</v>
      </c>
      <c r="AM29" s="158">
        <v>233</v>
      </c>
      <c r="AN29" s="349">
        <v>120953</v>
      </c>
      <c r="AO29" s="158">
        <v>132</v>
      </c>
      <c r="AP29" s="158">
        <v>81</v>
      </c>
      <c r="AQ29" s="158">
        <v>125</v>
      </c>
      <c r="AR29" s="158">
        <v>77</v>
      </c>
      <c r="AS29" s="158">
        <v>48</v>
      </c>
      <c r="AT29" s="158">
        <v>28</v>
      </c>
      <c r="AU29" s="158">
        <v>30</v>
      </c>
      <c r="AV29" s="158">
        <v>23</v>
      </c>
      <c r="AW29" s="349">
        <v>544</v>
      </c>
      <c r="AX29" s="158">
        <v>132</v>
      </c>
      <c r="AY29" s="158">
        <v>81</v>
      </c>
      <c r="AZ29" s="158">
        <v>125</v>
      </c>
      <c r="BA29" s="158">
        <v>77</v>
      </c>
      <c r="BB29" s="158">
        <v>48</v>
      </c>
      <c r="BC29" s="158">
        <v>28</v>
      </c>
      <c r="BD29" s="158">
        <v>30</v>
      </c>
      <c r="BE29" s="158">
        <v>23</v>
      </c>
      <c r="BF29" s="158">
        <v>0</v>
      </c>
      <c r="BG29" s="349">
        <v>544</v>
      </c>
      <c r="BH29" s="158">
        <v>132</v>
      </c>
      <c r="BI29" s="158">
        <v>62306</v>
      </c>
      <c r="BJ29" s="158">
        <v>20998</v>
      </c>
      <c r="BK29" s="158">
        <v>17902</v>
      </c>
      <c r="BL29" s="158">
        <v>10172</v>
      </c>
      <c r="BM29" s="158">
        <v>5288</v>
      </c>
      <c r="BN29" s="158">
        <v>2177</v>
      </c>
      <c r="BO29" s="158">
        <v>1768</v>
      </c>
      <c r="BP29" s="158">
        <v>210</v>
      </c>
      <c r="BQ29" s="349">
        <v>120953</v>
      </c>
      <c r="BR29" s="158">
        <v>30</v>
      </c>
      <c r="BS29" s="158">
        <v>28508</v>
      </c>
      <c r="BT29" s="158">
        <v>6949</v>
      </c>
      <c r="BU29" s="158">
        <v>4609</v>
      </c>
      <c r="BV29" s="158">
        <v>2068</v>
      </c>
      <c r="BW29" s="158">
        <v>856</v>
      </c>
      <c r="BX29" s="158">
        <v>296</v>
      </c>
      <c r="BY29" s="158">
        <v>233</v>
      </c>
      <c r="BZ29" s="158">
        <v>20</v>
      </c>
      <c r="CA29" s="349">
        <v>43569</v>
      </c>
      <c r="CB29" s="158">
        <v>5</v>
      </c>
      <c r="CC29" s="158">
        <v>572</v>
      </c>
      <c r="CD29" s="158">
        <v>235</v>
      </c>
      <c r="CE29" s="158">
        <v>173</v>
      </c>
      <c r="CF29" s="158">
        <v>79</v>
      </c>
      <c r="CG29" s="158">
        <v>35</v>
      </c>
      <c r="CH29" s="158">
        <v>16</v>
      </c>
      <c r="CI29" s="158">
        <v>14</v>
      </c>
      <c r="CJ29" s="158">
        <v>0</v>
      </c>
      <c r="CK29" s="349">
        <v>1129</v>
      </c>
      <c r="CL29" s="158">
        <v>2</v>
      </c>
      <c r="CM29" s="158">
        <v>38</v>
      </c>
      <c r="CN29" s="158">
        <v>21</v>
      </c>
      <c r="CO29" s="158">
        <v>18</v>
      </c>
      <c r="CP29" s="158">
        <v>17</v>
      </c>
      <c r="CQ29" s="158">
        <v>21</v>
      </c>
      <c r="CR29" s="158">
        <v>19</v>
      </c>
      <c r="CS29" s="158">
        <v>26</v>
      </c>
      <c r="CT29" s="158">
        <v>2</v>
      </c>
      <c r="CU29" s="349">
        <v>164</v>
      </c>
      <c r="CV29" s="158">
        <v>382</v>
      </c>
      <c r="CW29" s="158">
        <v>135</v>
      </c>
      <c r="CX29" s="158">
        <v>86</v>
      </c>
      <c r="CY29" s="158">
        <v>46</v>
      </c>
      <c r="CZ29" s="158">
        <v>20</v>
      </c>
      <c r="DA29" s="158">
        <v>12</v>
      </c>
      <c r="DB29" s="158">
        <v>9</v>
      </c>
      <c r="DC29" s="158">
        <v>0</v>
      </c>
      <c r="DD29" s="349">
        <v>690</v>
      </c>
      <c r="DE29" s="158">
        <v>657</v>
      </c>
      <c r="DF29" s="158">
        <v>187</v>
      </c>
      <c r="DG29" s="158">
        <v>127</v>
      </c>
      <c r="DH29" s="158">
        <v>63</v>
      </c>
      <c r="DI29" s="158">
        <v>34</v>
      </c>
      <c r="DJ29" s="158">
        <v>13</v>
      </c>
      <c r="DK29" s="158">
        <v>12</v>
      </c>
      <c r="DL29" s="158">
        <v>1</v>
      </c>
      <c r="DM29" s="349">
        <v>1094</v>
      </c>
      <c r="DN29" s="158">
        <v>1141</v>
      </c>
      <c r="DO29" s="158">
        <v>357</v>
      </c>
      <c r="DP29" s="158">
        <v>191</v>
      </c>
      <c r="DQ29" s="158">
        <v>92</v>
      </c>
      <c r="DR29" s="158">
        <v>49</v>
      </c>
      <c r="DS29" s="158">
        <v>23</v>
      </c>
      <c r="DT29" s="158">
        <v>20</v>
      </c>
      <c r="DU29" s="158">
        <v>5</v>
      </c>
      <c r="DV29" s="349">
        <v>1878</v>
      </c>
      <c r="DW29" s="158">
        <v>306</v>
      </c>
      <c r="DX29" s="158">
        <v>70</v>
      </c>
      <c r="DY29" s="158">
        <v>43</v>
      </c>
      <c r="DZ29" s="158">
        <v>12</v>
      </c>
      <c r="EA29" s="158">
        <v>9</v>
      </c>
      <c r="EB29" s="158">
        <v>7</v>
      </c>
      <c r="EC29" s="158">
        <v>9</v>
      </c>
      <c r="ED29" s="158">
        <v>2</v>
      </c>
      <c r="EE29" s="349">
        <v>458</v>
      </c>
      <c r="EF29" s="158">
        <v>2104</v>
      </c>
      <c r="EG29" s="158">
        <v>614</v>
      </c>
      <c r="EH29" s="158">
        <v>361</v>
      </c>
      <c r="EI29" s="158">
        <v>167</v>
      </c>
      <c r="EJ29" s="158">
        <v>92</v>
      </c>
      <c r="EK29" s="158">
        <v>43</v>
      </c>
      <c r="EL29" s="158">
        <v>41</v>
      </c>
      <c r="EM29" s="158">
        <v>8</v>
      </c>
      <c r="EN29" s="349">
        <v>3430</v>
      </c>
      <c r="EO29" s="158">
        <v>1087</v>
      </c>
      <c r="EP29" s="158">
        <v>291</v>
      </c>
      <c r="EQ29" s="158">
        <v>187</v>
      </c>
      <c r="ER29" s="158">
        <v>89</v>
      </c>
      <c r="ES29" s="158">
        <v>48</v>
      </c>
      <c r="ET29" s="158">
        <v>23</v>
      </c>
      <c r="EU29" s="158">
        <v>24</v>
      </c>
      <c r="EV29" s="158">
        <v>3</v>
      </c>
      <c r="EW29" s="349">
        <v>1752</v>
      </c>
      <c r="EX29" s="158">
        <v>0</v>
      </c>
      <c r="EY29" s="158">
        <v>0</v>
      </c>
      <c r="EZ29" s="158">
        <v>0</v>
      </c>
      <c r="FA29" s="158">
        <v>0</v>
      </c>
      <c r="FB29" s="158">
        <v>0</v>
      </c>
      <c r="FC29" s="158">
        <v>0</v>
      </c>
      <c r="FD29" s="158">
        <v>0</v>
      </c>
      <c r="FE29" s="158">
        <v>0</v>
      </c>
      <c r="FF29" s="349">
        <v>0</v>
      </c>
      <c r="FG29" s="158">
        <v>100</v>
      </c>
      <c r="FH29" s="158">
        <v>30</v>
      </c>
      <c r="FI29" s="158">
        <v>14</v>
      </c>
      <c r="FJ29" s="158">
        <v>14</v>
      </c>
      <c r="FK29" s="158">
        <v>4</v>
      </c>
      <c r="FL29" s="158">
        <v>3</v>
      </c>
      <c r="FM29" s="158">
        <v>2</v>
      </c>
      <c r="FN29" s="158">
        <v>0</v>
      </c>
      <c r="FO29" s="349">
        <v>167</v>
      </c>
      <c r="FP29" s="158">
        <v>987</v>
      </c>
      <c r="FQ29" s="158">
        <v>261</v>
      </c>
      <c r="FR29" s="158">
        <v>173</v>
      </c>
      <c r="FS29" s="158">
        <v>75</v>
      </c>
      <c r="FT29" s="158">
        <v>44</v>
      </c>
      <c r="FU29" s="158">
        <v>20</v>
      </c>
      <c r="FV29" s="158">
        <v>22</v>
      </c>
      <c r="FW29" s="158">
        <v>3</v>
      </c>
      <c r="FX29" s="349">
        <v>1585</v>
      </c>
      <c r="FY29" s="158">
        <v>95</v>
      </c>
      <c r="FZ29" s="158">
        <v>31737</v>
      </c>
      <c r="GA29" s="158">
        <v>13365</v>
      </c>
      <c r="GB29" s="158">
        <v>12868</v>
      </c>
      <c r="GC29" s="158">
        <v>7903</v>
      </c>
      <c r="GD29" s="158">
        <v>4318</v>
      </c>
      <c r="GE29" s="158">
        <v>1816</v>
      </c>
      <c r="GF29" s="158">
        <v>1465</v>
      </c>
      <c r="GG29" s="158">
        <v>181</v>
      </c>
      <c r="GH29" s="349">
        <v>73748</v>
      </c>
      <c r="GI29" s="158">
        <v>37</v>
      </c>
      <c r="GJ29" s="158">
        <v>30569</v>
      </c>
      <c r="GK29" s="158">
        <v>7633</v>
      </c>
      <c r="GL29" s="158">
        <v>5034</v>
      </c>
      <c r="GM29" s="158">
        <v>2269</v>
      </c>
      <c r="GN29" s="158">
        <v>970</v>
      </c>
      <c r="GO29" s="158">
        <v>361</v>
      </c>
      <c r="GP29" s="158">
        <v>303</v>
      </c>
      <c r="GQ29" s="158">
        <v>29</v>
      </c>
      <c r="GR29" s="349">
        <v>47205</v>
      </c>
      <c r="GS29" s="158">
        <v>122.25</v>
      </c>
      <c r="GT29" s="158">
        <v>54330.75</v>
      </c>
      <c r="GU29" s="158">
        <v>18962.75</v>
      </c>
      <c r="GV29" s="158">
        <v>16577.5</v>
      </c>
      <c r="GW29" s="158">
        <v>9565.75</v>
      </c>
      <c r="GX29" s="158">
        <v>5023</v>
      </c>
      <c r="GY29" s="158">
        <v>2072.25</v>
      </c>
      <c r="GZ29" s="158">
        <v>1681.75</v>
      </c>
      <c r="HA29" s="158">
        <v>200.75</v>
      </c>
      <c r="HB29" s="349">
        <v>108536.75</v>
      </c>
      <c r="HC29" s="395">
        <v>0</v>
      </c>
      <c r="HD29" s="396">
        <v>1.25</v>
      </c>
      <c r="HE29" s="396">
        <v>0.5</v>
      </c>
      <c r="HF29" s="396">
        <v>0</v>
      </c>
      <c r="HG29" s="396">
        <v>1.5</v>
      </c>
      <c r="HH29" s="396">
        <v>0</v>
      </c>
      <c r="HI29" s="396">
        <v>0</v>
      </c>
      <c r="HJ29" s="396">
        <v>0</v>
      </c>
      <c r="HK29" s="396">
        <v>0</v>
      </c>
      <c r="HL29" s="397">
        <v>3.25</v>
      </c>
      <c r="HM29" s="219">
        <v>67.900000000000006</v>
      </c>
      <c r="HN29" s="219">
        <v>36219.699999999997</v>
      </c>
      <c r="HO29" s="219">
        <v>14748.4</v>
      </c>
      <c r="HP29" s="219">
        <v>14735.6</v>
      </c>
      <c r="HQ29" s="219">
        <v>9564.2999999999993</v>
      </c>
      <c r="HR29" s="219">
        <v>6139.2</v>
      </c>
      <c r="HS29" s="219">
        <v>2993.3</v>
      </c>
      <c r="HT29" s="219">
        <v>2802.9</v>
      </c>
      <c r="HU29" s="219">
        <v>401.5</v>
      </c>
      <c r="HV29" s="219">
        <v>87672.8</v>
      </c>
      <c r="HW29" s="457">
        <v>0</v>
      </c>
      <c r="HX29" s="219">
        <v>87672.8</v>
      </c>
      <c r="HY29" s="395">
        <v>122.25</v>
      </c>
      <c r="HZ29" s="219">
        <v>54330.75</v>
      </c>
      <c r="IA29" s="219">
        <v>18962.75</v>
      </c>
      <c r="IB29" s="219">
        <v>16577.5</v>
      </c>
      <c r="IC29" s="219">
        <v>9565.75</v>
      </c>
      <c r="ID29" s="219">
        <v>5023</v>
      </c>
      <c r="IE29" s="219">
        <v>2072.25</v>
      </c>
      <c r="IF29" s="219">
        <v>1681.75</v>
      </c>
      <c r="IG29" s="219">
        <v>200.75</v>
      </c>
      <c r="IH29" s="219">
        <v>108536.75</v>
      </c>
      <c r="II29" s="395">
        <v>0</v>
      </c>
      <c r="IJ29" s="219">
        <v>1.25</v>
      </c>
      <c r="IK29" s="219">
        <v>0.5</v>
      </c>
      <c r="IL29" s="219">
        <v>0</v>
      </c>
      <c r="IM29" s="219">
        <v>1.5</v>
      </c>
      <c r="IN29" s="219">
        <v>0</v>
      </c>
      <c r="IO29" s="219">
        <v>0</v>
      </c>
      <c r="IP29" s="219">
        <v>0</v>
      </c>
      <c r="IQ29" s="219">
        <v>0</v>
      </c>
      <c r="IR29" s="219">
        <v>3.25</v>
      </c>
      <c r="IS29" s="395">
        <v>39.06</v>
      </c>
      <c r="IT29" s="219">
        <v>18422.22</v>
      </c>
      <c r="IU29" s="219">
        <v>2656.25</v>
      </c>
      <c r="IV29" s="219">
        <v>1303.7</v>
      </c>
      <c r="IW29" s="219">
        <v>361.21</v>
      </c>
      <c r="IX29" s="219">
        <v>147.83000000000001</v>
      </c>
      <c r="IY29" s="219">
        <v>31.48</v>
      </c>
      <c r="IZ29" s="219">
        <v>19.59</v>
      </c>
      <c r="JA29" s="219">
        <v>1.19</v>
      </c>
      <c r="JB29" s="219">
        <v>22982.53</v>
      </c>
      <c r="JC29" s="395">
        <v>46.2</v>
      </c>
      <c r="JD29" s="219">
        <v>23938.2</v>
      </c>
      <c r="JE29" s="219">
        <v>12682.4</v>
      </c>
      <c r="JF29" s="219">
        <v>13576.7</v>
      </c>
      <c r="JG29" s="219">
        <v>9203</v>
      </c>
      <c r="JH29" s="219">
        <v>5958.5</v>
      </c>
      <c r="JI29" s="219">
        <v>2947.8</v>
      </c>
      <c r="JJ29" s="219">
        <v>2770.3</v>
      </c>
      <c r="JK29" s="219">
        <v>399.1</v>
      </c>
      <c r="JL29" s="219">
        <v>71522.2</v>
      </c>
      <c r="JM29" s="457">
        <v>0</v>
      </c>
      <c r="JN29" s="397">
        <v>71522.2</v>
      </c>
      <c r="JP29" s="460"/>
      <c r="JQ29" s="460"/>
      <c r="JR29" s="460"/>
      <c r="JS29" s="460"/>
      <c r="JT29" s="460"/>
      <c r="JU29" s="460"/>
      <c r="JV29" s="460"/>
      <c r="JW29" s="460"/>
      <c r="JX29" s="460"/>
      <c r="JY29" s="460"/>
      <c r="KA29" s="460"/>
      <c r="KB29" s="460"/>
    </row>
    <row r="30" spans="1:288" x14ac:dyDescent="0.2">
      <c r="A30" s="215" t="s">
        <v>188</v>
      </c>
      <c r="B30" s="216" t="s">
        <v>285</v>
      </c>
      <c r="C30" s="217" t="s">
        <v>288</v>
      </c>
      <c r="D30" s="218" t="s">
        <v>187</v>
      </c>
      <c r="E30" s="158">
        <v>14082</v>
      </c>
      <c r="F30" s="158">
        <v>5814</v>
      </c>
      <c r="G30" s="158">
        <v>5865</v>
      </c>
      <c r="H30" s="158">
        <v>1967</v>
      </c>
      <c r="I30" s="158">
        <v>783</v>
      </c>
      <c r="J30" s="158">
        <v>208</v>
      </c>
      <c r="K30" s="158">
        <v>79</v>
      </c>
      <c r="L30" s="158">
        <v>12</v>
      </c>
      <c r="M30" s="349">
        <v>28810</v>
      </c>
      <c r="N30" s="158">
        <v>192</v>
      </c>
      <c r="O30" s="158">
        <v>64</v>
      </c>
      <c r="P30" s="158">
        <v>66</v>
      </c>
      <c r="Q30" s="158">
        <v>22</v>
      </c>
      <c r="R30" s="158">
        <v>8</v>
      </c>
      <c r="S30" s="158">
        <v>4</v>
      </c>
      <c r="T30" s="158">
        <v>0</v>
      </c>
      <c r="U30" s="158">
        <v>0</v>
      </c>
      <c r="V30" s="349">
        <v>356</v>
      </c>
      <c r="W30" s="158">
        <v>3</v>
      </c>
      <c r="X30" s="158">
        <v>2</v>
      </c>
      <c r="Y30" s="158">
        <v>0</v>
      </c>
      <c r="Z30" s="158">
        <v>0</v>
      </c>
      <c r="AA30" s="158">
        <v>0</v>
      </c>
      <c r="AB30" s="158">
        <v>0</v>
      </c>
      <c r="AC30" s="158">
        <v>0</v>
      </c>
      <c r="AD30" s="158">
        <v>0</v>
      </c>
      <c r="AE30" s="349">
        <v>5</v>
      </c>
      <c r="AF30" s="158">
        <v>13887</v>
      </c>
      <c r="AG30" s="158">
        <v>5748</v>
      </c>
      <c r="AH30" s="158">
        <v>5799</v>
      </c>
      <c r="AI30" s="158">
        <v>1945</v>
      </c>
      <c r="AJ30" s="158">
        <v>775</v>
      </c>
      <c r="AK30" s="158">
        <v>204</v>
      </c>
      <c r="AL30" s="158">
        <v>79</v>
      </c>
      <c r="AM30" s="158">
        <v>12</v>
      </c>
      <c r="AN30" s="349">
        <v>28449</v>
      </c>
      <c r="AO30" s="158">
        <v>21</v>
      </c>
      <c r="AP30" s="158">
        <v>19</v>
      </c>
      <c r="AQ30" s="158">
        <v>37</v>
      </c>
      <c r="AR30" s="158">
        <v>11</v>
      </c>
      <c r="AS30" s="158">
        <v>9</v>
      </c>
      <c r="AT30" s="158">
        <v>5</v>
      </c>
      <c r="AU30" s="158">
        <v>4</v>
      </c>
      <c r="AV30" s="158">
        <v>5</v>
      </c>
      <c r="AW30" s="349">
        <v>111</v>
      </c>
      <c r="AX30" s="158">
        <v>21</v>
      </c>
      <c r="AY30" s="158">
        <v>19</v>
      </c>
      <c r="AZ30" s="158">
        <v>37</v>
      </c>
      <c r="BA30" s="158">
        <v>11</v>
      </c>
      <c r="BB30" s="158">
        <v>9</v>
      </c>
      <c r="BC30" s="158">
        <v>5</v>
      </c>
      <c r="BD30" s="158">
        <v>4</v>
      </c>
      <c r="BE30" s="158">
        <v>5</v>
      </c>
      <c r="BF30" s="158">
        <v>0</v>
      </c>
      <c r="BG30" s="349">
        <v>111</v>
      </c>
      <c r="BH30" s="158">
        <v>21</v>
      </c>
      <c r="BI30" s="158">
        <v>13885</v>
      </c>
      <c r="BJ30" s="158">
        <v>5766</v>
      </c>
      <c r="BK30" s="158">
        <v>5773</v>
      </c>
      <c r="BL30" s="158">
        <v>1943</v>
      </c>
      <c r="BM30" s="158">
        <v>771</v>
      </c>
      <c r="BN30" s="158">
        <v>203</v>
      </c>
      <c r="BO30" s="158">
        <v>80</v>
      </c>
      <c r="BP30" s="158">
        <v>7</v>
      </c>
      <c r="BQ30" s="349">
        <v>28449</v>
      </c>
      <c r="BR30" s="158">
        <v>4</v>
      </c>
      <c r="BS30" s="158">
        <v>5331</v>
      </c>
      <c r="BT30" s="158">
        <v>1551</v>
      </c>
      <c r="BU30" s="158">
        <v>1383</v>
      </c>
      <c r="BV30" s="158">
        <v>327</v>
      </c>
      <c r="BW30" s="158">
        <v>92</v>
      </c>
      <c r="BX30" s="158">
        <v>27</v>
      </c>
      <c r="BY30" s="158">
        <v>9</v>
      </c>
      <c r="BZ30" s="158">
        <v>2</v>
      </c>
      <c r="CA30" s="349">
        <v>8726</v>
      </c>
      <c r="CB30" s="158">
        <v>1</v>
      </c>
      <c r="CC30" s="158">
        <v>88</v>
      </c>
      <c r="CD30" s="158">
        <v>56</v>
      </c>
      <c r="CE30" s="158">
        <v>52</v>
      </c>
      <c r="CF30" s="158">
        <v>15</v>
      </c>
      <c r="CG30" s="158">
        <v>9</v>
      </c>
      <c r="CH30" s="158">
        <v>0</v>
      </c>
      <c r="CI30" s="158">
        <v>2</v>
      </c>
      <c r="CJ30" s="158">
        <v>0</v>
      </c>
      <c r="CK30" s="349">
        <v>223</v>
      </c>
      <c r="CL30" s="158">
        <v>0</v>
      </c>
      <c r="CM30" s="158">
        <v>3</v>
      </c>
      <c r="CN30" s="158">
        <v>2</v>
      </c>
      <c r="CO30" s="158">
        <v>1</v>
      </c>
      <c r="CP30" s="158">
        <v>1</v>
      </c>
      <c r="CQ30" s="158">
        <v>2</v>
      </c>
      <c r="CR30" s="158">
        <v>3</v>
      </c>
      <c r="CS30" s="158">
        <v>8</v>
      </c>
      <c r="CT30" s="158">
        <v>5</v>
      </c>
      <c r="CU30" s="349">
        <v>25</v>
      </c>
      <c r="CV30" s="158">
        <v>38</v>
      </c>
      <c r="CW30" s="158">
        <v>17</v>
      </c>
      <c r="CX30" s="158">
        <v>15</v>
      </c>
      <c r="CY30" s="158">
        <v>10</v>
      </c>
      <c r="CZ30" s="158">
        <v>5</v>
      </c>
      <c r="DA30" s="158">
        <v>2</v>
      </c>
      <c r="DB30" s="158">
        <v>0</v>
      </c>
      <c r="DC30" s="158">
        <v>0</v>
      </c>
      <c r="DD30" s="349">
        <v>87</v>
      </c>
      <c r="DE30" s="158">
        <v>95</v>
      </c>
      <c r="DF30" s="158">
        <v>26</v>
      </c>
      <c r="DG30" s="158">
        <v>25</v>
      </c>
      <c r="DH30" s="158">
        <v>8</v>
      </c>
      <c r="DI30" s="158">
        <v>0</v>
      </c>
      <c r="DJ30" s="158">
        <v>3</v>
      </c>
      <c r="DK30" s="158">
        <v>1</v>
      </c>
      <c r="DL30" s="158">
        <v>0</v>
      </c>
      <c r="DM30" s="349">
        <v>158</v>
      </c>
      <c r="DN30" s="158">
        <v>97</v>
      </c>
      <c r="DO30" s="158">
        <v>12</v>
      </c>
      <c r="DP30" s="158">
        <v>10</v>
      </c>
      <c r="DQ30" s="158">
        <v>0</v>
      </c>
      <c r="DR30" s="158">
        <v>0</v>
      </c>
      <c r="DS30" s="158">
        <v>0</v>
      </c>
      <c r="DT30" s="158">
        <v>1</v>
      </c>
      <c r="DU30" s="158">
        <v>0</v>
      </c>
      <c r="DV30" s="349">
        <v>120</v>
      </c>
      <c r="DW30" s="158">
        <v>48</v>
      </c>
      <c r="DX30" s="158">
        <v>44</v>
      </c>
      <c r="DY30" s="158">
        <v>11</v>
      </c>
      <c r="DZ30" s="158">
        <v>5</v>
      </c>
      <c r="EA30" s="158">
        <v>3</v>
      </c>
      <c r="EB30" s="158">
        <v>1</v>
      </c>
      <c r="EC30" s="158">
        <v>0</v>
      </c>
      <c r="ED30" s="158">
        <v>0</v>
      </c>
      <c r="EE30" s="349">
        <v>112</v>
      </c>
      <c r="EF30" s="158">
        <v>240</v>
      </c>
      <c r="EG30" s="158">
        <v>82</v>
      </c>
      <c r="EH30" s="158">
        <v>46</v>
      </c>
      <c r="EI30" s="158">
        <v>13</v>
      </c>
      <c r="EJ30" s="158">
        <v>3</v>
      </c>
      <c r="EK30" s="158">
        <v>4</v>
      </c>
      <c r="EL30" s="158">
        <v>2</v>
      </c>
      <c r="EM30" s="158">
        <v>0</v>
      </c>
      <c r="EN30" s="349">
        <v>390</v>
      </c>
      <c r="EO30" s="158">
        <v>162</v>
      </c>
      <c r="EP30" s="158">
        <v>58</v>
      </c>
      <c r="EQ30" s="158">
        <v>30</v>
      </c>
      <c r="ER30" s="158">
        <v>11</v>
      </c>
      <c r="ES30" s="158">
        <v>3</v>
      </c>
      <c r="ET30" s="158">
        <v>3</v>
      </c>
      <c r="EU30" s="158">
        <v>1</v>
      </c>
      <c r="EV30" s="158">
        <v>0</v>
      </c>
      <c r="EW30" s="349">
        <v>268</v>
      </c>
      <c r="EX30" s="158">
        <v>34</v>
      </c>
      <c r="EY30" s="158">
        <v>1</v>
      </c>
      <c r="EZ30" s="158">
        <v>1</v>
      </c>
      <c r="FA30" s="158">
        <v>0</v>
      </c>
      <c r="FB30" s="158">
        <v>0</v>
      </c>
      <c r="FC30" s="158">
        <v>0</v>
      </c>
      <c r="FD30" s="158">
        <v>0</v>
      </c>
      <c r="FE30" s="158">
        <v>0</v>
      </c>
      <c r="FF30" s="349">
        <v>36</v>
      </c>
      <c r="FG30" s="158">
        <v>33</v>
      </c>
      <c r="FH30" s="158">
        <v>4</v>
      </c>
      <c r="FI30" s="158">
        <v>2</v>
      </c>
      <c r="FJ30" s="158">
        <v>0</v>
      </c>
      <c r="FK30" s="158">
        <v>0</v>
      </c>
      <c r="FL30" s="158">
        <v>0</v>
      </c>
      <c r="FM30" s="158">
        <v>1</v>
      </c>
      <c r="FN30" s="158">
        <v>0</v>
      </c>
      <c r="FO30" s="349">
        <v>40</v>
      </c>
      <c r="FP30" s="158">
        <v>95</v>
      </c>
      <c r="FQ30" s="158">
        <v>53</v>
      </c>
      <c r="FR30" s="158">
        <v>27</v>
      </c>
      <c r="FS30" s="158">
        <v>11</v>
      </c>
      <c r="FT30" s="158">
        <v>3</v>
      </c>
      <c r="FU30" s="158">
        <v>3</v>
      </c>
      <c r="FV30" s="158">
        <v>0</v>
      </c>
      <c r="FW30" s="158">
        <v>0</v>
      </c>
      <c r="FX30" s="349">
        <v>192</v>
      </c>
      <c r="FY30" s="158">
        <v>16</v>
      </c>
      <c r="FZ30" s="158">
        <v>8280</v>
      </c>
      <c r="GA30" s="158">
        <v>4084</v>
      </c>
      <c r="GB30" s="158">
        <v>4301</v>
      </c>
      <c r="GC30" s="158">
        <v>1585</v>
      </c>
      <c r="GD30" s="158">
        <v>660</v>
      </c>
      <c r="GE30" s="158">
        <v>170</v>
      </c>
      <c r="GF30" s="158">
        <v>60</v>
      </c>
      <c r="GG30" s="158">
        <v>0</v>
      </c>
      <c r="GH30" s="349">
        <v>19156</v>
      </c>
      <c r="GI30" s="158">
        <v>5</v>
      </c>
      <c r="GJ30" s="158">
        <v>5605</v>
      </c>
      <c r="GK30" s="158">
        <v>1682</v>
      </c>
      <c r="GL30" s="158">
        <v>1472</v>
      </c>
      <c r="GM30" s="158">
        <v>358</v>
      </c>
      <c r="GN30" s="158">
        <v>111</v>
      </c>
      <c r="GO30" s="158">
        <v>33</v>
      </c>
      <c r="GP30" s="158">
        <v>20</v>
      </c>
      <c r="GQ30" s="158">
        <v>7</v>
      </c>
      <c r="GR30" s="349">
        <v>9293</v>
      </c>
      <c r="GS30" s="158">
        <v>19.75</v>
      </c>
      <c r="GT30" s="158">
        <v>12505.5</v>
      </c>
      <c r="GU30" s="158">
        <v>5376.4</v>
      </c>
      <c r="GV30" s="158">
        <v>5410</v>
      </c>
      <c r="GW30" s="158">
        <v>1858.5</v>
      </c>
      <c r="GX30" s="158">
        <v>745.75</v>
      </c>
      <c r="GY30" s="158">
        <v>195.05</v>
      </c>
      <c r="GZ30" s="158">
        <v>73</v>
      </c>
      <c r="HA30" s="158">
        <v>4</v>
      </c>
      <c r="HB30" s="349">
        <v>26187.95</v>
      </c>
      <c r="HC30" s="395">
        <v>0</v>
      </c>
      <c r="HD30" s="396">
        <v>2.25</v>
      </c>
      <c r="HE30" s="396">
        <v>0</v>
      </c>
      <c r="HF30" s="396">
        <v>0</v>
      </c>
      <c r="HG30" s="396">
        <v>0</v>
      </c>
      <c r="HH30" s="396">
        <v>0</v>
      </c>
      <c r="HI30" s="396">
        <v>0</v>
      </c>
      <c r="HJ30" s="396">
        <v>0</v>
      </c>
      <c r="HK30" s="396">
        <v>0</v>
      </c>
      <c r="HL30" s="397">
        <v>2.25</v>
      </c>
      <c r="HM30" s="219">
        <v>11</v>
      </c>
      <c r="HN30" s="219">
        <v>8335.5</v>
      </c>
      <c r="HO30" s="219">
        <v>4181.6000000000004</v>
      </c>
      <c r="HP30" s="219">
        <v>4808.8999999999996</v>
      </c>
      <c r="HQ30" s="219">
        <v>1858.5</v>
      </c>
      <c r="HR30" s="219">
        <v>911.5</v>
      </c>
      <c r="HS30" s="219">
        <v>281.7</v>
      </c>
      <c r="HT30" s="219">
        <v>121.7</v>
      </c>
      <c r="HU30" s="219">
        <v>8</v>
      </c>
      <c r="HV30" s="219">
        <v>20518.400000000001</v>
      </c>
      <c r="HW30" s="457">
        <v>0</v>
      </c>
      <c r="HX30" s="219">
        <v>20518.400000000001</v>
      </c>
      <c r="HY30" s="395">
        <v>19.75</v>
      </c>
      <c r="HZ30" s="219">
        <v>12505.5</v>
      </c>
      <c r="IA30" s="219">
        <v>5376.4</v>
      </c>
      <c r="IB30" s="219">
        <v>5410</v>
      </c>
      <c r="IC30" s="219">
        <v>1858.5</v>
      </c>
      <c r="ID30" s="219">
        <v>745.75</v>
      </c>
      <c r="IE30" s="219">
        <v>195.05</v>
      </c>
      <c r="IF30" s="219">
        <v>73</v>
      </c>
      <c r="IG30" s="219">
        <v>4</v>
      </c>
      <c r="IH30" s="219">
        <v>26187.95</v>
      </c>
      <c r="II30" s="395">
        <v>0</v>
      </c>
      <c r="IJ30" s="219">
        <v>2.25</v>
      </c>
      <c r="IK30" s="219">
        <v>0</v>
      </c>
      <c r="IL30" s="219">
        <v>0</v>
      </c>
      <c r="IM30" s="219">
        <v>0</v>
      </c>
      <c r="IN30" s="219">
        <v>0</v>
      </c>
      <c r="IO30" s="219">
        <v>0</v>
      </c>
      <c r="IP30" s="219">
        <v>0</v>
      </c>
      <c r="IQ30" s="219">
        <v>0</v>
      </c>
      <c r="IR30" s="219">
        <v>2.25</v>
      </c>
      <c r="IS30" s="395">
        <v>3.75</v>
      </c>
      <c r="IT30" s="219">
        <v>2886.18</v>
      </c>
      <c r="IU30" s="219">
        <v>476.8</v>
      </c>
      <c r="IV30" s="219">
        <v>350.98</v>
      </c>
      <c r="IW30" s="219">
        <v>49.58</v>
      </c>
      <c r="IX30" s="219">
        <v>20.73</v>
      </c>
      <c r="IY30" s="219">
        <v>1.94</v>
      </c>
      <c r="IZ30" s="219">
        <v>1.03</v>
      </c>
      <c r="JA30" s="219">
        <v>0</v>
      </c>
      <c r="JB30" s="219">
        <v>3790.99</v>
      </c>
      <c r="JC30" s="395">
        <v>8.9</v>
      </c>
      <c r="JD30" s="219">
        <v>6411.4</v>
      </c>
      <c r="JE30" s="219">
        <v>3810.8</v>
      </c>
      <c r="JF30" s="219">
        <v>4496.8999999999996</v>
      </c>
      <c r="JG30" s="219">
        <v>1808.9</v>
      </c>
      <c r="JH30" s="219">
        <v>886.1</v>
      </c>
      <c r="JI30" s="219">
        <v>278.89999999999998</v>
      </c>
      <c r="JJ30" s="219">
        <v>120</v>
      </c>
      <c r="JK30" s="219">
        <v>8</v>
      </c>
      <c r="JL30" s="219">
        <v>17829.900000000001</v>
      </c>
      <c r="JM30" s="457">
        <v>0</v>
      </c>
      <c r="JN30" s="397">
        <v>17829.900000000001</v>
      </c>
      <c r="JP30" s="460"/>
      <c r="JQ30" s="460"/>
      <c r="JR30" s="460"/>
      <c r="JS30" s="460"/>
      <c r="JT30" s="460"/>
      <c r="JU30" s="460"/>
      <c r="JV30" s="460"/>
      <c r="JW30" s="460"/>
      <c r="JX30" s="460"/>
      <c r="JY30" s="460"/>
      <c r="KA30" s="460"/>
      <c r="KB30" s="460"/>
    </row>
    <row r="31" spans="1:288" x14ac:dyDescent="0.2">
      <c r="A31" s="215" t="s">
        <v>189</v>
      </c>
      <c r="B31" s="216" t="s">
        <v>293</v>
      </c>
      <c r="C31" s="217" t="s">
        <v>294</v>
      </c>
      <c r="D31" s="218" t="s">
        <v>298</v>
      </c>
      <c r="E31" s="158">
        <v>17326</v>
      </c>
      <c r="F31" s="158">
        <v>18459</v>
      </c>
      <c r="G31" s="158">
        <v>23676</v>
      </c>
      <c r="H31" s="158">
        <v>15942</v>
      </c>
      <c r="I31" s="158">
        <v>7867</v>
      </c>
      <c r="J31" s="158">
        <v>3416</v>
      </c>
      <c r="K31" s="158">
        <v>1487</v>
      </c>
      <c r="L31" s="158">
        <v>124</v>
      </c>
      <c r="M31" s="349">
        <v>88297</v>
      </c>
      <c r="N31" s="158">
        <v>663</v>
      </c>
      <c r="O31" s="158">
        <v>526</v>
      </c>
      <c r="P31" s="158">
        <v>961</v>
      </c>
      <c r="Q31" s="158">
        <v>938</v>
      </c>
      <c r="R31" s="158">
        <v>153</v>
      </c>
      <c r="S31" s="158">
        <v>62</v>
      </c>
      <c r="T31" s="158">
        <v>15</v>
      </c>
      <c r="U31" s="158">
        <v>4</v>
      </c>
      <c r="V31" s="349">
        <v>3322</v>
      </c>
      <c r="W31" s="158">
        <v>0</v>
      </c>
      <c r="X31" s="158">
        <v>0</v>
      </c>
      <c r="Y31" s="158">
        <v>0</v>
      </c>
      <c r="Z31" s="158">
        <v>0</v>
      </c>
      <c r="AA31" s="158">
        <v>0</v>
      </c>
      <c r="AB31" s="158">
        <v>0</v>
      </c>
      <c r="AC31" s="158">
        <v>0</v>
      </c>
      <c r="AD31" s="158">
        <v>0</v>
      </c>
      <c r="AE31" s="349">
        <v>0</v>
      </c>
      <c r="AF31" s="158">
        <v>16663</v>
      </c>
      <c r="AG31" s="158">
        <v>17933</v>
      </c>
      <c r="AH31" s="158">
        <v>22715</v>
      </c>
      <c r="AI31" s="158">
        <v>15004</v>
      </c>
      <c r="AJ31" s="158">
        <v>7714</v>
      </c>
      <c r="AK31" s="158">
        <v>3354</v>
      </c>
      <c r="AL31" s="158">
        <v>1472</v>
      </c>
      <c r="AM31" s="158">
        <v>120</v>
      </c>
      <c r="AN31" s="349">
        <v>84975</v>
      </c>
      <c r="AO31" s="158">
        <v>7</v>
      </c>
      <c r="AP31" s="158">
        <v>30</v>
      </c>
      <c r="AQ31" s="158">
        <v>64</v>
      </c>
      <c r="AR31" s="158">
        <v>53</v>
      </c>
      <c r="AS31" s="158">
        <v>40</v>
      </c>
      <c r="AT31" s="158">
        <v>28</v>
      </c>
      <c r="AU31" s="158">
        <v>22</v>
      </c>
      <c r="AV31" s="158">
        <v>23</v>
      </c>
      <c r="AW31" s="349">
        <v>267</v>
      </c>
      <c r="AX31" s="158">
        <v>7</v>
      </c>
      <c r="AY31" s="158">
        <v>30</v>
      </c>
      <c r="AZ31" s="158">
        <v>64</v>
      </c>
      <c r="BA31" s="158">
        <v>53</v>
      </c>
      <c r="BB31" s="158">
        <v>40</v>
      </c>
      <c r="BC31" s="158">
        <v>28</v>
      </c>
      <c r="BD31" s="158">
        <v>22</v>
      </c>
      <c r="BE31" s="158">
        <v>23</v>
      </c>
      <c r="BF31" s="158">
        <v>0</v>
      </c>
      <c r="BG31" s="349">
        <v>267</v>
      </c>
      <c r="BH31" s="158">
        <v>7</v>
      </c>
      <c r="BI31" s="158">
        <v>16686</v>
      </c>
      <c r="BJ31" s="158">
        <v>17967</v>
      </c>
      <c r="BK31" s="158">
        <v>22704</v>
      </c>
      <c r="BL31" s="158">
        <v>14991</v>
      </c>
      <c r="BM31" s="158">
        <v>7702</v>
      </c>
      <c r="BN31" s="158">
        <v>3348</v>
      </c>
      <c r="BO31" s="158">
        <v>1473</v>
      </c>
      <c r="BP31" s="158">
        <v>97</v>
      </c>
      <c r="BQ31" s="349">
        <v>84975</v>
      </c>
      <c r="BR31" s="158">
        <v>3</v>
      </c>
      <c r="BS31" s="158">
        <v>10283</v>
      </c>
      <c r="BT31" s="158">
        <v>7765</v>
      </c>
      <c r="BU31" s="158">
        <v>7223</v>
      </c>
      <c r="BV31" s="158">
        <v>4146</v>
      </c>
      <c r="BW31" s="158">
        <v>1750</v>
      </c>
      <c r="BX31" s="158">
        <v>683</v>
      </c>
      <c r="BY31" s="158">
        <v>230</v>
      </c>
      <c r="BZ31" s="158">
        <v>9</v>
      </c>
      <c r="CA31" s="349">
        <v>32092</v>
      </c>
      <c r="CB31" s="158">
        <v>0</v>
      </c>
      <c r="CC31" s="158">
        <v>182</v>
      </c>
      <c r="CD31" s="158">
        <v>272</v>
      </c>
      <c r="CE31" s="158">
        <v>292</v>
      </c>
      <c r="CF31" s="158">
        <v>155</v>
      </c>
      <c r="CG31" s="158">
        <v>69</v>
      </c>
      <c r="CH31" s="158">
        <v>29</v>
      </c>
      <c r="CI31" s="158">
        <v>13</v>
      </c>
      <c r="CJ31" s="158">
        <v>0</v>
      </c>
      <c r="CK31" s="349">
        <v>1012</v>
      </c>
      <c r="CL31" s="158">
        <v>0</v>
      </c>
      <c r="CM31" s="158">
        <v>12</v>
      </c>
      <c r="CN31" s="158">
        <v>18</v>
      </c>
      <c r="CO31" s="158">
        <v>29</v>
      </c>
      <c r="CP31" s="158">
        <v>31</v>
      </c>
      <c r="CQ31" s="158">
        <v>21</v>
      </c>
      <c r="CR31" s="158">
        <v>39</v>
      </c>
      <c r="CS31" s="158">
        <v>41</v>
      </c>
      <c r="CT31" s="158">
        <v>17</v>
      </c>
      <c r="CU31" s="349">
        <v>208</v>
      </c>
      <c r="CV31" s="158">
        <v>613</v>
      </c>
      <c r="CW31" s="158">
        <v>424</v>
      </c>
      <c r="CX31" s="158">
        <v>718</v>
      </c>
      <c r="CY31" s="158">
        <v>631</v>
      </c>
      <c r="CZ31" s="158">
        <v>476</v>
      </c>
      <c r="DA31" s="158">
        <v>227</v>
      </c>
      <c r="DB31" s="158">
        <v>100</v>
      </c>
      <c r="DC31" s="158">
        <v>16</v>
      </c>
      <c r="DD31" s="349">
        <v>3205</v>
      </c>
      <c r="DE31" s="158">
        <v>302</v>
      </c>
      <c r="DF31" s="158">
        <v>255</v>
      </c>
      <c r="DG31" s="158">
        <v>201</v>
      </c>
      <c r="DH31" s="158">
        <v>121</v>
      </c>
      <c r="DI31" s="158">
        <v>68</v>
      </c>
      <c r="DJ31" s="158">
        <v>21</v>
      </c>
      <c r="DK31" s="158">
        <v>14</v>
      </c>
      <c r="DL31" s="158">
        <v>0</v>
      </c>
      <c r="DM31" s="349">
        <v>982</v>
      </c>
      <c r="DN31" s="158">
        <v>450</v>
      </c>
      <c r="DO31" s="158">
        <v>285</v>
      </c>
      <c r="DP31" s="158">
        <v>237</v>
      </c>
      <c r="DQ31" s="158">
        <v>129</v>
      </c>
      <c r="DR31" s="158">
        <v>50</v>
      </c>
      <c r="DS31" s="158">
        <v>25</v>
      </c>
      <c r="DT31" s="158">
        <v>7</v>
      </c>
      <c r="DU31" s="158">
        <v>0</v>
      </c>
      <c r="DV31" s="349">
        <v>1183</v>
      </c>
      <c r="DW31" s="158">
        <v>28</v>
      </c>
      <c r="DX31" s="158">
        <v>30</v>
      </c>
      <c r="DY31" s="158">
        <v>47</v>
      </c>
      <c r="DZ31" s="158">
        <v>13</v>
      </c>
      <c r="EA31" s="158">
        <v>7</v>
      </c>
      <c r="EB31" s="158">
        <v>10</v>
      </c>
      <c r="EC31" s="158">
        <v>4</v>
      </c>
      <c r="ED31" s="158">
        <v>4</v>
      </c>
      <c r="EE31" s="349">
        <v>143</v>
      </c>
      <c r="EF31" s="158">
        <v>780</v>
      </c>
      <c r="EG31" s="158">
        <v>570</v>
      </c>
      <c r="EH31" s="158">
        <v>485</v>
      </c>
      <c r="EI31" s="158">
        <v>263</v>
      </c>
      <c r="EJ31" s="158">
        <v>125</v>
      </c>
      <c r="EK31" s="158">
        <v>56</v>
      </c>
      <c r="EL31" s="158">
        <v>25</v>
      </c>
      <c r="EM31" s="158">
        <v>4</v>
      </c>
      <c r="EN31" s="349">
        <v>2308</v>
      </c>
      <c r="EO31" s="158">
        <v>226</v>
      </c>
      <c r="EP31" s="158">
        <v>198</v>
      </c>
      <c r="EQ31" s="158">
        <v>200</v>
      </c>
      <c r="ER31" s="158">
        <v>107</v>
      </c>
      <c r="ES31" s="158">
        <v>70</v>
      </c>
      <c r="ET31" s="158">
        <v>28</v>
      </c>
      <c r="EU31" s="158">
        <v>15</v>
      </c>
      <c r="EV31" s="158">
        <v>4</v>
      </c>
      <c r="EW31" s="349">
        <v>848</v>
      </c>
      <c r="EX31" s="158">
        <v>0</v>
      </c>
      <c r="EY31" s="158">
        <v>0</v>
      </c>
      <c r="EZ31" s="158">
        <v>0</v>
      </c>
      <c r="FA31" s="158">
        <v>0</v>
      </c>
      <c r="FB31" s="158">
        <v>0</v>
      </c>
      <c r="FC31" s="158">
        <v>0</v>
      </c>
      <c r="FD31" s="158">
        <v>0</v>
      </c>
      <c r="FE31" s="158">
        <v>0</v>
      </c>
      <c r="FF31" s="349">
        <v>0</v>
      </c>
      <c r="FG31" s="158">
        <v>12</v>
      </c>
      <c r="FH31" s="158">
        <v>12</v>
      </c>
      <c r="FI31" s="158">
        <v>22</v>
      </c>
      <c r="FJ31" s="158">
        <v>9</v>
      </c>
      <c r="FK31" s="158">
        <v>5</v>
      </c>
      <c r="FL31" s="158">
        <v>4</v>
      </c>
      <c r="FM31" s="158">
        <v>1</v>
      </c>
      <c r="FN31" s="158">
        <v>0</v>
      </c>
      <c r="FO31" s="349">
        <v>65</v>
      </c>
      <c r="FP31" s="158">
        <v>214</v>
      </c>
      <c r="FQ31" s="158">
        <v>186</v>
      </c>
      <c r="FR31" s="158">
        <v>178</v>
      </c>
      <c r="FS31" s="158">
        <v>98</v>
      </c>
      <c r="FT31" s="158">
        <v>65</v>
      </c>
      <c r="FU31" s="158">
        <v>24</v>
      </c>
      <c r="FV31" s="158">
        <v>14</v>
      </c>
      <c r="FW31" s="158">
        <v>4</v>
      </c>
      <c r="FX31" s="349">
        <v>783</v>
      </c>
      <c r="FY31" s="158">
        <v>4</v>
      </c>
      <c r="FZ31" s="158">
        <v>5444</v>
      </c>
      <c r="GA31" s="158">
        <v>9593</v>
      </c>
      <c r="GB31" s="158">
        <v>14870</v>
      </c>
      <c r="GC31" s="158">
        <v>10515</v>
      </c>
      <c r="GD31" s="158">
        <v>5803</v>
      </c>
      <c r="GE31" s="158">
        <v>2561</v>
      </c>
      <c r="GF31" s="158">
        <v>1178</v>
      </c>
      <c r="GG31" s="158">
        <v>67</v>
      </c>
      <c r="GH31" s="349">
        <v>50035</v>
      </c>
      <c r="GI31" s="158">
        <v>3</v>
      </c>
      <c r="GJ31" s="158">
        <v>11242</v>
      </c>
      <c r="GK31" s="158">
        <v>8374</v>
      </c>
      <c r="GL31" s="158">
        <v>7834</v>
      </c>
      <c r="GM31" s="158">
        <v>4476</v>
      </c>
      <c r="GN31" s="158">
        <v>1899</v>
      </c>
      <c r="GO31" s="158">
        <v>787</v>
      </c>
      <c r="GP31" s="158">
        <v>295</v>
      </c>
      <c r="GQ31" s="158">
        <v>30</v>
      </c>
      <c r="GR31" s="349">
        <v>34940</v>
      </c>
      <c r="GS31" s="158">
        <v>6.25</v>
      </c>
      <c r="GT31" s="158">
        <v>13492.75</v>
      </c>
      <c r="GU31" s="158">
        <v>15684.25</v>
      </c>
      <c r="GV31" s="158">
        <v>20607.25</v>
      </c>
      <c r="GW31" s="158">
        <v>13782.25</v>
      </c>
      <c r="GX31" s="158">
        <v>7192.75</v>
      </c>
      <c r="GY31" s="158">
        <v>3132.5</v>
      </c>
      <c r="GZ31" s="158">
        <v>1387.25</v>
      </c>
      <c r="HA31" s="158">
        <v>88.25</v>
      </c>
      <c r="HB31" s="349">
        <v>75373.5</v>
      </c>
      <c r="HC31" s="395">
        <v>0</v>
      </c>
      <c r="HD31" s="396">
        <v>0</v>
      </c>
      <c r="HE31" s="396">
        <v>0</v>
      </c>
      <c r="HF31" s="396">
        <v>0</v>
      </c>
      <c r="HG31" s="396">
        <v>0</v>
      </c>
      <c r="HH31" s="396">
        <v>0</v>
      </c>
      <c r="HI31" s="396">
        <v>0</v>
      </c>
      <c r="HJ31" s="396">
        <v>0</v>
      </c>
      <c r="HK31" s="396">
        <v>0</v>
      </c>
      <c r="HL31" s="397">
        <v>0</v>
      </c>
      <c r="HM31" s="219">
        <v>3.5</v>
      </c>
      <c r="HN31" s="219">
        <v>8995.2000000000007</v>
      </c>
      <c r="HO31" s="219">
        <v>12198.9</v>
      </c>
      <c r="HP31" s="219">
        <v>18317.599999999999</v>
      </c>
      <c r="HQ31" s="219">
        <v>13782.3</v>
      </c>
      <c r="HR31" s="219">
        <v>8791.1</v>
      </c>
      <c r="HS31" s="219">
        <v>4524.7</v>
      </c>
      <c r="HT31" s="219">
        <v>2312.1</v>
      </c>
      <c r="HU31" s="219">
        <v>176.5</v>
      </c>
      <c r="HV31" s="219">
        <v>69101.899999999994</v>
      </c>
      <c r="HW31" s="457">
        <v>0</v>
      </c>
      <c r="HX31" s="219">
        <v>69101.899999999994</v>
      </c>
      <c r="HY31" s="395">
        <v>6.25</v>
      </c>
      <c r="HZ31" s="219">
        <v>13492.75</v>
      </c>
      <c r="IA31" s="219">
        <v>15684.25</v>
      </c>
      <c r="IB31" s="219">
        <v>20607.25</v>
      </c>
      <c r="IC31" s="219">
        <v>13782.25</v>
      </c>
      <c r="ID31" s="219">
        <v>7192.75</v>
      </c>
      <c r="IE31" s="219">
        <v>3132.5</v>
      </c>
      <c r="IF31" s="219">
        <v>1387.25</v>
      </c>
      <c r="IG31" s="219">
        <v>88.25</v>
      </c>
      <c r="IH31" s="219">
        <v>75373.5</v>
      </c>
      <c r="II31" s="395">
        <v>0</v>
      </c>
      <c r="IJ31" s="219">
        <v>0</v>
      </c>
      <c r="IK31" s="219">
        <v>0</v>
      </c>
      <c r="IL31" s="219">
        <v>0</v>
      </c>
      <c r="IM31" s="219">
        <v>0</v>
      </c>
      <c r="IN31" s="219">
        <v>0</v>
      </c>
      <c r="IO31" s="219">
        <v>0</v>
      </c>
      <c r="IP31" s="219">
        <v>0</v>
      </c>
      <c r="IQ31" s="219">
        <v>0</v>
      </c>
      <c r="IR31" s="219">
        <v>0</v>
      </c>
      <c r="IS31" s="395">
        <v>0</v>
      </c>
      <c r="IT31" s="219">
        <v>4368.8</v>
      </c>
      <c r="IU31" s="219">
        <v>3302.46</v>
      </c>
      <c r="IV31" s="219">
        <v>2741.76</v>
      </c>
      <c r="IW31" s="219">
        <v>963.19</v>
      </c>
      <c r="IX31" s="219">
        <v>255.67</v>
      </c>
      <c r="IY31" s="219">
        <v>72.38</v>
      </c>
      <c r="IZ31" s="219">
        <v>13.05</v>
      </c>
      <c r="JA31" s="219">
        <v>0</v>
      </c>
      <c r="JB31" s="219">
        <v>11717.31</v>
      </c>
      <c r="JC31" s="395">
        <v>3.5</v>
      </c>
      <c r="JD31" s="219">
        <v>6082.6</v>
      </c>
      <c r="JE31" s="219">
        <v>9630.2999999999993</v>
      </c>
      <c r="JF31" s="219">
        <v>15880.4</v>
      </c>
      <c r="JG31" s="219">
        <v>12819.1</v>
      </c>
      <c r="JH31" s="219">
        <v>8478.7000000000007</v>
      </c>
      <c r="JI31" s="219">
        <v>4420.2</v>
      </c>
      <c r="JJ31" s="219">
        <v>2290.3000000000002</v>
      </c>
      <c r="JK31" s="219">
        <v>176.5</v>
      </c>
      <c r="JL31" s="219">
        <v>59781.599999999999</v>
      </c>
      <c r="JM31" s="457">
        <v>0</v>
      </c>
      <c r="JN31" s="397">
        <v>59781.599999999999</v>
      </c>
      <c r="JP31" s="460"/>
      <c r="JQ31" s="460"/>
      <c r="JR31" s="460"/>
      <c r="JS31" s="460"/>
      <c r="JT31" s="460"/>
      <c r="JU31" s="460"/>
      <c r="JV31" s="460"/>
      <c r="JW31" s="460"/>
      <c r="JX31" s="460"/>
      <c r="JY31" s="460"/>
      <c r="KA31" s="460"/>
      <c r="KB31" s="460"/>
    </row>
    <row r="32" spans="1:288" x14ac:dyDescent="0.2">
      <c r="A32" s="215" t="s">
        <v>190</v>
      </c>
      <c r="B32" s="216" t="s">
        <v>293</v>
      </c>
      <c r="C32" s="217" t="s">
        <v>286</v>
      </c>
      <c r="D32" s="218" t="s">
        <v>299</v>
      </c>
      <c r="E32" s="158">
        <v>1703</v>
      </c>
      <c r="F32" s="158">
        <v>4327</v>
      </c>
      <c r="G32" s="158">
        <v>17614</v>
      </c>
      <c r="H32" s="158">
        <v>9151</v>
      </c>
      <c r="I32" s="158">
        <v>7828</v>
      </c>
      <c r="J32" s="158">
        <v>4777</v>
      </c>
      <c r="K32" s="158">
        <v>2223</v>
      </c>
      <c r="L32" s="158">
        <v>263</v>
      </c>
      <c r="M32" s="349">
        <v>47886</v>
      </c>
      <c r="N32" s="158">
        <v>90</v>
      </c>
      <c r="O32" s="158">
        <v>94</v>
      </c>
      <c r="P32" s="158">
        <v>377</v>
      </c>
      <c r="Q32" s="158">
        <v>49</v>
      </c>
      <c r="R32" s="158">
        <v>39</v>
      </c>
      <c r="S32" s="158">
        <v>18</v>
      </c>
      <c r="T32" s="158">
        <v>11</v>
      </c>
      <c r="U32" s="158">
        <v>18</v>
      </c>
      <c r="V32" s="349">
        <v>696</v>
      </c>
      <c r="W32" s="158">
        <v>0</v>
      </c>
      <c r="X32" s="158">
        <v>0</v>
      </c>
      <c r="Y32" s="158">
        <v>0</v>
      </c>
      <c r="Z32" s="158">
        <v>0</v>
      </c>
      <c r="AA32" s="158">
        <v>0</v>
      </c>
      <c r="AB32" s="158">
        <v>0</v>
      </c>
      <c r="AC32" s="158">
        <v>0</v>
      </c>
      <c r="AD32" s="158">
        <v>0</v>
      </c>
      <c r="AE32" s="349">
        <v>0</v>
      </c>
      <c r="AF32" s="158">
        <v>1613</v>
      </c>
      <c r="AG32" s="158">
        <v>4233</v>
      </c>
      <c r="AH32" s="158">
        <v>17237</v>
      </c>
      <c r="AI32" s="158">
        <v>9102</v>
      </c>
      <c r="AJ32" s="158">
        <v>7789</v>
      </c>
      <c r="AK32" s="158">
        <v>4759</v>
      </c>
      <c r="AL32" s="158">
        <v>2212</v>
      </c>
      <c r="AM32" s="158">
        <v>245</v>
      </c>
      <c r="AN32" s="349">
        <v>47190</v>
      </c>
      <c r="AO32" s="158">
        <v>6</v>
      </c>
      <c r="AP32" s="158">
        <v>14</v>
      </c>
      <c r="AQ32" s="158">
        <v>72</v>
      </c>
      <c r="AR32" s="158">
        <v>49</v>
      </c>
      <c r="AS32" s="158">
        <v>51</v>
      </c>
      <c r="AT32" s="158">
        <v>26</v>
      </c>
      <c r="AU32" s="158">
        <v>19</v>
      </c>
      <c r="AV32" s="158">
        <v>7</v>
      </c>
      <c r="AW32" s="349">
        <v>244</v>
      </c>
      <c r="AX32" s="158">
        <v>6</v>
      </c>
      <c r="AY32" s="158">
        <v>14</v>
      </c>
      <c r="AZ32" s="158">
        <v>72</v>
      </c>
      <c r="BA32" s="158">
        <v>49</v>
      </c>
      <c r="BB32" s="158">
        <v>51</v>
      </c>
      <c r="BC32" s="158">
        <v>26</v>
      </c>
      <c r="BD32" s="158">
        <v>19</v>
      </c>
      <c r="BE32" s="158">
        <v>7</v>
      </c>
      <c r="BF32" s="158">
        <v>0</v>
      </c>
      <c r="BG32" s="349">
        <v>244</v>
      </c>
      <c r="BH32" s="158">
        <v>6</v>
      </c>
      <c r="BI32" s="158">
        <v>1621</v>
      </c>
      <c r="BJ32" s="158">
        <v>4291</v>
      </c>
      <c r="BK32" s="158">
        <v>17214</v>
      </c>
      <c r="BL32" s="158">
        <v>9104</v>
      </c>
      <c r="BM32" s="158">
        <v>7764</v>
      </c>
      <c r="BN32" s="158">
        <v>4752</v>
      </c>
      <c r="BO32" s="158">
        <v>2200</v>
      </c>
      <c r="BP32" s="158">
        <v>238</v>
      </c>
      <c r="BQ32" s="349">
        <v>47190</v>
      </c>
      <c r="BR32" s="158">
        <v>1</v>
      </c>
      <c r="BS32" s="158">
        <v>871</v>
      </c>
      <c r="BT32" s="158">
        <v>2694</v>
      </c>
      <c r="BU32" s="158">
        <v>5685</v>
      </c>
      <c r="BV32" s="158">
        <v>2424</v>
      </c>
      <c r="BW32" s="158">
        <v>1541</v>
      </c>
      <c r="BX32" s="158">
        <v>618</v>
      </c>
      <c r="BY32" s="158">
        <v>198</v>
      </c>
      <c r="BZ32" s="158">
        <v>18</v>
      </c>
      <c r="CA32" s="349">
        <v>14050</v>
      </c>
      <c r="CB32" s="158">
        <v>1</v>
      </c>
      <c r="CC32" s="158">
        <v>9</v>
      </c>
      <c r="CD32" s="158">
        <v>18</v>
      </c>
      <c r="CE32" s="158">
        <v>84</v>
      </c>
      <c r="CF32" s="158">
        <v>39</v>
      </c>
      <c r="CG32" s="158">
        <v>32</v>
      </c>
      <c r="CH32" s="158">
        <v>28</v>
      </c>
      <c r="CI32" s="158">
        <v>5</v>
      </c>
      <c r="CJ32" s="158">
        <v>2</v>
      </c>
      <c r="CK32" s="349">
        <v>218</v>
      </c>
      <c r="CL32" s="158">
        <v>0</v>
      </c>
      <c r="CM32" s="158">
        <v>0</v>
      </c>
      <c r="CN32" s="158">
        <v>1</v>
      </c>
      <c r="CO32" s="158">
        <v>6</v>
      </c>
      <c r="CP32" s="158">
        <v>4</v>
      </c>
      <c r="CQ32" s="158">
        <v>1</v>
      </c>
      <c r="CR32" s="158">
        <v>10</v>
      </c>
      <c r="CS32" s="158">
        <v>7</v>
      </c>
      <c r="CT32" s="158">
        <v>1</v>
      </c>
      <c r="CU32" s="349">
        <v>30</v>
      </c>
      <c r="CV32" s="158">
        <v>17</v>
      </c>
      <c r="CW32" s="158">
        <v>27</v>
      </c>
      <c r="CX32" s="158">
        <v>77</v>
      </c>
      <c r="CY32" s="158">
        <v>28</v>
      </c>
      <c r="CZ32" s="158">
        <v>19</v>
      </c>
      <c r="DA32" s="158">
        <v>10</v>
      </c>
      <c r="DB32" s="158">
        <v>13</v>
      </c>
      <c r="DC32" s="158">
        <v>14</v>
      </c>
      <c r="DD32" s="349">
        <v>205</v>
      </c>
      <c r="DE32" s="158">
        <v>45</v>
      </c>
      <c r="DF32" s="158">
        <v>55</v>
      </c>
      <c r="DG32" s="158">
        <v>130</v>
      </c>
      <c r="DH32" s="158">
        <v>67</v>
      </c>
      <c r="DI32" s="158">
        <v>62</v>
      </c>
      <c r="DJ32" s="158">
        <v>24</v>
      </c>
      <c r="DK32" s="158">
        <v>29</v>
      </c>
      <c r="DL32" s="158">
        <v>6</v>
      </c>
      <c r="DM32" s="349">
        <v>418</v>
      </c>
      <c r="DN32" s="158">
        <v>1</v>
      </c>
      <c r="DO32" s="158">
        <v>18</v>
      </c>
      <c r="DP32" s="158">
        <v>46</v>
      </c>
      <c r="DQ32" s="158">
        <v>19</v>
      </c>
      <c r="DR32" s="158">
        <v>9</v>
      </c>
      <c r="DS32" s="158">
        <v>7</v>
      </c>
      <c r="DT32" s="158">
        <v>3</v>
      </c>
      <c r="DU32" s="158">
        <v>0</v>
      </c>
      <c r="DV32" s="349">
        <v>103</v>
      </c>
      <c r="DW32" s="158">
        <v>31</v>
      </c>
      <c r="DX32" s="158">
        <v>12</v>
      </c>
      <c r="DY32" s="158">
        <v>18</v>
      </c>
      <c r="DZ32" s="158">
        <v>11</v>
      </c>
      <c r="EA32" s="158">
        <v>13</v>
      </c>
      <c r="EB32" s="158">
        <v>8</v>
      </c>
      <c r="EC32" s="158">
        <v>7</v>
      </c>
      <c r="ED32" s="158">
        <v>5</v>
      </c>
      <c r="EE32" s="349">
        <v>105</v>
      </c>
      <c r="EF32" s="158">
        <v>77</v>
      </c>
      <c r="EG32" s="158">
        <v>85</v>
      </c>
      <c r="EH32" s="158">
        <v>194</v>
      </c>
      <c r="EI32" s="158">
        <v>97</v>
      </c>
      <c r="EJ32" s="158">
        <v>84</v>
      </c>
      <c r="EK32" s="158">
        <v>39</v>
      </c>
      <c r="EL32" s="158">
        <v>39</v>
      </c>
      <c r="EM32" s="158">
        <v>11</v>
      </c>
      <c r="EN32" s="349">
        <v>626</v>
      </c>
      <c r="EO32" s="158">
        <v>58</v>
      </c>
      <c r="EP32" s="158">
        <v>31</v>
      </c>
      <c r="EQ32" s="158">
        <v>57</v>
      </c>
      <c r="ER32" s="158">
        <v>35</v>
      </c>
      <c r="ES32" s="158">
        <v>38</v>
      </c>
      <c r="ET32" s="158">
        <v>18</v>
      </c>
      <c r="EU32" s="158">
        <v>18</v>
      </c>
      <c r="EV32" s="158">
        <v>9</v>
      </c>
      <c r="EW32" s="349">
        <v>264</v>
      </c>
      <c r="EX32" s="158">
        <v>0</v>
      </c>
      <c r="EY32" s="158">
        <v>0</v>
      </c>
      <c r="EZ32" s="158">
        <v>0</v>
      </c>
      <c r="FA32" s="158">
        <v>0</v>
      </c>
      <c r="FB32" s="158">
        <v>0</v>
      </c>
      <c r="FC32" s="158">
        <v>0</v>
      </c>
      <c r="FD32" s="158">
        <v>0</v>
      </c>
      <c r="FE32" s="158">
        <v>0</v>
      </c>
      <c r="FF32" s="349">
        <v>0</v>
      </c>
      <c r="FG32" s="158">
        <v>0</v>
      </c>
      <c r="FH32" s="158">
        <v>0</v>
      </c>
      <c r="FI32" s="158">
        <v>0</v>
      </c>
      <c r="FJ32" s="158">
        <v>0</v>
      </c>
      <c r="FK32" s="158">
        <v>0</v>
      </c>
      <c r="FL32" s="158">
        <v>0</v>
      </c>
      <c r="FM32" s="158">
        <v>0</v>
      </c>
      <c r="FN32" s="158">
        <v>0</v>
      </c>
      <c r="FO32" s="349">
        <v>0</v>
      </c>
      <c r="FP32" s="158">
        <v>58</v>
      </c>
      <c r="FQ32" s="158">
        <v>31</v>
      </c>
      <c r="FR32" s="158">
        <v>57</v>
      </c>
      <c r="FS32" s="158">
        <v>35</v>
      </c>
      <c r="FT32" s="158">
        <v>38</v>
      </c>
      <c r="FU32" s="158">
        <v>18</v>
      </c>
      <c r="FV32" s="158">
        <v>18</v>
      </c>
      <c r="FW32" s="158">
        <v>9</v>
      </c>
      <c r="FX32" s="349">
        <v>264</v>
      </c>
      <c r="FY32" s="158">
        <v>4</v>
      </c>
      <c r="FZ32" s="158">
        <v>708</v>
      </c>
      <c r="GA32" s="158">
        <v>1548</v>
      </c>
      <c r="GB32" s="158">
        <v>11371</v>
      </c>
      <c r="GC32" s="158">
        <v>6607</v>
      </c>
      <c r="GD32" s="158">
        <v>6166</v>
      </c>
      <c r="GE32" s="158">
        <v>4081</v>
      </c>
      <c r="GF32" s="158">
        <v>1980</v>
      </c>
      <c r="GG32" s="158">
        <v>212</v>
      </c>
      <c r="GH32" s="349">
        <v>32677</v>
      </c>
      <c r="GI32" s="158">
        <v>2</v>
      </c>
      <c r="GJ32" s="158">
        <v>913</v>
      </c>
      <c r="GK32" s="158">
        <v>2743</v>
      </c>
      <c r="GL32" s="158">
        <v>5843</v>
      </c>
      <c r="GM32" s="158">
        <v>2497</v>
      </c>
      <c r="GN32" s="158">
        <v>1598</v>
      </c>
      <c r="GO32" s="158">
        <v>671</v>
      </c>
      <c r="GP32" s="158">
        <v>220</v>
      </c>
      <c r="GQ32" s="158">
        <v>26</v>
      </c>
      <c r="GR32" s="349">
        <v>14513</v>
      </c>
      <c r="GS32" s="158">
        <v>5.5</v>
      </c>
      <c r="GT32" s="158">
        <v>1415</v>
      </c>
      <c r="GU32" s="158">
        <v>3600.5</v>
      </c>
      <c r="GV32" s="158">
        <v>15729.75</v>
      </c>
      <c r="GW32" s="158">
        <v>8472.75</v>
      </c>
      <c r="GX32" s="158">
        <v>7366.75</v>
      </c>
      <c r="GY32" s="158">
        <v>4582.5</v>
      </c>
      <c r="GZ32" s="158">
        <v>2146.25</v>
      </c>
      <c r="HA32" s="158">
        <v>235</v>
      </c>
      <c r="HB32" s="349">
        <v>43554</v>
      </c>
      <c r="HC32" s="395">
        <v>0</v>
      </c>
      <c r="HD32" s="396">
        <v>0</v>
      </c>
      <c r="HE32" s="396">
        <v>0</v>
      </c>
      <c r="HF32" s="396">
        <v>0</v>
      </c>
      <c r="HG32" s="396">
        <v>0</v>
      </c>
      <c r="HH32" s="396">
        <v>0</v>
      </c>
      <c r="HI32" s="396">
        <v>0</v>
      </c>
      <c r="HJ32" s="396">
        <v>0</v>
      </c>
      <c r="HK32" s="396">
        <v>0</v>
      </c>
      <c r="HL32" s="397">
        <v>0</v>
      </c>
      <c r="HM32" s="219">
        <v>3.1</v>
      </c>
      <c r="HN32" s="219">
        <v>943.3</v>
      </c>
      <c r="HO32" s="219">
        <v>2800.4</v>
      </c>
      <c r="HP32" s="219">
        <v>13982</v>
      </c>
      <c r="HQ32" s="219">
        <v>8472.7999999999993</v>
      </c>
      <c r="HR32" s="219">
        <v>9003.7999999999993</v>
      </c>
      <c r="HS32" s="219">
        <v>6619.2</v>
      </c>
      <c r="HT32" s="219">
        <v>3577.1</v>
      </c>
      <c r="HU32" s="219">
        <v>470</v>
      </c>
      <c r="HV32" s="219">
        <v>45871.7</v>
      </c>
      <c r="HW32" s="457">
        <v>256</v>
      </c>
      <c r="HX32" s="219">
        <v>46127.7</v>
      </c>
      <c r="HY32" s="395">
        <v>5.5</v>
      </c>
      <c r="HZ32" s="219">
        <v>1415</v>
      </c>
      <c r="IA32" s="219">
        <v>3600.5</v>
      </c>
      <c r="IB32" s="219">
        <v>15729.75</v>
      </c>
      <c r="IC32" s="219">
        <v>8472.75</v>
      </c>
      <c r="ID32" s="219">
        <v>7366.75</v>
      </c>
      <c r="IE32" s="219">
        <v>4582.5</v>
      </c>
      <c r="IF32" s="219">
        <v>2146.25</v>
      </c>
      <c r="IG32" s="219">
        <v>235</v>
      </c>
      <c r="IH32" s="219">
        <v>43554</v>
      </c>
      <c r="II32" s="395">
        <v>0</v>
      </c>
      <c r="IJ32" s="219">
        <v>0</v>
      </c>
      <c r="IK32" s="219">
        <v>0</v>
      </c>
      <c r="IL32" s="219">
        <v>0</v>
      </c>
      <c r="IM32" s="219">
        <v>0</v>
      </c>
      <c r="IN32" s="219">
        <v>0</v>
      </c>
      <c r="IO32" s="219">
        <v>0</v>
      </c>
      <c r="IP32" s="219">
        <v>0</v>
      </c>
      <c r="IQ32" s="219">
        <v>0</v>
      </c>
      <c r="IR32" s="219">
        <v>0</v>
      </c>
      <c r="IS32" s="395">
        <v>0.41</v>
      </c>
      <c r="IT32" s="219">
        <v>271.49</v>
      </c>
      <c r="IU32" s="219">
        <v>958.02</v>
      </c>
      <c r="IV32" s="219">
        <v>2030.96</v>
      </c>
      <c r="IW32" s="219">
        <v>542.04</v>
      </c>
      <c r="IX32" s="219">
        <v>172.95</v>
      </c>
      <c r="IY32" s="219">
        <v>49.35</v>
      </c>
      <c r="IZ32" s="219">
        <v>9.26</v>
      </c>
      <c r="JA32" s="219">
        <v>0</v>
      </c>
      <c r="JB32" s="219">
        <v>4034.48</v>
      </c>
      <c r="JC32" s="395">
        <v>2.8</v>
      </c>
      <c r="JD32" s="219">
        <v>762.3</v>
      </c>
      <c r="JE32" s="219">
        <v>2055.3000000000002</v>
      </c>
      <c r="JF32" s="219">
        <v>12176.7</v>
      </c>
      <c r="JG32" s="219">
        <v>7930.7</v>
      </c>
      <c r="JH32" s="219">
        <v>8792.4</v>
      </c>
      <c r="JI32" s="219">
        <v>6547.9</v>
      </c>
      <c r="JJ32" s="219">
        <v>3561.7</v>
      </c>
      <c r="JK32" s="219">
        <v>470</v>
      </c>
      <c r="JL32" s="219">
        <v>42299.8</v>
      </c>
      <c r="JM32" s="457">
        <v>256</v>
      </c>
      <c r="JN32" s="397">
        <v>42555.8</v>
      </c>
      <c r="JP32" s="460"/>
      <c r="JQ32" s="460"/>
      <c r="JR32" s="460"/>
      <c r="JS32" s="460"/>
      <c r="JT32" s="460"/>
      <c r="JU32" s="460"/>
      <c r="JV32" s="460"/>
      <c r="JW32" s="460"/>
      <c r="JX32" s="460"/>
      <c r="JY32" s="460"/>
      <c r="KA32" s="460"/>
      <c r="KB32" s="460"/>
    </row>
    <row r="33" spans="1:288" x14ac:dyDescent="0.2">
      <c r="A33" s="215" t="s">
        <v>192</v>
      </c>
      <c r="B33" s="216" t="s">
        <v>291</v>
      </c>
      <c r="C33" s="217" t="s">
        <v>292</v>
      </c>
      <c r="D33" s="218" t="s">
        <v>191</v>
      </c>
      <c r="E33" s="158">
        <v>90031</v>
      </c>
      <c r="F33" s="158">
        <v>44529</v>
      </c>
      <c r="G33" s="158">
        <v>38806</v>
      </c>
      <c r="H33" s="158">
        <v>17159</v>
      </c>
      <c r="I33" s="158">
        <v>11782</v>
      </c>
      <c r="J33" s="158">
        <v>5608</v>
      </c>
      <c r="K33" s="158">
        <v>3511</v>
      </c>
      <c r="L33" s="158">
        <v>300</v>
      </c>
      <c r="M33" s="349">
        <v>211726</v>
      </c>
      <c r="N33" s="158">
        <v>2690</v>
      </c>
      <c r="O33" s="158">
        <v>853</v>
      </c>
      <c r="P33" s="158">
        <v>511</v>
      </c>
      <c r="Q33" s="158">
        <v>214</v>
      </c>
      <c r="R33" s="158">
        <v>68</v>
      </c>
      <c r="S33" s="158">
        <v>36</v>
      </c>
      <c r="T33" s="158">
        <v>37</v>
      </c>
      <c r="U33" s="158">
        <v>5</v>
      </c>
      <c r="V33" s="349">
        <v>4414</v>
      </c>
      <c r="W33" s="158">
        <v>4</v>
      </c>
      <c r="X33" s="158">
        <v>0</v>
      </c>
      <c r="Y33" s="158">
        <v>0</v>
      </c>
      <c r="Z33" s="158">
        <v>0</v>
      </c>
      <c r="AA33" s="158">
        <v>0</v>
      </c>
      <c r="AB33" s="158">
        <v>0</v>
      </c>
      <c r="AC33" s="158">
        <v>1</v>
      </c>
      <c r="AD33" s="158">
        <v>0</v>
      </c>
      <c r="AE33" s="349">
        <v>5</v>
      </c>
      <c r="AF33" s="158">
        <v>87337</v>
      </c>
      <c r="AG33" s="158">
        <v>43676</v>
      </c>
      <c r="AH33" s="158">
        <v>38295</v>
      </c>
      <c r="AI33" s="158">
        <v>16945</v>
      </c>
      <c r="AJ33" s="158">
        <v>11714</v>
      </c>
      <c r="AK33" s="158">
        <v>5572</v>
      </c>
      <c r="AL33" s="158">
        <v>3473</v>
      </c>
      <c r="AM33" s="158">
        <v>295</v>
      </c>
      <c r="AN33" s="349">
        <v>207307</v>
      </c>
      <c r="AO33" s="158">
        <v>163</v>
      </c>
      <c r="AP33" s="158">
        <v>163</v>
      </c>
      <c r="AQ33" s="158">
        <v>242</v>
      </c>
      <c r="AR33" s="158">
        <v>115</v>
      </c>
      <c r="AS33" s="158">
        <v>124</v>
      </c>
      <c r="AT33" s="158">
        <v>74</v>
      </c>
      <c r="AU33" s="158">
        <v>46</v>
      </c>
      <c r="AV33" s="158">
        <v>47</v>
      </c>
      <c r="AW33" s="349">
        <v>974</v>
      </c>
      <c r="AX33" s="158">
        <v>163</v>
      </c>
      <c r="AY33" s="158">
        <v>163</v>
      </c>
      <c r="AZ33" s="158">
        <v>242</v>
      </c>
      <c r="BA33" s="158">
        <v>115</v>
      </c>
      <c r="BB33" s="158">
        <v>124</v>
      </c>
      <c r="BC33" s="158">
        <v>74</v>
      </c>
      <c r="BD33" s="158">
        <v>46</v>
      </c>
      <c r="BE33" s="158">
        <v>47</v>
      </c>
      <c r="BF33" s="158">
        <v>0</v>
      </c>
      <c r="BG33" s="349">
        <v>974</v>
      </c>
      <c r="BH33" s="158">
        <v>163</v>
      </c>
      <c r="BI33" s="158">
        <v>87337</v>
      </c>
      <c r="BJ33" s="158">
        <v>43755</v>
      </c>
      <c r="BK33" s="158">
        <v>38168</v>
      </c>
      <c r="BL33" s="158">
        <v>16954</v>
      </c>
      <c r="BM33" s="158">
        <v>11664</v>
      </c>
      <c r="BN33" s="158">
        <v>5544</v>
      </c>
      <c r="BO33" s="158">
        <v>3474</v>
      </c>
      <c r="BP33" s="158">
        <v>248</v>
      </c>
      <c r="BQ33" s="349">
        <v>207307</v>
      </c>
      <c r="BR33" s="158">
        <v>38</v>
      </c>
      <c r="BS33" s="158">
        <v>40070</v>
      </c>
      <c r="BT33" s="158">
        <v>14471</v>
      </c>
      <c r="BU33" s="158">
        <v>10676</v>
      </c>
      <c r="BV33" s="158">
        <v>3908</v>
      </c>
      <c r="BW33" s="158">
        <v>2014</v>
      </c>
      <c r="BX33" s="158">
        <v>821</v>
      </c>
      <c r="BY33" s="158">
        <v>459</v>
      </c>
      <c r="BZ33" s="158">
        <v>17</v>
      </c>
      <c r="CA33" s="349">
        <v>72474</v>
      </c>
      <c r="CB33" s="158">
        <v>10</v>
      </c>
      <c r="CC33" s="158">
        <v>611</v>
      </c>
      <c r="CD33" s="158">
        <v>410</v>
      </c>
      <c r="CE33" s="158">
        <v>302</v>
      </c>
      <c r="CF33" s="158">
        <v>129</v>
      </c>
      <c r="CG33" s="158">
        <v>74</v>
      </c>
      <c r="CH33" s="158">
        <v>36</v>
      </c>
      <c r="CI33" s="158">
        <v>18</v>
      </c>
      <c r="CJ33" s="158">
        <v>0</v>
      </c>
      <c r="CK33" s="349">
        <v>1590</v>
      </c>
      <c r="CL33" s="158">
        <v>3</v>
      </c>
      <c r="CM33" s="158">
        <v>107</v>
      </c>
      <c r="CN33" s="158">
        <v>48</v>
      </c>
      <c r="CO33" s="158">
        <v>56</v>
      </c>
      <c r="CP33" s="158">
        <v>42</v>
      </c>
      <c r="CQ33" s="158">
        <v>53</v>
      </c>
      <c r="CR33" s="158">
        <v>31</v>
      </c>
      <c r="CS33" s="158">
        <v>67</v>
      </c>
      <c r="CT33" s="158">
        <v>32</v>
      </c>
      <c r="CU33" s="349">
        <v>439</v>
      </c>
      <c r="CV33" s="158">
        <v>470</v>
      </c>
      <c r="CW33" s="158">
        <v>245</v>
      </c>
      <c r="CX33" s="158">
        <v>207</v>
      </c>
      <c r="CY33" s="158">
        <v>111</v>
      </c>
      <c r="CZ33" s="158">
        <v>53</v>
      </c>
      <c r="DA33" s="158">
        <v>31</v>
      </c>
      <c r="DB33" s="158">
        <v>13</v>
      </c>
      <c r="DC33" s="158">
        <v>1</v>
      </c>
      <c r="DD33" s="349">
        <v>1131</v>
      </c>
      <c r="DE33" s="158">
        <v>3406</v>
      </c>
      <c r="DF33" s="158">
        <v>1064</v>
      </c>
      <c r="DG33" s="158">
        <v>746</v>
      </c>
      <c r="DH33" s="158">
        <v>293</v>
      </c>
      <c r="DI33" s="158">
        <v>188</v>
      </c>
      <c r="DJ33" s="158">
        <v>65</v>
      </c>
      <c r="DK33" s="158">
        <v>55</v>
      </c>
      <c r="DL33" s="158">
        <v>5</v>
      </c>
      <c r="DM33" s="349">
        <v>5822</v>
      </c>
      <c r="DN33" s="158">
        <v>373</v>
      </c>
      <c r="DO33" s="158">
        <v>161</v>
      </c>
      <c r="DP33" s="158">
        <v>97</v>
      </c>
      <c r="DQ33" s="158">
        <v>33</v>
      </c>
      <c r="DR33" s="158">
        <v>17</v>
      </c>
      <c r="DS33" s="158">
        <v>10</v>
      </c>
      <c r="DT33" s="158">
        <v>3</v>
      </c>
      <c r="DU33" s="158">
        <v>0</v>
      </c>
      <c r="DV33" s="349">
        <v>694</v>
      </c>
      <c r="DW33" s="158">
        <v>879</v>
      </c>
      <c r="DX33" s="158">
        <v>231</v>
      </c>
      <c r="DY33" s="158">
        <v>125</v>
      </c>
      <c r="DZ33" s="158">
        <v>46</v>
      </c>
      <c r="EA33" s="158">
        <v>26</v>
      </c>
      <c r="EB33" s="158">
        <v>16</v>
      </c>
      <c r="EC33" s="158">
        <v>9</v>
      </c>
      <c r="ED33" s="158">
        <v>4</v>
      </c>
      <c r="EE33" s="349">
        <v>1336</v>
      </c>
      <c r="EF33" s="158">
        <v>4658</v>
      </c>
      <c r="EG33" s="158">
        <v>1456</v>
      </c>
      <c r="EH33" s="158">
        <v>968</v>
      </c>
      <c r="EI33" s="158">
        <v>372</v>
      </c>
      <c r="EJ33" s="158">
        <v>231</v>
      </c>
      <c r="EK33" s="158">
        <v>91</v>
      </c>
      <c r="EL33" s="158">
        <v>67</v>
      </c>
      <c r="EM33" s="158">
        <v>9</v>
      </c>
      <c r="EN33" s="349">
        <v>7852</v>
      </c>
      <c r="EO33" s="158">
        <v>2386</v>
      </c>
      <c r="EP33" s="158">
        <v>710</v>
      </c>
      <c r="EQ33" s="158">
        <v>468</v>
      </c>
      <c r="ER33" s="158">
        <v>197</v>
      </c>
      <c r="ES33" s="158">
        <v>115</v>
      </c>
      <c r="ET33" s="158">
        <v>44</v>
      </c>
      <c r="EU33" s="158">
        <v>45</v>
      </c>
      <c r="EV33" s="158">
        <v>6</v>
      </c>
      <c r="EW33" s="349">
        <v>3971</v>
      </c>
      <c r="EX33" s="158">
        <v>0</v>
      </c>
      <c r="EY33" s="158">
        <v>0</v>
      </c>
      <c r="EZ33" s="158">
        <v>0</v>
      </c>
      <c r="FA33" s="158">
        <v>0</v>
      </c>
      <c r="FB33" s="158">
        <v>0</v>
      </c>
      <c r="FC33" s="158">
        <v>0</v>
      </c>
      <c r="FD33" s="158">
        <v>0</v>
      </c>
      <c r="FE33" s="158">
        <v>0</v>
      </c>
      <c r="FF33" s="349">
        <v>0</v>
      </c>
      <c r="FG33" s="158">
        <v>10</v>
      </c>
      <c r="FH33" s="158">
        <v>6</v>
      </c>
      <c r="FI33" s="158">
        <v>4</v>
      </c>
      <c r="FJ33" s="158">
        <v>4</v>
      </c>
      <c r="FK33" s="158">
        <v>3</v>
      </c>
      <c r="FL33" s="158">
        <v>0</v>
      </c>
      <c r="FM33" s="158">
        <v>2</v>
      </c>
      <c r="FN33" s="158">
        <v>0</v>
      </c>
      <c r="FO33" s="349">
        <v>29</v>
      </c>
      <c r="FP33" s="158">
        <v>2376</v>
      </c>
      <c r="FQ33" s="158">
        <v>704</v>
      </c>
      <c r="FR33" s="158">
        <v>464</v>
      </c>
      <c r="FS33" s="158">
        <v>193</v>
      </c>
      <c r="FT33" s="158">
        <v>112</v>
      </c>
      <c r="FU33" s="158">
        <v>44</v>
      </c>
      <c r="FV33" s="158">
        <v>43</v>
      </c>
      <c r="FW33" s="158">
        <v>6</v>
      </c>
      <c r="FX33" s="349">
        <v>3942</v>
      </c>
      <c r="FY33" s="158">
        <v>112</v>
      </c>
      <c r="FZ33" s="158">
        <v>45297</v>
      </c>
      <c r="GA33" s="158">
        <v>28434</v>
      </c>
      <c r="GB33" s="158">
        <v>26912</v>
      </c>
      <c r="GC33" s="158">
        <v>12796</v>
      </c>
      <c r="GD33" s="158">
        <v>9480</v>
      </c>
      <c r="GE33" s="158">
        <v>4630</v>
      </c>
      <c r="GF33" s="158">
        <v>2918</v>
      </c>
      <c r="GG33" s="158">
        <v>195</v>
      </c>
      <c r="GH33" s="349">
        <v>130774</v>
      </c>
      <c r="GI33" s="158">
        <v>51</v>
      </c>
      <c r="GJ33" s="158">
        <v>42040</v>
      </c>
      <c r="GK33" s="158">
        <v>15321</v>
      </c>
      <c r="GL33" s="158">
        <v>11256</v>
      </c>
      <c r="GM33" s="158">
        <v>4158</v>
      </c>
      <c r="GN33" s="158">
        <v>2184</v>
      </c>
      <c r="GO33" s="158">
        <v>914</v>
      </c>
      <c r="GP33" s="158">
        <v>556</v>
      </c>
      <c r="GQ33" s="158">
        <v>53</v>
      </c>
      <c r="GR33" s="349">
        <v>76533</v>
      </c>
      <c r="GS33" s="158">
        <v>149.5</v>
      </c>
      <c r="GT33" s="158">
        <v>77187.25</v>
      </c>
      <c r="GU33" s="158">
        <v>39965.75</v>
      </c>
      <c r="GV33" s="158">
        <v>35361.5</v>
      </c>
      <c r="GW33" s="158">
        <v>15914.25</v>
      </c>
      <c r="GX33" s="158">
        <v>11112</v>
      </c>
      <c r="GY33" s="158">
        <v>5312.25</v>
      </c>
      <c r="GZ33" s="158">
        <v>3322.75</v>
      </c>
      <c r="HA33" s="158">
        <v>229.75</v>
      </c>
      <c r="HB33" s="349">
        <v>188555</v>
      </c>
      <c r="HC33" s="395">
        <v>0</v>
      </c>
      <c r="HD33" s="396">
        <v>3</v>
      </c>
      <c r="HE33" s="396">
        <v>0</v>
      </c>
      <c r="HF33" s="396">
        <v>3</v>
      </c>
      <c r="HG33" s="396">
        <v>0</v>
      </c>
      <c r="HH33" s="396">
        <v>0</v>
      </c>
      <c r="HI33" s="396">
        <v>0</v>
      </c>
      <c r="HJ33" s="396">
        <v>0</v>
      </c>
      <c r="HK33" s="396">
        <v>0</v>
      </c>
      <c r="HL33" s="397">
        <v>6</v>
      </c>
      <c r="HM33" s="219">
        <v>83.1</v>
      </c>
      <c r="HN33" s="219">
        <v>51456.2</v>
      </c>
      <c r="HO33" s="219">
        <v>31084.5</v>
      </c>
      <c r="HP33" s="219">
        <v>31429.8</v>
      </c>
      <c r="HQ33" s="219">
        <v>15914.3</v>
      </c>
      <c r="HR33" s="219">
        <v>13581.3</v>
      </c>
      <c r="HS33" s="219">
        <v>7673.3</v>
      </c>
      <c r="HT33" s="219">
        <v>5537.9</v>
      </c>
      <c r="HU33" s="219">
        <v>459.5</v>
      </c>
      <c r="HV33" s="219">
        <v>157219.9</v>
      </c>
      <c r="HW33" s="457">
        <v>1</v>
      </c>
      <c r="HX33" s="219">
        <v>157220.9</v>
      </c>
      <c r="HY33" s="395">
        <v>149.5</v>
      </c>
      <c r="HZ33" s="219">
        <v>77187.25</v>
      </c>
      <c r="IA33" s="219">
        <v>39965.75</v>
      </c>
      <c r="IB33" s="219">
        <v>35361.5</v>
      </c>
      <c r="IC33" s="219">
        <v>15914.25</v>
      </c>
      <c r="ID33" s="219">
        <v>11112</v>
      </c>
      <c r="IE33" s="219">
        <v>5312.25</v>
      </c>
      <c r="IF33" s="219">
        <v>3322.75</v>
      </c>
      <c r="IG33" s="219">
        <v>229.75</v>
      </c>
      <c r="IH33" s="219">
        <v>188555</v>
      </c>
      <c r="II33" s="395">
        <v>0</v>
      </c>
      <c r="IJ33" s="219">
        <v>3</v>
      </c>
      <c r="IK33" s="219">
        <v>0</v>
      </c>
      <c r="IL33" s="219">
        <v>3</v>
      </c>
      <c r="IM33" s="219">
        <v>0</v>
      </c>
      <c r="IN33" s="219">
        <v>0</v>
      </c>
      <c r="IO33" s="219">
        <v>0</v>
      </c>
      <c r="IP33" s="219">
        <v>0</v>
      </c>
      <c r="IQ33" s="219">
        <v>0</v>
      </c>
      <c r="IR33" s="219">
        <v>6</v>
      </c>
      <c r="IS33" s="395">
        <v>52.97</v>
      </c>
      <c r="IT33" s="219">
        <v>22392.48</v>
      </c>
      <c r="IU33" s="219">
        <v>6060.53</v>
      </c>
      <c r="IV33" s="219">
        <v>3496.72</v>
      </c>
      <c r="IW33" s="219">
        <v>934.16</v>
      </c>
      <c r="IX33" s="219">
        <v>333.57</v>
      </c>
      <c r="IY33" s="219">
        <v>99.48</v>
      </c>
      <c r="IZ33" s="219">
        <v>34.229999999999997</v>
      </c>
      <c r="JA33" s="219">
        <v>0.05</v>
      </c>
      <c r="JB33" s="219">
        <v>33404.19</v>
      </c>
      <c r="JC33" s="395">
        <v>53.6</v>
      </c>
      <c r="JD33" s="219">
        <v>36527.800000000003</v>
      </c>
      <c r="JE33" s="219">
        <v>26370.7</v>
      </c>
      <c r="JF33" s="219">
        <v>28321.599999999999</v>
      </c>
      <c r="JG33" s="219">
        <v>14980.1</v>
      </c>
      <c r="JH33" s="219">
        <v>13173.6</v>
      </c>
      <c r="JI33" s="219">
        <v>7529.6</v>
      </c>
      <c r="JJ33" s="219">
        <v>5480.9</v>
      </c>
      <c r="JK33" s="219">
        <v>459.4</v>
      </c>
      <c r="JL33" s="219">
        <v>132897.29999999999</v>
      </c>
      <c r="JM33" s="457">
        <v>1</v>
      </c>
      <c r="JN33" s="397">
        <v>132898.29999999999</v>
      </c>
      <c r="JP33" s="460"/>
      <c r="JQ33" s="460"/>
      <c r="JR33" s="460"/>
      <c r="JS33" s="460"/>
      <c r="JT33" s="460"/>
      <c r="JU33" s="460"/>
      <c r="JV33" s="460"/>
      <c r="JW33" s="460"/>
      <c r="JX33" s="460"/>
      <c r="JY33" s="460"/>
      <c r="KA33" s="460"/>
      <c r="KB33" s="460"/>
    </row>
    <row r="34" spans="1:288" x14ac:dyDescent="0.2">
      <c r="A34" s="215" t="s">
        <v>194</v>
      </c>
      <c r="B34" s="216" t="s">
        <v>285</v>
      </c>
      <c r="C34" s="217" t="s">
        <v>56</v>
      </c>
      <c r="D34" s="218" t="s">
        <v>193</v>
      </c>
      <c r="E34" s="158">
        <v>5756</v>
      </c>
      <c r="F34" s="158">
        <v>16339</v>
      </c>
      <c r="G34" s="158">
        <v>18432</v>
      </c>
      <c r="H34" s="158">
        <v>9032</v>
      </c>
      <c r="I34" s="158">
        <v>6890</v>
      </c>
      <c r="J34" s="158">
        <v>4009</v>
      </c>
      <c r="K34" s="158">
        <v>2176</v>
      </c>
      <c r="L34" s="158">
        <v>210</v>
      </c>
      <c r="M34" s="349">
        <v>62844</v>
      </c>
      <c r="N34" s="158">
        <v>308</v>
      </c>
      <c r="O34" s="158">
        <v>206</v>
      </c>
      <c r="P34" s="158">
        <v>152</v>
      </c>
      <c r="Q34" s="158">
        <v>85</v>
      </c>
      <c r="R34" s="158">
        <v>49</v>
      </c>
      <c r="S34" s="158">
        <v>22</v>
      </c>
      <c r="T34" s="158">
        <v>17</v>
      </c>
      <c r="U34" s="158">
        <v>1</v>
      </c>
      <c r="V34" s="349">
        <v>840</v>
      </c>
      <c r="W34" s="158">
        <v>0</v>
      </c>
      <c r="X34" s="158">
        <v>0</v>
      </c>
      <c r="Y34" s="158">
        <v>0</v>
      </c>
      <c r="Z34" s="158">
        <v>0</v>
      </c>
      <c r="AA34" s="158">
        <v>0</v>
      </c>
      <c r="AB34" s="158">
        <v>0</v>
      </c>
      <c r="AC34" s="158">
        <v>0</v>
      </c>
      <c r="AD34" s="158">
        <v>0</v>
      </c>
      <c r="AE34" s="349">
        <v>0</v>
      </c>
      <c r="AF34" s="158">
        <v>5448</v>
      </c>
      <c r="AG34" s="158">
        <v>16133</v>
      </c>
      <c r="AH34" s="158">
        <v>18280</v>
      </c>
      <c r="AI34" s="158">
        <v>8947</v>
      </c>
      <c r="AJ34" s="158">
        <v>6841</v>
      </c>
      <c r="AK34" s="158">
        <v>3987</v>
      </c>
      <c r="AL34" s="158">
        <v>2159</v>
      </c>
      <c r="AM34" s="158">
        <v>209</v>
      </c>
      <c r="AN34" s="349">
        <v>62004</v>
      </c>
      <c r="AO34" s="158">
        <v>8</v>
      </c>
      <c r="AP34" s="158">
        <v>78</v>
      </c>
      <c r="AQ34" s="158">
        <v>111</v>
      </c>
      <c r="AR34" s="158">
        <v>72</v>
      </c>
      <c r="AS34" s="158">
        <v>63</v>
      </c>
      <c r="AT34" s="158">
        <v>39</v>
      </c>
      <c r="AU34" s="158">
        <v>18</v>
      </c>
      <c r="AV34" s="158">
        <v>12</v>
      </c>
      <c r="AW34" s="349">
        <v>401</v>
      </c>
      <c r="AX34" s="158">
        <v>8</v>
      </c>
      <c r="AY34" s="158">
        <v>78</v>
      </c>
      <c r="AZ34" s="158">
        <v>111</v>
      </c>
      <c r="BA34" s="158">
        <v>72</v>
      </c>
      <c r="BB34" s="158">
        <v>63</v>
      </c>
      <c r="BC34" s="158">
        <v>39</v>
      </c>
      <c r="BD34" s="158">
        <v>18</v>
      </c>
      <c r="BE34" s="158">
        <v>12</v>
      </c>
      <c r="BF34" s="158">
        <v>0</v>
      </c>
      <c r="BG34" s="349">
        <v>401</v>
      </c>
      <c r="BH34" s="158">
        <v>8</v>
      </c>
      <c r="BI34" s="158">
        <v>5518</v>
      </c>
      <c r="BJ34" s="158">
        <v>16166</v>
      </c>
      <c r="BK34" s="158">
        <v>18241</v>
      </c>
      <c r="BL34" s="158">
        <v>8938</v>
      </c>
      <c r="BM34" s="158">
        <v>6817</v>
      </c>
      <c r="BN34" s="158">
        <v>3966</v>
      </c>
      <c r="BO34" s="158">
        <v>2153</v>
      </c>
      <c r="BP34" s="158">
        <v>197</v>
      </c>
      <c r="BQ34" s="349">
        <v>62004</v>
      </c>
      <c r="BR34" s="158">
        <v>2</v>
      </c>
      <c r="BS34" s="158">
        <v>3514</v>
      </c>
      <c r="BT34" s="158">
        <v>6543</v>
      </c>
      <c r="BU34" s="158">
        <v>5104</v>
      </c>
      <c r="BV34" s="158">
        <v>2002</v>
      </c>
      <c r="BW34" s="158">
        <v>1116</v>
      </c>
      <c r="BX34" s="158">
        <v>493</v>
      </c>
      <c r="BY34" s="158">
        <v>248</v>
      </c>
      <c r="BZ34" s="158">
        <v>14</v>
      </c>
      <c r="CA34" s="349">
        <v>19036</v>
      </c>
      <c r="CB34" s="158">
        <v>1</v>
      </c>
      <c r="CC34" s="158">
        <v>26</v>
      </c>
      <c r="CD34" s="158">
        <v>116</v>
      </c>
      <c r="CE34" s="158">
        <v>157</v>
      </c>
      <c r="CF34" s="158">
        <v>77</v>
      </c>
      <c r="CG34" s="158">
        <v>57</v>
      </c>
      <c r="CH34" s="158">
        <v>23</v>
      </c>
      <c r="CI34" s="158">
        <v>9</v>
      </c>
      <c r="CJ34" s="158">
        <v>0</v>
      </c>
      <c r="CK34" s="349">
        <v>466</v>
      </c>
      <c r="CL34" s="158">
        <v>1</v>
      </c>
      <c r="CM34" s="158">
        <v>15</v>
      </c>
      <c r="CN34" s="158">
        <v>12</v>
      </c>
      <c r="CO34" s="158">
        <v>21</v>
      </c>
      <c r="CP34" s="158">
        <v>13</v>
      </c>
      <c r="CQ34" s="158">
        <v>13</v>
      </c>
      <c r="CR34" s="158">
        <v>22</v>
      </c>
      <c r="CS34" s="158">
        <v>22</v>
      </c>
      <c r="CT34" s="158">
        <v>5</v>
      </c>
      <c r="CU34" s="349">
        <v>124</v>
      </c>
      <c r="CV34" s="158">
        <v>31</v>
      </c>
      <c r="CW34" s="158">
        <v>32</v>
      </c>
      <c r="CX34" s="158">
        <v>37</v>
      </c>
      <c r="CY34" s="158">
        <v>34</v>
      </c>
      <c r="CZ34" s="158">
        <v>28</v>
      </c>
      <c r="DA34" s="158">
        <v>13</v>
      </c>
      <c r="DB34" s="158">
        <v>22</v>
      </c>
      <c r="DC34" s="158">
        <v>5</v>
      </c>
      <c r="DD34" s="349">
        <v>202</v>
      </c>
      <c r="DE34" s="158">
        <v>231</v>
      </c>
      <c r="DF34" s="158">
        <v>334</v>
      </c>
      <c r="DG34" s="158">
        <v>271</v>
      </c>
      <c r="DH34" s="158">
        <v>116</v>
      </c>
      <c r="DI34" s="158">
        <v>78</v>
      </c>
      <c r="DJ34" s="158">
        <v>51</v>
      </c>
      <c r="DK34" s="158">
        <v>31</v>
      </c>
      <c r="DL34" s="158">
        <v>10</v>
      </c>
      <c r="DM34" s="349">
        <v>1122</v>
      </c>
      <c r="DN34" s="158">
        <v>0</v>
      </c>
      <c r="DO34" s="158">
        <v>0</v>
      </c>
      <c r="DP34" s="158">
        <v>0</v>
      </c>
      <c r="DQ34" s="158">
        <v>0</v>
      </c>
      <c r="DR34" s="158">
        <v>0</v>
      </c>
      <c r="DS34" s="158">
        <v>0</v>
      </c>
      <c r="DT34" s="158">
        <v>0</v>
      </c>
      <c r="DU34" s="158">
        <v>0</v>
      </c>
      <c r="DV34" s="349">
        <v>0</v>
      </c>
      <c r="DW34" s="158">
        <v>0</v>
      </c>
      <c r="DX34" s="158">
        <v>0</v>
      </c>
      <c r="DY34" s="158">
        <v>0</v>
      </c>
      <c r="DZ34" s="158">
        <v>0</v>
      </c>
      <c r="EA34" s="158">
        <v>0</v>
      </c>
      <c r="EB34" s="158">
        <v>0</v>
      </c>
      <c r="EC34" s="158">
        <v>0</v>
      </c>
      <c r="ED34" s="158">
        <v>0</v>
      </c>
      <c r="EE34" s="349">
        <v>0</v>
      </c>
      <c r="EF34" s="158">
        <v>231</v>
      </c>
      <c r="EG34" s="158">
        <v>334</v>
      </c>
      <c r="EH34" s="158">
        <v>271</v>
      </c>
      <c r="EI34" s="158">
        <v>116</v>
      </c>
      <c r="EJ34" s="158">
        <v>78</v>
      </c>
      <c r="EK34" s="158">
        <v>51</v>
      </c>
      <c r="EL34" s="158">
        <v>31</v>
      </c>
      <c r="EM34" s="158">
        <v>10</v>
      </c>
      <c r="EN34" s="349">
        <v>1122</v>
      </c>
      <c r="EO34" s="158">
        <v>137</v>
      </c>
      <c r="EP34" s="158">
        <v>164</v>
      </c>
      <c r="EQ34" s="158">
        <v>131</v>
      </c>
      <c r="ER34" s="158">
        <v>66</v>
      </c>
      <c r="ES34" s="158">
        <v>45</v>
      </c>
      <c r="ET34" s="158">
        <v>35</v>
      </c>
      <c r="EU34" s="158">
        <v>22</v>
      </c>
      <c r="EV34" s="158">
        <v>8</v>
      </c>
      <c r="EW34" s="349">
        <v>608</v>
      </c>
      <c r="EX34" s="158">
        <v>0</v>
      </c>
      <c r="EY34" s="158">
        <v>0</v>
      </c>
      <c r="EZ34" s="158">
        <v>0</v>
      </c>
      <c r="FA34" s="158">
        <v>0</v>
      </c>
      <c r="FB34" s="158">
        <v>0</v>
      </c>
      <c r="FC34" s="158">
        <v>0</v>
      </c>
      <c r="FD34" s="158">
        <v>0</v>
      </c>
      <c r="FE34" s="158">
        <v>0</v>
      </c>
      <c r="FF34" s="349">
        <v>0</v>
      </c>
      <c r="FG34" s="158">
        <v>0</v>
      </c>
      <c r="FH34" s="158">
        <v>0</v>
      </c>
      <c r="FI34" s="158">
        <v>2</v>
      </c>
      <c r="FJ34" s="158">
        <v>1</v>
      </c>
      <c r="FK34" s="158">
        <v>1</v>
      </c>
      <c r="FL34" s="158">
        <v>0</v>
      </c>
      <c r="FM34" s="158">
        <v>3</v>
      </c>
      <c r="FN34" s="158">
        <v>0</v>
      </c>
      <c r="FO34" s="349">
        <v>7</v>
      </c>
      <c r="FP34" s="158">
        <v>137</v>
      </c>
      <c r="FQ34" s="158">
        <v>164</v>
      </c>
      <c r="FR34" s="158">
        <v>129</v>
      </c>
      <c r="FS34" s="158">
        <v>65</v>
      </c>
      <c r="FT34" s="158">
        <v>44</v>
      </c>
      <c r="FU34" s="158">
        <v>35</v>
      </c>
      <c r="FV34" s="158">
        <v>19</v>
      </c>
      <c r="FW34" s="158">
        <v>8</v>
      </c>
      <c r="FX34" s="349">
        <v>601</v>
      </c>
      <c r="FY34" s="158">
        <v>4</v>
      </c>
      <c r="FZ34" s="158">
        <v>1963</v>
      </c>
      <c r="GA34" s="158">
        <v>9495</v>
      </c>
      <c r="GB34" s="158">
        <v>12959</v>
      </c>
      <c r="GC34" s="158">
        <v>6846</v>
      </c>
      <c r="GD34" s="158">
        <v>5631</v>
      </c>
      <c r="GE34" s="158">
        <v>3428</v>
      </c>
      <c r="GF34" s="158">
        <v>1874</v>
      </c>
      <c r="GG34" s="158">
        <v>178</v>
      </c>
      <c r="GH34" s="349">
        <v>42378</v>
      </c>
      <c r="GI34" s="158">
        <v>4</v>
      </c>
      <c r="GJ34" s="158">
        <v>3555</v>
      </c>
      <c r="GK34" s="158">
        <v>6671</v>
      </c>
      <c r="GL34" s="158">
        <v>5282</v>
      </c>
      <c r="GM34" s="158">
        <v>2092</v>
      </c>
      <c r="GN34" s="158">
        <v>1186</v>
      </c>
      <c r="GO34" s="158">
        <v>538</v>
      </c>
      <c r="GP34" s="158">
        <v>279</v>
      </c>
      <c r="GQ34" s="158">
        <v>19</v>
      </c>
      <c r="GR34" s="349">
        <v>19626</v>
      </c>
      <c r="GS34" s="158">
        <v>6.75</v>
      </c>
      <c r="GT34" s="158">
        <v>4625.5</v>
      </c>
      <c r="GU34" s="158">
        <v>14495.25</v>
      </c>
      <c r="GV34" s="158">
        <v>16915.25</v>
      </c>
      <c r="GW34" s="158">
        <v>8411.75</v>
      </c>
      <c r="GX34" s="158">
        <v>6517.25</v>
      </c>
      <c r="GY34" s="158">
        <v>3826</v>
      </c>
      <c r="GZ34" s="158">
        <v>2077.75</v>
      </c>
      <c r="HA34" s="158">
        <v>191</v>
      </c>
      <c r="HB34" s="349">
        <v>57066.5</v>
      </c>
      <c r="HC34" s="395">
        <v>0</v>
      </c>
      <c r="HD34" s="396">
        <v>2.63</v>
      </c>
      <c r="HE34" s="396">
        <v>0</v>
      </c>
      <c r="HF34" s="396">
        <v>0</v>
      </c>
      <c r="HG34" s="396">
        <v>0</v>
      </c>
      <c r="HH34" s="396">
        <v>0</v>
      </c>
      <c r="HI34" s="396">
        <v>0</v>
      </c>
      <c r="HJ34" s="396">
        <v>0</v>
      </c>
      <c r="HK34" s="396">
        <v>0</v>
      </c>
      <c r="HL34" s="397">
        <v>2.63</v>
      </c>
      <c r="HM34" s="219">
        <v>3.8</v>
      </c>
      <c r="HN34" s="219">
        <v>3081.9</v>
      </c>
      <c r="HO34" s="219">
        <v>11274.1</v>
      </c>
      <c r="HP34" s="219">
        <v>15035.8</v>
      </c>
      <c r="HQ34" s="219">
        <v>8411.7999999999993</v>
      </c>
      <c r="HR34" s="219">
        <v>7965.5</v>
      </c>
      <c r="HS34" s="219">
        <v>5526.4</v>
      </c>
      <c r="HT34" s="219">
        <v>3462.9</v>
      </c>
      <c r="HU34" s="219">
        <v>382</v>
      </c>
      <c r="HV34" s="219">
        <v>55144.2</v>
      </c>
      <c r="HW34" s="457">
        <v>20.399999999999999</v>
      </c>
      <c r="HX34" s="219">
        <v>55164.6</v>
      </c>
      <c r="HY34" s="395">
        <v>6.75</v>
      </c>
      <c r="HZ34" s="219">
        <v>4625.5</v>
      </c>
      <c r="IA34" s="219">
        <v>14495.25</v>
      </c>
      <c r="IB34" s="219">
        <v>16915.25</v>
      </c>
      <c r="IC34" s="219">
        <v>8411.75</v>
      </c>
      <c r="ID34" s="219">
        <v>6517.25</v>
      </c>
      <c r="IE34" s="219">
        <v>3826</v>
      </c>
      <c r="IF34" s="219">
        <v>2077.75</v>
      </c>
      <c r="IG34" s="219">
        <v>191</v>
      </c>
      <c r="IH34" s="219">
        <v>57066.5</v>
      </c>
      <c r="II34" s="395">
        <v>0</v>
      </c>
      <c r="IJ34" s="219">
        <v>2.63</v>
      </c>
      <c r="IK34" s="219">
        <v>0</v>
      </c>
      <c r="IL34" s="219">
        <v>0</v>
      </c>
      <c r="IM34" s="219">
        <v>0</v>
      </c>
      <c r="IN34" s="219">
        <v>0</v>
      </c>
      <c r="IO34" s="219">
        <v>0</v>
      </c>
      <c r="IP34" s="219">
        <v>0</v>
      </c>
      <c r="IQ34" s="219">
        <v>0</v>
      </c>
      <c r="IR34" s="219">
        <v>2.63</v>
      </c>
      <c r="IS34" s="395">
        <v>3.12</v>
      </c>
      <c r="IT34" s="219">
        <v>1296.06</v>
      </c>
      <c r="IU34" s="219">
        <v>2672.98</v>
      </c>
      <c r="IV34" s="219">
        <v>1699.92</v>
      </c>
      <c r="IW34" s="219">
        <v>417.63</v>
      </c>
      <c r="IX34" s="219">
        <v>148.57</v>
      </c>
      <c r="IY34" s="219">
        <v>31.58</v>
      </c>
      <c r="IZ34" s="219">
        <v>11.5</v>
      </c>
      <c r="JA34" s="219">
        <v>0.62</v>
      </c>
      <c r="JB34" s="219">
        <v>6281.98</v>
      </c>
      <c r="JC34" s="395">
        <v>2</v>
      </c>
      <c r="JD34" s="219">
        <v>2217.9</v>
      </c>
      <c r="JE34" s="219">
        <v>9195.1</v>
      </c>
      <c r="JF34" s="219">
        <v>13524.7</v>
      </c>
      <c r="JG34" s="219">
        <v>7994.1</v>
      </c>
      <c r="JH34" s="219">
        <v>7783.9</v>
      </c>
      <c r="JI34" s="219">
        <v>5480.8</v>
      </c>
      <c r="JJ34" s="219">
        <v>3443.8</v>
      </c>
      <c r="JK34" s="219">
        <v>380.8</v>
      </c>
      <c r="JL34" s="219">
        <v>50023.1</v>
      </c>
      <c r="JM34" s="457">
        <v>20.399999999999999</v>
      </c>
      <c r="JN34" s="397">
        <v>50043.5</v>
      </c>
      <c r="JP34" s="460"/>
      <c r="JQ34" s="460"/>
      <c r="JR34" s="460"/>
      <c r="JS34" s="460"/>
      <c r="JT34" s="460"/>
      <c r="JU34" s="460"/>
      <c r="JV34" s="460"/>
      <c r="JW34" s="460"/>
      <c r="JX34" s="460"/>
      <c r="JY34" s="460"/>
      <c r="KA34" s="460"/>
      <c r="KB34" s="460"/>
    </row>
    <row r="35" spans="1:288" x14ac:dyDescent="0.2">
      <c r="A35" s="215" t="s">
        <v>196</v>
      </c>
      <c r="B35" s="216" t="s">
        <v>285</v>
      </c>
      <c r="C35" s="217" t="s">
        <v>56</v>
      </c>
      <c r="D35" s="436" t="s">
        <v>195</v>
      </c>
      <c r="E35" s="158">
        <v>15247</v>
      </c>
      <c r="F35" s="158">
        <v>16593</v>
      </c>
      <c r="G35" s="158">
        <v>13253</v>
      </c>
      <c r="H35" s="158">
        <v>7214</v>
      </c>
      <c r="I35" s="158">
        <v>4013</v>
      </c>
      <c r="J35" s="158">
        <v>1498</v>
      </c>
      <c r="K35" s="158">
        <v>714</v>
      </c>
      <c r="L35" s="158">
        <v>58</v>
      </c>
      <c r="M35" s="349">
        <v>58590</v>
      </c>
      <c r="N35" s="158">
        <v>481</v>
      </c>
      <c r="O35" s="158">
        <v>247</v>
      </c>
      <c r="P35" s="158">
        <v>239</v>
      </c>
      <c r="Q35" s="158">
        <v>214</v>
      </c>
      <c r="R35" s="158">
        <v>141</v>
      </c>
      <c r="S35" s="158">
        <v>44</v>
      </c>
      <c r="T35" s="158">
        <v>17</v>
      </c>
      <c r="U35" s="158">
        <v>7</v>
      </c>
      <c r="V35" s="349">
        <v>1390</v>
      </c>
      <c r="W35" s="158">
        <v>7</v>
      </c>
      <c r="X35" s="158">
        <v>0</v>
      </c>
      <c r="Y35" s="158">
        <v>1</v>
      </c>
      <c r="Z35" s="158">
        <v>0</v>
      </c>
      <c r="AA35" s="158">
        <v>0</v>
      </c>
      <c r="AB35" s="158">
        <v>1</v>
      </c>
      <c r="AC35" s="158">
        <v>0</v>
      </c>
      <c r="AD35" s="158">
        <v>0</v>
      </c>
      <c r="AE35" s="349">
        <v>9</v>
      </c>
      <c r="AF35" s="158">
        <v>14759</v>
      </c>
      <c r="AG35" s="158">
        <v>16346</v>
      </c>
      <c r="AH35" s="158">
        <v>13013</v>
      </c>
      <c r="AI35" s="158">
        <v>7000</v>
      </c>
      <c r="AJ35" s="158">
        <v>3872</v>
      </c>
      <c r="AK35" s="158">
        <v>1453</v>
      </c>
      <c r="AL35" s="158">
        <v>697</v>
      </c>
      <c r="AM35" s="158">
        <v>51</v>
      </c>
      <c r="AN35" s="349">
        <v>57191</v>
      </c>
      <c r="AO35" s="158">
        <v>28</v>
      </c>
      <c r="AP35" s="158">
        <v>59</v>
      </c>
      <c r="AQ35" s="158">
        <v>93</v>
      </c>
      <c r="AR35" s="158">
        <v>62</v>
      </c>
      <c r="AS35" s="158">
        <v>45</v>
      </c>
      <c r="AT35" s="158">
        <v>14</v>
      </c>
      <c r="AU35" s="158">
        <v>28</v>
      </c>
      <c r="AV35" s="158">
        <v>6</v>
      </c>
      <c r="AW35" s="349">
        <v>335</v>
      </c>
      <c r="AX35" s="158">
        <v>28</v>
      </c>
      <c r="AY35" s="158">
        <v>59</v>
      </c>
      <c r="AZ35" s="158">
        <v>93</v>
      </c>
      <c r="BA35" s="158">
        <v>62</v>
      </c>
      <c r="BB35" s="158">
        <v>45</v>
      </c>
      <c r="BC35" s="158">
        <v>14</v>
      </c>
      <c r="BD35" s="158">
        <v>28</v>
      </c>
      <c r="BE35" s="158">
        <v>6</v>
      </c>
      <c r="BF35" s="158">
        <v>0</v>
      </c>
      <c r="BG35" s="349">
        <v>335</v>
      </c>
      <c r="BH35" s="158">
        <v>28</v>
      </c>
      <c r="BI35" s="158">
        <v>14790</v>
      </c>
      <c r="BJ35" s="158">
        <v>16380</v>
      </c>
      <c r="BK35" s="158">
        <v>12982</v>
      </c>
      <c r="BL35" s="158">
        <v>6983</v>
      </c>
      <c r="BM35" s="158">
        <v>3841</v>
      </c>
      <c r="BN35" s="158">
        <v>1467</v>
      </c>
      <c r="BO35" s="158">
        <v>675</v>
      </c>
      <c r="BP35" s="158">
        <v>45</v>
      </c>
      <c r="BQ35" s="349">
        <v>57191</v>
      </c>
      <c r="BR35" s="158">
        <v>4</v>
      </c>
      <c r="BS35" s="158">
        <v>7085</v>
      </c>
      <c r="BT35" s="158">
        <v>4960</v>
      </c>
      <c r="BU35" s="158">
        <v>3273</v>
      </c>
      <c r="BV35" s="158">
        <v>1172</v>
      </c>
      <c r="BW35" s="158">
        <v>558</v>
      </c>
      <c r="BX35" s="158">
        <v>175</v>
      </c>
      <c r="BY35" s="158">
        <v>68</v>
      </c>
      <c r="BZ35" s="158">
        <v>7</v>
      </c>
      <c r="CA35" s="349">
        <v>17302</v>
      </c>
      <c r="CB35" s="158">
        <v>3</v>
      </c>
      <c r="CC35" s="158">
        <v>83</v>
      </c>
      <c r="CD35" s="158">
        <v>136</v>
      </c>
      <c r="CE35" s="158">
        <v>106</v>
      </c>
      <c r="CF35" s="158">
        <v>69</v>
      </c>
      <c r="CG35" s="158">
        <v>22</v>
      </c>
      <c r="CH35" s="158">
        <v>9</v>
      </c>
      <c r="CI35" s="158">
        <v>3</v>
      </c>
      <c r="CJ35" s="158">
        <v>0</v>
      </c>
      <c r="CK35" s="349">
        <v>431</v>
      </c>
      <c r="CL35" s="158">
        <v>0</v>
      </c>
      <c r="CM35" s="158">
        <v>8</v>
      </c>
      <c r="CN35" s="158">
        <v>4</v>
      </c>
      <c r="CO35" s="158">
        <v>10</v>
      </c>
      <c r="CP35" s="158">
        <v>13</v>
      </c>
      <c r="CQ35" s="158">
        <v>11</v>
      </c>
      <c r="CR35" s="158">
        <v>25</v>
      </c>
      <c r="CS35" s="158">
        <v>13</v>
      </c>
      <c r="CT35" s="158">
        <v>2</v>
      </c>
      <c r="CU35" s="349">
        <v>86</v>
      </c>
      <c r="CV35" s="158">
        <v>78</v>
      </c>
      <c r="CW35" s="158">
        <v>107</v>
      </c>
      <c r="CX35" s="158">
        <v>103</v>
      </c>
      <c r="CY35" s="158">
        <v>46</v>
      </c>
      <c r="CZ35" s="158">
        <v>37</v>
      </c>
      <c r="DA35" s="158">
        <v>24</v>
      </c>
      <c r="DB35" s="158">
        <v>26</v>
      </c>
      <c r="DC35" s="158">
        <v>0</v>
      </c>
      <c r="DD35" s="349">
        <v>421</v>
      </c>
      <c r="DE35" s="158">
        <v>164</v>
      </c>
      <c r="DF35" s="158">
        <v>132</v>
      </c>
      <c r="DG35" s="158">
        <v>99</v>
      </c>
      <c r="DH35" s="158">
        <v>55</v>
      </c>
      <c r="DI35" s="158">
        <v>24</v>
      </c>
      <c r="DJ35" s="158">
        <v>8</v>
      </c>
      <c r="DK35" s="158">
        <v>10</v>
      </c>
      <c r="DL35" s="158">
        <v>0</v>
      </c>
      <c r="DM35" s="349">
        <v>492</v>
      </c>
      <c r="DN35" s="158">
        <v>113</v>
      </c>
      <c r="DO35" s="158">
        <v>123</v>
      </c>
      <c r="DP35" s="158">
        <v>63</v>
      </c>
      <c r="DQ35" s="158">
        <v>45</v>
      </c>
      <c r="DR35" s="158">
        <v>20</v>
      </c>
      <c r="DS35" s="158">
        <v>7</v>
      </c>
      <c r="DT35" s="158">
        <v>6</v>
      </c>
      <c r="DU35" s="158">
        <v>1</v>
      </c>
      <c r="DV35" s="349">
        <v>378</v>
      </c>
      <c r="DW35" s="158">
        <v>51</v>
      </c>
      <c r="DX35" s="158">
        <v>49</v>
      </c>
      <c r="DY35" s="158">
        <v>40</v>
      </c>
      <c r="DZ35" s="158">
        <v>14</v>
      </c>
      <c r="EA35" s="158">
        <v>12</v>
      </c>
      <c r="EB35" s="158">
        <v>4</v>
      </c>
      <c r="EC35" s="158">
        <v>2</v>
      </c>
      <c r="ED35" s="158">
        <v>2</v>
      </c>
      <c r="EE35" s="349">
        <v>174</v>
      </c>
      <c r="EF35" s="158">
        <v>328</v>
      </c>
      <c r="EG35" s="158">
        <v>304</v>
      </c>
      <c r="EH35" s="158">
        <v>202</v>
      </c>
      <c r="EI35" s="158">
        <v>114</v>
      </c>
      <c r="EJ35" s="158">
        <v>56</v>
      </c>
      <c r="EK35" s="158">
        <v>19</v>
      </c>
      <c r="EL35" s="158">
        <v>18</v>
      </c>
      <c r="EM35" s="158">
        <v>3</v>
      </c>
      <c r="EN35" s="349">
        <v>1044</v>
      </c>
      <c r="EO35" s="158">
        <v>163</v>
      </c>
      <c r="EP35" s="158">
        <v>141</v>
      </c>
      <c r="EQ35" s="158">
        <v>113</v>
      </c>
      <c r="ER35" s="158">
        <v>52</v>
      </c>
      <c r="ES35" s="158">
        <v>28</v>
      </c>
      <c r="ET35" s="158">
        <v>8</v>
      </c>
      <c r="EU35" s="158">
        <v>10</v>
      </c>
      <c r="EV35" s="158">
        <v>3</v>
      </c>
      <c r="EW35" s="349">
        <v>518</v>
      </c>
      <c r="EX35" s="158">
        <v>0</v>
      </c>
      <c r="EY35" s="158">
        <v>0</v>
      </c>
      <c r="EZ35" s="158">
        <v>0</v>
      </c>
      <c r="FA35" s="158">
        <v>0</v>
      </c>
      <c r="FB35" s="158">
        <v>0</v>
      </c>
      <c r="FC35" s="158">
        <v>0</v>
      </c>
      <c r="FD35" s="158">
        <v>0</v>
      </c>
      <c r="FE35" s="158">
        <v>0</v>
      </c>
      <c r="FF35" s="349">
        <v>0</v>
      </c>
      <c r="FG35" s="158">
        <v>6</v>
      </c>
      <c r="FH35" s="158">
        <v>13</v>
      </c>
      <c r="FI35" s="158">
        <v>8</v>
      </c>
      <c r="FJ35" s="158">
        <v>6</v>
      </c>
      <c r="FK35" s="158">
        <v>3</v>
      </c>
      <c r="FL35" s="158">
        <v>0</v>
      </c>
      <c r="FM35" s="158">
        <v>1</v>
      </c>
      <c r="FN35" s="158">
        <v>1</v>
      </c>
      <c r="FO35" s="349">
        <v>38</v>
      </c>
      <c r="FP35" s="158">
        <v>157</v>
      </c>
      <c r="FQ35" s="158">
        <v>128</v>
      </c>
      <c r="FR35" s="158">
        <v>105</v>
      </c>
      <c r="FS35" s="158">
        <v>46</v>
      </c>
      <c r="FT35" s="158">
        <v>25</v>
      </c>
      <c r="FU35" s="158">
        <v>8</v>
      </c>
      <c r="FV35" s="158">
        <v>9</v>
      </c>
      <c r="FW35" s="158">
        <v>2</v>
      </c>
      <c r="FX35" s="349">
        <v>480</v>
      </c>
      <c r="FY35" s="158">
        <v>21</v>
      </c>
      <c r="FZ35" s="158">
        <v>7450</v>
      </c>
      <c r="GA35" s="158">
        <v>11107</v>
      </c>
      <c r="GB35" s="158">
        <v>9488</v>
      </c>
      <c r="GC35" s="158">
        <v>5669</v>
      </c>
      <c r="GD35" s="158">
        <v>3217</v>
      </c>
      <c r="GE35" s="158">
        <v>1247</v>
      </c>
      <c r="GF35" s="158">
        <v>582</v>
      </c>
      <c r="GG35" s="158">
        <v>33</v>
      </c>
      <c r="GH35" s="349">
        <v>38814</v>
      </c>
      <c r="GI35" s="158">
        <v>7</v>
      </c>
      <c r="GJ35" s="158">
        <v>7340</v>
      </c>
      <c r="GK35" s="158">
        <v>5273</v>
      </c>
      <c r="GL35" s="158">
        <v>3494</v>
      </c>
      <c r="GM35" s="158">
        <v>1314</v>
      </c>
      <c r="GN35" s="158">
        <v>624</v>
      </c>
      <c r="GO35" s="158">
        <v>220</v>
      </c>
      <c r="GP35" s="158">
        <v>93</v>
      </c>
      <c r="GQ35" s="158">
        <v>12</v>
      </c>
      <c r="GR35" s="349">
        <v>18377</v>
      </c>
      <c r="GS35" s="158">
        <v>26.25</v>
      </c>
      <c r="GT35" s="158">
        <v>12910</v>
      </c>
      <c r="GU35" s="158">
        <v>15012.5</v>
      </c>
      <c r="GV35" s="158">
        <v>12092.75</v>
      </c>
      <c r="GW35" s="158">
        <v>6631.75</v>
      </c>
      <c r="GX35" s="158">
        <v>3677.5</v>
      </c>
      <c r="GY35" s="158">
        <v>1403.5</v>
      </c>
      <c r="GZ35" s="158">
        <v>645.75</v>
      </c>
      <c r="HA35" s="158">
        <v>42.75</v>
      </c>
      <c r="HB35" s="349">
        <v>52442.75</v>
      </c>
      <c r="HC35" s="395">
        <v>0</v>
      </c>
      <c r="HD35" s="396">
        <v>2.88</v>
      </c>
      <c r="HE35" s="396">
        <v>0</v>
      </c>
      <c r="HF35" s="396">
        <v>0</v>
      </c>
      <c r="HG35" s="396">
        <v>0</v>
      </c>
      <c r="HH35" s="396">
        <v>0</v>
      </c>
      <c r="HI35" s="396">
        <v>0</v>
      </c>
      <c r="HJ35" s="396">
        <v>0</v>
      </c>
      <c r="HK35" s="396">
        <v>0</v>
      </c>
      <c r="HL35" s="397">
        <v>2.88</v>
      </c>
      <c r="HM35" s="219">
        <v>14.6</v>
      </c>
      <c r="HN35" s="219">
        <v>8604.7000000000007</v>
      </c>
      <c r="HO35" s="219">
        <v>11676.4</v>
      </c>
      <c r="HP35" s="219">
        <v>10749.1</v>
      </c>
      <c r="HQ35" s="219">
        <v>6631.8</v>
      </c>
      <c r="HR35" s="219">
        <v>4494.7</v>
      </c>
      <c r="HS35" s="219">
        <v>2027.3</v>
      </c>
      <c r="HT35" s="219">
        <v>1076.3</v>
      </c>
      <c r="HU35" s="219">
        <v>85.5</v>
      </c>
      <c r="HV35" s="219">
        <v>45360.4</v>
      </c>
      <c r="HW35" s="457">
        <v>220</v>
      </c>
      <c r="HX35" s="219">
        <v>45580.4</v>
      </c>
      <c r="HY35" s="395">
        <v>26.25</v>
      </c>
      <c r="HZ35" s="219">
        <v>12910</v>
      </c>
      <c r="IA35" s="219">
        <v>15012.5</v>
      </c>
      <c r="IB35" s="219">
        <v>12092.75</v>
      </c>
      <c r="IC35" s="219">
        <v>6631.75</v>
      </c>
      <c r="ID35" s="219">
        <v>3677.5</v>
      </c>
      <c r="IE35" s="219">
        <v>1403.5</v>
      </c>
      <c r="IF35" s="219">
        <v>645.75</v>
      </c>
      <c r="IG35" s="219">
        <v>42.75</v>
      </c>
      <c r="IH35" s="219">
        <v>52442.75</v>
      </c>
      <c r="II35" s="395">
        <v>0</v>
      </c>
      <c r="IJ35" s="219">
        <v>2.88</v>
      </c>
      <c r="IK35" s="219">
        <v>0</v>
      </c>
      <c r="IL35" s="219">
        <v>0</v>
      </c>
      <c r="IM35" s="219">
        <v>0</v>
      </c>
      <c r="IN35" s="219">
        <v>0</v>
      </c>
      <c r="IO35" s="219">
        <v>0</v>
      </c>
      <c r="IP35" s="219">
        <v>0</v>
      </c>
      <c r="IQ35" s="219">
        <v>0</v>
      </c>
      <c r="IR35" s="219">
        <v>2.88</v>
      </c>
      <c r="IS35" s="395">
        <v>11.54</v>
      </c>
      <c r="IT35" s="219">
        <v>3647.61</v>
      </c>
      <c r="IU35" s="219">
        <v>2226.31</v>
      </c>
      <c r="IV35" s="219">
        <v>918.44</v>
      </c>
      <c r="IW35" s="219">
        <v>242.82</v>
      </c>
      <c r="IX35" s="219">
        <v>66.61</v>
      </c>
      <c r="IY35" s="219">
        <v>26.95</v>
      </c>
      <c r="IZ35" s="219">
        <v>4.09</v>
      </c>
      <c r="JA35" s="219">
        <v>1.95</v>
      </c>
      <c r="JB35" s="219">
        <v>7146.32</v>
      </c>
      <c r="JC35" s="395">
        <v>8.1999999999999993</v>
      </c>
      <c r="JD35" s="219">
        <v>6173</v>
      </c>
      <c r="JE35" s="219">
        <v>9944.7999999999993</v>
      </c>
      <c r="JF35" s="219">
        <v>9932.7000000000007</v>
      </c>
      <c r="JG35" s="219">
        <v>6388.9</v>
      </c>
      <c r="JH35" s="219">
        <v>4413.3</v>
      </c>
      <c r="JI35" s="219">
        <v>1988.4</v>
      </c>
      <c r="JJ35" s="219">
        <v>1069.4000000000001</v>
      </c>
      <c r="JK35" s="219">
        <v>81.599999999999994</v>
      </c>
      <c r="JL35" s="219">
        <v>40000.300000000003</v>
      </c>
      <c r="JM35" s="457">
        <v>220</v>
      </c>
      <c r="JN35" s="397">
        <v>40220.300000000003</v>
      </c>
      <c r="JP35" s="460"/>
      <c r="JQ35" s="460"/>
      <c r="JR35" s="460"/>
      <c r="JS35" s="460"/>
      <c r="JT35" s="460"/>
      <c r="JU35" s="460"/>
      <c r="JV35" s="460"/>
      <c r="JW35" s="460"/>
      <c r="JX35" s="460"/>
      <c r="JY35" s="460"/>
      <c r="KA35" s="460"/>
      <c r="KB35" s="460"/>
    </row>
    <row r="36" spans="1:288" x14ac:dyDescent="0.2">
      <c r="A36" s="215" t="s">
        <v>198</v>
      </c>
      <c r="B36" s="216" t="s">
        <v>289</v>
      </c>
      <c r="C36" s="217" t="s">
        <v>109</v>
      </c>
      <c r="D36" s="218" t="s">
        <v>197</v>
      </c>
      <c r="E36" s="158">
        <v>3804</v>
      </c>
      <c r="F36" s="158">
        <v>12476</v>
      </c>
      <c r="G36" s="158">
        <v>34206</v>
      </c>
      <c r="H36" s="158">
        <v>32129</v>
      </c>
      <c r="I36" s="158">
        <v>21729</v>
      </c>
      <c r="J36" s="158">
        <v>6214</v>
      </c>
      <c r="K36" s="158">
        <v>3325</v>
      </c>
      <c r="L36" s="158">
        <v>249</v>
      </c>
      <c r="M36" s="349">
        <v>114132</v>
      </c>
      <c r="N36" s="158">
        <v>410</v>
      </c>
      <c r="O36" s="158">
        <v>280</v>
      </c>
      <c r="P36" s="158">
        <v>642</v>
      </c>
      <c r="Q36" s="158">
        <v>561</v>
      </c>
      <c r="R36" s="158">
        <v>363</v>
      </c>
      <c r="S36" s="158">
        <v>75</v>
      </c>
      <c r="T36" s="158">
        <v>53</v>
      </c>
      <c r="U36" s="158">
        <v>17</v>
      </c>
      <c r="V36" s="349">
        <v>2401</v>
      </c>
      <c r="W36" s="158">
        <v>0</v>
      </c>
      <c r="X36" s="158">
        <v>0</v>
      </c>
      <c r="Y36" s="158">
        <v>0</v>
      </c>
      <c r="Z36" s="158">
        <v>0</v>
      </c>
      <c r="AA36" s="158">
        <v>0</v>
      </c>
      <c r="AB36" s="158">
        <v>0</v>
      </c>
      <c r="AC36" s="158">
        <v>0</v>
      </c>
      <c r="AD36" s="158">
        <v>0</v>
      </c>
      <c r="AE36" s="349">
        <v>0</v>
      </c>
      <c r="AF36" s="158">
        <v>3394</v>
      </c>
      <c r="AG36" s="158">
        <v>12196</v>
      </c>
      <c r="AH36" s="158">
        <v>33564</v>
      </c>
      <c r="AI36" s="158">
        <v>31568</v>
      </c>
      <c r="AJ36" s="158">
        <v>21366</v>
      </c>
      <c r="AK36" s="158">
        <v>6139</v>
      </c>
      <c r="AL36" s="158">
        <v>3272</v>
      </c>
      <c r="AM36" s="158">
        <v>232</v>
      </c>
      <c r="AN36" s="349">
        <v>111731</v>
      </c>
      <c r="AO36" s="158">
        <v>0</v>
      </c>
      <c r="AP36" s="158">
        <v>21</v>
      </c>
      <c r="AQ36" s="158">
        <v>58</v>
      </c>
      <c r="AR36" s="158">
        <v>246</v>
      </c>
      <c r="AS36" s="158">
        <v>254</v>
      </c>
      <c r="AT36" s="158">
        <v>96</v>
      </c>
      <c r="AU36" s="158">
        <v>59</v>
      </c>
      <c r="AV36" s="158">
        <v>8</v>
      </c>
      <c r="AW36" s="349">
        <v>742</v>
      </c>
      <c r="AX36" s="158">
        <v>0</v>
      </c>
      <c r="AY36" s="158">
        <v>21</v>
      </c>
      <c r="AZ36" s="158">
        <v>58</v>
      </c>
      <c r="BA36" s="158">
        <v>246</v>
      </c>
      <c r="BB36" s="158">
        <v>254</v>
      </c>
      <c r="BC36" s="158">
        <v>96</v>
      </c>
      <c r="BD36" s="158">
        <v>59</v>
      </c>
      <c r="BE36" s="158">
        <v>8</v>
      </c>
      <c r="BF36" s="158">
        <v>0</v>
      </c>
      <c r="BG36" s="349">
        <v>742</v>
      </c>
      <c r="BH36" s="158">
        <v>0</v>
      </c>
      <c r="BI36" s="158">
        <v>3415</v>
      </c>
      <c r="BJ36" s="158">
        <v>12233</v>
      </c>
      <c r="BK36" s="158">
        <v>33752</v>
      </c>
      <c r="BL36" s="158">
        <v>31576</v>
      </c>
      <c r="BM36" s="158">
        <v>21208</v>
      </c>
      <c r="BN36" s="158">
        <v>6102</v>
      </c>
      <c r="BO36" s="158">
        <v>3221</v>
      </c>
      <c r="BP36" s="158">
        <v>224</v>
      </c>
      <c r="BQ36" s="349">
        <v>111731</v>
      </c>
      <c r="BR36" s="158">
        <v>0</v>
      </c>
      <c r="BS36" s="158">
        <v>2138</v>
      </c>
      <c r="BT36" s="158">
        <v>6747</v>
      </c>
      <c r="BU36" s="158">
        <v>13859</v>
      </c>
      <c r="BV36" s="158">
        <v>7489</v>
      </c>
      <c r="BW36" s="158">
        <v>3607</v>
      </c>
      <c r="BX36" s="158">
        <v>788</v>
      </c>
      <c r="BY36" s="158">
        <v>354</v>
      </c>
      <c r="BZ36" s="158">
        <v>12</v>
      </c>
      <c r="CA36" s="349">
        <v>34994</v>
      </c>
      <c r="CB36" s="158">
        <v>0</v>
      </c>
      <c r="CC36" s="158">
        <v>8</v>
      </c>
      <c r="CD36" s="158">
        <v>73</v>
      </c>
      <c r="CE36" s="158">
        <v>288</v>
      </c>
      <c r="CF36" s="158">
        <v>276</v>
      </c>
      <c r="CG36" s="158">
        <v>194</v>
      </c>
      <c r="CH36" s="158">
        <v>60</v>
      </c>
      <c r="CI36" s="158">
        <v>24</v>
      </c>
      <c r="CJ36" s="158">
        <v>2</v>
      </c>
      <c r="CK36" s="349">
        <v>925</v>
      </c>
      <c r="CL36" s="158">
        <v>0</v>
      </c>
      <c r="CM36" s="158">
        <v>1</v>
      </c>
      <c r="CN36" s="158">
        <v>4</v>
      </c>
      <c r="CO36" s="158">
        <v>11</v>
      </c>
      <c r="CP36" s="158">
        <v>30</v>
      </c>
      <c r="CQ36" s="158">
        <v>28</v>
      </c>
      <c r="CR36" s="158">
        <v>35</v>
      </c>
      <c r="CS36" s="158">
        <v>39</v>
      </c>
      <c r="CT36" s="158">
        <v>16</v>
      </c>
      <c r="CU36" s="349">
        <v>164</v>
      </c>
      <c r="CV36" s="158">
        <v>15</v>
      </c>
      <c r="CW36" s="158">
        <v>37</v>
      </c>
      <c r="CX36" s="158">
        <v>94</v>
      </c>
      <c r="CY36" s="158">
        <v>96</v>
      </c>
      <c r="CZ36" s="158">
        <v>88</v>
      </c>
      <c r="DA36" s="158">
        <v>33</v>
      </c>
      <c r="DB36" s="158">
        <v>19</v>
      </c>
      <c r="DC36" s="158">
        <v>10</v>
      </c>
      <c r="DD36" s="349">
        <v>392</v>
      </c>
      <c r="DE36" s="158">
        <v>32</v>
      </c>
      <c r="DF36" s="158">
        <v>60</v>
      </c>
      <c r="DG36" s="158">
        <v>102</v>
      </c>
      <c r="DH36" s="158">
        <v>100</v>
      </c>
      <c r="DI36" s="158">
        <v>115</v>
      </c>
      <c r="DJ36" s="158">
        <v>56</v>
      </c>
      <c r="DK36" s="158">
        <v>43</v>
      </c>
      <c r="DL36" s="158">
        <v>5</v>
      </c>
      <c r="DM36" s="349">
        <v>513</v>
      </c>
      <c r="DN36" s="158">
        <v>0</v>
      </c>
      <c r="DO36" s="158">
        <v>0</v>
      </c>
      <c r="DP36" s="158">
        <v>0</v>
      </c>
      <c r="DQ36" s="158">
        <v>0</v>
      </c>
      <c r="DR36" s="158">
        <v>0</v>
      </c>
      <c r="DS36" s="158">
        <v>0</v>
      </c>
      <c r="DT36" s="158">
        <v>0</v>
      </c>
      <c r="DU36" s="158">
        <v>0</v>
      </c>
      <c r="DV36" s="349">
        <v>0</v>
      </c>
      <c r="DW36" s="158">
        <v>17</v>
      </c>
      <c r="DX36" s="158">
        <v>17</v>
      </c>
      <c r="DY36" s="158">
        <v>68</v>
      </c>
      <c r="DZ36" s="158">
        <v>41</v>
      </c>
      <c r="EA36" s="158">
        <v>24</v>
      </c>
      <c r="EB36" s="158">
        <v>8</v>
      </c>
      <c r="EC36" s="158">
        <v>11</v>
      </c>
      <c r="ED36" s="158">
        <v>6</v>
      </c>
      <c r="EE36" s="349">
        <v>192</v>
      </c>
      <c r="EF36" s="158">
        <v>49</v>
      </c>
      <c r="EG36" s="158">
        <v>77</v>
      </c>
      <c r="EH36" s="158">
        <v>170</v>
      </c>
      <c r="EI36" s="158">
        <v>141</v>
      </c>
      <c r="EJ36" s="158">
        <v>139</v>
      </c>
      <c r="EK36" s="158">
        <v>64</v>
      </c>
      <c r="EL36" s="158">
        <v>54</v>
      </c>
      <c r="EM36" s="158">
        <v>11</v>
      </c>
      <c r="EN36" s="349">
        <v>705</v>
      </c>
      <c r="EO36" s="158">
        <v>46</v>
      </c>
      <c r="EP36" s="158">
        <v>72</v>
      </c>
      <c r="EQ36" s="158">
        <v>156</v>
      </c>
      <c r="ER36" s="158">
        <v>128</v>
      </c>
      <c r="ES36" s="158">
        <v>127</v>
      </c>
      <c r="ET36" s="158">
        <v>59</v>
      </c>
      <c r="EU36" s="158">
        <v>52</v>
      </c>
      <c r="EV36" s="158">
        <v>9</v>
      </c>
      <c r="EW36" s="349">
        <v>649</v>
      </c>
      <c r="EX36" s="158">
        <v>0</v>
      </c>
      <c r="EY36" s="158">
        <v>0</v>
      </c>
      <c r="EZ36" s="158">
        <v>0</v>
      </c>
      <c r="FA36" s="158">
        <v>0</v>
      </c>
      <c r="FB36" s="158">
        <v>0</v>
      </c>
      <c r="FC36" s="158">
        <v>0</v>
      </c>
      <c r="FD36" s="158">
        <v>0</v>
      </c>
      <c r="FE36" s="158">
        <v>0</v>
      </c>
      <c r="FF36" s="349">
        <v>0</v>
      </c>
      <c r="FG36" s="158">
        <v>4</v>
      </c>
      <c r="FH36" s="158">
        <v>14</v>
      </c>
      <c r="FI36" s="158">
        <v>27</v>
      </c>
      <c r="FJ36" s="158">
        <v>21</v>
      </c>
      <c r="FK36" s="158">
        <v>29</v>
      </c>
      <c r="FL36" s="158">
        <v>8</v>
      </c>
      <c r="FM36" s="158">
        <v>4</v>
      </c>
      <c r="FN36" s="158">
        <v>2</v>
      </c>
      <c r="FO36" s="349">
        <v>109</v>
      </c>
      <c r="FP36" s="158">
        <v>42</v>
      </c>
      <c r="FQ36" s="158">
        <v>58</v>
      </c>
      <c r="FR36" s="158">
        <v>129</v>
      </c>
      <c r="FS36" s="158">
        <v>107</v>
      </c>
      <c r="FT36" s="158">
        <v>98</v>
      </c>
      <c r="FU36" s="158">
        <v>51</v>
      </c>
      <c r="FV36" s="158">
        <v>48</v>
      </c>
      <c r="FW36" s="158">
        <v>7</v>
      </c>
      <c r="FX36" s="349">
        <v>540</v>
      </c>
      <c r="FY36" s="158">
        <v>0</v>
      </c>
      <c r="FZ36" s="158">
        <v>1251</v>
      </c>
      <c r="GA36" s="158">
        <v>5392</v>
      </c>
      <c r="GB36" s="158">
        <v>19526</v>
      </c>
      <c r="GC36" s="158">
        <v>23740</v>
      </c>
      <c r="GD36" s="158">
        <v>17355</v>
      </c>
      <c r="GE36" s="158">
        <v>5211</v>
      </c>
      <c r="GF36" s="158">
        <v>2793</v>
      </c>
      <c r="GG36" s="158">
        <v>188</v>
      </c>
      <c r="GH36" s="349">
        <v>75456</v>
      </c>
      <c r="GI36" s="158">
        <v>0</v>
      </c>
      <c r="GJ36" s="158">
        <v>2164</v>
      </c>
      <c r="GK36" s="158">
        <v>6841</v>
      </c>
      <c r="GL36" s="158">
        <v>14226</v>
      </c>
      <c r="GM36" s="158">
        <v>7836</v>
      </c>
      <c r="GN36" s="158">
        <v>3853</v>
      </c>
      <c r="GO36" s="158">
        <v>891</v>
      </c>
      <c r="GP36" s="158">
        <v>428</v>
      </c>
      <c r="GQ36" s="158">
        <v>36</v>
      </c>
      <c r="GR36" s="349">
        <v>36275</v>
      </c>
      <c r="GS36" s="158">
        <v>0</v>
      </c>
      <c r="GT36" s="158">
        <v>2886.5</v>
      </c>
      <c r="GU36" s="158">
        <v>10534.5</v>
      </c>
      <c r="GV36" s="158">
        <v>30243.75</v>
      </c>
      <c r="GW36" s="158">
        <v>29640.25</v>
      </c>
      <c r="GX36" s="158">
        <v>20255.75</v>
      </c>
      <c r="GY36" s="158">
        <v>5876.5</v>
      </c>
      <c r="GZ36" s="158">
        <v>3112.5</v>
      </c>
      <c r="HA36" s="158">
        <v>215.5</v>
      </c>
      <c r="HB36" s="349">
        <v>102765.25</v>
      </c>
      <c r="HC36" s="395">
        <v>0</v>
      </c>
      <c r="HD36" s="396">
        <v>0</v>
      </c>
      <c r="HE36" s="396">
        <v>0</v>
      </c>
      <c r="HF36" s="396">
        <v>0</v>
      </c>
      <c r="HG36" s="396">
        <v>0</v>
      </c>
      <c r="HH36" s="396">
        <v>0</v>
      </c>
      <c r="HI36" s="396">
        <v>0</v>
      </c>
      <c r="HJ36" s="396">
        <v>0</v>
      </c>
      <c r="HK36" s="396">
        <v>0</v>
      </c>
      <c r="HL36" s="397">
        <v>0</v>
      </c>
      <c r="HM36" s="219">
        <v>0</v>
      </c>
      <c r="HN36" s="219">
        <v>1924.3</v>
      </c>
      <c r="HO36" s="219">
        <v>8193.5</v>
      </c>
      <c r="HP36" s="219">
        <v>26883.3</v>
      </c>
      <c r="HQ36" s="219">
        <v>29640.3</v>
      </c>
      <c r="HR36" s="219">
        <v>24757</v>
      </c>
      <c r="HS36" s="219">
        <v>8488.2999999999993</v>
      </c>
      <c r="HT36" s="219">
        <v>5187.5</v>
      </c>
      <c r="HU36" s="219">
        <v>431</v>
      </c>
      <c r="HV36" s="219">
        <v>105505.2</v>
      </c>
      <c r="HW36" s="457">
        <v>0</v>
      </c>
      <c r="HX36" s="219">
        <v>105505.2</v>
      </c>
      <c r="HY36" s="395">
        <v>0</v>
      </c>
      <c r="HZ36" s="219">
        <v>2886.5</v>
      </c>
      <c r="IA36" s="219">
        <v>10534.5</v>
      </c>
      <c r="IB36" s="219">
        <v>30243.75</v>
      </c>
      <c r="IC36" s="219">
        <v>29640.25</v>
      </c>
      <c r="ID36" s="219">
        <v>20255.75</v>
      </c>
      <c r="IE36" s="219">
        <v>5876.5</v>
      </c>
      <c r="IF36" s="219">
        <v>3112.5</v>
      </c>
      <c r="IG36" s="219">
        <v>215.5</v>
      </c>
      <c r="IH36" s="219">
        <v>102765.25</v>
      </c>
      <c r="II36" s="395">
        <v>0</v>
      </c>
      <c r="IJ36" s="219">
        <v>0</v>
      </c>
      <c r="IK36" s="219">
        <v>0</v>
      </c>
      <c r="IL36" s="219">
        <v>0</v>
      </c>
      <c r="IM36" s="219">
        <v>0</v>
      </c>
      <c r="IN36" s="219">
        <v>0</v>
      </c>
      <c r="IO36" s="219">
        <v>0</v>
      </c>
      <c r="IP36" s="219">
        <v>0</v>
      </c>
      <c r="IQ36" s="219">
        <v>0</v>
      </c>
      <c r="IR36" s="219">
        <v>0</v>
      </c>
      <c r="IS36" s="395">
        <v>0</v>
      </c>
      <c r="IT36" s="219">
        <v>1064.98</v>
      </c>
      <c r="IU36" s="219">
        <v>3554.11</v>
      </c>
      <c r="IV36" s="219">
        <v>7507.35</v>
      </c>
      <c r="IW36" s="219">
        <v>5307.8</v>
      </c>
      <c r="IX36" s="219">
        <v>2682.63</v>
      </c>
      <c r="IY36" s="219">
        <v>486.59</v>
      </c>
      <c r="IZ36" s="219">
        <v>156.55000000000001</v>
      </c>
      <c r="JA36" s="219">
        <v>2.71</v>
      </c>
      <c r="JB36" s="219">
        <v>20762.72</v>
      </c>
      <c r="JC36" s="395">
        <v>0</v>
      </c>
      <c r="JD36" s="219">
        <v>1214.3</v>
      </c>
      <c r="JE36" s="219">
        <v>5429.2</v>
      </c>
      <c r="JF36" s="219">
        <v>20210.099999999999</v>
      </c>
      <c r="JG36" s="219">
        <v>24332.5</v>
      </c>
      <c r="JH36" s="219">
        <v>21478.3</v>
      </c>
      <c r="JI36" s="219">
        <v>7785.4</v>
      </c>
      <c r="JJ36" s="219">
        <v>4926.6000000000004</v>
      </c>
      <c r="JK36" s="219">
        <v>425.6</v>
      </c>
      <c r="JL36" s="219">
        <v>85802</v>
      </c>
      <c r="JM36" s="457">
        <v>0</v>
      </c>
      <c r="JN36" s="397">
        <v>85802</v>
      </c>
      <c r="JP36" s="460"/>
      <c r="JQ36" s="460"/>
      <c r="JR36" s="460"/>
      <c r="JS36" s="460"/>
      <c r="JT36" s="460"/>
      <c r="JU36" s="460"/>
      <c r="JV36" s="460"/>
      <c r="JW36" s="460"/>
      <c r="JX36" s="460"/>
      <c r="JY36" s="460"/>
      <c r="KA36" s="460"/>
      <c r="KB36" s="460"/>
    </row>
    <row r="37" spans="1:288" x14ac:dyDescent="0.2">
      <c r="A37" s="215" t="s">
        <v>200</v>
      </c>
      <c r="B37" s="216" t="s">
        <v>285</v>
      </c>
      <c r="C37" s="217" t="s">
        <v>56</v>
      </c>
      <c r="D37" s="218" t="s">
        <v>199</v>
      </c>
      <c r="E37" s="158">
        <v>620</v>
      </c>
      <c r="F37" s="158">
        <v>2853</v>
      </c>
      <c r="G37" s="158">
        <v>6465</v>
      </c>
      <c r="H37" s="158">
        <v>8296</v>
      </c>
      <c r="I37" s="158">
        <v>5762</v>
      </c>
      <c r="J37" s="158">
        <v>4395</v>
      </c>
      <c r="K37" s="158">
        <v>3764</v>
      </c>
      <c r="L37" s="158">
        <v>551</v>
      </c>
      <c r="M37" s="349">
        <v>32706</v>
      </c>
      <c r="N37" s="158">
        <v>18</v>
      </c>
      <c r="O37" s="158">
        <v>33</v>
      </c>
      <c r="P37" s="158">
        <v>66</v>
      </c>
      <c r="Q37" s="158">
        <v>64</v>
      </c>
      <c r="R37" s="158">
        <v>55</v>
      </c>
      <c r="S37" s="158">
        <v>26</v>
      </c>
      <c r="T37" s="158">
        <v>16</v>
      </c>
      <c r="U37" s="158">
        <v>1</v>
      </c>
      <c r="V37" s="349">
        <v>279</v>
      </c>
      <c r="W37" s="158">
        <v>2</v>
      </c>
      <c r="X37" s="158">
        <v>1</v>
      </c>
      <c r="Y37" s="158">
        <v>0</v>
      </c>
      <c r="Z37" s="158">
        <v>1</v>
      </c>
      <c r="AA37" s="158">
        <v>1</v>
      </c>
      <c r="AB37" s="158">
        <v>0</v>
      </c>
      <c r="AC37" s="158">
        <v>0</v>
      </c>
      <c r="AD37" s="158">
        <v>0</v>
      </c>
      <c r="AE37" s="349">
        <v>5</v>
      </c>
      <c r="AF37" s="158">
        <v>600</v>
      </c>
      <c r="AG37" s="158">
        <v>2819</v>
      </c>
      <c r="AH37" s="158">
        <v>6399</v>
      </c>
      <c r="AI37" s="158">
        <v>8231</v>
      </c>
      <c r="AJ37" s="158">
        <v>5706</v>
      </c>
      <c r="AK37" s="158">
        <v>4369</v>
      </c>
      <c r="AL37" s="158">
        <v>3748</v>
      </c>
      <c r="AM37" s="158">
        <v>550</v>
      </c>
      <c r="AN37" s="349">
        <v>32422</v>
      </c>
      <c r="AO37" s="158">
        <v>0</v>
      </c>
      <c r="AP37" s="158">
        <v>2</v>
      </c>
      <c r="AQ37" s="158">
        <v>15</v>
      </c>
      <c r="AR37" s="158">
        <v>22</v>
      </c>
      <c r="AS37" s="158">
        <v>20</v>
      </c>
      <c r="AT37" s="158">
        <v>24</v>
      </c>
      <c r="AU37" s="158">
        <v>22</v>
      </c>
      <c r="AV37" s="158">
        <v>13</v>
      </c>
      <c r="AW37" s="349">
        <v>118</v>
      </c>
      <c r="AX37" s="158">
        <v>0</v>
      </c>
      <c r="AY37" s="158">
        <v>2</v>
      </c>
      <c r="AZ37" s="158">
        <v>15</v>
      </c>
      <c r="BA37" s="158">
        <v>22</v>
      </c>
      <c r="BB37" s="158">
        <v>20</v>
      </c>
      <c r="BC37" s="158">
        <v>24</v>
      </c>
      <c r="BD37" s="158">
        <v>22</v>
      </c>
      <c r="BE37" s="158">
        <v>13</v>
      </c>
      <c r="BF37" s="158">
        <v>0</v>
      </c>
      <c r="BG37" s="349">
        <v>118</v>
      </c>
      <c r="BH37" s="158">
        <v>0</v>
      </c>
      <c r="BI37" s="158">
        <v>602</v>
      </c>
      <c r="BJ37" s="158">
        <v>2832</v>
      </c>
      <c r="BK37" s="158">
        <v>6406</v>
      </c>
      <c r="BL37" s="158">
        <v>8229</v>
      </c>
      <c r="BM37" s="158">
        <v>5710</v>
      </c>
      <c r="BN37" s="158">
        <v>4367</v>
      </c>
      <c r="BO37" s="158">
        <v>3739</v>
      </c>
      <c r="BP37" s="158">
        <v>537</v>
      </c>
      <c r="BQ37" s="349">
        <v>32422</v>
      </c>
      <c r="BR37" s="158">
        <v>0</v>
      </c>
      <c r="BS37" s="158">
        <v>353</v>
      </c>
      <c r="BT37" s="158">
        <v>1610</v>
      </c>
      <c r="BU37" s="158">
        <v>2668</v>
      </c>
      <c r="BV37" s="158">
        <v>2550</v>
      </c>
      <c r="BW37" s="158">
        <v>1369</v>
      </c>
      <c r="BX37" s="158">
        <v>830</v>
      </c>
      <c r="BY37" s="158">
        <v>459</v>
      </c>
      <c r="BZ37" s="158">
        <v>41</v>
      </c>
      <c r="CA37" s="349">
        <v>9880</v>
      </c>
      <c r="CB37" s="158">
        <v>0</v>
      </c>
      <c r="CC37" s="158">
        <v>0</v>
      </c>
      <c r="CD37" s="158">
        <v>20</v>
      </c>
      <c r="CE37" s="158">
        <v>48</v>
      </c>
      <c r="CF37" s="158">
        <v>57</v>
      </c>
      <c r="CG37" s="158">
        <v>39</v>
      </c>
      <c r="CH37" s="158">
        <v>32</v>
      </c>
      <c r="CI37" s="158">
        <v>27</v>
      </c>
      <c r="CJ37" s="158">
        <v>2</v>
      </c>
      <c r="CK37" s="349">
        <v>225</v>
      </c>
      <c r="CL37" s="158">
        <v>0</v>
      </c>
      <c r="CM37" s="158">
        <v>1</v>
      </c>
      <c r="CN37" s="158">
        <v>2</v>
      </c>
      <c r="CO37" s="158">
        <v>3</v>
      </c>
      <c r="CP37" s="158">
        <v>3</v>
      </c>
      <c r="CQ37" s="158">
        <v>9</v>
      </c>
      <c r="CR37" s="158">
        <v>4</v>
      </c>
      <c r="CS37" s="158">
        <v>29</v>
      </c>
      <c r="CT37" s="158">
        <v>2</v>
      </c>
      <c r="CU37" s="349">
        <v>53</v>
      </c>
      <c r="CV37" s="158">
        <v>11</v>
      </c>
      <c r="CW37" s="158">
        <v>22</v>
      </c>
      <c r="CX37" s="158">
        <v>42</v>
      </c>
      <c r="CY37" s="158">
        <v>38</v>
      </c>
      <c r="CZ37" s="158">
        <v>24</v>
      </c>
      <c r="DA37" s="158">
        <v>18</v>
      </c>
      <c r="DB37" s="158">
        <v>12</v>
      </c>
      <c r="DC37" s="158">
        <v>4</v>
      </c>
      <c r="DD37" s="349">
        <v>171</v>
      </c>
      <c r="DE37" s="158">
        <v>6</v>
      </c>
      <c r="DF37" s="158">
        <v>22</v>
      </c>
      <c r="DG37" s="158">
        <v>33</v>
      </c>
      <c r="DH37" s="158">
        <v>34</v>
      </c>
      <c r="DI37" s="158">
        <v>24</v>
      </c>
      <c r="DJ37" s="158">
        <v>17</v>
      </c>
      <c r="DK37" s="158">
        <v>14</v>
      </c>
      <c r="DL37" s="158">
        <v>3</v>
      </c>
      <c r="DM37" s="349">
        <v>153</v>
      </c>
      <c r="DN37" s="158">
        <v>8</v>
      </c>
      <c r="DO37" s="158">
        <v>34</v>
      </c>
      <c r="DP37" s="158">
        <v>70</v>
      </c>
      <c r="DQ37" s="158">
        <v>48</v>
      </c>
      <c r="DR37" s="158">
        <v>42</v>
      </c>
      <c r="DS37" s="158">
        <v>27</v>
      </c>
      <c r="DT37" s="158">
        <v>19</v>
      </c>
      <c r="DU37" s="158">
        <v>5</v>
      </c>
      <c r="DV37" s="349">
        <v>253</v>
      </c>
      <c r="DW37" s="158">
        <v>0</v>
      </c>
      <c r="DX37" s="158">
        <v>0</v>
      </c>
      <c r="DY37" s="158">
        <v>0</v>
      </c>
      <c r="DZ37" s="158">
        <v>0</v>
      </c>
      <c r="EA37" s="158">
        <v>0</v>
      </c>
      <c r="EB37" s="158">
        <v>0</v>
      </c>
      <c r="EC37" s="158">
        <v>0</v>
      </c>
      <c r="ED37" s="158">
        <v>0</v>
      </c>
      <c r="EE37" s="349">
        <v>0</v>
      </c>
      <c r="EF37" s="158">
        <v>14</v>
      </c>
      <c r="EG37" s="158">
        <v>56</v>
      </c>
      <c r="EH37" s="158">
        <v>103</v>
      </c>
      <c r="EI37" s="158">
        <v>82</v>
      </c>
      <c r="EJ37" s="158">
        <v>66</v>
      </c>
      <c r="EK37" s="158">
        <v>44</v>
      </c>
      <c r="EL37" s="158">
        <v>33</v>
      </c>
      <c r="EM37" s="158">
        <v>8</v>
      </c>
      <c r="EN37" s="349">
        <v>406</v>
      </c>
      <c r="EO37" s="158">
        <v>6</v>
      </c>
      <c r="EP37" s="158">
        <v>18</v>
      </c>
      <c r="EQ37" s="158">
        <v>25</v>
      </c>
      <c r="ER37" s="158">
        <v>33</v>
      </c>
      <c r="ES37" s="158">
        <v>29</v>
      </c>
      <c r="ET37" s="158">
        <v>20</v>
      </c>
      <c r="EU37" s="158">
        <v>16</v>
      </c>
      <c r="EV37" s="158">
        <v>4</v>
      </c>
      <c r="EW37" s="349">
        <v>151</v>
      </c>
      <c r="EX37" s="158">
        <v>0</v>
      </c>
      <c r="EY37" s="158">
        <v>0</v>
      </c>
      <c r="EZ37" s="158">
        <v>0</v>
      </c>
      <c r="FA37" s="158">
        <v>0</v>
      </c>
      <c r="FB37" s="158">
        <v>0</v>
      </c>
      <c r="FC37" s="158">
        <v>0</v>
      </c>
      <c r="FD37" s="158">
        <v>0</v>
      </c>
      <c r="FE37" s="158">
        <v>0</v>
      </c>
      <c r="FF37" s="349">
        <v>0</v>
      </c>
      <c r="FG37" s="158">
        <v>0</v>
      </c>
      <c r="FH37" s="158">
        <v>1</v>
      </c>
      <c r="FI37" s="158">
        <v>3</v>
      </c>
      <c r="FJ37" s="158">
        <v>5</v>
      </c>
      <c r="FK37" s="158">
        <v>9</v>
      </c>
      <c r="FL37" s="158">
        <v>8</v>
      </c>
      <c r="FM37" s="158">
        <v>5</v>
      </c>
      <c r="FN37" s="158">
        <v>1</v>
      </c>
      <c r="FO37" s="349">
        <v>32</v>
      </c>
      <c r="FP37" s="158">
        <v>6</v>
      </c>
      <c r="FQ37" s="158">
        <v>17</v>
      </c>
      <c r="FR37" s="158">
        <v>22</v>
      </c>
      <c r="FS37" s="158">
        <v>28</v>
      </c>
      <c r="FT37" s="158">
        <v>20</v>
      </c>
      <c r="FU37" s="158">
        <v>12</v>
      </c>
      <c r="FV37" s="158">
        <v>11</v>
      </c>
      <c r="FW37" s="158">
        <v>3</v>
      </c>
      <c r="FX37" s="349">
        <v>119</v>
      </c>
      <c r="FY37" s="158">
        <v>0</v>
      </c>
      <c r="FZ37" s="158">
        <v>229</v>
      </c>
      <c r="GA37" s="158">
        <v>1144</v>
      </c>
      <c r="GB37" s="158">
        <v>3575</v>
      </c>
      <c r="GC37" s="158">
        <v>5533</v>
      </c>
      <c r="GD37" s="158">
        <v>4227</v>
      </c>
      <c r="GE37" s="158">
        <v>3456</v>
      </c>
      <c r="GF37" s="158">
        <v>3193</v>
      </c>
      <c r="GG37" s="158">
        <v>483</v>
      </c>
      <c r="GH37" s="349">
        <v>21840</v>
      </c>
      <c r="GI37" s="158">
        <v>0</v>
      </c>
      <c r="GJ37" s="158">
        <v>373</v>
      </c>
      <c r="GK37" s="158">
        <v>1688</v>
      </c>
      <c r="GL37" s="158">
        <v>2831</v>
      </c>
      <c r="GM37" s="158">
        <v>2696</v>
      </c>
      <c r="GN37" s="158">
        <v>1483</v>
      </c>
      <c r="GO37" s="158">
        <v>911</v>
      </c>
      <c r="GP37" s="158">
        <v>546</v>
      </c>
      <c r="GQ37" s="158">
        <v>54</v>
      </c>
      <c r="GR37" s="349">
        <v>10582</v>
      </c>
      <c r="GS37" s="158">
        <v>0</v>
      </c>
      <c r="GT37" s="158">
        <v>505.15</v>
      </c>
      <c r="GU37" s="158">
        <v>2389.5500000000002</v>
      </c>
      <c r="GV37" s="158">
        <v>5657.3</v>
      </c>
      <c r="GW37" s="158">
        <v>7530.7</v>
      </c>
      <c r="GX37" s="158">
        <v>5320.35</v>
      </c>
      <c r="GY37" s="158">
        <v>4128.2</v>
      </c>
      <c r="GZ37" s="158">
        <v>3588.8</v>
      </c>
      <c r="HA37" s="158">
        <v>521.35</v>
      </c>
      <c r="HB37" s="349">
        <v>29641.4</v>
      </c>
      <c r="HC37" s="395">
        <v>1</v>
      </c>
      <c r="HD37" s="396">
        <v>0</v>
      </c>
      <c r="HE37" s="396">
        <v>0</v>
      </c>
      <c r="HF37" s="396">
        <v>0</v>
      </c>
      <c r="HG37" s="396">
        <v>0</v>
      </c>
      <c r="HH37" s="396">
        <v>0</v>
      </c>
      <c r="HI37" s="396">
        <v>0</v>
      </c>
      <c r="HJ37" s="396">
        <v>0</v>
      </c>
      <c r="HK37" s="396">
        <v>0</v>
      </c>
      <c r="HL37" s="397">
        <v>1</v>
      </c>
      <c r="HM37" s="219">
        <v>-0.6</v>
      </c>
      <c r="HN37" s="219">
        <v>336.8</v>
      </c>
      <c r="HO37" s="219">
        <v>1858.5</v>
      </c>
      <c r="HP37" s="219">
        <v>5028.7</v>
      </c>
      <c r="HQ37" s="219">
        <v>7530.7</v>
      </c>
      <c r="HR37" s="219">
        <v>6502.7</v>
      </c>
      <c r="HS37" s="219">
        <v>5963</v>
      </c>
      <c r="HT37" s="219">
        <v>5981.3</v>
      </c>
      <c r="HU37" s="219">
        <v>1042.7</v>
      </c>
      <c r="HV37" s="219">
        <v>34243.800000000003</v>
      </c>
      <c r="HW37" s="457">
        <v>0</v>
      </c>
      <c r="HX37" s="219">
        <v>34243.800000000003</v>
      </c>
      <c r="HY37" s="395">
        <v>0</v>
      </c>
      <c r="HZ37" s="219">
        <v>505.15</v>
      </c>
      <c r="IA37" s="219">
        <v>2389.5500000000002</v>
      </c>
      <c r="IB37" s="219">
        <v>5657.3</v>
      </c>
      <c r="IC37" s="219">
        <v>7530.7</v>
      </c>
      <c r="ID37" s="219">
        <v>5320.35</v>
      </c>
      <c r="IE37" s="219">
        <v>4128.2</v>
      </c>
      <c r="IF37" s="219">
        <v>3588.8</v>
      </c>
      <c r="IG37" s="219">
        <v>521.35</v>
      </c>
      <c r="IH37" s="219">
        <v>29641.4</v>
      </c>
      <c r="II37" s="395">
        <v>1</v>
      </c>
      <c r="IJ37" s="219">
        <v>0</v>
      </c>
      <c r="IK37" s="219">
        <v>0</v>
      </c>
      <c r="IL37" s="219">
        <v>0</v>
      </c>
      <c r="IM37" s="219">
        <v>0</v>
      </c>
      <c r="IN37" s="219">
        <v>0</v>
      </c>
      <c r="IO37" s="219">
        <v>0</v>
      </c>
      <c r="IP37" s="219">
        <v>0</v>
      </c>
      <c r="IQ37" s="219">
        <v>0</v>
      </c>
      <c r="IR37" s="219">
        <v>1</v>
      </c>
      <c r="IS37" s="395">
        <v>0</v>
      </c>
      <c r="IT37" s="219">
        <v>138.9</v>
      </c>
      <c r="IU37" s="219">
        <v>711.53</v>
      </c>
      <c r="IV37" s="219">
        <v>942.06</v>
      </c>
      <c r="IW37" s="219">
        <v>577.44000000000005</v>
      </c>
      <c r="IX37" s="219">
        <v>194.2</v>
      </c>
      <c r="IY37" s="219">
        <v>44.34</v>
      </c>
      <c r="IZ37" s="219">
        <v>19.86</v>
      </c>
      <c r="JA37" s="219">
        <v>0</v>
      </c>
      <c r="JB37" s="219">
        <v>2628.33</v>
      </c>
      <c r="JC37" s="395">
        <v>-0.6</v>
      </c>
      <c r="JD37" s="219">
        <v>244.2</v>
      </c>
      <c r="JE37" s="219">
        <v>1305.0999999999999</v>
      </c>
      <c r="JF37" s="219">
        <v>4191.3</v>
      </c>
      <c r="JG37" s="219">
        <v>6953.3</v>
      </c>
      <c r="JH37" s="219">
        <v>6265.3</v>
      </c>
      <c r="JI37" s="219">
        <v>5898.9</v>
      </c>
      <c r="JJ37" s="219">
        <v>5948.2</v>
      </c>
      <c r="JK37" s="219">
        <v>1042.7</v>
      </c>
      <c r="JL37" s="219">
        <v>31848.400000000001</v>
      </c>
      <c r="JM37" s="457">
        <v>0</v>
      </c>
      <c r="JN37" s="397">
        <v>31848.400000000001</v>
      </c>
      <c r="JP37" s="460"/>
      <c r="JQ37" s="460"/>
      <c r="JR37" s="460"/>
      <c r="JS37" s="460"/>
      <c r="JT37" s="460"/>
      <c r="JU37" s="460"/>
      <c r="JV37" s="460"/>
      <c r="JW37" s="460"/>
      <c r="JX37" s="460"/>
      <c r="JY37" s="460"/>
      <c r="KA37" s="460"/>
      <c r="KB37" s="460"/>
    </row>
    <row r="38" spans="1:288" x14ac:dyDescent="0.2">
      <c r="A38" s="215" t="s">
        <v>201</v>
      </c>
      <c r="B38" s="216" t="s">
        <v>293</v>
      </c>
      <c r="C38" s="217" t="s">
        <v>286</v>
      </c>
      <c r="D38" s="218" t="s">
        <v>300</v>
      </c>
      <c r="E38" s="158">
        <v>27417</v>
      </c>
      <c r="F38" s="158">
        <v>28542</v>
      </c>
      <c r="G38" s="158">
        <v>33877</v>
      </c>
      <c r="H38" s="158">
        <v>19375</v>
      </c>
      <c r="I38" s="158">
        <v>10897</v>
      </c>
      <c r="J38" s="158">
        <v>4512</v>
      </c>
      <c r="K38" s="158">
        <v>2680</v>
      </c>
      <c r="L38" s="158">
        <v>186</v>
      </c>
      <c r="M38" s="349">
        <v>127486</v>
      </c>
      <c r="N38" s="158">
        <v>1713</v>
      </c>
      <c r="O38" s="158">
        <v>1255</v>
      </c>
      <c r="P38" s="158">
        <v>2712</v>
      </c>
      <c r="Q38" s="158">
        <v>966</v>
      </c>
      <c r="R38" s="158">
        <v>288</v>
      </c>
      <c r="S38" s="158">
        <v>87</v>
      </c>
      <c r="T38" s="158">
        <v>80</v>
      </c>
      <c r="U38" s="158">
        <v>16</v>
      </c>
      <c r="V38" s="349">
        <v>7117</v>
      </c>
      <c r="W38" s="158">
        <v>0</v>
      </c>
      <c r="X38" s="158">
        <v>0</v>
      </c>
      <c r="Y38" s="158">
        <v>0</v>
      </c>
      <c r="Z38" s="158">
        <v>0</v>
      </c>
      <c r="AA38" s="158">
        <v>0</v>
      </c>
      <c r="AB38" s="158">
        <v>0</v>
      </c>
      <c r="AC38" s="158">
        <v>0</v>
      </c>
      <c r="AD38" s="158">
        <v>0</v>
      </c>
      <c r="AE38" s="349">
        <v>0</v>
      </c>
      <c r="AF38" s="158">
        <v>25704</v>
      </c>
      <c r="AG38" s="158">
        <v>27287</v>
      </c>
      <c r="AH38" s="158">
        <v>31165</v>
      </c>
      <c r="AI38" s="158">
        <v>18409</v>
      </c>
      <c r="AJ38" s="158">
        <v>10609</v>
      </c>
      <c r="AK38" s="158">
        <v>4425</v>
      </c>
      <c r="AL38" s="158">
        <v>2600</v>
      </c>
      <c r="AM38" s="158">
        <v>170</v>
      </c>
      <c r="AN38" s="349">
        <v>120369</v>
      </c>
      <c r="AO38" s="158">
        <v>38</v>
      </c>
      <c r="AP38" s="158">
        <v>54</v>
      </c>
      <c r="AQ38" s="158">
        <v>103</v>
      </c>
      <c r="AR38" s="158">
        <v>94</v>
      </c>
      <c r="AS38" s="158">
        <v>55</v>
      </c>
      <c r="AT38" s="158">
        <v>37</v>
      </c>
      <c r="AU38" s="158">
        <v>36</v>
      </c>
      <c r="AV38" s="158">
        <v>24</v>
      </c>
      <c r="AW38" s="349">
        <v>441</v>
      </c>
      <c r="AX38" s="158">
        <v>38</v>
      </c>
      <c r="AY38" s="158">
        <v>54</v>
      </c>
      <c r="AZ38" s="158">
        <v>103</v>
      </c>
      <c r="BA38" s="158">
        <v>94</v>
      </c>
      <c r="BB38" s="158">
        <v>55</v>
      </c>
      <c r="BC38" s="158">
        <v>37</v>
      </c>
      <c r="BD38" s="158">
        <v>36</v>
      </c>
      <c r="BE38" s="158">
        <v>24</v>
      </c>
      <c r="BF38" s="158">
        <v>0</v>
      </c>
      <c r="BG38" s="349">
        <v>441</v>
      </c>
      <c r="BH38" s="158">
        <v>38</v>
      </c>
      <c r="BI38" s="158">
        <v>25720</v>
      </c>
      <c r="BJ38" s="158">
        <v>27336</v>
      </c>
      <c r="BK38" s="158">
        <v>31156</v>
      </c>
      <c r="BL38" s="158">
        <v>18370</v>
      </c>
      <c r="BM38" s="158">
        <v>10591</v>
      </c>
      <c r="BN38" s="158">
        <v>4424</v>
      </c>
      <c r="BO38" s="158">
        <v>2588</v>
      </c>
      <c r="BP38" s="158">
        <v>146</v>
      </c>
      <c r="BQ38" s="349">
        <v>120369</v>
      </c>
      <c r="BR38" s="158">
        <v>28</v>
      </c>
      <c r="BS38" s="158">
        <v>15539</v>
      </c>
      <c r="BT38" s="158">
        <v>12179</v>
      </c>
      <c r="BU38" s="158">
        <v>10078</v>
      </c>
      <c r="BV38" s="158">
        <v>5004</v>
      </c>
      <c r="BW38" s="158">
        <v>2450</v>
      </c>
      <c r="BX38" s="158">
        <v>848</v>
      </c>
      <c r="BY38" s="158">
        <v>420</v>
      </c>
      <c r="BZ38" s="158">
        <v>8</v>
      </c>
      <c r="CA38" s="349">
        <v>46554</v>
      </c>
      <c r="CB38" s="158">
        <v>0</v>
      </c>
      <c r="CC38" s="158">
        <v>320</v>
      </c>
      <c r="CD38" s="158">
        <v>371</v>
      </c>
      <c r="CE38" s="158">
        <v>356</v>
      </c>
      <c r="CF38" s="158">
        <v>164</v>
      </c>
      <c r="CG38" s="158">
        <v>74</v>
      </c>
      <c r="CH38" s="158">
        <v>24</v>
      </c>
      <c r="CI38" s="158">
        <v>12</v>
      </c>
      <c r="CJ38" s="158">
        <v>0</v>
      </c>
      <c r="CK38" s="349">
        <v>1321</v>
      </c>
      <c r="CL38" s="158">
        <v>0</v>
      </c>
      <c r="CM38" s="158">
        <v>5</v>
      </c>
      <c r="CN38" s="158">
        <v>17</v>
      </c>
      <c r="CO38" s="158">
        <v>26</v>
      </c>
      <c r="CP38" s="158">
        <v>22</v>
      </c>
      <c r="CQ38" s="158">
        <v>29</v>
      </c>
      <c r="CR38" s="158">
        <v>36</v>
      </c>
      <c r="CS38" s="158">
        <v>52</v>
      </c>
      <c r="CT38" s="158">
        <v>13</v>
      </c>
      <c r="CU38" s="349">
        <v>200</v>
      </c>
      <c r="CV38" s="158">
        <v>454</v>
      </c>
      <c r="CW38" s="158">
        <v>341</v>
      </c>
      <c r="CX38" s="158">
        <v>357</v>
      </c>
      <c r="CY38" s="158">
        <v>302</v>
      </c>
      <c r="CZ38" s="158">
        <v>225</v>
      </c>
      <c r="DA38" s="158">
        <v>71</v>
      </c>
      <c r="DB38" s="158">
        <v>53</v>
      </c>
      <c r="DC38" s="158">
        <v>7</v>
      </c>
      <c r="DD38" s="349">
        <v>1810</v>
      </c>
      <c r="DE38" s="158">
        <v>663</v>
      </c>
      <c r="DF38" s="158">
        <v>661</v>
      </c>
      <c r="DG38" s="158">
        <v>444</v>
      </c>
      <c r="DH38" s="158">
        <v>204</v>
      </c>
      <c r="DI38" s="158">
        <v>112</v>
      </c>
      <c r="DJ38" s="158">
        <v>51</v>
      </c>
      <c r="DK38" s="158">
        <v>39</v>
      </c>
      <c r="DL38" s="158">
        <v>3</v>
      </c>
      <c r="DM38" s="349">
        <v>2177</v>
      </c>
      <c r="DN38" s="158">
        <v>309</v>
      </c>
      <c r="DO38" s="158">
        <v>279</v>
      </c>
      <c r="DP38" s="158">
        <v>179</v>
      </c>
      <c r="DQ38" s="158">
        <v>103</v>
      </c>
      <c r="DR38" s="158">
        <v>62</v>
      </c>
      <c r="DS38" s="158">
        <v>22</v>
      </c>
      <c r="DT38" s="158">
        <v>18</v>
      </c>
      <c r="DU38" s="158">
        <v>2</v>
      </c>
      <c r="DV38" s="349">
        <v>974</v>
      </c>
      <c r="DW38" s="158">
        <v>28</v>
      </c>
      <c r="DX38" s="158">
        <v>27</v>
      </c>
      <c r="DY38" s="158">
        <v>17</v>
      </c>
      <c r="DZ38" s="158">
        <v>5</v>
      </c>
      <c r="EA38" s="158">
        <v>4</v>
      </c>
      <c r="EB38" s="158">
        <v>5</v>
      </c>
      <c r="EC38" s="158">
        <v>1</v>
      </c>
      <c r="ED38" s="158">
        <v>0</v>
      </c>
      <c r="EE38" s="349">
        <v>87</v>
      </c>
      <c r="EF38" s="158">
        <v>1000</v>
      </c>
      <c r="EG38" s="158">
        <v>967</v>
      </c>
      <c r="EH38" s="158">
        <v>640</v>
      </c>
      <c r="EI38" s="158">
        <v>312</v>
      </c>
      <c r="EJ38" s="158">
        <v>178</v>
      </c>
      <c r="EK38" s="158">
        <v>78</v>
      </c>
      <c r="EL38" s="158">
        <v>58</v>
      </c>
      <c r="EM38" s="158">
        <v>5</v>
      </c>
      <c r="EN38" s="349">
        <v>3238</v>
      </c>
      <c r="EO38" s="158">
        <v>165</v>
      </c>
      <c r="EP38" s="158">
        <v>220</v>
      </c>
      <c r="EQ38" s="158">
        <v>188</v>
      </c>
      <c r="ER38" s="158">
        <v>79</v>
      </c>
      <c r="ES38" s="158">
        <v>39</v>
      </c>
      <c r="ET38" s="158">
        <v>30</v>
      </c>
      <c r="EU38" s="158">
        <v>25</v>
      </c>
      <c r="EV38" s="158">
        <v>1</v>
      </c>
      <c r="EW38" s="349">
        <v>747</v>
      </c>
      <c r="EX38" s="158">
        <v>0</v>
      </c>
      <c r="EY38" s="158">
        <v>0</v>
      </c>
      <c r="EZ38" s="158">
        <v>0</v>
      </c>
      <c r="FA38" s="158">
        <v>0</v>
      </c>
      <c r="FB38" s="158">
        <v>0</v>
      </c>
      <c r="FC38" s="158">
        <v>0</v>
      </c>
      <c r="FD38" s="158">
        <v>0</v>
      </c>
      <c r="FE38" s="158">
        <v>0</v>
      </c>
      <c r="FF38" s="349">
        <v>0</v>
      </c>
      <c r="FG38" s="158">
        <v>8</v>
      </c>
      <c r="FH38" s="158">
        <v>17</v>
      </c>
      <c r="FI38" s="158">
        <v>9</v>
      </c>
      <c r="FJ38" s="158">
        <v>7</v>
      </c>
      <c r="FK38" s="158">
        <v>6</v>
      </c>
      <c r="FL38" s="158">
        <v>1</v>
      </c>
      <c r="FM38" s="158">
        <v>3</v>
      </c>
      <c r="FN38" s="158">
        <v>0</v>
      </c>
      <c r="FO38" s="349">
        <v>51</v>
      </c>
      <c r="FP38" s="158">
        <v>157</v>
      </c>
      <c r="FQ38" s="158">
        <v>203</v>
      </c>
      <c r="FR38" s="158">
        <v>179</v>
      </c>
      <c r="FS38" s="158">
        <v>72</v>
      </c>
      <c r="FT38" s="158">
        <v>33</v>
      </c>
      <c r="FU38" s="158">
        <v>29</v>
      </c>
      <c r="FV38" s="158">
        <v>22</v>
      </c>
      <c r="FW38" s="158">
        <v>1</v>
      </c>
      <c r="FX38" s="349">
        <v>696</v>
      </c>
      <c r="FY38" s="158">
        <v>10</v>
      </c>
      <c r="FZ38" s="158">
        <v>9506</v>
      </c>
      <c r="GA38" s="158">
        <v>14457</v>
      </c>
      <c r="GB38" s="158">
        <v>20498</v>
      </c>
      <c r="GC38" s="158">
        <v>13068</v>
      </c>
      <c r="GD38" s="158">
        <v>7968</v>
      </c>
      <c r="GE38" s="158">
        <v>3488</v>
      </c>
      <c r="GF38" s="158">
        <v>2085</v>
      </c>
      <c r="GG38" s="158">
        <v>123</v>
      </c>
      <c r="GH38" s="349">
        <v>71203</v>
      </c>
      <c r="GI38" s="158">
        <v>28</v>
      </c>
      <c r="GJ38" s="158">
        <v>16214</v>
      </c>
      <c r="GK38" s="158">
        <v>12879</v>
      </c>
      <c r="GL38" s="158">
        <v>10658</v>
      </c>
      <c r="GM38" s="158">
        <v>5302</v>
      </c>
      <c r="GN38" s="158">
        <v>2623</v>
      </c>
      <c r="GO38" s="158">
        <v>936</v>
      </c>
      <c r="GP38" s="158">
        <v>503</v>
      </c>
      <c r="GQ38" s="158">
        <v>23</v>
      </c>
      <c r="GR38" s="349">
        <v>49166</v>
      </c>
      <c r="GS38" s="158">
        <v>31</v>
      </c>
      <c r="GT38" s="158">
        <v>21454.75</v>
      </c>
      <c r="GU38" s="158">
        <v>23922.5</v>
      </c>
      <c r="GV38" s="158">
        <v>28364</v>
      </c>
      <c r="GW38" s="158">
        <v>16964.5</v>
      </c>
      <c r="GX38" s="158">
        <v>9883.5</v>
      </c>
      <c r="GY38" s="158">
        <v>4168</v>
      </c>
      <c r="GZ38" s="158">
        <v>2436.5</v>
      </c>
      <c r="HA38" s="158">
        <v>135.5</v>
      </c>
      <c r="HB38" s="349">
        <v>107360.25</v>
      </c>
      <c r="HC38" s="395">
        <v>0</v>
      </c>
      <c r="HD38" s="396">
        <v>0</v>
      </c>
      <c r="HE38" s="396">
        <v>0</v>
      </c>
      <c r="HF38" s="396">
        <v>0</v>
      </c>
      <c r="HG38" s="396">
        <v>0</v>
      </c>
      <c r="HH38" s="396">
        <v>0</v>
      </c>
      <c r="HI38" s="396">
        <v>0</v>
      </c>
      <c r="HJ38" s="396">
        <v>0</v>
      </c>
      <c r="HK38" s="396">
        <v>0</v>
      </c>
      <c r="HL38" s="397">
        <v>0</v>
      </c>
      <c r="HM38" s="219">
        <v>17.2</v>
      </c>
      <c r="HN38" s="219">
        <v>14303.2</v>
      </c>
      <c r="HO38" s="219">
        <v>18606.400000000001</v>
      </c>
      <c r="HP38" s="219">
        <v>25212.400000000001</v>
      </c>
      <c r="HQ38" s="219">
        <v>16964.5</v>
      </c>
      <c r="HR38" s="219">
        <v>12079.8</v>
      </c>
      <c r="HS38" s="219">
        <v>6020.4</v>
      </c>
      <c r="HT38" s="219">
        <v>4060.8</v>
      </c>
      <c r="HU38" s="219">
        <v>271</v>
      </c>
      <c r="HV38" s="219">
        <v>97535.7</v>
      </c>
      <c r="HW38" s="457">
        <v>5.7</v>
      </c>
      <c r="HX38" s="219">
        <v>97541.4</v>
      </c>
      <c r="HY38" s="395">
        <v>31</v>
      </c>
      <c r="HZ38" s="219">
        <v>21454.75</v>
      </c>
      <c r="IA38" s="219">
        <v>23922.5</v>
      </c>
      <c r="IB38" s="219">
        <v>28364</v>
      </c>
      <c r="IC38" s="219">
        <v>16964.5</v>
      </c>
      <c r="ID38" s="219">
        <v>9883.5</v>
      </c>
      <c r="IE38" s="219">
        <v>4168</v>
      </c>
      <c r="IF38" s="219">
        <v>2436.5</v>
      </c>
      <c r="IG38" s="219">
        <v>135.5</v>
      </c>
      <c r="IH38" s="219">
        <v>107360.25</v>
      </c>
      <c r="II38" s="395">
        <v>0</v>
      </c>
      <c r="IJ38" s="219">
        <v>0</v>
      </c>
      <c r="IK38" s="219">
        <v>0</v>
      </c>
      <c r="IL38" s="219">
        <v>0</v>
      </c>
      <c r="IM38" s="219">
        <v>0</v>
      </c>
      <c r="IN38" s="219">
        <v>0</v>
      </c>
      <c r="IO38" s="219">
        <v>0</v>
      </c>
      <c r="IP38" s="219">
        <v>0</v>
      </c>
      <c r="IQ38" s="219">
        <v>0</v>
      </c>
      <c r="IR38" s="219">
        <v>0</v>
      </c>
      <c r="IS38" s="395">
        <v>31.21</v>
      </c>
      <c r="IT38" s="219">
        <v>6612.41</v>
      </c>
      <c r="IU38" s="219">
        <v>5365.83</v>
      </c>
      <c r="IV38" s="219">
        <v>4080.05</v>
      </c>
      <c r="IW38" s="219">
        <v>1263.81</v>
      </c>
      <c r="IX38" s="219">
        <v>372.89</v>
      </c>
      <c r="IY38" s="219">
        <v>91.18</v>
      </c>
      <c r="IZ38" s="219">
        <v>28.63</v>
      </c>
      <c r="JA38" s="219">
        <v>0</v>
      </c>
      <c r="JB38" s="219">
        <v>17846.009999999998</v>
      </c>
      <c r="JC38" s="395">
        <v>-0.1</v>
      </c>
      <c r="JD38" s="219">
        <v>9894.9</v>
      </c>
      <c r="JE38" s="219">
        <v>14433</v>
      </c>
      <c r="JF38" s="219">
        <v>21585.7</v>
      </c>
      <c r="JG38" s="219">
        <v>15700.7</v>
      </c>
      <c r="JH38" s="219">
        <v>11624.1</v>
      </c>
      <c r="JI38" s="219">
        <v>5888.7</v>
      </c>
      <c r="JJ38" s="219">
        <v>4013.1</v>
      </c>
      <c r="JK38" s="219">
        <v>271</v>
      </c>
      <c r="JL38" s="219">
        <v>83411.100000000006</v>
      </c>
      <c r="JM38" s="457">
        <v>5.7</v>
      </c>
      <c r="JN38" s="397">
        <v>83416.800000000003</v>
      </c>
      <c r="JP38" s="460"/>
      <c r="JQ38" s="460"/>
      <c r="JR38" s="460"/>
      <c r="JS38" s="460"/>
      <c r="JT38" s="460"/>
      <c r="JU38" s="460"/>
      <c r="JV38" s="460"/>
      <c r="JW38" s="460"/>
      <c r="JX38" s="460"/>
      <c r="JY38" s="460"/>
      <c r="KA38" s="460"/>
      <c r="KB38" s="460"/>
    </row>
    <row r="39" spans="1:288" x14ac:dyDescent="0.2">
      <c r="A39" s="215" t="s">
        <v>203</v>
      </c>
      <c r="B39" s="216" t="s">
        <v>293</v>
      </c>
      <c r="C39" s="217" t="s">
        <v>294</v>
      </c>
      <c r="D39" s="218" t="s">
        <v>202</v>
      </c>
      <c r="E39" s="158">
        <v>49159</v>
      </c>
      <c r="F39" s="158">
        <v>71987</v>
      </c>
      <c r="G39" s="158">
        <v>37934</v>
      </c>
      <c r="H39" s="158">
        <v>17399</v>
      </c>
      <c r="I39" s="158">
        <v>9361</v>
      </c>
      <c r="J39" s="158">
        <v>4686</v>
      </c>
      <c r="K39" s="158">
        <v>2817</v>
      </c>
      <c r="L39" s="158">
        <v>331</v>
      </c>
      <c r="M39" s="349">
        <v>193674</v>
      </c>
      <c r="N39" s="158">
        <v>1419</v>
      </c>
      <c r="O39" s="158">
        <v>1155</v>
      </c>
      <c r="P39" s="158">
        <v>1121</v>
      </c>
      <c r="Q39" s="158">
        <v>988</v>
      </c>
      <c r="R39" s="158">
        <v>869</v>
      </c>
      <c r="S39" s="158">
        <v>164</v>
      </c>
      <c r="T39" s="158">
        <v>38</v>
      </c>
      <c r="U39" s="158">
        <v>13</v>
      </c>
      <c r="V39" s="349">
        <v>5767</v>
      </c>
      <c r="W39" s="158">
        <v>0</v>
      </c>
      <c r="X39" s="158">
        <v>0</v>
      </c>
      <c r="Y39" s="158">
        <v>0</v>
      </c>
      <c r="Z39" s="158">
        <v>0</v>
      </c>
      <c r="AA39" s="158">
        <v>0</v>
      </c>
      <c r="AB39" s="158">
        <v>0</v>
      </c>
      <c r="AC39" s="158">
        <v>0</v>
      </c>
      <c r="AD39" s="158">
        <v>0</v>
      </c>
      <c r="AE39" s="349">
        <v>0</v>
      </c>
      <c r="AF39" s="158">
        <v>47740</v>
      </c>
      <c r="AG39" s="158">
        <v>70832</v>
      </c>
      <c r="AH39" s="158">
        <v>36813</v>
      </c>
      <c r="AI39" s="158">
        <v>16411</v>
      </c>
      <c r="AJ39" s="158">
        <v>8492</v>
      </c>
      <c r="AK39" s="158">
        <v>4522</v>
      </c>
      <c r="AL39" s="158">
        <v>2779</v>
      </c>
      <c r="AM39" s="158">
        <v>318</v>
      </c>
      <c r="AN39" s="349">
        <v>187907</v>
      </c>
      <c r="AO39" s="158">
        <v>29</v>
      </c>
      <c r="AP39" s="158">
        <v>224</v>
      </c>
      <c r="AQ39" s="158">
        <v>163</v>
      </c>
      <c r="AR39" s="158">
        <v>99</v>
      </c>
      <c r="AS39" s="158">
        <v>50</v>
      </c>
      <c r="AT39" s="158">
        <v>34</v>
      </c>
      <c r="AU39" s="158">
        <v>34</v>
      </c>
      <c r="AV39" s="158">
        <v>29</v>
      </c>
      <c r="AW39" s="349">
        <v>662</v>
      </c>
      <c r="AX39" s="158">
        <v>29</v>
      </c>
      <c r="AY39" s="158">
        <v>224</v>
      </c>
      <c r="AZ39" s="158">
        <v>163</v>
      </c>
      <c r="BA39" s="158">
        <v>99</v>
      </c>
      <c r="BB39" s="158">
        <v>50</v>
      </c>
      <c r="BC39" s="158">
        <v>34</v>
      </c>
      <c r="BD39" s="158">
        <v>34</v>
      </c>
      <c r="BE39" s="158">
        <v>29</v>
      </c>
      <c r="BF39" s="158">
        <v>0</v>
      </c>
      <c r="BG39" s="349">
        <v>662</v>
      </c>
      <c r="BH39" s="158">
        <v>29</v>
      </c>
      <c r="BI39" s="158">
        <v>47935</v>
      </c>
      <c r="BJ39" s="158">
        <v>70771</v>
      </c>
      <c r="BK39" s="158">
        <v>36749</v>
      </c>
      <c r="BL39" s="158">
        <v>16362</v>
      </c>
      <c r="BM39" s="158">
        <v>8476</v>
      </c>
      <c r="BN39" s="158">
        <v>4522</v>
      </c>
      <c r="BO39" s="158">
        <v>2774</v>
      </c>
      <c r="BP39" s="158">
        <v>289</v>
      </c>
      <c r="BQ39" s="349">
        <v>187907</v>
      </c>
      <c r="BR39" s="158">
        <v>7</v>
      </c>
      <c r="BS39" s="158">
        <v>22885</v>
      </c>
      <c r="BT39" s="158">
        <v>21876</v>
      </c>
      <c r="BU39" s="158">
        <v>9944</v>
      </c>
      <c r="BV39" s="158">
        <v>3874</v>
      </c>
      <c r="BW39" s="158">
        <v>1717</v>
      </c>
      <c r="BX39" s="158">
        <v>663</v>
      </c>
      <c r="BY39" s="158">
        <v>361</v>
      </c>
      <c r="BZ39" s="158">
        <v>23</v>
      </c>
      <c r="CA39" s="349">
        <v>61350</v>
      </c>
      <c r="CB39" s="158">
        <v>0</v>
      </c>
      <c r="CC39" s="158">
        <v>381</v>
      </c>
      <c r="CD39" s="158">
        <v>736</v>
      </c>
      <c r="CE39" s="158">
        <v>405</v>
      </c>
      <c r="CF39" s="158">
        <v>172</v>
      </c>
      <c r="CG39" s="158">
        <v>68</v>
      </c>
      <c r="CH39" s="158">
        <v>19</v>
      </c>
      <c r="CI39" s="158">
        <v>15</v>
      </c>
      <c r="CJ39" s="158">
        <v>2</v>
      </c>
      <c r="CK39" s="349">
        <v>1798</v>
      </c>
      <c r="CL39" s="158">
        <v>0</v>
      </c>
      <c r="CM39" s="158">
        <v>26</v>
      </c>
      <c r="CN39" s="158">
        <v>64</v>
      </c>
      <c r="CO39" s="158">
        <v>68</v>
      </c>
      <c r="CP39" s="158">
        <v>28</v>
      </c>
      <c r="CQ39" s="158">
        <v>27</v>
      </c>
      <c r="CR39" s="158">
        <v>35</v>
      </c>
      <c r="CS39" s="158">
        <v>45</v>
      </c>
      <c r="CT39" s="158">
        <v>21</v>
      </c>
      <c r="CU39" s="349">
        <v>314</v>
      </c>
      <c r="CV39" s="158">
        <v>624</v>
      </c>
      <c r="CW39" s="158">
        <v>652</v>
      </c>
      <c r="CX39" s="158">
        <v>416</v>
      </c>
      <c r="CY39" s="158">
        <v>288</v>
      </c>
      <c r="CZ39" s="158">
        <v>119</v>
      </c>
      <c r="DA39" s="158">
        <v>49</v>
      </c>
      <c r="DB39" s="158">
        <v>16</v>
      </c>
      <c r="DC39" s="158">
        <v>7</v>
      </c>
      <c r="DD39" s="349">
        <v>2171</v>
      </c>
      <c r="DE39" s="158">
        <v>0</v>
      </c>
      <c r="DF39" s="158">
        <v>0</v>
      </c>
      <c r="DG39" s="158">
        <v>0</v>
      </c>
      <c r="DH39" s="158">
        <v>0</v>
      </c>
      <c r="DI39" s="158">
        <v>0</v>
      </c>
      <c r="DJ39" s="158">
        <v>0</v>
      </c>
      <c r="DK39" s="158">
        <v>0</v>
      </c>
      <c r="DL39" s="158">
        <v>0</v>
      </c>
      <c r="DM39" s="349">
        <v>0</v>
      </c>
      <c r="DN39" s="158">
        <v>1079</v>
      </c>
      <c r="DO39" s="158">
        <v>852</v>
      </c>
      <c r="DP39" s="158">
        <v>416</v>
      </c>
      <c r="DQ39" s="158">
        <v>144</v>
      </c>
      <c r="DR39" s="158">
        <v>66</v>
      </c>
      <c r="DS39" s="158">
        <v>39</v>
      </c>
      <c r="DT39" s="158">
        <v>23</v>
      </c>
      <c r="DU39" s="158">
        <v>8</v>
      </c>
      <c r="DV39" s="349">
        <v>2627</v>
      </c>
      <c r="DW39" s="158">
        <v>172</v>
      </c>
      <c r="DX39" s="158">
        <v>115</v>
      </c>
      <c r="DY39" s="158">
        <v>56</v>
      </c>
      <c r="DZ39" s="158">
        <v>29</v>
      </c>
      <c r="EA39" s="158">
        <v>14</v>
      </c>
      <c r="EB39" s="158">
        <v>11</v>
      </c>
      <c r="EC39" s="158">
        <v>4</v>
      </c>
      <c r="ED39" s="158">
        <v>2</v>
      </c>
      <c r="EE39" s="349">
        <v>403</v>
      </c>
      <c r="EF39" s="158">
        <v>1251</v>
      </c>
      <c r="EG39" s="158">
        <v>967</v>
      </c>
      <c r="EH39" s="158">
        <v>472</v>
      </c>
      <c r="EI39" s="158">
        <v>173</v>
      </c>
      <c r="EJ39" s="158">
        <v>80</v>
      </c>
      <c r="EK39" s="158">
        <v>50</v>
      </c>
      <c r="EL39" s="158">
        <v>27</v>
      </c>
      <c r="EM39" s="158">
        <v>10</v>
      </c>
      <c r="EN39" s="349">
        <v>3030</v>
      </c>
      <c r="EO39" s="158">
        <v>473</v>
      </c>
      <c r="EP39" s="158">
        <v>405</v>
      </c>
      <c r="EQ39" s="158">
        <v>193</v>
      </c>
      <c r="ER39" s="158">
        <v>84</v>
      </c>
      <c r="ES39" s="158">
        <v>44</v>
      </c>
      <c r="ET39" s="158">
        <v>34</v>
      </c>
      <c r="EU39" s="158">
        <v>17</v>
      </c>
      <c r="EV39" s="158">
        <v>4</v>
      </c>
      <c r="EW39" s="349">
        <v>1254</v>
      </c>
      <c r="EX39" s="158">
        <v>0</v>
      </c>
      <c r="EY39" s="158">
        <v>0</v>
      </c>
      <c r="EZ39" s="158">
        <v>0</v>
      </c>
      <c r="FA39" s="158">
        <v>0</v>
      </c>
      <c r="FB39" s="158">
        <v>0</v>
      </c>
      <c r="FC39" s="158">
        <v>0</v>
      </c>
      <c r="FD39" s="158">
        <v>0</v>
      </c>
      <c r="FE39" s="158">
        <v>0</v>
      </c>
      <c r="FF39" s="349">
        <v>0</v>
      </c>
      <c r="FG39" s="158">
        <v>31</v>
      </c>
      <c r="FH39" s="158">
        <v>39</v>
      </c>
      <c r="FI39" s="158">
        <v>19</v>
      </c>
      <c r="FJ39" s="158">
        <v>6</v>
      </c>
      <c r="FK39" s="158">
        <v>8</v>
      </c>
      <c r="FL39" s="158">
        <v>8</v>
      </c>
      <c r="FM39" s="158">
        <v>2</v>
      </c>
      <c r="FN39" s="158">
        <v>0</v>
      </c>
      <c r="FO39" s="349">
        <v>113</v>
      </c>
      <c r="FP39" s="158">
        <v>442</v>
      </c>
      <c r="FQ39" s="158">
        <v>366</v>
      </c>
      <c r="FR39" s="158">
        <v>174</v>
      </c>
      <c r="FS39" s="158">
        <v>78</v>
      </c>
      <c r="FT39" s="158">
        <v>36</v>
      </c>
      <c r="FU39" s="158">
        <v>26</v>
      </c>
      <c r="FV39" s="158">
        <v>15</v>
      </c>
      <c r="FW39" s="158">
        <v>4</v>
      </c>
      <c r="FX39" s="349">
        <v>1141</v>
      </c>
      <c r="FY39" s="158">
        <v>22</v>
      </c>
      <c r="FZ39" s="158">
        <v>23392</v>
      </c>
      <c r="GA39" s="158">
        <v>47128</v>
      </c>
      <c r="GB39" s="158">
        <v>25860</v>
      </c>
      <c r="GC39" s="158">
        <v>12115</v>
      </c>
      <c r="GD39" s="158">
        <v>6584</v>
      </c>
      <c r="GE39" s="158">
        <v>3755</v>
      </c>
      <c r="GF39" s="158">
        <v>2326</v>
      </c>
      <c r="GG39" s="158">
        <v>233</v>
      </c>
      <c r="GH39" s="349">
        <v>121415</v>
      </c>
      <c r="GI39" s="158">
        <v>7</v>
      </c>
      <c r="GJ39" s="158">
        <v>24543</v>
      </c>
      <c r="GK39" s="158">
        <v>23643</v>
      </c>
      <c r="GL39" s="158">
        <v>10889</v>
      </c>
      <c r="GM39" s="158">
        <v>4247</v>
      </c>
      <c r="GN39" s="158">
        <v>1892</v>
      </c>
      <c r="GO39" s="158">
        <v>767</v>
      </c>
      <c r="GP39" s="158">
        <v>448</v>
      </c>
      <c r="GQ39" s="158">
        <v>56</v>
      </c>
      <c r="GR39" s="349">
        <v>66492</v>
      </c>
      <c r="GS39" s="158">
        <v>27.25</v>
      </c>
      <c r="GT39" s="158">
        <v>42051.199999999997</v>
      </c>
      <c r="GU39" s="158">
        <v>65001.55</v>
      </c>
      <c r="GV39" s="158">
        <v>34075.050000000003</v>
      </c>
      <c r="GW39" s="158">
        <v>15321.05</v>
      </c>
      <c r="GX39" s="158">
        <v>8004.25</v>
      </c>
      <c r="GY39" s="158">
        <v>4323.75</v>
      </c>
      <c r="GZ39" s="158">
        <v>2651.45</v>
      </c>
      <c r="HA39" s="158">
        <v>271.64999999999998</v>
      </c>
      <c r="HB39" s="349">
        <v>171727.2</v>
      </c>
      <c r="HC39" s="395">
        <v>3.88</v>
      </c>
      <c r="HD39" s="396">
        <v>0</v>
      </c>
      <c r="HE39" s="396">
        <v>0</v>
      </c>
      <c r="HF39" s="396">
        <v>0</v>
      </c>
      <c r="HG39" s="396">
        <v>0</v>
      </c>
      <c r="HH39" s="396">
        <v>0</v>
      </c>
      <c r="HI39" s="396">
        <v>0</v>
      </c>
      <c r="HJ39" s="396">
        <v>0</v>
      </c>
      <c r="HK39" s="396">
        <v>0</v>
      </c>
      <c r="HL39" s="397">
        <v>3.88</v>
      </c>
      <c r="HM39" s="219">
        <v>13</v>
      </c>
      <c r="HN39" s="219">
        <v>28034.1</v>
      </c>
      <c r="HO39" s="219">
        <v>50556.800000000003</v>
      </c>
      <c r="HP39" s="219">
        <v>30288.9</v>
      </c>
      <c r="HQ39" s="219">
        <v>15321.1</v>
      </c>
      <c r="HR39" s="219">
        <v>9783</v>
      </c>
      <c r="HS39" s="219">
        <v>6245.4</v>
      </c>
      <c r="HT39" s="219">
        <v>4419.1000000000004</v>
      </c>
      <c r="HU39" s="219">
        <v>543.29999999999995</v>
      </c>
      <c r="HV39" s="219">
        <v>145204.70000000001</v>
      </c>
      <c r="HW39" s="457">
        <v>17.8</v>
      </c>
      <c r="HX39" s="219">
        <v>145222.5</v>
      </c>
      <c r="HY39" s="395">
        <v>27.25</v>
      </c>
      <c r="HZ39" s="219">
        <v>42051.199999999997</v>
      </c>
      <c r="IA39" s="219">
        <v>65001.55</v>
      </c>
      <c r="IB39" s="219">
        <v>34075.050000000003</v>
      </c>
      <c r="IC39" s="219">
        <v>15321.05</v>
      </c>
      <c r="ID39" s="219">
        <v>8004.25</v>
      </c>
      <c r="IE39" s="219">
        <v>4323.75</v>
      </c>
      <c r="IF39" s="219">
        <v>2651.45</v>
      </c>
      <c r="IG39" s="219">
        <v>271.64999999999998</v>
      </c>
      <c r="IH39" s="219">
        <v>171727.2</v>
      </c>
      <c r="II39" s="395">
        <v>3.88</v>
      </c>
      <c r="IJ39" s="219">
        <v>0</v>
      </c>
      <c r="IK39" s="219">
        <v>0</v>
      </c>
      <c r="IL39" s="219">
        <v>0</v>
      </c>
      <c r="IM39" s="219">
        <v>0</v>
      </c>
      <c r="IN39" s="219">
        <v>0</v>
      </c>
      <c r="IO39" s="219">
        <v>0</v>
      </c>
      <c r="IP39" s="219">
        <v>0</v>
      </c>
      <c r="IQ39" s="219">
        <v>0</v>
      </c>
      <c r="IR39" s="219">
        <v>3.88</v>
      </c>
      <c r="IS39" s="395">
        <v>8.2799999999999994</v>
      </c>
      <c r="IT39" s="219">
        <v>15594.77</v>
      </c>
      <c r="IU39" s="219">
        <v>12701.39</v>
      </c>
      <c r="IV39" s="219">
        <v>3342.76</v>
      </c>
      <c r="IW39" s="219">
        <v>704.22</v>
      </c>
      <c r="IX39" s="219">
        <v>195.52</v>
      </c>
      <c r="IY39" s="219">
        <v>50.59</v>
      </c>
      <c r="IZ39" s="219">
        <v>14.21</v>
      </c>
      <c r="JA39" s="219">
        <v>0.79</v>
      </c>
      <c r="JB39" s="219">
        <v>32612.53</v>
      </c>
      <c r="JC39" s="395">
        <v>8.4</v>
      </c>
      <c r="JD39" s="219">
        <v>17637.599999999999</v>
      </c>
      <c r="JE39" s="219">
        <v>40677.9</v>
      </c>
      <c r="JF39" s="219">
        <v>27317.599999999999</v>
      </c>
      <c r="JG39" s="219">
        <v>14616.8</v>
      </c>
      <c r="JH39" s="219">
        <v>9544</v>
      </c>
      <c r="JI39" s="219">
        <v>6172.3</v>
      </c>
      <c r="JJ39" s="219">
        <v>4395.3999999999996</v>
      </c>
      <c r="JK39" s="219">
        <v>541.70000000000005</v>
      </c>
      <c r="JL39" s="219">
        <v>120911.7</v>
      </c>
      <c r="JM39" s="457">
        <v>17.8</v>
      </c>
      <c r="JN39" s="397">
        <v>120929.5</v>
      </c>
      <c r="JP39" s="460"/>
      <c r="JQ39" s="460"/>
      <c r="JR39" s="460"/>
      <c r="JS39" s="460"/>
      <c r="JT39" s="460"/>
      <c r="JU39" s="460"/>
      <c r="JV39" s="460"/>
      <c r="JW39" s="460"/>
      <c r="JX39" s="460"/>
      <c r="JY39" s="460"/>
      <c r="KA39" s="460"/>
      <c r="KB39" s="460"/>
    </row>
    <row r="40" spans="1:288" x14ac:dyDescent="0.2">
      <c r="A40" s="215" t="s">
        <v>205</v>
      </c>
      <c r="B40" s="216" t="s">
        <v>285</v>
      </c>
      <c r="C40" s="217" t="s">
        <v>56</v>
      </c>
      <c r="D40" s="218" t="s">
        <v>204</v>
      </c>
      <c r="E40" s="158">
        <v>4489</v>
      </c>
      <c r="F40" s="158">
        <v>14474</v>
      </c>
      <c r="G40" s="158">
        <v>19918</v>
      </c>
      <c r="H40" s="158">
        <v>9199</v>
      </c>
      <c r="I40" s="158">
        <v>4638</v>
      </c>
      <c r="J40" s="158">
        <v>2020</v>
      </c>
      <c r="K40" s="158">
        <v>777</v>
      </c>
      <c r="L40" s="158">
        <v>95</v>
      </c>
      <c r="M40" s="349">
        <v>55610</v>
      </c>
      <c r="N40" s="158">
        <v>206</v>
      </c>
      <c r="O40" s="158">
        <v>109</v>
      </c>
      <c r="P40" s="158">
        <v>188</v>
      </c>
      <c r="Q40" s="158">
        <v>69</v>
      </c>
      <c r="R40" s="158">
        <v>24</v>
      </c>
      <c r="S40" s="158">
        <v>14</v>
      </c>
      <c r="T40" s="158">
        <v>7</v>
      </c>
      <c r="U40" s="158">
        <v>0</v>
      </c>
      <c r="V40" s="349">
        <v>617</v>
      </c>
      <c r="W40" s="158">
        <v>4</v>
      </c>
      <c r="X40" s="158">
        <v>0</v>
      </c>
      <c r="Y40" s="158">
        <v>0</v>
      </c>
      <c r="Z40" s="158">
        <v>1</v>
      </c>
      <c r="AA40" s="158">
        <v>1</v>
      </c>
      <c r="AB40" s="158">
        <v>1</v>
      </c>
      <c r="AC40" s="158">
        <v>1</v>
      </c>
      <c r="AD40" s="158">
        <v>0</v>
      </c>
      <c r="AE40" s="349">
        <v>8</v>
      </c>
      <c r="AF40" s="158">
        <v>4279</v>
      </c>
      <c r="AG40" s="158">
        <v>14365</v>
      </c>
      <c r="AH40" s="158">
        <v>19730</v>
      </c>
      <c r="AI40" s="158">
        <v>9129</v>
      </c>
      <c r="AJ40" s="158">
        <v>4613</v>
      </c>
      <c r="AK40" s="158">
        <v>2005</v>
      </c>
      <c r="AL40" s="158">
        <v>769</v>
      </c>
      <c r="AM40" s="158">
        <v>95</v>
      </c>
      <c r="AN40" s="349">
        <v>54985</v>
      </c>
      <c r="AO40" s="158">
        <v>12</v>
      </c>
      <c r="AP40" s="158">
        <v>48</v>
      </c>
      <c r="AQ40" s="158">
        <v>115</v>
      </c>
      <c r="AR40" s="158">
        <v>63</v>
      </c>
      <c r="AS40" s="158">
        <v>37</v>
      </c>
      <c r="AT40" s="158">
        <v>20</v>
      </c>
      <c r="AU40" s="158">
        <v>18</v>
      </c>
      <c r="AV40" s="158">
        <v>8</v>
      </c>
      <c r="AW40" s="349">
        <v>321</v>
      </c>
      <c r="AX40" s="158">
        <v>12</v>
      </c>
      <c r="AY40" s="158">
        <v>48</v>
      </c>
      <c r="AZ40" s="158">
        <v>115</v>
      </c>
      <c r="BA40" s="158">
        <v>63</v>
      </c>
      <c r="BB40" s="158">
        <v>37</v>
      </c>
      <c r="BC40" s="158">
        <v>20</v>
      </c>
      <c r="BD40" s="158">
        <v>18</v>
      </c>
      <c r="BE40" s="158">
        <v>8</v>
      </c>
      <c r="BF40" s="158">
        <v>0</v>
      </c>
      <c r="BG40" s="349">
        <v>321</v>
      </c>
      <c r="BH40" s="158">
        <v>12</v>
      </c>
      <c r="BI40" s="158">
        <v>4315</v>
      </c>
      <c r="BJ40" s="158">
        <v>14432</v>
      </c>
      <c r="BK40" s="158">
        <v>19678</v>
      </c>
      <c r="BL40" s="158">
        <v>9103</v>
      </c>
      <c r="BM40" s="158">
        <v>4596</v>
      </c>
      <c r="BN40" s="158">
        <v>2003</v>
      </c>
      <c r="BO40" s="158">
        <v>759</v>
      </c>
      <c r="BP40" s="158">
        <v>87</v>
      </c>
      <c r="BQ40" s="349">
        <v>54985</v>
      </c>
      <c r="BR40" s="158">
        <v>7</v>
      </c>
      <c r="BS40" s="158">
        <v>2617</v>
      </c>
      <c r="BT40" s="158">
        <v>5284</v>
      </c>
      <c r="BU40" s="158">
        <v>5385</v>
      </c>
      <c r="BV40" s="158">
        <v>1781</v>
      </c>
      <c r="BW40" s="158">
        <v>702</v>
      </c>
      <c r="BX40" s="158">
        <v>255</v>
      </c>
      <c r="BY40" s="158">
        <v>89</v>
      </c>
      <c r="BZ40" s="158">
        <v>11</v>
      </c>
      <c r="CA40" s="349">
        <v>16131</v>
      </c>
      <c r="CB40" s="158">
        <v>0</v>
      </c>
      <c r="CC40" s="158">
        <v>17</v>
      </c>
      <c r="CD40" s="158">
        <v>115</v>
      </c>
      <c r="CE40" s="158">
        <v>134</v>
      </c>
      <c r="CF40" s="158">
        <v>54</v>
      </c>
      <c r="CG40" s="158">
        <v>26</v>
      </c>
      <c r="CH40" s="158">
        <v>14</v>
      </c>
      <c r="CI40" s="158">
        <v>0</v>
      </c>
      <c r="CJ40" s="158">
        <v>1</v>
      </c>
      <c r="CK40" s="349">
        <v>361</v>
      </c>
      <c r="CL40" s="158">
        <v>0</v>
      </c>
      <c r="CM40" s="158">
        <v>3</v>
      </c>
      <c r="CN40" s="158">
        <v>4</v>
      </c>
      <c r="CO40" s="158">
        <v>16</v>
      </c>
      <c r="CP40" s="158">
        <v>20</v>
      </c>
      <c r="CQ40" s="158">
        <v>21</v>
      </c>
      <c r="CR40" s="158">
        <v>21</v>
      </c>
      <c r="CS40" s="158">
        <v>14</v>
      </c>
      <c r="CT40" s="158">
        <v>7</v>
      </c>
      <c r="CU40" s="349">
        <v>106</v>
      </c>
      <c r="CV40" s="158">
        <v>42</v>
      </c>
      <c r="CW40" s="158">
        <v>97</v>
      </c>
      <c r="CX40" s="158">
        <v>105</v>
      </c>
      <c r="CY40" s="158">
        <v>53</v>
      </c>
      <c r="CZ40" s="158">
        <v>32</v>
      </c>
      <c r="DA40" s="158">
        <v>30</v>
      </c>
      <c r="DB40" s="158">
        <v>29</v>
      </c>
      <c r="DC40" s="158">
        <v>4</v>
      </c>
      <c r="DD40" s="349">
        <v>392</v>
      </c>
      <c r="DE40" s="158">
        <v>45</v>
      </c>
      <c r="DF40" s="158">
        <v>79</v>
      </c>
      <c r="DG40" s="158">
        <v>109</v>
      </c>
      <c r="DH40" s="158">
        <v>48</v>
      </c>
      <c r="DI40" s="158">
        <v>38</v>
      </c>
      <c r="DJ40" s="158">
        <v>18</v>
      </c>
      <c r="DK40" s="158">
        <v>8</v>
      </c>
      <c r="DL40" s="158">
        <v>3</v>
      </c>
      <c r="DM40" s="349">
        <v>348</v>
      </c>
      <c r="DN40" s="158">
        <v>66</v>
      </c>
      <c r="DO40" s="158">
        <v>100</v>
      </c>
      <c r="DP40" s="158">
        <v>90</v>
      </c>
      <c r="DQ40" s="158">
        <v>42</v>
      </c>
      <c r="DR40" s="158">
        <v>22</v>
      </c>
      <c r="DS40" s="158">
        <v>7</v>
      </c>
      <c r="DT40" s="158">
        <v>6</v>
      </c>
      <c r="DU40" s="158">
        <v>0</v>
      </c>
      <c r="DV40" s="349">
        <v>333</v>
      </c>
      <c r="DW40" s="158">
        <v>16</v>
      </c>
      <c r="DX40" s="158">
        <v>25</v>
      </c>
      <c r="DY40" s="158">
        <v>29</v>
      </c>
      <c r="DZ40" s="158">
        <v>8</v>
      </c>
      <c r="EA40" s="158">
        <v>8</v>
      </c>
      <c r="EB40" s="158">
        <v>6</v>
      </c>
      <c r="EC40" s="158">
        <v>3</v>
      </c>
      <c r="ED40" s="158">
        <v>0</v>
      </c>
      <c r="EE40" s="349">
        <v>95</v>
      </c>
      <c r="EF40" s="158">
        <v>127</v>
      </c>
      <c r="EG40" s="158">
        <v>204</v>
      </c>
      <c r="EH40" s="158">
        <v>228</v>
      </c>
      <c r="EI40" s="158">
        <v>98</v>
      </c>
      <c r="EJ40" s="158">
        <v>68</v>
      </c>
      <c r="EK40" s="158">
        <v>31</v>
      </c>
      <c r="EL40" s="158">
        <v>17</v>
      </c>
      <c r="EM40" s="158">
        <v>3</v>
      </c>
      <c r="EN40" s="349">
        <v>776</v>
      </c>
      <c r="EO40" s="158">
        <v>44</v>
      </c>
      <c r="EP40" s="158">
        <v>82</v>
      </c>
      <c r="EQ40" s="158">
        <v>107</v>
      </c>
      <c r="ER40" s="158">
        <v>43</v>
      </c>
      <c r="ES40" s="158">
        <v>46</v>
      </c>
      <c r="ET40" s="158">
        <v>18</v>
      </c>
      <c r="EU40" s="158">
        <v>12</v>
      </c>
      <c r="EV40" s="158">
        <v>3</v>
      </c>
      <c r="EW40" s="349">
        <v>355</v>
      </c>
      <c r="EX40" s="158">
        <v>0</v>
      </c>
      <c r="EY40" s="158">
        <v>0</v>
      </c>
      <c r="EZ40" s="158">
        <v>0</v>
      </c>
      <c r="FA40" s="158">
        <v>0</v>
      </c>
      <c r="FB40" s="158">
        <v>0</v>
      </c>
      <c r="FC40" s="158">
        <v>0</v>
      </c>
      <c r="FD40" s="158">
        <v>0</v>
      </c>
      <c r="FE40" s="158">
        <v>0</v>
      </c>
      <c r="FF40" s="349">
        <v>0</v>
      </c>
      <c r="FG40" s="158">
        <v>1</v>
      </c>
      <c r="FH40" s="158">
        <v>6</v>
      </c>
      <c r="FI40" s="158">
        <v>13</v>
      </c>
      <c r="FJ40" s="158">
        <v>8</v>
      </c>
      <c r="FK40" s="158">
        <v>7</v>
      </c>
      <c r="FL40" s="158">
        <v>1</v>
      </c>
      <c r="FM40" s="158">
        <v>2</v>
      </c>
      <c r="FN40" s="158">
        <v>0</v>
      </c>
      <c r="FO40" s="349">
        <v>38</v>
      </c>
      <c r="FP40" s="158">
        <v>43</v>
      </c>
      <c r="FQ40" s="158">
        <v>76</v>
      </c>
      <c r="FR40" s="158">
        <v>94</v>
      </c>
      <c r="FS40" s="158">
        <v>35</v>
      </c>
      <c r="FT40" s="158">
        <v>39</v>
      </c>
      <c r="FU40" s="158">
        <v>17</v>
      </c>
      <c r="FV40" s="158">
        <v>10</v>
      </c>
      <c r="FW40" s="158">
        <v>3</v>
      </c>
      <c r="FX40" s="349">
        <v>317</v>
      </c>
      <c r="FY40" s="158">
        <v>5</v>
      </c>
      <c r="FZ40" s="158">
        <v>1554</v>
      </c>
      <c r="GA40" s="158">
        <v>8807</v>
      </c>
      <c r="GB40" s="158">
        <v>13919</v>
      </c>
      <c r="GC40" s="158">
        <v>7145</v>
      </c>
      <c r="GD40" s="158">
        <v>3785</v>
      </c>
      <c r="GE40" s="158">
        <v>1670</v>
      </c>
      <c r="GF40" s="158">
        <v>618</v>
      </c>
      <c r="GG40" s="158">
        <v>64</v>
      </c>
      <c r="GH40" s="349">
        <v>37567</v>
      </c>
      <c r="GI40" s="158">
        <v>7</v>
      </c>
      <c r="GJ40" s="158">
        <v>2761</v>
      </c>
      <c r="GK40" s="158">
        <v>5625</v>
      </c>
      <c r="GL40" s="158">
        <v>5759</v>
      </c>
      <c r="GM40" s="158">
        <v>1958</v>
      </c>
      <c r="GN40" s="158">
        <v>811</v>
      </c>
      <c r="GO40" s="158">
        <v>333</v>
      </c>
      <c r="GP40" s="158">
        <v>141</v>
      </c>
      <c r="GQ40" s="158">
        <v>23</v>
      </c>
      <c r="GR40" s="349">
        <v>17418</v>
      </c>
      <c r="GS40" s="158">
        <v>10.25</v>
      </c>
      <c r="GT40" s="158">
        <v>3595.4</v>
      </c>
      <c r="GU40" s="158">
        <v>12991.45</v>
      </c>
      <c r="GV40" s="158">
        <v>18218</v>
      </c>
      <c r="GW40" s="158">
        <v>8598.1</v>
      </c>
      <c r="GX40" s="158">
        <v>4387.3999999999996</v>
      </c>
      <c r="GY40" s="158">
        <v>1920.25</v>
      </c>
      <c r="GZ40" s="158">
        <v>724.8</v>
      </c>
      <c r="HA40" s="158">
        <v>80.3</v>
      </c>
      <c r="HB40" s="349">
        <v>50525.95</v>
      </c>
      <c r="HC40" s="395">
        <v>0</v>
      </c>
      <c r="HD40" s="396">
        <v>12.88</v>
      </c>
      <c r="HE40" s="396">
        <v>0</v>
      </c>
      <c r="HF40" s="396">
        <v>0</v>
      </c>
      <c r="HG40" s="396">
        <v>0</v>
      </c>
      <c r="HH40" s="396">
        <v>0</v>
      </c>
      <c r="HI40" s="396">
        <v>0</v>
      </c>
      <c r="HJ40" s="396">
        <v>0</v>
      </c>
      <c r="HK40" s="396">
        <v>0</v>
      </c>
      <c r="HL40" s="397">
        <v>12.88</v>
      </c>
      <c r="HM40" s="219">
        <v>5.7</v>
      </c>
      <c r="HN40" s="219">
        <v>2388.3000000000002</v>
      </c>
      <c r="HO40" s="219">
        <v>10104.5</v>
      </c>
      <c r="HP40" s="219">
        <v>16193.8</v>
      </c>
      <c r="HQ40" s="219">
        <v>8598.1</v>
      </c>
      <c r="HR40" s="219">
        <v>5362.4</v>
      </c>
      <c r="HS40" s="219">
        <v>2773.7</v>
      </c>
      <c r="HT40" s="219">
        <v>1208</v>
      </c>
      <c r="HU40" s="219">
        <v>160.6</v>
      </c>
      <c r="HV40" s="219">
        <v>46795.1</v>
      </c>
      <c r="HW40" s="457">
        <v>25</v>
      </c>
      <c r="HX40" s="219">
        <v>46820.1</v>
      </c>
      <c r="HY40" s="395">
        <v>10.25</v>
      </c>
      <c r="HZ40" s="219">
        <v>3595.4</v>
      </c>
      <c r="IA40" s="219">
        <v>12991.45</v>
      </c>
      <c r="IB40" s="219">
        <v>18218</v>
      </c>
      <c r="IC40" s="219">
        <v>8598.1</v>
      </c>
      <c r="ID40" s="219">
        <v>4387.3999999999996</v>
      </c>
      <c r="IE40" s="219">
        <v>1920.25</v>
      </c>
      <c r="IF40" s="219">
        <v>724.8</v>
      </c>
      <c r="IG40" s="219">
        <v>80.3</v>
      </c>
      <c r="IH40" s="219">
        <v>50525.95</v>
      </c>
      <c r="II40" s="395">
        <v>0</v>
      </c>
      <c r="IJ40" s="219">
        <v>12.88</v>
      </c>
      <c r="IK40" s="219">
        <v>0</v>
      </c>
      <c r="IL40" s="219">
        <v>0</v>
      </c>
      <c r="IM40" s="219">
        <v>0</v>
      </c>
      <c r="IN40" s="219">
        <v>0</v>
      </c>
      <c r="IO40" s="219">
        <v>0</v>
      </c>
      <c r="IP40" s="219">
        <v>0</v>
      </c>
      <c r="IQ40" s="219">
        <v>0</v>
      </c>
      <c r="IR40" s="219">
        <v>12.88</v>
      </c>
      <c r="IS40" s="395">
        <v>3.4</v>
      </c>
      <c r="IT40" s="219">
        <v>1096.5999999999999</v>
      </c>
      <c r="IU40" s="219">
        <v>1894.6</v>
      </c>
      <c r="IV40" s="219">
        <v>1174.7</v>
      </c>
      <c r="IW40" s="219">
        <v>242.3</v>
      </c>
      <c r="IX40" s="219">
        <v>63.1</v>
      </c>
      <c r="IY40" s="219">
        <v>17.100000000000001</v>
      </c>
      <c r="IZ40" s="219">
        <v>5</v>
      </c>
      <c r="JA40" s="219">
        <v>0.3</v>
      </c>
      <c r="JB40" s="219">
        <v>4497.1000000000004</v>
      </c>
      <c r="JC40" s="395">
        <v>3.8</v>
      </c>
      <c r="JD40" s="219">
        <v>1657.3</v>
      </c>
      <c r="JE40" s="219">
        <v>8630.9</v>
      </c>
      <c r="JF40" s="219">
        <v>15149.6</v>
      </c>
      <c r="JG40" s="219">
        <v>8355.7999999999993</v>
      </c>
      <c r="JH40" s="219">
        <v>5285.3</v>
      </c>
      <c r="JI40" s="219">
        <v>2749</v>
      </c>
      <c r="JJ40" s="219">
        <v>1199.7</v>
      </c>
      <c r="JK40" s="219">
        <v>160</v>
      </c>
      <c r="JL40" s="219">
        <v>43191.4</v>
      </c>
      <c r="JM40" s="457">
        <v>25</v>
      </c>
      <c r="JN40" s="397">
        <v>43216.4</v>
      </c>
      <c r="JP40" s="460"/>
      <c r="JQ40" s="460"/>
      <c r="JR40" s="460"/>
      <c r="JS40" s="460"/>
      <c r="JT40" s="460"/>
      <c r="JU40" s="460"/>
      <c r="JV40" s="460"/>
      <c r="JW40" s="460"/>
      <c r="JX40" s="460"/>
      <c r="JY40" s="460"/>
      <c r="KA40" s="460"/>
      <c r="KB40" s="460"/>
    </row>
    <row r="41" spans="1:288" x14ac:dyDescent="0.2">
      <c r="A41" s="215" t="s">
        <v>207</v>
      </c>
      <c r="B41" s="216" t="s">
        <v>289</v>
      </c>
      <c r="C41" s="217" t="s">
        <v>109</v>
      </c>
      <c r="D41" s="218" t="s">
        <v>206</v>
      </c>
      <c r="E41" s="158">
        <v>1858</v>
      </c>
      <c r="F41" s="158">
        <v>9979</v>
      </c>
      <c r="G41" s="158">
        <v>28508</v>
      </c>
      <c r="H41" s="158">
        <v>35588</v>
      </c>
      <c r="I41" s="158">
        <v>28862</v>
      </c>
      <c r="J41" s="158">
        <v>17757</v>
      </c>
      <c r="K41" s="158">
        <v>13420</v>
      </c>
      <c r="L41" s="158">
        <v>1425</v>
      </c>
      <c r="M41" s="349">
        <v>137397</v>
      </c>
      <c r="N41" s="158">
        <v>98</v>
      </c>
      <c r="O41" s="158">
        <v>271</v>
      </c>
      <c r="P41" s="158">
        <v>476</v>
      </c>
      <c r="Q41" s="158">
        <v>341</v>
      </c>
      <c r="R41" s="158">
        <v>228</v>
      </c>
      <c r="S41" s="158">
        <v>145</v>
      </c>
      <c r="T41" s="158">
        <v>102</v>
      </c>
      <c r="U41" s="158">
        <v>11</v>
      </c>
      <c r="V41" s="349">
        <v>1672</v>
      </c>
      <c r="W41" s="158">
        <v>0</v>
      </c>
      <c r="X41" s="158">
        <v>0</v>
      </c>
      <c r="Y41" s="158">
        <v>0</v>
      </c>
      <c r="Z41" s="158">
        <v>0</v>
      </c>
      <c r="AA41" s="158">
        <v>1</v>
      </c>
      <c r="AB41" s="158">
        <v>0</v>
      </c>
      <c r="AC41" s="158">
        <v>1</v>
      </c>
      <c r="AD41" s="158">
        <v>0</v>
      </c>
      <c r="AE41" s="349">
        <v>2</v>
      </c>
      <c r="AF41" s="158">
        <v>1760</v>
      </c>
      <c r="AG41" s="158">
        <v>9708</v>
      </c>
      <c r="AH41" s="158">
        <v>28032</v>
      </c>
      <c r="AI41" s="158">
        <v>35247</v>
      </c>
      <c r="AJ41" s="158">
        <v>28633</v>
      </c>
      <c r="AK41" s="158">
        <v>17612</v>
      </c>
      <c r="AL41" s="158">
        <v>13317</v>
      </c>
      <c r="AM41" s="158">
        <v>1414</v>
      </c>
      <c r="AN41" s="349">
        <v>135723</v>
      </c>
      <c r="AO41" s="158">
        <v>1</v>
      </c>
      <c r="AP41" s="158">
        <v>8</v>
      </c>
      <c r="AQ41" s="158">
        <v>65</v>
      </c>
      <c r="AR41" s="158">
        <v>181</v>
      </c>
      <c r="AS41" s="158">
        <v>205</v>
      </c>
      <c r="AT41" s="158">
        <v>151</v>
      </c>
      <c r="AU41" s="158">
        <v>141</v>
      </c>
      <c r="AV41" s="158">
        <v>23</v>
      </c>
      <c r="AW41" s="349">
        <v>775</v>
      </c>
      <c r="AX41" s="158">
        <v>1</v>
      </c>
      <c r="AY41" s="158">
        <v>8</v>
      </c>
      <c r="AZ41" s="158">
        <v>65</v>
      </c>
      <c r="BA41" s="158">
        <v>181</v>
      </c>
      <c r="BB41" s="158">
        <v>205</v>
      </c>
      <c r="BC41" s="158">
        <v>151</v>
      </c>
      <c r="BD41" s="158">
        <v>141</v>
      </c>
      <c r="BE41" s="158">
        <v>23</v>
      </c>
      <c r="BF41" s="158">
        <v>0</v>
      </c>
      <c r="BG41" s="349">
        <v>775</v>
      </c>
      <c r="BH41" s="158">
        <v>1</v>
      </c>
      <c r="BI41" s="158">
        <v>1767</v>
      </c>
      <c r="BJ41" s="158">
        <v>9765</v>
      </c>
      <c r="BK41" s="158">
        <v>28148</v>
      </c>
      <c r="BL41" s="158">
        <v>35271</v>
      </c>
      <c r="BM41" s="158">
        <v>28579</v>
      </c>
      <c r="BN41" s="158">
        <v>17602</v>
      </c>
      <c r="BO41" s="158">
        <v>13199</v>
      </c>
      <c r="BP41" s="158">
        <v>1391</v>
      </c>
      <c r="BQ41" s="349">
        <v>135723</v>
      </c>
      <c r="BR41" s="158">
        <v>1</v>
      </c>
      <c r="BS41" s="158">
        <v>1174</v>
      </c>
      <c r="BT41" s="158">
        <v>6242</v>
      </c>
      <c r="BU41" s="158">
        <v>13718</v>
      </c>
      <c r="BV41" s="158">
        <v>11480</v>
      </c>
      <c r="BW41" s="158">
        <v>6784</v>
      </c>
      <c r="BX41" s="158">
        <v>3222</v>
      </c>
      <c r="BY41" s="158">
        <v>1837</v>
      </c>
      <c r="BZ41" s="158">
        <v>122</v>
      </c>
      <c r="CA41" s="349">
        <v>44580</v>
      </c>
      <c r="CB41" s="158">
        <v>0</v>
      </c>
      <c r="CC41" s="158">
        <v>13</v>
      </c>
      <c r="CD41" s="158">
        <v>88</v>
      </c>
      <c r="CE41" s="158">
        <v>341</v>
      </c>
      <c r="CF41" s="158">
        <v>429</v>
      </c>
      <c r="CG41" s="158">
        <v>287</v>
      </c>
      <c r="CH41" s="158">
        <v>170</v>
      </c>
      <c r="CI41" s="158">
        <v>94</v>
      </c>
      <c r="CJ41" s="158">
        <v>8</v>
      </c>
      <c r="CK41" s="349">
        <v>1430</v>
      </c>
      <c r="CL41" s="158">
        <v>0</v>
      </c>
      <c r="CM41" s="158">
        <v>3</v>
      </c>
      <c r="CN41" s="158">
        <v>10</v>
      </c>
      <c r="CO41" s="158">
        <v>26</v>
      </c>
      <c r="CP41" s="158">
        <v>19</v>
      </c>
      <c r="CQ41" s="158">
        <v>21</v>
      </c>
      <c r="CR41" s="158">
        <v>33</v>
      </c>
      <c r="CS41" s="158">
        <v>46</v>
      </c>
      <c r="CT41" s="158">
        <v>17</v>
      </c>
      <c r="CU41" s="349">
        <v>175</v>
      </c>
      <c r="CV41" s="158">
        <v>13</v>
      </c>
      <c r="CW41" s="158">
        <v>65</v>
      </c>
      <c r="CX41" s="158">
        <v>181</v>
      </c>
      <c r="CY41" s="158">
        <v>162</v>
      </c>
      <c r="CZ41" s="158">
        <v>88</v>
      </c>
      <c r="DA41" s="158">
        <v>56</v>
      </c>
      <c r="DB41" s="158">
        <v>39</v>
      </c>
      <c r="DC41" s="158">
        <v>12</v>
      </c>
      <c r="DD41" s="349">
        <v>616</v>
      </c>
      <c r="DE41" s="158">
        <v>47</v>
      </c>
      <c r="DF41" s="158">
        <v>271</v>
      </c>
      <c r="DG41" s="158">
        <v>643</v>
      </c>
      <c r="DH41" s="158">
        <v>407</v>
      </c>
      <c r="DI41" s="158">
        <v>206</v>
      </c>
      <c r="DJ41" s="158">
        <v>125</v>
      </c>
      <c r="DK41" s="158">
        <v>92</v>
      </c>
      <c r="DL41" s="158">
        <v>12</v>
      </c>
      <c r="DM41" s="349">
        <v>1803</v>
      </c>
      <c r="DN41" s="158">
        <v>0</v>
      </c>
      <c r="DO41" s="158">
        <v>0</v>
      </c>
      <c r="DP41" s="158">
        <v>0</v>
      </c>
      <c r="DQ41" s="158">
        <v>0</v>
      </c>
      <c r="DR41" s="158">
        <v>0</v>
      </c>
      <c r="DS41" s="158">
        <v>0</v>
      </c>
      <c r="DT41" s="158">
        <v>0</v>
      </c>
      <c r="DU41" s="158">
        <v>0</v>
      </c>
      <c r="DV41" s="349">
        <v>0</v>
      </c>
      <c r="DW41" s="158">
        <v>0</v>
      </c>
      <c r="DX41" s="158">
        <v>0</v>
      </c>
      <c r="DY41" s="158">
        <v>0</v>
      </c>
      <c r="DZ41" s="158">
        <v>0</v>
      </c>
      <c r="EA41" s="158">
        <v>0</v>
      </c>
      <c r="EB41" s="158">
        <v>0</v>
      </c>
      <c r="EC41" s="158">
        <v>0</v>
      </c>
      <c r="ED41" s="158">
        <v>0</v>
      </c>
      <c r="EE41" s="349">
        <v>0</v>
      </c>
      <c r="EF41" s="158">
        <v>47</v>
      </c>
      <c r="EG41" s="158">
        <v>271</v>
      </c>
      <c r="EH41" s="158">
        <v>643</v>
      </c>
      <c r="EI41" s="158">
        <v>407</v>
      </c>
      <c r="EJ41" s="158">
        <v>206</v>
      </c>
      <c r="EK41" s="158">
        <v>125</v>
      </c>
      <c r="EL41" s="158">
        <v>92</v>
      </c>
      <c r="EM41" s="158">
        <v>12</v>
      </c>
      <c r="EN41" s="349">
        <v>1803</v>
      </c>
      <c r="EO41" s="158">
        <v>21</v>
      </c>
      <c r="EP41" s="158">
        <v>142</v>
      </c>
      <c r="EQ41" s="158">
        <v>241</v>
      </c>
      <c r="ER41" s="158">
        <v>148</v>
      </c>
      <c r="ES41" s="158">
        <v>78</v>
      </c>
      <c r="ET41" s="158">
        <v>54</v>
      </c>
      <c r="EU41" s="158">
        <v>39</v>
      </c>
      <c r="EV41" s="158">
        <v>8</v>
      </c>
      <c r="EW41" s="349">
        <v>731</v>
      </c>
      <c r="EX41" s="158">
        <v>0</v>
      </c>
      <c r="EY41" s="158">
        <v>1</v>
      </c>
      <c r="EZ41" s="158">
        <v>0</v>
      </c>
      <c r="FA41" s="158">
        <v>0</v>
      </c>
      <c r="FB41" s="158">
        <v>0</v>
      </c>
      <c r="FC41" s="158">
        <v>0</v>
      </c>
      <c r="FD41" s="158">
        <v>0</v>
      </c>
      <c r="FE41" s="158">
        <v>0</v>
      </c>
      <c r="FF41" s="349">
        <v>1</v>
      </c>
      <c r="FG41" s="158">
        <v>0</v>
      </c>
      <c r="FH41" s="158">
        <v>8</v>
      </c>
      <c r="FI41" s="158">
        <v>14</v>
      </c>
      <c r="FJ41" s="158">
        <v>10</v>
      </c>
      <c r="FK41" s="158">
        <v>14</v>
      </c>
      <c r="FL41" s="158">
        <v>8</v>
      </c>
      <c r="FM41" s="158">
        <v>7</v>
      </c>
      <c r="FN41" s="158">
        <v>1</v>
      </c>
      <c r="FO41" s="349">
        <v>62</v>
      </c>
      <c r="FP41" s="158">
        <v>21</v>
      </c>
      <c r="FQ41" s="158">
        <v>133</v>
      </c>
      <c r="FR41" s="158">
        <v>227</v>
      </c>
      <c r="FS41" s="158">
        <v>138</v>
      </c>
      <c r="FT41" s="158">
        <v>64</v>
      </c>
      <c r="FU41" s="158">
        <v>46</v>
      </c>
      <c r="FV41" s="158">
        <v>32</v>
      </c>
      <c r="FW41" s="158">
        <v>7</v>
      </c>
      <c r="FX41" s="349">
        <v>668</v>
      </c>
      <c r="FY41" s="158">
        <v>0</v>
      </c>
      <c r="FZ41" s="158">
        <v>577</v>
      </c>
      <c r="GA41" s="158">
        <v>3424</v>
      </c>
      <c r="GB41" s="158">
        <v>14061</v>
      </c>
      <c r="GC41" s="158">
        <v>23341</v>
      </c>
      <c r="GD41" s="158">
        <v>21487</v>
      </c>
      <c r="GE41" s="158">
        <v>14176</v>
      </c>
      <c r="GF41" s="158">
        <v>11222</v>
      </c>
      <c r="GG41" s="158">
        <v>1244</v>
      </c>
      <c r="GH41" s="349">
        <v>89532</v>
      </c>
      <c r="GI41" s="158">
        <v>1</v>
      </c>
      <c r="GJ41" s="158">
        <v>1190</v>
      </c>
      <c r="GK41" s="158">
        <v>6341</v>
      </c>
      <c r="GL41" s="158">
        <v>14087</v>
      </c>
      <c r="GM41" s="158">
        <v>11930</v>
      </c>
      <c r="GN41" s="158">
        <v>7092</v>
      </c>
      <c r="GO41" s="158">
        <v>3426</v>
      </c>
      <c r="GP41" s="158">
        <v>1977</v>
      </c>
      <c r="GQ41" s="158">
        <v>147</v>
      </c>
      <c r="GR41" s="349">
        <v>46191</v>
      </c>
      <c r="GS41" s="158">
        <v>0.75</v>
      </c>
      <c r="GT41" s="158">
        <v>1468.75</v>
      </c>
      <c r="GU41" s="158">
        <v>8177</v>
      </c>
      <c r="GV41" s="158">
        <v>24619.25</v>
      </c>
      <c r="GW41" s="158">
        <v>32283.25</v>
      </c>
      <c r="GX41" s="158">
        <v>26800.75</v>
      </c>
      <c r="GY41" s="158">
        <v>16737</v>
      </c>
      <c r="GZ41" s="158">
        <v>12693.25</v>
      </c>
      <c r="HA41" s="158">
        <v>1350</v>
      </c>
      <c r="HB41" s="349">
        <v>124130</v>
      </c>
      <c r="HC41" s="395">
        <v>0.88</v>
      </c>
      <c r="HD41" s="396">
        <v>1</v>
      </c>
      <c r="HE41" s="396">
        <v>0.5</v>
      </c>
      <c r="HF41" s="396">
        <v>0</v>
      </c>
      <c r="HG41" s="396">
        <v>0</v>
      </c>
      <c r="HH41" s="396">
        <v>0</v>
      </c>
      <c r="HI41" s="396">
        <v>0</v>
      </c>
      <c r="HJ41" s="396">
        <v>0</v>
      </c>
      <c r="HK41" s="396">
        <v>0</v>
      </c>
      <c r="HL41" s="397">
        <v>2.38</v>
      </c>
      <c r="HM41" s="219">
        <v>-0.1</v>
      </c>
      <c r="HN41" s="219">
        <v>978.5</v>
      </c>
      <c r="HO41" s="219">
        <v>6359.5</v>
      </c>
      <c r="HP41" s="219">
        <v>21883.8</v>
      </c>
      <c r="HQ41" s="219">
        <v>32283.3</v>
      </c>
      <c r="HR41" s="219">
        <v>32756.5</v>
      </c>
      <c r="HS41" s="219">
        <v>24175.7</v>
      </c>
      <c r="HT41" s="219">
        <v>21155.4</v>
      </c>
      <c r="HU41" s="219">
        <v>2700</v>
      </c>
      <c r="HV41" s="219">
        <v>142292.6</v>
      </c>
      <c r="HW41" s="457">
        <v>66.400000000000006</v>
      </c>
      <c r="HX41" s="219">
        <v>142359</v>
      </c>
      <c r="HY41" s="395">
        <v>0.75</v>
      </c>
      <c r="HZ41" s="219">
        <v>1468.75</v>
      </c>
      <c r="IA41" s="219">
        <v>8177</v>
      </c>
      <c r="IB41" s="219">
        <v>24619.25</v>
      </c>
      <c r="IC41" s="219">
        <v>32283.25</v>
      </c>
      <c r="ID41" s="219">
        <v>26800.75</v>
      </c>
      <c r="IE41" s="219">
        <v>16737</v>
      </c>
      <c r="IF41" s="219">
        <v>12693.25</v>
      </c>
      <c r="IG41" s="219">
        <v>1350</v>
      </c>
      <c r="IH41" s="219">
        <v>124130</v>
      </c>
      <c r="II41" s="395">
        <v>0.88</v>
      </c>
      <c r="IJ41" s="219">
        <v>1</v>
      </c>
      <c r="IK41" s="219">
        <v>0.5</v>
      </c>
      <c r="IL41" s="219">
        <v>0</v>
      </c>
      <c r="IM41" s="219">
        <v>0</v>
      </c>
      <c r="IN41" s="219">
        <v>0</v>
      </c>
      <c r="IO41" s="219">
        <v>0</v>
      </c>
      <c r="IP41" s="219">
        <v>0</v>
      </c>
      <c r="IQ41" s="219">
        <v>0</v>
      </c>
      <c r="IR41" s="219">
        <v>2.38</v>
      </c>
      <c r="IS41" s="395">
        <v>0.75</v>
      </c>
      <c r="IT41" s="219">
        <v>463.89</v>
      </c>
      <c r="IU41" s="219">
        <v>2235.69</v>
      </c>
      <c r="IV41" s="219">
        <v>4584.24</v>
      </c>
      <c r="IW41" s="219">
        <v>3468.59</v>
      </c>
      <c r="IX41" s="219">
        <v>1041.3800000000001</v>
      </c>
      <c r="IY41" s="219">
        <v>293.62</v>
      </c>
      <c r="IZ41" s="219">
        <v>115.5</v>
      </c>
      <c r="JA41" s="219">
        <v>0.61</v>
      </c>
      <c r="JB41" s="219">
        <v>12204.27</v>
      </c>
      <c r="JC41" s="395">
        <v>-0.5</v>
      </c>
      <c r="JD41" s="219">
        <v>669.2</v>
      </c>
      <c r="JE41" s="219">
        <v>4620.6000000000004</v>
      </c>
      <c r="JF41" s="219">
        <v>17808.900000000001</v>
      </c>
      <c r="JG41" s="219">
        <v>28814.7</v>
      </c>
      <c r="JH41" s="219">
        <v>31483.7</v>
      </c>
      <c r="JI41" s="219">
        <v>23751.5</v>
      </c>
      <c r="JJ41" s="219">
        <v>20962.900000000001</v>
      </c>
      <c r="JK41" s="219">
        <v>2698.8</v>
      </c>
      <c r="JL41" s="219">
        <v>130809.8</v>
      </c>
      <c r="JM41" s="457">
        <v>66.400000000000006</v>
      </c>
      <c r="JN41" s="397">
        <v>130876.2</v>
      </c>
      <c r="JP41" s="460"/>
      <c r="JQ41" s="460"/>
      <c r="JR41" s="460"/>
      <c r="JS41" s="460"/>
      <c r="JT41" s="460"/>
      <c r="JU41" s="460"/>
      <c r="JV41" s="460"/>
      <c r="JW41" s="460"/>
      <c r="JX41" s="460"/>
      <c r="JY41" s="460"/>
      <c r="KA41" s="460"/>
      <c r="KB41" s="460"/>
    </row>
    <row r="42" spans="1:288" x14ac:dyDescent="0.2">
      <c r="A42" s="215" t="s">
        <v>209</v>
      </c>
      <c r="B42" s="216" t="s">
        <v>285</v>
      </c>
      <c r="C42" s="217" t="s">
        <v>295</v>
      </c>
      <c r="D42" s="218" t="s">
        <v>208</v>
      </c>
      <c r="E42" s="158">
        <v>3556</v>
      </c>
      <c r="F42" s="158">
        <v>7150</v>
      </c>
      <c r="G42" s="158">
        <v>8592</v>
      </c>
      <c r="H42" s="158">
        <v>7614</v>
      </c>
      <c r="I42" s="158">
        <v>6680</v>
      </c>
      <c r="J42" s="158">
        <v>3399</v>
      </c>
      <c r="K42" s="158">
        <v>2650</v>
      </c>
      <c r="L42" s="158">
        <v>336</v>
      </c>
      <c r="M42" s="349">
        <v>39977</v>
      </c>
      <c r="N42" s="158">
        <v>111</v>
      </c>
      <c r="O42" s="158">
        <v>78</v>
      </c>
      <c r="P42" s="158">
        <v>87</v>
      </c>
      <c r="Q42" s="158">
        <v>69</v>
      </c>
      <c r="R42" s="158">
        <v>61</v>
      </c>
      <c r="S42" s="158">
        <v>21</v>
      </c>
      <c r="T42" s="158">
        <v>21</v>
      </c>
      <c r="U42" s="158">
        <v>4</v>
      </c>
      <c r="V42" s="349">
        <v>452</v>
      </c>
      <c r="W42" s="158">
        <v>0</v>
      </c>
      <c r="X42" s="158">
        <v>1</v>
      </c>
      <c r="Y42" s="158">
        <v>0</v>
      </c>
      <c r="Z42" s="158">
        <v>0</v>
      </c>
      <c r="AA42" s="158">
        <v>0</v>
      </c>
      <c r="AB42" s="158">
        <v>0</v>
      </c>
      <c r="AC42" s="158">
        <v>2</v>
      </c>
      <c r="AD42" s="158">
        <v>0</v>
      </c>
      <c r="AE42" s="349">
        <v>3</v>
      </c>
      <c r="AF42" s="158">
        <v>3445</v>
      </c>
      <c r="AG42" s="158">
        <v>7071</v>
      </c>
      <c r="AH42" s="158">
        <v>8505</v>
      </c>
      <c r="AI42" s="158">
        <v>7545</v>
      </c>
      <c r="AJ42" s="158">
        <v>6619</v>
      </c>
      <c r="AK42" s="158">
        <v>3378</v>
      </c>
      <c r="AL42" s="158">
        <v>2627</v>
      </c>
      <c r="AM42" s="158">
        <v>332</v>
      </c>
      <c r="AN42" s="349">
        <v>39522</v>
      </c>
      <c r="AO42" s="158">
        <v>4</v>
      </c>
      <c r="AP42" s="158">
        <v>25</v>
      </c>
      <c r="AQ42" s="158">
        <v>42</v>
      </c>
      <c r="AR42" s="158">
        <v>54</v>
      </c>
      <c r="AS42" s="158">
        <v>65</v>
      </c>
      <c r="AT42" s="158">
        <v>48</v>
      </c>
      <c r="AU42" s="158">
        <v>32</v>
      </c>
      <c r="AV42" s="158">
        <v>31</v>
      </c>
      <c r="AW42" s="349">
        <v>301</v>
      </c>
      <c r="AX42" s="158">
        <v>4</v>
      </c>
      <c r="AY42" s="158">
        <v>25</v>
      </c>
      <c r="AZ42" s="158">
        <v>42</v>
      </c>
      <c r="BA42" s="158">
        <v>54</v>
      </c>
      <c r="BB42" s="158">
        <v>65</v>
      </c>
      <c r="BC42" s="158">
        <v>48</v>
      </c>
      <c r="BD42" s="158">
        <v>32</v>
      </c>
      <c r="BE42" s="158">
        <v>31</v>
      </c>
      <c r="BF42" s="158">
        <v>0</v>
      </c>
      <c r="BG42" s="349">
        <v>301</v>
      </c>
      <c r="BH42" s="158">
        <v>4</v>
      </c>
      <c r="BI42" s="158">
        <v>3466</v>
      </c>
      <c r="BJ42" s="158">
        <v>7088</v>
      </c>
      <c r="BK42" s="158">
        <v>8517</v>
      </c>
      <c r="BL42" s="158">
        <v>7556</v>
      </c>
      <c r="BM42" s="158">
        <v>6602</v>
      </c>
      <c r="BN42" s="158">
        <v>3362</v>
      </c>
      <c r="BO42" s="158">
        <v>2626</v>
      </c>
      <c r="BP42" s="158">
        <v>301</v>
      </c>
      <c r="BQ42" s="349">
        <v>39522</v>
      </c>
      <c r="BR42" s="158">
        <v>2</v>
      </c>
      <c r="BS42" s="158">
        <v>2232</v>
      </c>
      <c r="BT42" s="158">
        <v>2725</v>
      </c>
      <c r="BU42" s="158">
        <v>2616</v>
      </c>
      <c r="BV42" s="158">
        <v>1982</v>
      </c>
      <c r="BW42" s="158">
        <v>1232</v>
      </c>
      <c r="BX42" s="158">
        <v>507</v>
      </c>
      <c r="BY42" s="158">
        <v>327</v>
      </c>
      <c r="BZ42" s="158">
        <v>19</v>
      </c>
      <c r="CA42" s="349">
        <v>11642</v>
      </c>
      <c r="CB42" s="158">
        <v>0</v>
      </c>
      <c r="CC42" s="158">
        <v>25</v>
      </c>
      <c r="CD42" s="158">
        <v>94</v>
      </c>
      <c r="CE42" s="158">
        <v>123</v>
      </c>
      <c r="CF42" s="158">
        <v>84</v>
      </c>
      <c r="CG42" s="158">
        <v>61</v>
      </c>
      <c r="CH42" s="158">
        <v>35</v>
      </c>
      <c r="CI42" s="158">
        <v>26</v>
      </c>
      <c r="CJ42" s="158">
        <v>2</v>
      </c>
      <c r="CK42" s="349">
        <v>450</v>
      </c>
      <c r="CL42" s="158">
        <v>0</v>
      </c>
      <c r="CM42" s="158">
        <v>5</v>
      </c>
      <c r="CN42" s="158">
        <v>2</v>
      </c>
      <c r="CO42" s="158">
        <v>1</v>
      </c>
      <c r="CP42" s="158">
        <v>0</v>
      </c>
      <c r="CQ42" s="158">
        <v>8</v>
      </c>
      <c r="CR42" s="158">
        <v>6</v>
      </c>
      <c r="CS42" s="158">
        <v>31</v>
      </c>
      <c r="CT42" s="158">
        <v>2</v>
      </c>
      <c r="CU42" s="349">
        <v>55</v>
      </c>
      <c r="CV42" s="158">
        <v>10</v>
      </c>
      <c r="CW42" s="158">
        <v>15</v>
      </c>
      <c r="CX42" s="158">
        <v>9</v>
      </c>
      <c r="CY42" s="158">
        <v>8</v>
      </c>
      <c r="CZ42" s="158">
        <v>5</v>
      </c>
      <c r="DA42" s="158">
        <v>8</v>
      </c>
      <c r="DB42" s="158">
        <v>1</v>
      </c>
      <c r="DC42" s="158">
        <v>1</v>
      </c>
      <c r="DD42" s="349">
        <v>57</v>
      </c>
      <c r="DE42" s="158">
        <v>66</v>
      </c>
      <c r="DF42" s="158">
        <v>42</v>
      </c>
      <c r="DG42" s="158">
        <v>61</v>
      </c>
      <c r="DH42" s="158">
        <v>48</v>
      </c>
      <c r="DI42" s="158">
        <v>50</v>
      </c>
      <c r="DJ42" s="158">
        <v>23</v>
      </c>
      <c r="DK42" s="158">
        <v>18</v>
      </c>
      <c r="DL42" s="158">
        <v>4</v>
      </c>
      <c r="DM42" s="349">
        <v>312</v>
      </c>
      <c r="DN42" s="158">
        <v>49</v>
      </c>
      <c r="DO42" s="158">
        <v>94</v>
      </c>
      <c r="DP42" s="158">
        <v>64</v>
      </c>
      <c r="DQ42" s="158">
        <v>44</v>
      </c>
      <c r="DR42" s="158">
        <v>34</v>
      </c>
      <c r="DS42" s="158">
        <v>29</v>
      </c>
      <c r="DT42" s="158">
        <v>21</v>
      </c>
      <c r="DU42" s="158">
        <v>4</v>
      </c>
      <c r="DV42" s="349">
        <v>339</v>
      </c>
      <c r="DW42" s="158">
        <v>0</v>
      </c>
      <c r="DX42" s="158">
        <v>0</v>
      </c>
      <c r="DY42" s="158">
        <v>0</v>
      </c>
      <c r="DZ42" s="158">
        <v>0</v>
      </c>
      <c r="EA42" s="158">
        <v>0</v>
      </c>
      <c r="EB42" s="158">
        <v>0</v>
      </c>
      <c r="EC42" s="158">
        <v>0</v>
      </c>
      <c r="ED42" s="158">
        <v>0</v>
      </c>
      <c r="EE42" s="349">
        <v>0</v>
      </c>
      <c r="EF42" s="158">
        <v>115</v>
      </c>
      <c r="EG42" s="158">
        <v>136</v>
      </c>
      <c r="EH42" s="158">
        <v>125</v>
      </c>
      <c r="EI42" s="158">
        <v>92</v>
      </c>
      <c r="EJ42" s="158">
        <v>84</v>
      </c>
      <c r="EK42" s="158">
        <v>52</v>
      </c>
      <c r="EL42" s="158">
        <v>39</v>
      </c>
      <c r="EM42" s="158">
        <v>8</v>
      </c>
      <c r="EN42" s="349">
        <v>651</v>
      </c>
      <c r="EO42" s="158">
        <v>69</v>
      </c>
      <c r="EP42" s="158">
        <v>49</v>
      </c>
      <c r="EQ42" s="158">
        <v>68</v>
      </c>
      <c r="ER42" s="158">
        <v>54</v>
      </c>
      <c r="ES42" s="158">
        <v>56</v>
      </c>
      <c r="ET42" s="158">
        <v>31</v>
      </c>
      <c r="EU42" s="158">
        <v>23</v>
      </c>
      <c r="EV42" s="158">
        <v>4</v>
      </c>
      <c r="EW42" s="349">
        <v>354</v>
      </c>
      <c r="EX42" s="158">
        <v>0</v>
      </c>
      <c r="EY42" s="158">
        <v>0</v>
      </c>
      <c r="EZ42" s="158">
        <v>0</v>
      </c>
      <c r="FA42" s="158">
        <v>0</v>
      </c>
      <c r="FB42" s="158">
        <v>0</v>
      </c>
      <c r="FC42" s="158">
        <v>0</v>
      </c>
      <c r="FD42" s="158">
        <v>0</v>
      </c>
      <c r="FE42" s="158">
        <v>0</v>
      </c>
      <c r="FF42" s="349">
        <v>0</v>
      </c>
      <c r="FG42" s="158">
        <v>2</v>
      </c>
      <c r="FH42" s="158">
        <v>5</v>
      </c>
      <c r="FI42" s="158">
        <v>4</v>
      </c>
      <c r="FJ42" s="158">
        <v>5</v>
      </c>
      <c r="FK42" s="158">
        <v>3</v>
      </c>
      <c r="FL42" s="158">
        <v>5</v>
      </c>
      <c r="FM42" s="158">
        <v>3</v>
      </c>
      <c r="FN42" s="158">
        <v>0</v>
      </c>
      <c r="FO42" s="349">
        <v>27</v>
      </c>
      <c r="FP42" s="158">
        <v>67</v>
      </c>
      <c r="FQ42" s="158">
        <v>44</v>
      </c>
      <c r="FR42" s="158">
        <v>64</v>
      </c>
      <c r="FS42" s="158">
        <v>49</v>
      </c>
      <c r="FT42" s="158">
        <v>53</v>
      </c>
      <c r="FU42" s="158">
        <v>26</v>
      </c>
      <c r="FV42" s="158">
        <v>20</v>
      </c>
      <c r="FW42" s="158">
        <v>4</v>
      </c>
      <c r="FX42" s="349">
        <v>327</v>
      </c>
      <c r="FY42" s="158">
        <v>2</v>
      </c>
      <c r="FZ42" s="158">
        <v>1154</v>
      </c>
      <c r="GA42" s="158">
        <v>4173</v>
      </c>
      <c r="GB42" s="158">
        <v>5712</v>
      </c>
      <c r="GC42" s="158">
        <v>5444</v>
      </c>
      <c r="GD42" s="158">
        <v>5267</v>
      </c>
      <c r="GE42" s="158">
        <v>2785</v>
      </c>
      <c r="GF42" s="158">
        <v>2221</v>
      </c>
      <c r="GG42" s="158">
        <v>274</v>
      </c>
      <c r="GH42" s="349">
        <v>27032</v>
      </c>
      <c r="GI42" s="158">
        <v>2</v>
      </c>
      <c r="GJ42" s="158">
        <v>2312</v>
      </c>
      <c r="GK42" s="158">
        <v>2915</v>
      </c>
      <c r="GL42" s="158">
        <v>2805</v>
      </c>
      <c r="GM42" s="158">
        <v>2112</v>
      </c>
      <c r="GN42" s="158">
        <v>1335</v>
      </c>
      <c r="GO42" s="158">
        <v>577</v>
      </c>
      <c r="GP42" s="158">
        <v>405</v>
      </c>
      <c r="GQ42" s="158">
        <v>27</v>
      </c>
      <c r="GR42" s="349">
        <v>12490</v>
      </c>
      <c r="GS42" s="158">
        <v>3.5</v>
      </c>
      <c r="GT42" s="158">
        <v>2872.75</v>
      </c>
      <c r="GU42" s="158">
        <v>6332.75</v>
      </c>
      <c r="GV42" s="158">
        <v>7797.25</v>
      </c>
      <c r="GW42" s="158">
        <v>7013.5</v>
      </c>
      <c r="GX42" s="158">
        <v>6256.25</v>
      </c>
      <c r="GY42" s="158">
        <v>3205</v>
      </c>
      <c r="GZ42" s="158">
        <v>2508.25</v>
      </c>
      <c r="HA42" s="158">
        <v>292.75</v>
      </c>
      <c r="HB42" s="349">
        <v>36282</v>
      </c>
      <c r="HC42" s="395">
        <v>0</v>
      </c>
      <c r="HD42" s="396">
        <v>7.63</v>
      </c>
      <c r="HE42" s="396">
        <v>3.25</v>
      </c>
      <c r="HF42" s="396">
        <v>0</v>
      </c>
      <c r="HG42" s="396">
        <v>0</v>
      </c>
      <c r="HH42" s="396">
        <v>0</v>
      </c>
      <c r="HI42" s="396">
        <v>0</v>
      </c>
      <c r="HJ42" s="396">
        <v>0</v>
      </c>
      <c r="HK42" s="396">
        <v>0</v>
      </c>
      <c r="HL42" s="397">
        <v>10.88</v>
      </c>
      <c r="HM42" s="219">
        <v>1.9</v>
      </c>
      <c r="HN42" s="219">
        <v>1910.1</v>
      </c>
      <c r="HO42" s="219">
        <v>4922.8999999999996</v>
      </c>
      <c r="HP42" s="219">
        <v>6930.9</v>
      </c>
      <c r="HQ42" s="219">
        <v>7013.5</v>
      </c>
      <c r="HR42" s="219">
        <v>7646.5</v>
      </c>
      <c r="HS42" s="219">
        <v>4629.3999999999996</v>
      </c>
      <c r="HT42" s="219">
        <v>4180.3999999999996</v>
      </c>
      <c r="HU42" s="219">
        <v>585.5</v>
      </c>
      <c r="HV42" s="219">
        <v>37821.1</v>
      </c>
      <c r="HW42" s="457">
        <v>0</v>
      </c>
      <c r="HX42" s="219">
        <v>37821.1</v>
      </c>
      <c r="HY42" s="395">
        <v>3.5</v>
      </c>
      <c r="HZ42" s="219">
        <v>2872.75</v>
      </c>
      <c r="IA42" s="219">
        <v>6332.75</v>
      </c>
      <c r="IB42" s="219">
        <v>7797.25</v>
      </c>
      <c r="IC42" s="219">
        <v>7013.5</v>
      </c>
      <c r="ID42" s="219">
        <v>6256.25</v>
      </c>
      <c r="IE42" s="219">
        <v>3205</v>
      </c>
      <c r="IF42" s="219">
        <v>2508.25</v>
      </c>
      <c r="IG42" s="219">
        <v>292.75</v>
      </c>
      <c r="IH42" s="219">
        <v>36282</v>
      </c>
      <c r="II42" s="395">
        <v>0</v>
      </c>
      <c r="IJ42" s="219">
        <v>7.63</v>
      </c>
      <c r="IK42" s="219">
        <v>3.25</v>
      </c>
      <c r="IL42" s="219">
        <v>0</v>
      </c>
      <c r="IM42" s="219">
        <v>0</v>
      </c>
      <c r="IN42" s="219">
        <v>0</v>
      </c>
      <c r="IO42" s="219">
        <v>0</v>
      </c>
      <c r="IP42" s="219">
        <v>0</v>
      </c>
      <c r="IQ42" s="219">
        <v>0</v>
      </c>
      <c r="IR42" s="219">
        <v>10.88</v>
      </c>
      <c r="IS42" s="395">
        <v>0</v>
      </c>
      <c r="IT42" s="219">
        <v>1131.5899999999999</v>
      </c>
      <c r="IU42" s="219">
        <v>1102.3800000000001</v>
      </c>
      <c r="IV42" s="219">
        <v>754.69</v>
      </c>
      <c r="IW42" s="219">
        <v>350.91</v>
      </c>
      <c r="IX42" s="219">
        <v>142.22999999999999</v>
      </c>
      <c r="IY42" s="219">
        <v>45.5</v>
      </c>
      <c r="IZ42" s="219">
        <v>24.24</v>
      </c>
      <c r="JA42" s="219">
        <v>1.77</v>
      </c>
      <c r="JB42" s="219">
        <v>3553.31</v>
      </c>
      <c r="JC42" s="395">
        <v>1.9</v>
      </c>
      <c r="JD42" s="219">
        <v>1155.7</v>
      </c>
      <c r="JE42" s="219">
        <v>4065.5</v>
      </c>
      <c r="JF42" s="219">
        <v>6260.1</v>
      </c>
      <c r="JG42" s="219">
        <v>6662.6</v>
      </c>
      <c r="JH42" s="219">
        <v>7472.7</v>
      </c>
      <c r="JI42" s="219">
        <v>4563.7</v>
      </c>
      <c r="JJ42" s="219">
        <v>4140</v>
      </c>
      <c r="JK42" s="219">
        <v>582</v>
      </c>
      <c r="JL42" s="219">
        <v>34904.199999999997</v>
      </c>
      <c r="JM42" s="457">
        <v>0</v>
      </c>
      <c r="JN42" s="397">
        <v>34904.199999999997</v>
      </c>
      <c r="JP42" s="460"/>
      <c r="JQ42" s="460"/>
      <c r="JR42" s="460"/>
      <c r="JS42" s="460"/>
      <c r="JT42" s="460"/>
      <c r="JU42" s="460"/>
      <c r="JV42" s="460"/>
      <c r="JW42" s="460"/>
      <c r="JX42" s="460"/>
      <c r="JY42" s="460"/>
      <c r="KA42" s="460"/>
      <c r="KB42" s="460"/>
    </row>
    <row r="43" spans="1:288" x14ac:dyDescent="0.2">
      <c r="A43" s="215" t="s">
        <v>211</v>
      </c>
      <c r="B43" s="216" t="s">
        <v>285</v>
      </c>
      <c r="C43" s="217" t="s">
        <v>56</v>
      </c>
      <c r="D43" s="218" t="s">
        <v>210</v>
      </c>
      <c r="E43" s="158">
        <v>511</v>
      </c>
      <c r="F43" s="158">
        <v>3615</v>
      </c>
      <c r="G43" s="158">
        <v>9161</v>
      </c>
      <c r="H43" s="158">
        <v>14047</v>
      </c>
      <c r="I43" s="158">
        <v>7438</v>
      </c>
      <c r="J43" s="158">
        <v>2771</v>
      </c>
      <c r="K43" s="158">
        <v>2091</v>
      </c>
      <c r="L43" s="158">
        <v>160</v>
      </c>
      <c r="M43" s="349">
        <v>39794</v>
      </c>
      <c r="N43" s="158">
        <v>25</v>
      </c>
      <c r="O43" s="158">
        <v>85</v>
      </c>
      <c r="P43" s="158">
        <v>118</v>
      </c>
      <c r="Q43" s="158">
        <v>85</v>
      </c>
      <c r="R43" s="158">
        <v>49</v>
      </c>
      <c r="S43" s="158">
        <v>9</v>
      </c>
      <c r="T43" s="158">
        <v>5</v>
      </c>
      <c r="U43" s="158">
        <v>1</v>
      </c>
      <c r="V43" s="349">
        <v>377</v>
      </c>
      <c r="W43" s="158">
        <v>0</v>
      </c>
      <c r="X43" s="158">
        <v>0</v>
      </c>
      <c r="Y43" s="158">
        <v>0</v>
      </c>
      <c r="Z43" s="158">
        <v>0</v>
      </c>
      <c r="AA43" s="158">
        <v>0</v>
      </c>
      <c r="AB43" s="158">
        <v>0</v>
      </c>
      <c r="AC43" s="158">
        <v>0</v>
      </c>
      <c r="AD43" s="158">
        <v>0</v>
      </c>
      <c r="AE43" s="349">
        <v>0</v>
      </c>
      <c r="AF43" s="158">
        <v>486</v>
      </c>
      <c r="AG43" s="158">
        <v>3530</v>
      </c>
      <c r="AH43" s="158">
        <v>9043</v>
      </c>
      <c r="AI43" s="158">
        <v>13962</v>
      </c>
      <c r="AJ43" s="158">
        <v>7389</v>
      </c>
      <c r="AK43" s="158">
        <v>2762</v>
      </c>
      <c r="AL43" s="158">
        <v>2086</v>
      </c>
      <c r="AM43" s="158">
        <v>159</v>
      </c>
      <c r="AN43" s="349">
        <v>39417</v>
      </c>
      <c r="AO43" s="158">
        <v>0</v>
      </c>
      <c r="AP43" s="158">
        <v>4</v>
      </c>
      <c r="AQ43" s="158">
        <v>22</v>
      </c>
      <c r="AR43" s="158">
        <v>92</v>
      </c>
      <c r="AS43" s="158">
        <v>57</v>
      </c>
      <c r="AT43" s="158">
        <v>21</v>
      </c>
      <c r="AU43" s="158">
        <v>17</v>
      </c>
      <c r="AV43" s="158">
        <v>6</v>
      </c>
      <c r="AW43" s="349">
        <v>219</v>
      </c>
      <c r="AX43" s="158">
        <v>0</v>
      </c>
      <c r="AY43" s="158">
        <v>4</v>
      </c>
      <c r="AZ43" s="158">
        <v>22</v>
      </c>
      <c r="BA43" s="158">
        <v>92</v>
      </c>
      <c r="BB43" s="158">
        <v>57</v>
      </c>
      <c r="BC43" s="158">
        <v>21</v>
      </c>
      <c r="BD43" s="158">
        <v>17</v>
      </c>
      <c r="BE43" s="158">
        <v>6</v>
      </c>
      <c r="BF43" s="158">
        <v>0</v>
      </c>
      <c r="BG43" s="349">
        <v>219</v>
      </c>
      <c r="BH43" s="158">
        <v>0</v>
      </c>
      <c r="BI43" s="158">
        <v>490</v>
      </c>
      <c r="BJ43" s="158">
        <v>3548</v>
      </c>
      <c r="BK43" s="158">
        <v>9113</v>
      </c>
      <c r="BL43" s="158">
        <v>13927</v>
      </c>
      <c r="BM43" s="158">
        <v>7353</v>
      </c>
      <c r="BN43" s="158">
        <v>2758</v>
      </c>
      <c r="BO43" s="158">
        <v>2075</v>
      </c>
      <c r="BP43" s="158">
        <v>153</v>
      </c>
      <c r="BQ43" s="349">
        <v>39417</v>
      </c>
      <c r="BR43" s="158">
        <v>0</v>
      </c>
      <c r="BS43" s="158">
        <v>339</v>
      </c>
      <c r="BT43" s="158">
        <v>2316</v>
      </c>
      <c r="BU43" s="158">
        <v>4058</v>
      </c>
      <c r="BV43" s="158">
        <v>3665</v>
      </c>
      <c r="BW43" s="158">
        <v>1449</v>
      </c>
      <c r="BX43" s="158">
        <v>399</v>
      </c>
      <c r="BY43" s="158">
        <v>226</v>
      </c>
      <c r="BZ43" s="158">
        <v>12</v>
      </c>
      <c r="CA43" s="349">
        <v>12464</v>
      </c>
      <c r="CB43" s="158">
        <v>0</v>
      </c>
      <c r="CC43" s="158">
        <v>0</v>
      </c>
      <c r="CD43" s="158">
        <v>15</v>
      </c>
      <c r="CE43" s="158">
        <v>90</v>
      </c>
      <c r="CF43" s="158">
        <v>173</v>
      </c>
      <c r="CG43" s="158">
        <v>97</v>
      </c>
      <c r="CH43" s="158">
        <v>24</v>
      </c>
      <c r="CI43" s="158">
        <v>16</v>
      </c>
      <c r="CJ43" s="158">
        <v>2</v>
      </c>
      <c r="CK43" s="349">
        <v>417</v>
      </c>
      <c r="CL43" s="158">
        <v>0</v>
      </c>
      <c r="CM43" s="158">
        <v>0</v>
      </c>
      <c r="CN43" s="158">
        <v>10</v>
      </c>
      <c r="CO43" s="158">
        <v>1</v>
      </c>
      <c r="CP43" s="158">
        <v>2</v>
      </c>
      <c r="CQ43" s="158">
        <v>4</v>
      </c>
      <c r="CR43" s="158">
        <v>7</v>
      </c>
      <c r="CS43" s="158">
        <v>11</v>
      </c>
      <c r="CT43" s="158">
        <v>0</v>
      </c>
      <c r="CU43" s="349">
        <v>35</v>
      </c>
      <c r="CV43" s="158">
        <v>4</v>
      </c>
      <c r="CW43" s="158">
        <v>24</v>
      </c>
      <c r="CX43" s="158">
        <v>32</v>
      </c>
      <c r="CY43" s="158">
        <v>15</v>
      </c>
      <c r="CZ43" s="158">
        <v>6</v>
      </c>
      <c r="DA43" s="158">
        <v>5</v>
      </c>
      <c r="DB43" s="158">
        <v>9</v>
      </c>
      <c r="DC43" s="158">
        <v>0</v>
      </c>
      <c r="DD43" s="349">
        <v>95</v>
      </c>
      <c r="DE43" s="158">
        <v>9</v>
      </c>
      <c r="DF43" s="158">
        <v>44</v>
      </c>
      <c r="DG43" s="158">
        <v>95</v>
      </c>
      <c r="DH43" s="158">
        <v>88</v>
      </c>
      <c r="DI43" s="158">
        <v>42</v>
      </c>
      <c r="DJ43" s="158">
        <v>7</v>
      </c>
      <c r="DK43" s="158">
        <v>15</v>
      </c>
      <c r="DL43" s="158">
        <v>2</v>
      </c>
      <c r="DM43" s="349">
        <v>302</v>
      </c>
      <c r="DN43" s="158">
        <v>0</v>
      </c>
      <c r="DO43" s="158">
        <v>13</v>
      </c>
      <c r="DP43" s="158">
        <v>13</v>
      </c>
      <c r="DQ43" s="158">
        <v>5</v>
      </c>
      <c r="DR43" s="158">
        <v>2</v>
      </c>
      <c r="DS43" s="158">
        <v>1</v>
      </c>
      <c r="DT43" s="158">
        <v>1</v>
      </c>
      <c r="DU43" s="158">
        <v>0</v>
      </c>
      <c r="DV43" s="349">
        <v>35</v>
      </c>
      <c r="DW43" s="158">
        <v>0</v>
      </c>
      <c r="DX43" s="158">
        <v>0</v>
      </c>
      <c r="DY43" s="158">
        <v>0</v>
      </c>
      <c r="DZ43" s="158">
        <v>0</v>
      </c>
      <c r="EA43" s="158">
        <v>0</v>
      </c>
      <c r="EB43" s="158">
        <v>0</v>
      </c>
      <c r="EC43" s="158">
        <v>0</v>
      </c>
      <c r="ED43" s="158">
        <v>0</v>
      </c>
      <c r="EE43" s="349">
        <v>0</v>
      </c>
      <c r="EF43" s="158">
        <v>9</v>
      </c>
      <c r="EG43" s="158">
        <v>57</v>
      </c>
      <c r="EH43" s="158">
        <v>108</v>
      </c>
      <c r="EI43" s="158">
        <v>93</v>
      </c>
      <c r="EJ43" s="158">
        <v>44</v>
      </c>
      <c r="EK43" s="158">
        <v>8</v>
      </c>
      <c r="EL43" s="158">
        <v>16</v>
      </c>
      <c r="EM43" s="158">
        <v>2</v>
      </c>
      <c r="EN43" s="349">
        <v>337</v>
      </c>
      <c r="EO43" s="158">
        <v>5</v>
      </c>
      <c r="EP43" s="158">
        <v>16</v>
      </c>
      <c r="EQ43" s="158">
        <v>31</v>
      </c>
      <c r="ER43" s="158">
        <v>46</v>
      </c>
      <c r="ES43" s="158">
        <v>25</v>
      </c>
      <c r="ET43" s="158">
        <v>4</v>
      </c>
      <c r="EU43" s="158">
        <v>6</v>
      </c>
      <c r="EV43" s="158">
        <v>0</v>
      </c>
      <c r="EW43" s="349">
        <v>133</v>
      </c>
      <c r="EX43" s="158">
        <v>0</v>
      </c>
      <c r="EY43" s="158">
        <v>0</v>
      </c>
      <c r="EZ43" s="158">
        <v>0</v>
      </c>
      <c r="FA43" s="158">
        <v>0</v>
      </c>
      <c r="FB43" s="158">
        <v>0</v>
      </c>
      <c r="FC43" s="158">
        <v>0</v>
      </c>
      <c r="FD43" s="158">
        <v>0</v>
      </c>
      <c r="FE43" s="158">
        <v>0</v>
      </c>
      <c r="FF43" s="349">
        <v>0</v>
      </c>
      <c r="FG43" s="158">
        <v>0</v>
      </c>
      <c r="FH43" s="158">
        <v>0</v>
      </c>
      <c r="FI43" s="158">
        <v>0</v>
      </c>
      <c r="FJ43" s="158">
        <v>1</v>
      </c>
      <c r="FK43" s="158">
        <v>1</v>
      </c>
      <c r="FL43" s="158">
        <v>1</v>
      </c>
      <c r="FM43" s="158">
        <v>1</v>
      </c>
      <c r="FN43" s="158">
        <v>0</v>
      </c>
      <c r="FO43" s="349">
        <v>4</v>
      </c>
      <c r="FP43" s="158">
        <v>5</v>
      </c>
      <c r="FQ43" s="158">
        <v>16</v>
      </c>
      <c r="FR43" s="158">
        <v>31</v>
      </c>
      <c r="FS43" s="158">
        <v>45</v>
      </c>
      <c r="FT43" s="158">
        <v>24</v>
      </c>
      <c r="FU43" s="158">
        <v>3</v>
      </c>
      <c r="FV43" s="158">
        <v>5</v>
      </c>
      <c r="FW43" s="158">
        <v>0</v>
      </c>
      <c r="FX43" s="349">
        <v>129</v>
      </c>
      <c r="FY43" s="158">
        <v>0</v>
      </c>
      <c r="FZ43" s="158">
        <v>151</v>
      </c>
      <c r="GA43" s="158">
        <v>1194</v>
      </c>
      <c r="GB43" s="158">
        <v>4951</v>
      </c>
      <c r="GC43" s="158">
        <v>10082</v>
      </c>
      <c r="GD43" s="158">
        <v>5801</v>
      </c>
      <c r="GE43" s="158">
        <v>2327</v>
      </c>
      <c r="GF43" s="158">
        <v>1821</v>
      </c>
      <c r="GG43" s="158">
        <v>139</v>
      </c>
      <c r="GH43" s="349">
        <v>26466</v>
      </c>
      <c r="GI43" s="158">
        <v>0</v>
      </c>
      <c r="GJ43" s="158">
        <v>339</v>
      </c>
      <c r="GK43" s="158">
        <v>2354</v>
      </c>
      <c r="GL43" s="158">
        <v>4162</v>
      </c>
      <c r="GM43" s="158">
        <v>3845</v>
      </c>
      <c r="GN43" s="158">
        <v>1552</v>
      </c>
      <c r="GO43" s="158">
        <v>431</v>
      </c>
      <c r="GP43" s="158">
        <v>254</v>
      </c>
      <c r="GQ43" s="158">
        <v>14</v>
      </c>
      <c r="GR43" s="349">
        <v>12951</v>
      </c>
      <c r="GS43" s="158">
        <v>0</v>
      </c>
      <c r="GT43" s="158">
        <v>405.25</v>
      </c>
      <c r="GU43" s="158">
        <v>2947.25</v>
      </c>
      <c r="GV43" s="158">
        <v>8062.5</v>
      </c>
      <c r="GW43" s="158">
        <v>12961.5</v>
      </c>
      <c r="GX43" s="158">
        <v>6962.5</v>
      </c>
      <c r="GY43" s="158">
        <v>2647.75</v>
      </c>
      <c r="GZ43" s="158">
        <v>2008</v>
      </c>
      <c r="HA43" s="158">
        <v>149.5</v>
      </c>
      <c r="HB43" s="349">
        <v>36144.25</v>
      </c>
      <c r="HC43" s="395">
        <v>0</v>
      </c>
      <c r="HD43" s="396">
        <v>0</v>
      </c>
      <c r="HE43" s="396">
        <v>0</v>
      </c>
      <c r="HF43" s="396">
        <v>0</v>
      </c>
      <c r="HG43" s="396">
        <v>0</v>
      </c>
      <c r="HH43" s="396">
        <v>0</v>
      </c>
      <c r="HI43" s="396">
        <v>0</v>
      </c>
      <c r="HJ43" s="396">
        <v>0</v>
      </c>
      <c r="HK43" s="396">
        <v>0</v>
      </c>
      <c r="HL43" s="397">
        <v>0</v>
      </c>
      <c r="HM43" s="219">
        <v>0</v>
      </c>
      <c r="HN43" s="219">
        <v>270.2</v>
      </c>
      <c r="HO43" s="219">
        <v>2292.3000000000002</v>
      </c>
      <c r="HP43" s="219">
        <v>7166.7</v>
      </c>
      <c r="HQ43" s="219">
        <v>12961.5</v>
      </c>
      <c r="HR43" s="219">
        <v>8509.7000000000007</v>
      </c>
      <c r="HS43" s="219">
        <v>3824.5</v>
      </c>
      <c r="HT43" s="219">
        <v>3346.7</v>
      </c>
      <c r="HU43" s="219">
        <v>299</v>
      </c>
      <c r="HV43" s="219">
        <v>38670.6</v>
      </c>
      <c r="HW43" s="457">
        <v>0</v>
      </c>
      <c r="HX43" s="219">
        <v>38670.6</v>
      </c>
      <c r="HY43" s="395">
        <v>0</v>
      </c>
      <c r="HZ43" s="219">
        <v>405.25</v>
      </c>
      <c r="IA43" s="219">
        <v>2947.25</v>
      </c>
      <c r="IB43" s="219">
        <v>8062.5</v>
      </c>
      <c r="IC43" s="219">
        <v>12961.5</v>
      </c>
      <c r="ID43" s="219">
        <v>6962.5</v>
      </c>
      <c r="IE43" s="219">
        <v>2647.75</v>
      </c>
      <c r="IF43" s="219">
        <v>2008</v>
      </c>
      <c r="IG43" s="219">
        <v>149.5</v>
      </c>
      <c r="IH43" s="219">
        <v>36144.25</v>
      </c>
      <c r="II43" s="395">
        <v>0</v>
      </c>
      <c r="IJ43" s="219">
        <v>0</v>
      </c>
      <c r="IK43" s="219">
        <v>0</v>
      </c>
      <c r="IL43" s="219">
        <v>0</v>
      </c>
      <c r="IM43" s="219">
        <v>0</v>
      </c>
      <c r="IN43" s="219">
        <v>0</v>
      </c>
      <c r="IO43" s="219">
        <v>0</v>
      </c>
      <c r="IP43" s="219">
        <v>0</v>
      </c>
      <c r="IQ43" s="219">
        <v>0</v>
      </c>
      <c r="IR43" s="219">
        <v>0</v>
      </c>
      <c r="IS43" s="395">
        <v>0</v>
      </c>
      <c r="IT43" s="219">
        <v>125.62</v>
      </c>
      <c r="IU43" s="219">
        <v>964.29</v>
      </c>
      <c r="IV43" s="219">
        <v>1530.65</v>
      </c>
      <c r="IW43" s="219">
        <v>1515.08</v>
      </c>
      <c r="IX43" s="219">
        <v>394.92</v>
      </c>
      <c r="IY43" s="219">
        <v>66.87</v>
      </c>
      <c r="IZ43" s="219">
        <v>22.3</v>
      </c>
      <c r="JA43" s="219">
        <v>1.48</v>
      </c>
      <c r="JB43" s="219">
        <v>4621.21</v>
      </c>
      <c r="JC43" s="395">
        <v>0</v>
      </c>
      <c r="JD43" s="219">
        <v>186.4</v>
      </c>
      <c r="JE43" s="219">
        <v>1542.3</v>
      </c>
      <c r="JF43" s="219">
        <v>5806.1</v>
      </c>
      <c r="JG43" s="219">
        <v>11446.4</v>
      </c>
      <c r="JH43" s="219">
        <v>8027</v>
      </c>
      <c r="JI43" s="219">
        <v>3727.9</v>
      </c>
      <c r="JJ43" s="219">
        <v>3309.5</v>
      </c>
      <c r="JK43" s="219">
        <v>296</v>
      </c>
      <c r="JL43" s="219">
        <v>34341.599999999999</v>
      </c>
      <c r="JM43" s="457">
        <v>0</v>
      </c>
      <c r="JN43" s="397">
        <v>34341.599999999999</v>
      </c>
      <c r="JP43" s="460"/>
      <c r="JQ43" s="460"/>
      <c r="JR43" s="460"/>
      <c r="JS43" s="460"/>
      <c r="JT43" s="460"/>
      <c r="JU43" s="460"/>
      <c r="JV43" s="460"/>
      <c r="JW43" s="460"/>
      <c r="JX43" s="460"/>
      <c r="JY43" s="460"/>
      <c r="KA43" s="460"/>
      <c r="KB43" s="460"/>
    </row>
    <row r="44" spans="1:288" x14ac:dyDescent="0.2">
      <c r="A44" s="215" t="s">
        <v>213</v>
      </c>
      <c r="B44" s="216" t="s">
        <v>285</v>
      </c>
      <c r="C44" s="217" t="s">
        <v>288</v>
      </c>
      <c r="D44" s="218" t="s">
        <v>212</v>
      </c>
      <c r="E44" s="158">
        <v>16110</v>
      </c>
      <c r="F44" s="158">
        <v>12920</v>
      </c>
      <c r="G44" s="158">
        <v>10803</v>
      </c>
      <c r="H44" s="158">
        <v>5910</v>
      </c>
      <c r="I44" s="158">
        <v>2606</v>
      </c>
      <c r="J44" s="158">
        <v>734</v>
      </c>
      <c r="K44" s="158">
        <v>449</v>
      </c>
      <c r="L44" s="158">
        <v>25</v>
      </c>
      <c r="M44" s="349">
        <v>49557</v>
      </c>
      <c r="N44" s="158">
        <v>518</v>
      </c>
      <c r="O44" s="158">
        <v>324</v>
      </c>
      <c r="P44" s="158">
        <v>182</v>
      </c>
      <c r="Q44" s="158">
        <v>80</v>
      </c>
      <c r="R44" s="158">
        <v>25</v>
      </c>
      <c r="S44" s="158">
        <v>18</v>
      </c>
      <c r="T44" s="158">
        <v>5</v>
      </c>
      <c r="U44" s="158">
        <v>1</v>
      </c>
      <c r="V44" s="349">
        <v>1153</v>
      </c>
      <c r="W44" s="158">
        <v>0</v>
      </c>
      <c r="X44" s="158">
        <v>0</v>
      </c>
      <c r="Y44" s="158">
        <v>0</v>
      </c>
      <c r="Z44" s="158">
        <v>0</v>
      </c>
      <c r="AA44" s="158">
        <v>0</v>
      </c>
      <c r="AB44" s="158">
        <v>0</v>
      </c>
      <c r="AC44" s="158">
        <v>0</v>
      </c>
      <c r="AD44" s="158">
        <v>0</v>
      </c>
      <c r="AE44" s="349">
        <v>0</v>
      </c>
      <c r="AF44" s="158">
        <v>15592</v>
      </c>
      <c r="AG44" s="158">
        <v>12596</v>
      </c>
      <c r="AH44" s="158">
        <v>10621</v>
      </c>
      <c r="AI44" s="158">
        <v>5830</v>
      </c>
      <c r="AJ44" s="158">
        <v>2581</v>
      </c>
      <c r="AK44" s="158">
        <v>716</v>
      </c>
      <c r="AL44" s="158">
        <v>444</v>
      </c>
      <c r="AM44" s="158">
        <v>24</v>
      </c>
      <c r="AN44" s="349">
        <v>48404</v>
      </c>
      <c r="AO44" s="158">
        <v>34</v>
      </c>
      <c r="AP44" s="158">
        <v>34</v>
      </c>
      <c r="AQ44" s="158">
        <v>58</v>
      </c>
      <c r="AR44" s="158">
        <v>32</v>
      </c>
      <c r="AS44" s="158">
        <v>23</v>
      </c>
      <c r="AT44" s="158">
        <v>8</v>
      </c>
      <c r="AU44" s="158">
        <v>13</v>
      </c>
      <c r="AV44" s="158">
        <v>5</v>
      </c>
      <c r="AW44" s="349">
        <v>207</v>
      </c>
      <c r="AX44" s="158">
        <v>34</v>
      </c>
      <c r="AY44" s="158">
        <v>34</v>
      </c>
      <c r="AZ44" s="158">
        <v>58</v>
      </c>
      <c r="BA44" s="158">
        <v>32</v>
      </c>
      <c r="BB44" s="158">
        <v>23</v>
      </c>
      <c r="BC44" s="158">
        <v>8</v>
      </c>
      <c r="BD44" s="158">
        <v>13</v>
      </c>
      <c r="BE44" s="158">
        <v>5</v>
      </c>
      <c r="BF44" s="158">
        <v>0</v>
      </c>
      <c r="BG44" s="349">
        <v>207</v>
      </c>
      <c r="BH44" s="158">
        <v>34</v>
      </c>
      <c r="BI44" s="158">
        <v>15592</v>
      </c>
      <c r="BJ44" s="158">
        <v>12620</v>
      </c>
      <c r="BK44" s="158">
        <v>10595</v>
      </c>
      <c r="BL44" s="158">
        <v>5821</v>
      </c>
      <c r="BM44" s="158">
        <v>2566</v>
      </c>
      <c r="BN44" s="158">
        <v>721</v>
      </c>
      <c r="BO44" s="158">
        <v>436</v>
      </c>
      <c r="BP44" s="158">
        <v>19</v>
      </c>
      <c r="BQ44" s="349">
        <v>48404</v>
      </c>
      <c r="BR44" s="158">
        <v>9</v>
      </c>
      <c r="BS44" s="158">
        <v>7710</v>
      </c>
      <c r="BT44" s="158">
        <v>3967</v>
      </c>
      <c r="BU44" s="158">
        <v>2877</v>
      </c>
      <c r="BV44" s="158">
        <v>1232</v>
      </c>
      <c r="BW44" s="158">
        <v>395</v>
      </c>
      <c r="BX44" s="158">
        <v>108</v>
      </c>
      <c r="BY44" s="158">
        <v>69</v>
      </c>
      <c r="BZ44" s="158">
        <v>3</v>
      </c>
      <c r="CA44" s="349">
        <v>16370</v>
      </c>
      <c r="CB44" s="158">
        <v>0</v>
      </c>
      <c r="CC44" s="158">
        <v>152</v>
      </c>
      <c r="CD44" s="158">
        <v>210</v>
      </c>
      <c r="CE44" s="158">
        <v>106</v>
      </c>
      <c r="CF44" s="158">
        <v>41</v>
      </c>
      <c r="CG44" s="158">
        <v>22</v>
      </c>
      <c r="CH44" s="158">
        <v>1</v>
      </c>
      <c r="CI44" s="158">
        <v>2</v>
      </c>
      <c r="CJ44" s="158">
        <v>0</v>
      </c>
      <c r="CK44" s="349">
        <v>534</v>
      </c>
      <c r="CL44" s="158">
        <v>0</v>
      </c>
      <c r="CM44" s="158">
        <v>23</v>
      </c>
      <c r="CN44" s="158">
        <v>8</v>
      </c>
      <c r="CO44" s="158">
        <v>11</v>
      </c>
      <c r="CP44" s="158">
        <v>7</v>
      </c>
      <c r="CQ44" s="158">
        <v>4</v>
      </c>
      <c r="CR44" s="158">
        <v>9</v>
      </c>
      <c r="CS44" s="158">
        <v>9</v>
      </c>
      <c r="CT44" s="158">
        <v>5</v>
      </c>
      <c r="CU44" s="349">
        <v>76</v>
      </c>
      <c r="CV44" s="158">
        <v>85</v>
      </c>
      <c r="CW44" s="158">
        <v>79</v>
      </c>
      <c r="CX44" s="158">
        <v>35</v>
      </c>
      <c r="CY44" s="158">
        <v>20</v>
      </c>
      <c r="CZ44" s="158">
        <v>10</v>
      </c>
      <c r="DA44" s="158">
        <v>6</v>
      </c>
      <c r="DB44" s="158">
        <v>2</v>
      </c>
      <c r="DC44" s="158">
        <v>2</v>
      </c>
      <c r="DD44" s="349">
        <v>239</v>
      </c>
      <c r="DE44" s="158">
        <v>126</v>
      </c>
      <c r="DF44" s="158">
        <v>79</v>
      </c>
      <c r="DG44" s="158">
        <v>58</v>
      </c>
      <c r="DH44" s="158">
        <v>32</v>
      </c>
      <c r="DI44" s="158">
        <v>11</v>
      </c>
      <c r="DJ44" s="158">
        <v>7</v>
      </c>
      <c r="DK44" s="158">
        <v>4</v>
      </c>
      <c r="DL44" s="158">
        <v>0</v>
      </c>
      <c r="DM44" s="349">
        <v>317</v>
      </c>
      <c r="DN44" s="158">
        <v>270</v>
      </c>
      <c r="DO44" s="158">
        <v>179</v>
      </c>
      <c r="DP44" s="158">
        <v>92</v>
      </c>
      <c r="DQ44" s="158">
        <v>28</v>
      </c>
      <c r="DR44" s="158">
        <v>21</v>
      </c>
      <c r="DS44" s="158">
        <v>8</v>
      </c>
      <c r="DT44" s="158">
        <v>1</v>
      </c>
      <c r="DU44" s="158">
        <v>0</v>
      </c>
      <c r="DV44" s="349">
        <v>599</v>
      </c>
      <c r="DW44" s="158">
        <v>83</v>
      </c>
      <c r="DX44" s="158">
        <v>30</v>
      </c>
      <c r="DY44" s="158">
        <v>19</v>
      </c>
      <c r="DZ44" s="158">
        <v>9</v>
      </c>
      <c r="EA44" s="158">
        <v>2</v>
      </c>
      <c r="EB44" s="158">
        <v>1</v>
      </c>
      <c r="EC44" s="158">
        <v>3</v>
      </c>
      <c r="ED44" s="158">
        <v>0</v>
      </c>
      <c r="EE44" s="349">
        <v>147</v>
      </c>
      <c r="EF44" s="158">
        <v>479</v>
      </c>
      <c r="EG44" s="158">
        <v>288</v>
      </c>
      <c r="EH44" s="158">
        <v>169</v>
      </c>
      <c r="EI44" s="158">
        <v>69</v>
      </c>
      <c r="EJ44" s="158">
        <v>34</v>
      </c>
      <c r="EK44" s="158">
        <v>16</v>
      </c>
      <c r="EL44" s="158">
        <v>8</v>
      </c>
      <c r="EM44" s="158">
        <v>0</v>
      </c>
      <c r="EN44" s="349">
        <v>1063</v>
      </c>
      <c r="EO44" s="158">
        <v>224</v>
      </c>
      <c r="EP44" s="158">
        <v>120</v>
      </c>
      <c r="EQ44" s="158">
        <v>87</v>
      </c>
      <c r="ER44" s="158">
        <v>44</v>
      </c>
      <c r="ES44" s="158">
        <v>18</v>
      </c>
      <c r="ET44" s="158">
        <v>10</v>
      </c>
      <c r="EU44" s="158">
        <v>7</v>
      </c>
      <c r="EV44" s="158">
        <v>0</v>
      </c>
      <c r="EW44" s="349">
        <v>510</v>
      </c>
      <c r="EX44" s="158">
        <v>0</v>
      </c>
      <c r="EY44" s="158">
        <v>0</v>
      </c>
      <c r="EZ44" s="158">
        <v>0</v>
      </c>
      <c r="FA44" s="158">
        <v>0</v>
      </c>
      <c r="FB44" s="158">
        <v>0</v>
      </c>
      <c r="FC44" s="158">
        <v>0</v>
      </c>
      <c r="FD44" s="158">
        <v>0</v>
      </c>
      <c r="FE44" s="158">
        <v>0</v>
      </c>
      <c r="FF44" s="349">
        <v>0</v>
      </c>
      <c r="FG44" s="158">
        <v>9</v>
      </c>
      <c r="FH44" s="158">
        <v>5</v>
      </c>
      <c r="FI44" s="158">
        <v>4</v>
      </c>
      <c r="FJ44" s="158">
        <v>2</v>
      </c>
      <c r="FK44" s="158">
        <v>4</v>
      </c>
      <c r="FL44" s="158">
        <v>2</v>
      </c>
      <c r="FM44" s="158">
        <v>0</v>
      </c>
      <c r="FN44" s="158">
        <v>0</v>
      </c>
      <c r="FO44" s="349">
        <v>26</v>
      </c>
      <c r="FP44" s="158">
        <v>215</v>
      </c>
      <c r="FQ44" s="158">
        <v>115</v>
      </c>
      <c r="FR44" s="158">
        <v>83</v>
      </c>
      <c r="FS44" s="158">
        <v>42</v>
      </c>
      <c r="FT44" s="158">
        <v>14</v>
      </c>
      <c r="FU44" s="158">
        <v>8</v>
      </c>
      <c r="FV44" s="158">
        <v>7</v>
      </c>
      <c r="FW44" s="158">
        <v>0</v>
      </c>
      <c r="FX44" s="349">
        <v>484</v>
      </c>
      <c r="FY44" s="158">
        <v>25</v>
      </c>
      <c r="FZ44" s="158">
        <v>7354</v>
      </c>
      <c r="GA44" s="158">
        <v>8226</v>
      </c>
      <c r="GB44" s="158">
        <v>7490</v>
      </c>
      <c r="GC44" s="158">
        <v>4504</v>
      </c>
      <c r="GD44" s="158">
        <v>2122</v>
      </c>
      <c r="GE44" s="158">
        <v>594</v>
      </c>
      <c r="GF44" s="158">
        <v>352</v>
      </c>
      <c r="GG44" s="158">
        <v>11</v>
      </c>
      <c r="GH44" s="349">
        <v>30678</v>
      </c>
      <c r="GI44" s="158">
        <v>9</v>
      </c>
      <c r="GJ44" s="158">
        <v>8238</v>
      </c>
      <c r="GK44" s="158">
        <v>4394</v>
      </c>
      <c r="GL44" s="158">
        <v>3105</v>
      </c>
      <c r="GM44" s="158">
        <v>1317</v>
      </c>
      <c r="GN44" s="158">
        <v>444</v>
      </c>
      <c r="GO44" s="158">
        <v>127</v>
      </c>
      <c r="GP44" s="158">
        <v>84</v>
      </c>
      <c r="GQ44" s="158">
        <v>8</v>
      </c>
      <c r="GR44" s="349">
        <v>17726</v>
      </c>
      <c r="GS44" s="158">
        <v>31.75</v>
      </c>
      <c r="GT44" s="158">
        <v>13589</v>
      </c>
      <c r="GU44" s="158">
        <v>11542</v>
      </c>
      <c r="GV44" s="158">
        <v>9830.25</v>
      </c>
      <c r="GW44" s="158">
        <v>5496.75</v>
      </c>
      <c r="GX44" s="158">
        <v>2455.5</v>
      </c>
      <c r="GY44" s="158">
        <v>687.75</v>
      </c>
      <c r="GZ44" s="158">
        <v>415</v>
      </c>
      <c r="HA44" s="158">
        <v>15.75</v>
      </c>
      <c r="HB44" s="349">
        <v>44063.75</v>
      </c>
      <c r="HC44" s="395">
        <v>0</v>
      </c>
      <c r="HD44" s="396">
        <v>1</v>
      </c>
      <c r="HE44" s="396">
        <v>0</v>
      </c>
      <c r="HF44" s="396">
        <v>0</v>
      </c>
      <c r="HG44" s="396">
        <v>0</v>
      </c>
      <c r="HH44" s="396">
        <v>0</v>
      </c>
      <c r="HI44" s="396">
        <v>0</v>
      </c>
      <c r="HJ44" s="396">
        <v>0</v>
      </c>
      <c r="HK44" s="396">
        <v>0</v>
      </c>
      <c r="HL44" s="397">
        <v>1</v>
      </c>
      <c r="HM44" s="219">
        <v>17.600000000000001</v>
      </c>
      <c r="HN44" s="219">
        <v>9058.7000000000007</v>
      </c>
      <c r="HO44" s="219">
        <v>8977.1</v>
      </c>
      <c r="HP44" s="219">
        <v>8738</v>
      </c>
      <c r="HQ44" s="219">
        <v>5496.8</v>
      </c>
      <c r="HR44" s="219">
        <v>3001.2</v>
      </c>
      <c r="HS44" s="219">
        <v>993.4</v>
      </c>
      <c r="HT44" s="219">
        <v>691.7</v>
      </c>
      <c r="HU44" s="219">
        <v>31.5</v>
      </c>
      <c r="HV44" s="219">
        <v>37006</v>
      </c>
      <c r="HW44" s="457">
        <v>150</v>
      </c>
      <c r="HX44" s="219">
        <v>37156</v>
      </c>
      <c r="HY44" s="395">
        <v>31.75</v>
      </c>
      <c r="HZ44" s="219">
        <v>13589</v>
      </c>
      <c r="IA44" s="219">
        <v>11542</v>
      </c>
      <c r="IB44" s="219">
        <v>9830.25</v>
      </c>
      <c r="IC44" s="219">
        <v>5496.75</v>
      </c>
      <c r="ID44" s="219">
        <v>2455.5</v>
      </c>
      <c r="IE44" s="219">
        <v>687.75</v>
      </c>
      <c r="IF44" s="219">
        <v>415</v>
      </c>
      <c r="IG44" s="219">
        <v>15.75</v>
      </c>
      <c r="IH44" s="219">
        <v>44063.75</v>
      </c>
      <c r="II44" s="395">
        <v>0</v>
      </c>
      <c r="IJ44" s="219">
        <v>1</v>
      </c>
      <c r="IK44" s="219">
        <v>0</v>
      </c>
      <c r="IL44" s="219">
        <v>0</v>
      </c>
      <c r="IM44" s="219">
        <v>0</v>
      </c>
      <c r="IN44" s="219">
        <v>0</v>
      </c>
      <c r="IO44" s="219">
        <v>0</v>
      </c>
      <c r="IP44" s="219">
        <v>0</v>
      </c>
      <c r="IQ44" s="219">
        <v>0</v>
      </c>
      <c r="IR44" s="219">
        <v>1</v>
      </c>
      <c r="IS44" s="395">
        <v>8.39</v>
      </c>
      <c r="IT44" s="219">
        <v>3688.42</v>
      </c>
      <c r="IU44" s="219">
        <v>1253.17</v>
      </c>
      <c r="IV44" s="219">
        <v>629.65</v>
      </c>
      <c r="IW44" s="219">
        <v>173.29</v>
      </c>
      <c r="IX44" s="219">
        <v>54.9</v>
      </c>
      <c r="IY44" s="219">
        <v>14.76</v>
      </c>
      <c r="IZ44" s="219">
        <v>2</v>
      </c>
      <c r="JA44" s="219">
        <v>0</v>
      </c>
      <c r="JB44" s="219">
        <v>5824.58</v>
      </c>
      <c r="JC44" s="395">
        <v>13</v>
      </c>
      <c r="JD44" s="219">
        <v>6599.7</v>
      </c>
      <c r="JE44" s="219">
        <v>8002.4</v>
      </c>
      <c r="JF44" s="219">
        <v>8178.3</v>
      </c>
      <c r="JG44" s="219">
        <v>5323.5</v>
      </c>
      <c r="JH44" s="219">
        <v>2934.1</v>
      </c>
      <c r="JI44" s="219">
        <v>972.1</v>
      </c>
      <c r="JJ44" s="219">
        <v>688.3</v>
      </c>
      <c r="JK44" s="219">
        <v>31.5</v>
      </c>
      <c r="JL44" s="219">
        <v>32742.9</v>
      </c>
      <c r="JM44" s="457">
        <v>150</v>
      </c>
      <c r="JN44" s="397">
        <v>32892.9</v>
      </c>
      <c r="JP44" s="460"/>
      <c r="JQ44" s="460"/>
      <c r="JR44" s="460"/>
      <c r="JS44" s="460"/>
      <c r="JT44" s="460"/>
      <c r="JU44" s="460"/>
      <c r="JV44" s="460"/>
      <c r="JW44" s="460"/>
      <c r="JX44" s="460"/>
      <c r="JY44" s="460"/>
      <c r="KA44" s="460"/>
      <c r="KB44" s="460"/>
    </row>
    <row r="45" spans="1:288" x14ac:dyDescent="0.2">
      <c r="A45" s="215" t="s">
        <v>215</v>
      </c>
      <c r="B45" s="216" t="s">
        <v>285</v>
      </c>
      <c r="C45" s="217" t="s">
        <v>287</v>
      </c>
      <c r="D45" s="218" t="s">
        <v>214</v>
      </c>
      <c r="E45" s="158">
        <v>24939</v>
      </c>
      <c r="F45" s="158">
        <v>5094</v>
      </c>
      <c r="G45" s="158">
        <v>6083</v>
      </c>
      <c r="H45" s="158">
        <v>2733</v>
      </c>
      <c r="I45" s="158">
        <v>1255</v>
      </c>
      <c r="J45" s="158">
        <v>321</v>
      </c>
      <c r="K45" s="158">
        <v>133</v>
      </c>
      <c r="L45" s="158">
        <v>21</v>
      </c>
      <c r="M45" s="349">
        <v>40579</v>
      </c>
      <c r="N45" s="158">
        <v>496</v>
      </c>
      <c r="O45" s="158">
        <v>51</v>
      </c>
      <c r="P45" s="158">
        <v>63</v>
      </c>
      <c r="Q45" s="158">
        <v>21</v>
      </c>
      <c r="R45" s="158">
        <v>10</v>
      </c>
      <c r="S45" s="158">
        <v>3</v>
      </c>
      <c r="T45" s="158">
        <v>1</v>
      </c>
      <c r="U45" s="158">
        <v>3</v>
      </c>
      <c r="V45" s="349">
        <v>648</v>
      </c>
      <c r="W45" s="158">
        <v>0</v>
      </c>
      <c r="X45" s="158">
        <v>0</v>
      </c>
      <c r="Y45" s="158">
        <v>0</v>
      </c>
      <c r="Z45" s="158">
        <v>0</v>
      </c>
      <c r="AA45" s="158">
        <v>0</v>
      </c>
      <c r="AB45" s="158">
        <v>0</v>
      </c>
      <c r="AC45" s="158">
        <v>0</v>
      </c>
      <c r="AD45" s="158">
        <v>0</v>
      </c>
      <c r="AE45" s="349">
        <v>0</v>
      </c>
      <c r="AF45" s="158">
        <v>24443</v>
      </c>
      <c r="AG45" s="158">
        <v>5043</v>
      </c>
      <c r="AH45" s="158">
        <v>6020</v>
      </c>
      <c r="AI45" s="158">
        <v>2712</v>
      </c>
      <c r="AJ45" s="158">
        <v>1245</v>
      </c>
      <c r="AK45" s="158">
        <v>318</v>
      </c>
      <c r="AL45" s="158">
        <v>132</v>
      </c>
      <c r="AM45" s="158">
        <v>18</v>
      </c>
      <c r="AN45" s="349">
        <v>39931</v>
      </c>
      <c r="AO45" s="158">
        <v>39</v>
      </c>
      <c r="AP45" s="158">
        <v>19</v>
      </c>
      <c r="AQ45" s="158">
        <v>36</v>
      </c>
      <c r="AR45" s="158">
        <v>24</v>
      </c>
      <c r="AS45" s="158">
        <v>12</v>
      </c>
      <c r="AT45" s="158">
        <v>10</v>
      </c>
      <c r="AU45" s="158">
        <v>14</v>
      </c>
      <c r="AV45" s="158">
        <v>8</v>
      </c>
      <c r="AW45" s="349">
        <v>162</v>
      </c>
      <c r="AX45" s="158">
        <v>39</v>
      </c>
      <c r="AY45" s="158">
        <v>19</v>
      </c>
      <c r="AZ45" s="158">
        <v>36</v>
      </c>
      <c r="BA45" s="158">
        <v>24</v>
      </c>
      <c r="BB45" s="158">
        <v>12</v>
      </c>
      <c r="BC45" s="158">
        <v>10</v>
      </c>
      <c r="BD45" s="158">
        <v>14</v>
      </c>
      <c r="BE45" s="158">
        <v>8</v>
      </c>
      <c r="BF45" s="158">
        <v>0</v>
      </c>
      <c r="BG45" s="349">
        <v>162</v>
      </c>
      <c r="BH45" s="158">
        <v>39</v>
      </c>
      <c r="BI45" s="158">
        <v>24423</v>
      </c>
      <c r="BJ45" s="158">
        <v>5060</v>
      </c>
      <c r="BK45" s="158">
        <v>6008</v>
      </c>
      <c r="BL45" s="158">
        <v>2700</v>
      </c>
      <c r="BM45" s="158">
        <v>1243</v>
      </c>
      <c r="BN45" s="158">
        <v>322</v>
      </c>
      <c r="BO45" s="158">
        <v>126</v>
      </c>
      <c r="BP45" s="158">
        <v>10</v>
      </c>
      <c r="BQ45" s="349">
        <v>39931</v>
      </c>
      <c r="BR45" s="158">
        <v>6</v>
      </c>
      <c r="BS45" s="158">
        <v>11416</v>
      </c>
      <c r="BT45" s="158">
        <v>1567</v>
      </c>
      <c r="BU45" s="158">
        <v>1492</v>
      </c>
      <c r="BV45" s="158">
        <v>520</v>
      </c>
      <c r="BW45" s="158">
        <v>172</v>
      </c>
      <c r="BX45" s="158">
        <v>43</v>
      </c>
      <c r="BY45" s="158">
        <v>14</v>
      </c>
      <c r="BZ45" s="158">
        <v>0</v>
      </c>
      <c r="CA45" s="349">
        <v>15230</v>
      </c>
      <c r="CB45" s="158">
        <v>2</v>
      </c>
      <c r="CC45" s="158">
        <v>167</v>
      </c>
      <c r="CD45" s="158">
        <v>34</v>
      </c>
      <c r="CE45" s="158">
        <v>45</v>
      </c>
      <c r="CF45" s="158">
        <v>12</v>
      </c>
      <c r="CG45" s="158">
        <v>9</v>
      </c>
      <c r="CH45" s="158">
        <v>1</v>
      </c>
      <c r="CI45" s="158">
        <v>0</v>
      </c>
      <c r="CJ45" s="158">
        <v>0</v>
      </c>
      <c r="CK45" s="349">
        <v>270</v>
      </c>
      <c r="CL45" s="158">
        <v>2</v>
      </c>
      <c r="CM45" s="158">
        <v>25</v>
      </c>
      <c r="CN45" s="158">
        <v>10</v>
      </c>
      <c r="CO45" s="158">
        <v>12</v>
      </c>
      <c r="CP45" s="158">
        <v>13</v>
      </c>
      <c r="CQ45" s="158">
        <v>8</v>
      </c>
      <c r="CR45" s="158">
        <v>16</v>
      </c>
      <c r="CS45" s="158">
        <v>9</v>
      </c>
      <c r="CT45" s="158">
        <v>2</v>
      </c>
      <c r="CU45" s="349">
        <v>97</v>
      </c>
      <c r="CV45" s="158">
        <v>106</v>
      </c>
      <c r="CW45" s="158">
        <v>20</v>
      </c>
      <c r="CX45" s="158">
        <v>16</v>
      </c>
      <c r="CY45" s="158">
        <v>8</v>
      </c>
      <c r="CZ45" s="158">
        <v>2</v>
      </c>
      <c r="DA45" s="158">
        <v>4</v>
      </c>
      <c r="DB45" s="158">
        <v>1</v>
      </c>
      <c r="DC45" s="158">
        <v>0</v>
      </c>
      <c r="DD45" s="349">
        <v>157</v>
      </c>
      <c r="DE45" s="158">
        <v>448</v>
      </c>
      <c r="DF45" s="158">
        <v>53</v>
      </c>
      <c r="DG45" s="158">
        <v>56</v>
      </c>
      <c r="DH45" s="158">
        <v>16</v>
      </c>
      <c r="DI45" s="158">
        <v>4</v>
      </c>
      <c r="DJ45" s="158">
        <v>1</v>
      </c>
      <c r="DK45" s="158">
        <v>1</v>
      </c>
      <c r="DL45" s="158">
        <v>1</v>
      </c>
      <c r="DM45" s="349">
        <v>580</v>
      </c>
      <c r="DN45" s="158">
        <v>817</v>
      </c>
      <c r="DO45" s="158">
        <v>72</v>
      </c>
      <c r="DP45" s="158">
        <v>61</v>
      </c>
      <c r="DQ45" s="158">
        <v>15</v>
      </c>
      <c r="DR45" s="158">
        <v>4</v>
      </c>
      <c r="DS45" s="158">
        <v>3</v>
      </c>
      <c r="DT45" s="158">
        <v>0</v>
      </c>
      <c r="DU45" s="158">
        <v>0</v>
      </c>
      <c r="DV45" s="349">
        <v>972</v>
      </c>
      <c r="DW45" s="158">
        <v>486</v>
      </c>
      <c r="DX45" s="158">
        <v>24</v>
      </c>
      <c r="DY45" s="158">
        <v>12</v>
      </c>
      <c r="DZ45" s="158">
        <v>7</v>
      </c>
      <c r="EA45" s="158">
        <v>4</v>
      </c>
      <c r="EB45" s="158">
        <v>3</v>
      </c>
      <c r="EC45" s="158">
        <v>0</v>
      </c>
      <c r="ED45" s="158">
        <v>0</v>
      </c>
      <c r="EE45" s="349">
        <v>536</v>
      </c>
      <c r="EF45" s="158">
        <v>1751</v>
      </c>
      <c r="EG45" s="158">
        <v>149</v>
      </c>
      <c r="EH45" s="158">
        <v>129</v>
      </c>
      <c r="EI45" s="158">
        <v>38</v>
      </c>
      <c r="EJ45" s="158">
        <v>12</v>
      </c>
      <c r="EK45" s="158">
        <v>7</v>
      </c>
      <c r="EL45" s="158">
        <v>1</v>
      </c>
      <c r="EM45" s="158">
        <v>1</v>
      </c>
      <c r="EN45" s="349">
        <v>2088</v>
      </c>
      <c r="EO45" s="158">
        <v>1034</v>
      </c>
      <c r="EP45" s="158">
        <v>86</v>
      </c>
      <c r="EQ45" s="158">
        <v>78</v>
      </c>
      <c r="ER45" s="158">
        <v>26</v>
      </c>
      <c r="ES45" s="158">
        <v>8</v>
      </c>
      <c r="ET45" s="158">
        <v>4</v>
      </c>
      <c r="EU45" s="158">
        <v>1</v>
      </c>
      <c r="EV45" s="158">
        <v>1</v>
      </c>
      <c r="EW45" s="349">
        <v>1238</v>
      </c>
      <c r="EX45" s="158">
        <v>0</v>
      </c>
      <c r="EY45" s="158">
        <v>0</v>
      </c>
      <c r="EZ45" s="158">
        <v>0</v>
      </c>
      <c r="FA45" s="158">
        <v>0</v>
      </c>
      <c r="FB45" s="158">
        <v>0</v>
      </c>
      <c r="FC45" s="158">
        <v>0</v>
      </c>
      <c r="FD45" s="158">
        <v>0</v>
      </c>
      <c r="FE45" s="158">
        <v>0</v>
      </c>
      <c r="FF45" s="349">
        <v>0</v>
      </c>
      <c r="FG45" s="158">
        <v>100</v>
      </c>
      <c r="FH45" s="158">
        <v>9</v>
      </c>
      <c r="FI45" s="158">
        <v>10</v>
      </c>
      <c r="FJ45" s="158">
        <v>3</v>
      </c>
      <c r="FK45" s="158">
        <v>0</v>
      </c>
      <c r="FL45" s="158">
        <v>0</v>
      </c>
      <c r="FM45" s="158">
        <v>0</v>
      </c>
      <c r="FN45" s="158">
        <v>0</v>
      </c>
      <c r="FO45" s="349">
        <v>122</v>
      </c>
      <c r="FP45" s="158">
        <v>934</v>
      </c>
      <c r="FQ45" s="158">
        <v>77</v>
      </c>
      <c r="FR45" s="158">
        <v>68</v>
      </c>
      <c r="FS45" s="158">
        <v>23</v>
      </c>
      <c r="FT45" s="158">
        <v>8</v>
      </c>
      <c r="FU45" s="158">
        <v>4</v>
      </c>
      <c r="FV45" s="158">
        <v>1</v>
      </c>
      <c r="FW45" s="158">
        <v>1</v>
      </c>
      <c r="FX45" s="349">
        <v>1116</v>
      </c>
      <c r="FY45" s="158">
        <v>29</v>
      </c>
      <c r="FZ45" s="158">
        <v>11511</v>
      </c>
      <c r="GA45" s="158">
        <v>3352</v>
      </c>
      <c r="GB45" s="158">
        <v>4385</v>
      </c>
      <c r="GC45" s="158">
        <v>2132</v>
      </c>
      <c r="GD45" s="158">
        <v>1046</v>
      </c>
      <c r="GE45" s="158">
        <v>256</v>
      </c>
      <c r="GF45" s="158">
        <v>103</v>
      </c>
      <c r="GG45" s="158">
        <v>8</v>
      </c>
      <c r="GH45" s="349">
        <v>22822</v>
      </c>
      <c r="GI45" s="158">
        <v>10</v>
      </c>
      <c r="GJ45" s="158">
        <v>12912</v>
      </c>
      <c r="GK45" s="158">
        <v>1708</v>
      </c>
      <c r="GL45" s="158">
        <v>1623</v>
      </c>
      <c r="GM45" s="158">
        <v>568</v>
      </c>
      <c r="GN45" s="158">
        <v>197</v>
      </c>
      <c r="GO45" s="158">
        <v>66</v>
      </c>
      <c r="GP45" s="158">
        <v>23</v>
      </c>
      <c r="GQ45" s="158">
        <v>2</v>
      </c>
      <c r="GR45" s="349">
        <v>17109</v>
      </c>
      <c r="GS45" s="158">
        <v>36</v>
      </c>
      <c r="GT45" s="158">
        <v>21298.25</v>
      </c>
      <c r="GU45" s="158">
        <v>4624.25</v>
      </c>
      <c r="GV45" s="158">
        <v>5589.25</v>
      </c>
      <c r="GW45" s="158">
        <v>2555.5</v>
      </c>
      <c r="GX45" s="158">
        <v>1193.25</v>
      </c>
      <c r="GY45" s="158">
        <v>303</v>
      </c>
      <c r="GZ45" s="158">
        <v>118</v>
      </c>
      <c r="HA45" s="158">
        <v>9</v>
      </c>
      <c r="HB45" s="349">
        <v>35726.5</v>
      </c>
      <c r="HC45" s="395">
        <v>0</v>
      </c>
      <c r="HD45" s="396">
        <v>0</v>
      </c>
      <c r="HE45" s="396">
        <v>0</v>
      </c>
      <c r="HF45" s="396">
        <v>0</v>
      </c>
      <c r="HG45" s="396">
        <v>0</v>
      </c>
      <c r="HH45" s="396">
        <v>0</v>
      </c>
      <c r="HI45" s="396">
        <v>0</v>
      </c>
      <c r="HJ45" s="396">
        <v>0</v>
      </c>
      <c r="HK45" s="396">
        <v>0</v>
      </c>
      <c r="HL45" s="397">
        <v>0</v>
      </c>
      <c r="HM45" s="219">
        <v>20</v>
      </c>
      <c r="HN45" s="219">
        <v>14198.8</v>
      </c>
      <c r="HO45" s="219">
        <v>3596.6</v>
      </c>
      <c r="HP45" s="219">
        <v>4968.2</v>
      </c>
      <c r="HQ45" s="219">
        <v>2555.5</v>
      </c>
      <c r="HR45" s="219">
        <v>1458.4</v>
      </c>
      <c r="HS45" s="219">
        <v>437.7</v>
      </c>
      <c r="HT45" s="219">
        <v>196.7</v>
      </c>
      <c r="HU45" s="219">
        <v>18</v>
      </c>
      <c r="HV45" s="219">
        <v>27449.9</v>
      </c>
      <c r="HW45" s="457">
        <v>0</v>
      </c>
      <c r="HX45" s="219">
        <v>27449.9</v>
      </c>
      <c r="HY45" s="395">
        <v>36</v>
      </c>
      <c r="HZ45" s="219">
        <v>21298.25</v>
      </c>
      <c r="IA45" s="219">
        <v>4624.25</v>
      </c>
      <c r="IB45" s="219">
        <v>5589.25</v>
      </c>
      <c r="IC45" s="219">
        <v>2555.5</v>
      </c>
      <c r="ID45" s="219">
        <v>1193.25</v>
      </c>
      <c r="IE45" s="219">
        <v>303</v>
      </c>
      <c r="IF45" s="219">
        <v>118</v>
      </c>
      <c r="IG45" s="219">
        <v>9</v>
      </c>
      <c r="IH45" s="219">
        <v>35726.5</v>
      </c>
      <c r="II45" s="395">
        <v>0</v>
      </c>
      <c r="IJ45" s="219">
        <v>0</v>
      </c>
      <c r="IK45" s="219">
        <v>0</v>
      </c>
      <c r="IL45" s="219">
        <v>0</v>
      </c>
      <c r="IM45" s="219">
        <v>0</v>
      </c>
      <c r="IN45" s="219">
        <v>0</v>
      </c>
      <c r="IO45" s="219">
        <v>0</v>
      </c>
      <c r="IP45" s="219">
        <v>0</v>
      </c>
      <c r="IQ45" s="219">
        <v>0</v>
      </c>
      <c r="IR45" s="219">
        <v>0</v>
      </c>
      <c r="IS45" s="395">
        <v>9.64</v>
      </c>
      <c r="IT45" s="219">
        <v>6683.52</v>
      </c>
      <c r="IU45" s="219">
        <v>521.46</v>
      </c>
      <c r="IV45" s="219">
        <v>386.21</v>
      </c>
      <c r="IW45" s="219">
        <v>99.23</v>
      </c>
      <c r="IX45" s="219">
        <v>34.36</v>
      </c>
      <c r="IY45" s="219">
        <v>5.13</v>
      </c>
      <c r="IZ45" s="219">
        <v>1.1499999999999999</v>
      </c>
      <c r="JA45" s="219">
        <v>0</v>
      </c>
      <c r="JB45" s="219">
        <v>7740.7</v>
      </c>
      <c r="JC45" s="395">
        <v>14.6</v>
      </c>
      <c r="JD45" s="219">
        <v>9743.2000000000007</v>
      </c>
      <c r="JE45" s="219">
        <v>3191.1</v>
      </c>
      <c r="JF45" s="219">
        <v>4624.8999999999996</v>
      </c>
      <c r="JG45" s="219">
        <v>2456.3000000000002</v>
      </c>
      <c r="JH45" s="219">
        <v>1416.4</v>
      </c>
      <c r="JI45" s="219">
        <v>430.3</v>
      </c>
      <c r="JJ45" s="219">
        <v>194.8</v>
      </c>
      <c r="JK45" s="219">
        <v>18</v>
      </c>
      <c r="JL45" s="219">
        <v>22089.599999999999</v>
      </c>
      <c r="JM45" s="457">
        <v>0</v>
      </c>
      <c r="JN45" s="397">
        <v>22089.599999999999</v>
      </c>
      <c r="JP45" s="460"/>
      <c r="JQ45" s="460"/>
      <c r="JR45" s="460"/>
      <c r="JS45" s="460"/>
      <c r="JT45" s="460"/>
      <c r="JU45" s="460"/>
      <c r="JV45" s="460"/>
      <c r="JW45" s="460"/>
      <c r="JX45" s="460"/>
      <c r="JY45" s="460"/>
      <c r="KA45" s="460"/>
      <c r="KB45" s="460"/>
    </row>
    <row r="46" spans="1:288" x14ac:dyDescent="0.2">
      <c r="A46" s="215" t="s">
        <v>217</v>
      </c>
      <c r="B46" s="216" t="s">
        <v>291</v>
      </c>
      <c r="C46" s="217" t="s">
        <v>287</v>
      </c>
      <c r="D46" s="218" t="s">
        <v>216</v>
      </c>
      <c r="E46" s="158">
        <v>29890</v>
      </c>
      <c r="F46" s="158">
        <v>18030</v>
      </c>
      <c r="G46" s="158">
        <v>16988</v>
      </c>
      <c r="H46" s="158">
        <v>8826</v>
      </c>
      <c r="I46" s="158">
        <v>5247</v>
      </c>
      <c r="J46" s="158">
        <v>1778</v>
      </c>
      <c r="K46" s="158">
        <v>1254</v>
      </c>
      <c r="L46" s="158">
        <v>179</v>
      </c>
      <c r="M46" s="349">
        <v>82192</v>
      </c>
      <c r="N46" s="158">
        <v>461</v>
      </c>
      <c r="O46" s="158">
        <v>181</v>
      </c>
      <c r="P46" s="158">
        <v>186</v>
      </c>
      <c r="Q46" s="158">
        <v>77</v>
      </c>
      <c r="R46" s="158">
        <v>32</v>
      </c>
      <c r="S46" s="158">
        <v>20</v>
      </c>
      <c r="T46" s="158">
        <v>10</v>
      </c>
      <c r="U46" s="158">
        <v>1</v>
      </c>
      <c r="V46" s="349">
        <v>968</v>
      </c>
      <c r="W46" s="158">
        <v>0</v>
      </c>
      <c r="X46" s="158">
        <v>0</v>
      </c>
      <c r="Y46" s="158">
        <v>0</v>
      </c>
      <c r="Z46" s="158">
        <v>0</v>
      </c>
      <c r="AA46" s="158">
        <v>0</v>
      </c>
      <c r="AB46" s="158">
        <v>0</v>
      </c>
      <c r="AC46" s="158">
        <v>0</v>
      </c>
      <c r="AD46" s="158">
        <v>0</v>
      </c>
      <c r="AE46" s="349">
        <v>0</v>
      </c>
      <c r="AF46" s="158">
        <v>29429</v>
      </c>
      <c r="AG46" s="158">
        <v>17849</v>
      </c>
      <c r="AH46" s="158">
        <v>16802</v>
      </c>
      <c r="AI46" s="158">
        <v>8749</v>
      </c>
      <c r="AJ46" s="158">
        <v>5215</v>
      </c>
      <c r="AK46" s="158">
        <v>1758</v>
      </c>
      <c r="AL46" s="158">
        <v>1244</v>
      </c>
      <c r="AM46" s="158">
        <v>178</v>
      </c>
      <c r="AN46" s="349">
        <v>81224</v>
      </c>
      <c r="AO46" s="158">
        <v>40</v>
      </c>
      <c r="AP46" s="158">
        <v>57</v>
      </c>
      <c r="AQ46" s="158">
        <v>68</v>
      </c>
      <c r="AR46" s="158">
        <v>62</v>
      </c>
      <c r="AS46" s="158">
        <v>44</v>
      </c>
      <c r="AT46" s="158">
        <v>16</v>
      </c>
      <c r="AU46" s="158">
        <v>23</v>
      </c>
      <c r="AV46" s="158">
        <v>21</v>
      </c>
      <c r="AW46" s="349">
        <v>331</v>
      </c>
      <c r="AX46" s="158">
        <v>40</v>
      </c>
      <c r="AY46" s="158">
        <v>57</v>
      </c>
      <c r="AZ46" s="158">
        <v>68</v>
      </c>
      <c r="BA46" s="158">
        <v>62</v>
      </c>
      <c r="BB46" s="158">
        <v>44</v>
      </c>
      <c r="BC46" s="158">
        <v>16</v>
      </c>
      <c r="BD46" s="158">
        <v>23</v>
      </c>
      <c r="BE46" s="158">
        <v>21</v>
      </c>
      <c r="BF46" s="158">
        <v>0</v>
      </c>
      <c r="BG46" s="349">
        <v>331</v>
      </c>
      <c r="BH46" s="158">
        <v>40</v>
      </c>
      <c r="BI46" s="158">
        <v>29446</v>
      </c>
      <c r="BJ46" s="158">
        <v>17860</v>
      </c>
      <c r="BK46" s="158">
        <v>16796</v>
      </c>
      <c r="BL46" s="158">
        <v>8731</v>
      </c>
      <c r="BM46" s="158">
        <v>5187</v>
      </c>
      <c r="BN46" s="158">
        <v>1765</v>
      </c>
      <c r="BO46" s="158">
        <v>1242</v>
      </c>
      <c r="BP46" s="158">
        <v>157</v>
      </c>
      <c r="BQ46" s="349">
        <v>81224</v>
      </c>
      <c r="BR46" s="158">
        <v>0</v>
      </c>
      <c r="BS46" s="158">
        <v>15306</v>
      </c>
      <c r="BT46" s="158">
        <v>6240</v>
      </c>
      <c r="BU46" s="158">
        <v>4637</v>
      </c>
      <c r="BV46" s="158">
        <v>1944</v>
      </c>
      <c r="BW46" s="158">
        <v>803</v>
      </c>
      <c r="BX46" s="158">
        <v>264</v>
      </c>
      <c r="BY46" s="158">
        <v>138</v>
      </c>
      <c r="BZ46" s="158">
        <v>11</v>
      </c>
      <c r="CA46" s="349">
        <v>29343</v>
      </c>
      <c r="CB46" s="158">
        <v>0</v>
      </c>
      <c r="CC46" s="158">
        <v>291</v>
      </c>
      <c r="CD46" s="158">
        <v>227</v>
      </c>
      <c r="CE46" s="158">
        <v>162</v>
      </c>
      <c r="CF46" s="158">
        <v>76</v>
      </c>
      <c r="CG46" s="158">
        <v>42</v>
      </c>
      <c r="CH46" s="158">
        <v>14</v>
      </c>
      <c r="CI46" s="158">
        <v>11</v>
      </c>
      <c r="CJ46" s="158">
        <v>1</v>
      </c>
      <c r="CK46" s="349">
        <v>824</v>
      </c>
      <c r="CL46" s="158">
        <v>0</v>
      </c>
      <c r="CM46" s="158">
        <v>17</v>
      </c>
      <c r="CN46" s="158">
        <v>14</v>
      </c>
      <c r="CO46" s="158">
        <v>20</v>
      </c>
      <c r="CP46" s="158">
        <v>17</v>
      </c>
      <c r="CQ46" s="158">
        <v>9</v>
      </c>
      <c r="CR46" s="158">
        <v>3</v>
      </c>
      <c r="CS46" s="158">
        <v>21</v>
      </c>
      <c r="CT46" s="158">
        <v>26</v>
      </c>
      <c r="CU46" s="349">
        <v>127</v>
      </c>
      <c r="CV46" s="158">
        <v>171</v>
      </c>
      <c r="CW46" s="158">
        <v>85</v>
      </c>
      <c r="CX46" s="158">
        <v>49</v>
      </c>
      <c r="CY46" s="158">
        <v>44</v>
      </c>
      <c r="CZ46" s="158">
        <v>14</v>
      </c>
      <c r="DA46" s="158">
        <v>8</v>
      </c>
      <c r="DB46" s="158">
        <v>5</v>
      </c>
      <c r="DC46" s="158">
        <v>0</v>
      </c>
      <c r="DD46" s="349">
        <v>376</v>
      </c>
      <c r="DE46" s="158">
        <v>0</v>
      </c>
      <c r="DF46" s="158">
        <v>0</v>
      </c>
      <c r="DG46" s="158">
        <v>0</v>
      </c>
      <c r="DH46" s="158">
        <v>0</v>
      </c>
      <c r="DI46" s="158">
        <v>0</v>
      </c>
      <c r="DJ46" s="158">
        <v>0</v>
      </c>
      <c r="DK46" s="158">
        <v>0</v>
      </c>
      <c r="DL46" s="158">
        <v>0</v>
      </c>
      <c r="DM46" s="349">
        <v>0</v>
      </c>
      <c r="DN46" s="158">
        <v>911</v>
      </c>
      <c r="DO46" s="158">
        <v>391</v>
      </c>
      <c r="DP46" s="158">
        <v>253</v>
      </c>
      <c r="DQ46" s="158">
        <v>101</v>
      </c>
      <c r="DR46" s="158">
        <v>64</v>
      </c>
      <c r="DS46" s="158">
        <v>19</v>
      </c>
      <c r="DT46" s="158">
        <v>16</v>
      </c>
      <c r="DU46" s="158">
        <v>8</v>
      </c>
      <c r="DV46" s="349">
        <v>1763</v>
      </c>
      <c r="DW46" s="158">
        <v>170</v>
      </c>
      <c r="DX46" s="158">
        <v>83</v>
      </c>
      <c r="DY46" s="158">
        <v>52</v>
      </c>
      <c r="DZ46" s="158">
        <v>22</v>
      </c>
      <c r="EA46" s="158">
        <v>20</v>
      </c>
      <c r="EB46" s="158">
        <v>12</v>
      </c>
      <c r="EC46" s="158">
        <v>8</v>
      </c>
      <c r="ED46" s="158">
        <v>2</v>
      </c>
      <c r="EE46" s="349">
        <v>369</v>
      </c>
      <c r="EF46" s="158">
        <v>1081</v>
      </c>
      <c r="EG46" s="158">
        <v>474</v>
      </c>
      <c r="EH46" s="158">
        <v>305</v>
      </c>
      <c r="EI46" s="158">
        <v>123</v>
      </c>
      <c r="EJ46" s="158">
        <v>84</v>
      </c>
      <c r="EK46" s="158">
        <v>31</v>
      </c>
      <c r="EL46" s="158">
        <v>24</v>
      </c>
      <c r="EM46" s="158">
        <v>10</v>
      </c>
      <c r="EN46" s="349">
        <v>2132</v>
      </c>
      <c r="EO46" s="158">
        <v>467</v>
      </c>
      <c r="EP46" s="158">
        <v>238</v>
      </c>
      <c r="EQ46" s="158">
        <v>147</v>
      </c>
      <c r="ER46" s="158">
        <v>61</v>
      </c>
      <c r="ES46" s="158">
        <v>43</v>
      </c>
      <c r="ET46" s="158">
        <v>24</v>
      </c>
      <c r="EU46" s="158">
        <v>16</v>
      </c>
      <c r="EV46" s="158">
        <v>9</v>
      </c>
      <c r="EW46" s="349">
        <v>1005</v>
      </c>
      <c r="EX46" s="158">
        <v>0</v>
      </c>
      <c r="EY46" s="158">
        <v>0</v>
      </c>
      <c r="EZ46" s="158">
        <v>0</v>
      </c>
      <c r="FA46" s="158">
        <v>0</v>
      </c>
      <c r="FB46" s="158">
        <v>0</v>
      </c>
      <c r="FC46" s="158">
        <v>0</v>
      </c>
      <c r="FD46" s="158">
        <v>0</v>
      </c>
      <c r="FE46" s="158">
        <v>0</v>
      </c>
      <c r="FF46" s="349">
        <v>0</v>
      </c>
      <c r="FG46" s="158">
        <v>39</v>
      </c>
      <c r="FH46" s="158">
        <v>34</v>
      </c>
      <c r="FI46" s="158">
        <v>33</v>
      </c>
      <c r="FJ46" s="158">
        <v>10</v>
      </c>
      <c r="FK46" s="158">
        <v>6</v>
      </c>
      <c r="FL46" s="158">
        <v>3</v>
      </c>
      <c r="FM46" s="158">
        <v>3</v>
      </c>
      <c r="FN46" s="158">
        <v>0</v>
      </c>
      <c r="FO46" s="349">
        <v>128</v>
      </c>
      <c r="FP46" s="158">
        <v>428</v>
      </c>
      <c r="FQ46" s="158">
        <v>204</v>
      </c>
      <c r="FR46" s="158">
        <v>114</v>
      </c>
      <c r="FS46" s="158">
        <v>51</v>
      </c>
      <c r="FT46" s="158">
        <v>37</v>
      </c>
      <c r="FU46" s="158">
        <v>21</v>
      </c>
      <c r="FV46" s="158">
        <v>13</v>
      </c>
      <c r="FW46" s="158">
        <v>9</v>
      </c>
      <c r="FX46" s="349">
        <v>877</v>
      </c>
      <c r="FY46" s="158">
        <v>40</v>
      </c>
      <c r="FZ46" s="158">
        <v>12580</v>
      </c>
      <c r="GA46" s="158">
        <v>10820</v>
      </c>
      <c r="GB46" s="158">
        <v>11623</v>
      </c>
      <c r="GC46" s="158">
        <v>6527</v>
      </c>
      <c r="GD46" s="158">
        <v>4235</v>
      </c>
      <c r="GE46" s="158">
        <v>1445</v>
      </c>
      <c r="GF46" s="158">
        <v>1043</v>
      </c>
      <c r="GG46" s="158">
        <v>109</v>
      </c>
      <c r="GH46" s="349">
        <v>48422</v>
      </c>
      <c r="GI46" s="158">
        <v>0</v>
      </c>
      <c r="GJ46" s="158">
        <v>16866</v>
      </c>
      <c r="GK46" s="158">
        <v>7040</v>
      </c>
      <c r="GL46" s="158">
        <v>5173</v>
      </c>
      <c r="GM46" s="158">
        <v>2204</v>
      </c>
      <c r="GN46" s="158">
        <v>952</v>
      </c>
      <c r="GO46" s="158">
        <v>320</v>
      </c>
      <c r="GP46" s="158">
        <v>199</v>
      </c>
      <c r="GQ46" s="158">
        <v>48</v>
      </c>
      <c r="GR46" s="349">
        <v>32802</v>
      </c>
      <c r="GS46" s="158">
        <v>40</v>
      </c>
      <c r="GT46" s="158">
        <v>25293</v>
      </c>
      <c r="GU46" s="158">
        <v>16128.5</v>
      </c>
      <c r="GV46" s="158">
        <v>15516.5</v>
      </c>
      <c r="GW46" s="158">
        <v>8185.25</v>
      </c>
      <c r="GX46" s="158">
        <v>4956</v>
      </c>
      <c r="GY46" s="158">
        <v>1692.5</v>
      </c>
      <c r="GZ46" s="158">
        <v>1191.25</v>
      </c>
      <c r="HA46" s="158">
        <v>140</v>
      </c>
      <c r="HB46" s="349">
        <v>73143</v>
      </c>
      <c r="HC46" s="395">
        <v>0</v>
      </c>
      <c r="HD46" s="396">
        <v>0.5</v>
      </c>
      <c r="HE46" s="396">
        <v>0</v>
      </c>
      <c r="HF46" s="396">
        <v>0</v>
      </c>
      <c r="HG46" s="396">
        <v>0</v>
      </c>
      <c r="HH46" s="396">
        <v>0</v>
      </c>
      <c r="HI46" s="396">
        <v>0</v>
      </c>
      <c r="HJ46" s="396">
        <v>0</v>
      </c>
      <c r="HK46" s="396">
        <v>0</v>
      </c>
      <c r="HL46" s="397">
        <v>0.5</v>
      </c>
      <c r="HM46" s="219">
        <v>22.2</v>
      </c>
      <c r="HN46" s="219">
        <v>16861.7</v>
      </c>
      <c r="HO46" s="219">
        <v>12544.4</v>
      </c>
      <c r="HP46" s="219">
        <v>13792.4</v>
      </c>
      <c r="HQ46" s="219">
        <v>8185.3</v>
      </c>
      <c r="HR46" s="219">
        <v>6057.3</v>
      </c>
      <c r="HS46" s="219">
        <v>2444.6999999999998</v>
      </c>
      <c r="HT46" s="219">
        <v>1985.4</v>
      </c>
      <c r="HU46" s="219">
        <v>280</v>
      </c>
      <c r="HV46" s="219">
        <v>62173.4</v>
      </c>
      <c r="HW46" s="457">
        <v>1.8</v>
      </c>
      <c r="HX46" s="219">
        <v>62175.199999999997</v>
      </c>
      <c r="HY46" s="395">
        <v>40</v>
      </c>
      <c r="HZ46" s="219">
        <v>25293</v>
      </c>
      <c r="IA46" s="219">
        <v>16128.5</v>
      </c>
      <c r="IB46" s="219">
        <v>15516.5</v>
      </c>
      <c r="IC46" s="219">
        <v>8185.25</v>
      </c>
      <c r="ID46" s="219">
        <v>4956</v>
      </c>
      <c r="IE46" s="219">
        <v>1692.5</v>
      </c>
      <c r="IF46" s="219">
        <v>1191.25</v>
      </c>
      <c r="IG46" s="219">
        <v>140</v>
      </c>
      <c r="IH46" s="219">
        <v>73143</v>
      </c>
      <c r="II46" s="395">
        <v>0</v>
      </c>
      <c r="IJ46" s="219">
        <v>0.5</v>
      </c>
      <c r="IK46" s="219">
        <v>0</v>
      </c>
      <c r="IL46" s="219">
        <v>0</v>
      </c>
      <c r="IM46" s="219">
        <v>0</v>
      </c>
      <c r="IN46" s="219">
        <v>0</v>
      </c>
      <c r="IO46" s="219">
        <v>0</v>
      </c>
      <c r="IP46" s="219">
        <v>0</v>
      </c>
      <c r="IQ46" s="219">
        <v>0</v>
      </c>
      <c r="IR46" s="219">
        <v>0.5</v>
      </c>
      <c r="IS46" s="395">
        <v>11</v>
      </c>
      <c r="IT46" s="219">
        <v>8395.85</v>
      </c>
      <c r="IU46" s="219">
        <v>2332.6</v>
      </c>
      <c r="IV46" s="219">
        <v>1223.8800000000001</v>
      </c>
      <c r="IW46" s="219">
        <v>359.92</v>
      </c>
      <c r="IX46" s="219">
        <v>126.18</v>
      </c>
      <c r="IY46" s="219">
        <v>32.57</v>
      </c>
      <c r="IZ46" s="219">
        <v>13.05</v>
      </c>
      <c r="JA46" s="219">
        <v>1.9</v>
      </c>
      <c r="JB46" s="219">
        <v>12496.95</v>
      </c>
      <c r="JC46" s="395">
        <v>16.100000000000001</v>
      </c>
      <c r="JD46" s="219">
        <v>11264.4</v>
      </c>
      <c r="JE46" s="219">
        <v>10730.1</v>
      </c>
      <c r="JF46" s="219">
        <v>12704.6</v>
      </c>
      <c r="JG46" s="219">
        <v>7825.3</v>
      </c>
      <c r="JH46" s="219">
        <v>5903.1</v>
      </c>
      <c r="JI46" s="219">
        <v>2397.6999999999998</v>
      </c>
      <c r="JJ46" s="219">
        <v>1963.7</v>
      </c>
      <c r="JK46" s="219">
        <v>276.2</v>
      </c>
      <c r="JL46" s="219">
        <v>53081.2</v>
      </c>
      <c r="JM46" s="457">
        <v>1.8</v>
      </c>
      <c r="JN46" s="397">
        <v>53083</v>
      </c>
      <c r="JP46" s="460"/>
      <c r="JQ46" s="460"/>
      <c r="JR46" s="460"/>
      <c r="JS46" s="460"/>
      <c r="JT46" s="460"/>
      <c r="JU46" s="460"/>
      <c r="JV46" s="460"/>
      <c r="JW46" s="460"/>
      <c r="JX46" s="460"/>
      <c r="JY46" s="460"/>
      <c r="KA46" s="460"/>
      <c r="KB46" s="460"/>
    </row>
    <row r="47" spans="1:288" x14ac:dyDescent="0.2">
      <c r="A47" s="215" t="s">
        <v>219</v>
      </c>
      <c r="B47" s="216" t="s">
        <v>291</v>
      </c>
      <c r="C47" s="217" t="s">
        <v>292</v>
      </c>
      <c r="D47" s="218" t="s">
        <v>218</v>
      </c>
      <c r="E47" s="158">
        <v>44317</v>
      </c>
      <c r="F47" s="158">
        <v>17967</v>
      </c>
      <c r="G47" s="158">
        <v>15109</v>
      </c>
      <c r="H47" s="158">
        <v>7158</v>
      </c>
      <c r="I47" s="158">
        <v>5200</v>
      </c>
      <c r="J47" s="158">
        <v>2754</v>
      </c>
      <c r="K47" s="158">
        <v>1262</v>
      </c>
      <c r="L47" s="158">
        <v>51</v>
      </c>
      <c r="M47" s="349">
        <v>93818</v>
      </c>
      <c r="N47" s="158">
        <v>656</v>
      </c>
      <c r="O47" s="158">
        <v>193</v>
      </c>
      <c r="P47" s="158">
        <v>140</v>
      </c>
      <c r="Q47" s="158">
        <v>62</v>
      </c>
      <c r="R47" s="158">
        <v>28</v>
      </c>
      <c r="S47" s="158">
        <v>16</v>
      </c>
      <c r="T47" s="158">
        <v>6</v>
      </c>
      <c r="U47" s="158">
        <v>1</v>
      </c>
      <c r="V47" s="349">
        <v>1102</v>
      </c>
      <c r="W47" s="158">
        <v>0</v>
      </c>
      <c r="X47" s="158">
        <v>0</v>
      </c>
      <c r="Y47" s="158">
        <v>0</v>
      </c>
      <c r="Z47" s="158">
        <v>0</v>
      </c>
      <c r="AA47" s="158">
        <v>0</v>
      </c>
      <c r="AB47" s="158">
        <v>0</v>
      </c>
      <c r="AC47" s="158">
        <v>0</v>
      </c>
      <c r="AD47" s="158">
        <v>0</v>
      </c>
      <c r="AE47" s="349">
        <v>0</v>
      </c>
      <c r="AF47" s="158">
        <v>43661</v>
      </c>
      <c r="AG47" s="158">
        <v>17774</v>
      </c>
      <c r="AH47" s="158">
        <v>14969</v>
      </c>
      <c r="AI47" s="158">
        <v>7096</v>
      </c>
      <c r="AJ47" s="158">
        <v>5172</v>
      </c>
      <c r="AK47" s="158">
        <v>2738</v>
      </c>
      <c r="AL47" s="158">
        <v>1256</v>
      </c>
      <c r="AM47" s="158">
        <v>50</v>
      </c>
      <c r="AN47" s="349">
        <v>92716</v>
      </c>
      <c r="AO47" s="158">
        <v>47</v>
      </c>
      <c r="AP47" s="158">
        <v>42</v>
      </c>
      <c r="AQ47" s="158">
        <v>83</v>
      </c>
      <c r="AR47" s="158">
        <v>41</v>
      </c>
      <c r="AS47" s="158">
        <v>39</v>
      </c>
      <c r="AT47" s="158">
        <v>30</v>
      </c>
      <c r="AU47" s="158">
        <v>30</v>
      </c>
      <c r="AV47" s="158">
        <v>16</v>
      </c>
      <c r="AW47" s="349">
        <v>328</v>
      </c>
      <c r="AX47" s="158">
        <v>47</v>
      </c>
      <c r="AY47" s="158">
        <v>42</v>
      </c>
      <c r="AZ47" s="158">
        <v>83</v>
      </c>
      <c r="BA47" s="158">
        <v>41</v>
      </c>
      <c r="BB47" s="158">
        <v>39</v>
      </c>
      <c r="BC47" s="158">
        <v>30</v>
      </c>
      <c r="BD47" s="158">
        <v>30</v>
      </c>
      <c r="BE47" s="158">
        <v>16</v>
      </c>
      <c r="BF47" s="158">
        <v>0</v>
      </c>
      <c r="BG47" s="349">
        <v>328</v>
      </c>
      <c r="BH47" s="158">
        <v>47</v>
      </c>
      <c r="BI47" s="158">
        <v>43656</v>
      </c>
      <c r="BJ47" s="158">
        <v>17815</v>
      </c>
      <c r="BK47" s="158">
        <v>14927</v>
      </c>
      <c r="BL47" s="158">
        <v>7094</v>
      </c>
      <c r="BM47" s="158">
        <v>5163</v>
      </c>
      <c r="BN47" s="158">
        <v>2738</v>
      </c>
      <c r="BO47" s="158">
        <v>1242</v>
      </c>
      <c r="BP47" s="158">
        <v>34</v>
      </c>
      <c r="BQ47" s="349">
        <v>92716</v>
      </c>
      <c r="BR47" s="158">
        <v>0</v>
      </c>
      <c r="BS47" s="158">
        <v>21210</v>
      </c>
      <c r="BT47" s="158">
        <v>6133</v>
      </c>
      <c r="BU47" s="158">
        <v>3895</v>
      </c>
      <c r="BV47" s="158">
        <v>1410</v>
      </c>
      <c r="BW47" s="158">
        <v>828</v>
      </c>
      <c r="BX47" s="158">
        <v>364</v>
      </c>
      <c r="BY47" s="158">
        <v>136</v>
      </c>
      <c r="BZ47" s="158">
        <v>4</v>
      </c>
      <c r="CA47" s="349">
        <v>33980</v>
      </c>
      <c r="CB47" s="158">
        <v>0</v>
      </c>
      <c r="CC47" s="158">
        <v>351</v>
      </c>
      <c r="CD47" s="158">
        <v>190</v>
      </c>
      <c r="CE47" s="158">
        <v>160</v>
      </c>
      <c r="CF47" s="158">
        <v>85</v>
      </c>
      <c r="CG47" s="158">
        <v>54</v>
      </c>
      <c r="CH47" s="158">
        <v>39</v>
      </c>
      <c r="CI47" s="158">
        <v>26</v>
      </c>
      <c r="CJ47" s="158">
        <v>5</v>
      </c>
      <c r="CK47" s="349">
        <v>910</v>
      </c>
      <c r="CL47" s="158">
        <v>2</v>
      </c>
      <c r="CM47" s="158">
        <v>41</v>
      </c>
      <c r="CN47" s="158">
        <v>11</v>
      </c>
      <c r="CO47" s="158">
        <v>23</v>
      </c>
      <c r="CP47" s="158">
        <v>15</v>
      </c>
      <c r="CQ47" s="158">
        <v>15</v>
      </c>
      <c r="CR47" s="158">
        <v>16</v>
      </c>
      <c r="CS47" s="158">
        <v>25</v>
      </c>
      <c r="CT47" s="158">
        <v>20</v>
      </c>
      <c r="CU47" s="349">
        <v>168</v>
      </c>
      <c r="CV47" s="158">
        <v>126</v>
      </c>
      <c r="CW47" s="158">
        <v>69</v>
      </c>
      <c r="CX47" s="158">
        <v>44</v>
      </c>
      <c r="CY47" s="158">
        <v>28</v>
      </c>
      <c r="CZ47" s="158">
        <v>16</v>
      </c>
      <c r="DA47" s="158">
        <v>4</v>
      </c>
      <c r="DB47" s="158">
        <v>7</v>
      </c>
      <c r="DC47" s="158">
        <v>0</v>
      </c>
      <c r="DD47" s="349">
        <v>294</v>
      </c>
      <c r="DE47" s="158">
        <v>1640</v>
      </c>
      <c r="DF47" s="158">
        <v>329</v>
      </c>
      <c r="DG47" s="158">
        <v>187</v>
      </c>
      <c r="DH47" s="158">
        <v>92</v>
      </c>
      <c r="DI47" s="158">
        <v>55</v>
      </c>
      <c r="DJ47" s="158">
        <v>18</v>
      </c>
      <c r="DK47" s="158">
        <v>10</v>
      </c>
      <c r="DL47" s="158">
        <v>0</v>
      </c>
      <c r="DM47" s="349">
        <v>2331</v>
      </c>
      <c r="DN47" s="158">
        <v>232</v>
      </c>
      <c r="DO47" s="158">
        <v>59</v>
      </c>
      <c r="DP47" s="158">
        <v>37</v>
      </c>
      <c r="DQ47" s="158">
        <v>8</v>
      </c>
      <c r="DR47" s="158">
        <v>8</v>
      </c>
      <c r="DS47" s="158">
        <v>0</v>
      </c>
      <c r="DT47" s="158">
        <v>2</v>
      </c>
      <c r="DU47" s="158">
        <v>0</v>
      </c>
      <c r="DV47" s="349">
        <v>346</v>
      </c>
      <c r="DW47" s="158">
        <v>390</v>
      </c>
      <c r="DX47" s="158">
        <v>71</v>
      </c>
      <c r="DY47" s="158">
        <v>50</v>
      </c>
      <c r="DZ47" s="158">
        <v>29</v>
      </c>
      <c r="EA47" s="158">
        <v>19</v>
      </c>
      <c r="EB47" s="158">
        <v>8</v>
      </c>
      <c r="EC47" s="158">
        <v>3</v>
      </c>
      <c r="ED47" s="158">
        <v>0</v>
      </c>
      <c r="EE47" s="349">
        <v>570</v>
      </c>
      <c r="EF47" s="158">
        <v>2262</v>
      </c>
      <c r="EG47" s="158">
        <v>459</v>
      </c>
      <c r="EH47" s="158">
        <v>274</v>
      </c>
      <c r="EI47" s="158">
        <v>129</v>
      </c>
      <c r="EJ47" s="158">
        <v>82</v>
      </c>
      <c r="EK47" s="158">
        <v>26</v>
      </c>
      <c r="EL47" s="158">
        <v>15</v>
      </c>
      <c r="EM47" s="158">
        <v>0</v>
      </c>
      <c r="EN47" s="349">
        <v>3247</v>
      </c>
      <c r="EO47" s="158">
        <v>1092</v>
      </c>
      <c r="EP47" s="158">
        <v>206</v>
      </c>
      <c r="EQ47" s="158">
        <v>147</v>
      </c>
      <c r="ER47" s="158">
        <v>82</v>
      </c>
      <c r="ES47" s="158">
        <v>45</v>
      </c>
      <c r="ET47" s="158">
        <v>20</v>
      </c>
      <c r="EU47" s="158">
        <v>8</v>
      </c>
      <c r="EV47" s="158">
        <v>0</v>
      </c>
      <c r="EW47" s="349">
        <v>1600</v>
      </c>
      <c r="EX47" s="158">
        <v>0</v>
      </c>
      <c r="EY47" s="158">
        <v>0</v>
      </c>
      <c r="EZ47" s="158">
        <v>0</v>
      </c>
      <c r="FA47" s="158">
        <v>0</v>
      </c>
      <c r="FB47" s="158">
        <v>0</v>
      </c>
      <c r="FC47" s="158">
        <v>0</v>
      </c>
      <c r="FD47" s="158">
        <v>0</v>
      </c>
      <c r="FE47" s="158">
        <v>0</v>
      </c>
      <c r="FF47" s="349">
        <v>0</v>
      </c>
      <c r="FG47" s="158">
        <v>0</v>
      </c>
      <c r="FH47" s="158">
        <v>0</v>
      </c>
      <c r="FI47" s="158">
        <v>0</v>
      </c>
      <c r="FJ47" s="158">
        <v>0</v>
      </c>
      <c r="FK47" s="158">
        <v>0</v>
      </c>
      <c r="FL47" s="158">
        <v>0</v>
      </c>
      <c r="FM47" s="158">
        <v>0</v>
      </c>
      <c r="FN47" s="158">
        <v>0</v>
      </c>
      <c r="FO47" s="349">
        <v>0</v>
      </c>
      <c r="FP47" s="158">
        <v>1092</v>
      </c>
      <c r="FQ47" s="158">
        <v>206</v>
      </c>
      <c r="FR47" s="158">
        <v>147</v>
      </c>
      <c r="FS47" s="158">
        <v>82</v>
      </c>
      <c r="FT47" s="158">
        <v>45</v>
      </c>
      <c r="FU47" s="158">
        <v>20</v>
      </c>
      <c r="FV47" s="158">
        <v>8</v>
      </c>
      <c r="FW47" s="158">
        <v>0</v>
      </c>
      <c r="FX47" s="349">
        <v>1600</v>
      </c>
      <c r="FY47" s="158">
        <v>45</v>
      </c>
      <c r="FZ47" s="158">
        <v>21426</v>
      </c>
      <c r="GA47" s="158">
        <v>11349</v>
      </c>
      <c r="GB47" s="158">
        <v>10762</v>
      </c>
      <c r="GC47" s="158">
        <v>5544</v>
      </c>
      <c r="GD47" s="158">
        <v>4239</v>
      </c>
      <c r="GE47" s="158">
        <v>2311</v>
      </c>
      <c r="GF47" s="158">
        <v>1050</v>
      </c>
      <c r="GG47" s="158">
        <v>5</v>
      </c>
      <c r="GH47" s="349">
        <v>56731</v>
      </c>
      <c r="GI47" s="158">
        <v>2</v>
      </c>
      <c r="GJ47" s="158">
        <v>22230</v>
      </c>
      <c r="GK47" s="158">
        <v>6466</v>
      </c>
      <c r="GL47" s="158">
        <v>4165</v>
      </c>
      <c r="GM47" s="158">
        <v>1550</v>
      </c>
      <c r="GN47" s="158">
        <v>924</v>
      </c>
      <c r="GO47" s="158">
        <v>427</v>
      </c>
      <c r="GP47" s="158">
        <v>192</v>
      </c>
      <c r="GQ47" s="158">
        <v>29</v>
      </c>
      <c r="GR47" s="349">
        <v>35985</v>
      </c>
      <c r="GS47" s="158">
        <v>46</v>
      </c>
      <c r="GT47" s="158">
        <v>38205.25</v>
      </c>
      <c r="GU47" s="158">
        <v>16204.25</v>
      </c>
      <c r="GV47" s="158">
        <v>13889.75</v>
      </c>
      <c r="GW47" s="158">
        <v>6717.75</v>
      </c>
      <c r="GX47" s="158">
        <v>4936.5</v>
      </c>
      <c r="GY47" s="158">
        <v>2633.25</v>
      </c>
      <c r="GZ47" s="158">
        <v>1188.5</v>
      </c>
      <c r="HA47" s="158">
        <v>21.75</v>
      </c>
      <c r="HB47" s="349">
        <v>83843</v>
      </c>
      <c r="HC47" s="395">
        <v>0.88</v>
      </c>
      <c r="HD47" s="396">
        <v>0</v>
      </c>
      <c r="HE47" s="396">
        <v>0</v>
      </c>
      <c r="HF47" s="396">
        <v>0</v>
      </c>
      <c r="HG47" s="396">
        <v>0</v>
      </c>
      <c r="HH47" s="396">
        <v>0</v>
      </c>
      <c r="HI47" s="396">
        <v>0</v>
      </c>
      <c r="HJ47" s="396">
        <v>0</v>
      </c>
      <c r="HK47" s="396">
        <v>0</v>
      </c>
      <c r="HL47" s="397">
        <v>0.88</v>
      </c>
      <c r="HM47" s="219">
        <v>25.1</v>
      </c>
      <c r="HN47" s="219">
        <v>25470.2</v>
      </c>
      <c r="HO47" s="219">
        <v>12603.3</v>
      </c>
      <c r="HP47" s="219">
        <v>12346.4</v>
      </c>
      <c r="HQ47" s="219">
        <v>6717.8</v>
      </c>
      <c r="HR47" s="219">
        <v>6033.5</v>
      </c>
      <c r="HS47" s="219">
        <v>3803.6</v>
      </c>
      <c r="HT47" s="219">
        <v>1980.8</v>
      </c>
      <c r="HU47" s="219">
        <v>43.5</v>
      </c>
      <c r="HV47" s="219">
        <v>69024.2</v>
      </c>
      <c r="HW47" s="457">
        <v>0</v>
      </c>
      <c r="HX47" s="219">
        <v>69024.2</v>
      </c>
      <c r="HY47" s="395">
        <v>46</v>
      </c>
      <c r="HZ47" s="219">
        <v>38205.25</v>
      </c>
      <c r="IA47" s="219">
        <v>16204.25</v>
      </c>
      <c r="IB47" s="219">
        <v>13889.75</v>
      </c>
      <c r="IC47" s="219">
        <v>6717.75</v>
      </c>
      <c r="ID47" s="219">
        <v>4936.5</v>
      </c>
      <c r="IE47" s="219">
        <v>2633.25</v>
      </c>
      <c r="IF47" s="219">
        <v>1188.5</v>
      </c>
      <c r="IG47" s="219">
        <v>21.75</v>
      </c>
      <c r="IH47" s="219">
        <v>83843</v>
      </c>
      <c r="II47" s="395">
        <v>0.88</v>
      </c>
      <c r="IJ47" s="219">
        <v>0</v>
      </c>
      <c r="IK47" s="219">
        <v>0</v>
      </c>
      <c r="IL47" s="219">
        <v>0</v>
      </c>
      <c r="IM47" s="219">
        <v>0</v>
      </c>
      <c r="IN47" s="219">
        <v>0</v>
      </c>
      <c r="IO47" s="219">
        <v>0</v>
      </c>
      <c r="IP47" s="219">
        <v>0</v>
      </c>
      <c r="IQ47" s="219">
        <v>0</v>
      </c>
      <c r="IR47" s="219">
        <v>0.88</v>
      </c>
      <c r="IS47" s="395">
        <v>10.87</v>
      </c>
      <c r="IT47" s="219">
        <v>9873.57</v>
      </c>
      <c r="IU47" s="219">
        <v>1822.93</v>
      </c>
      <c r="IV47" s="219">
        <v>896.86</v>
      </c>
      <c r="IW47" s="219">
        <v>234.2</v>
      </c>
      <c r="IX47" s="219">
        <v>109.88</v>
      </c>
      <c r="IY47" s="219">
        <v>36.93</v>
      </c>
      <c r="IZ47" s="219">
        <v>10.14</v>
      </c>
      <c r="JA47" s="219">
        <v>0</v>
      </c>
      <c r="JB47" s="219">
        <v>12995.38</v>
      </c>
      <c r="JC47" s="395">
        <v>19</v>
      </c>
      <c r="JD47" s="219">
        <v>18887.8</v>
      </c>
      <c r="JE47" s="219">
        <v>11185.5</v>
      </c>
      <c r="JF47" s="219">
        <v>11549.2</v>
      </c>
      <c r="JG47" s="219">
        <v>6483.6</v>
      </c>
      <c r="JH47" s="219">
        <v>5899.2</v>
      </c>
      <c r="JI47" s="219">
        <v>3750.2</v>
      </c>
      <c r="JJ47" s="219">
        <v>1963.9</v>
      </c>
      <c r="JK47" s="219">
        <v>43.5</v>
      </c>
      <c r="JL47" s="219">
        <v>59781.9</v>
      </c>
      <c r="JM47" s="457">
        <v>0</v>
      </c>
      <c r="JN47" s="397">
        <v>59781.9</v>
      </c>
      <c r="JP47" s="460"/>
      <c r="JQ47" s="460"/>
      <c r="JR47" s="460"/>
      <c r="JS47" s="460"/>
      <c r="JT47" s="460"/>
      <c r="JU47" s="460"/>
      <c r="JV47" s="460"/>
      <c r="JW47" s="460"/>
      <c r="JX47" s="460"/>
      <c r="JY47" s="460"/>
      <c r="KA47" s="460"/>
      <c r="KB47" s="460"/>
    </row>
    <row r="48" spans="1:288" x14ac:dyDescent="0.2">
      <c r="A48" s="215" t="s">
        <v>221</v>
      </c>
      <c r="B48" s="216" t="s">
        <v>285</v>
      </c>
      <c r="C48" s="217" t="s">
        <v>56</v>
      </c>
      <c r="D48" s="218" t="s">
        <v>220</v>
      </c>
      <c r="E48" s="158">
        <v>3059</v>
      </c>
      <c r="F48" s="158">
        <v>9753</v>
      </c>
      <c r="G48" s="158">
        <v>18322</v>
      </c>
      <c r="H48" s="158">
        <v>9211</v>
      </c>
      <c r="I48" s="158">
        <v>5222</v>
      </c>
      <c r="J48" s="158">
        <v>3373</v>
      </c>
      <c r="K48" s="158">
        <v>2911</v>
      </c>
      <c r="L48" s="158">
        <v>455</v>
      </c>
      <c r="M48" s="349">
        <v>52306</v>
      </c>
      <c r="N48" s="158">
        <v>322</v>
      </c>
      <c r="O48" s="158">
        <v>519</v>
      </c>
      <c r="P48" s="158">
        <v>783</v>
      </c>
      <c r="Q48" s="158">
        <v>580</v>
      </c>
      <c r="R48" s="158">
        <v>334</v>
      </c>
      <c r="S48" s="158">
        <v>219</v>
      </c>
      <c r="T48" s="158">
        <v>347</v>
      </c>
      <c r="U48" s="158">
        <v>168</v>
      </c>
      <c r="V48" s="349">
        <v>3272</v>
      </c>
      <c r="W48" s="158">
        <v>0</v>
      </c>
      <c r="X48" s="158">
        <v>0</v>
      </c>
      <c r="Y48" s="158">
        <v>0</v>
      </c>
      <c r="Z48" s="158">
        <v>0</v>
      </c>
      <c r="AA48" s="158">
        <v>0</v>
      </c>
      <c r="AB48" s="158">
        <v>0</v>
      </c>
      <c r="AC48" s="158">
        <v>0</v>
      </c>
      <c r="AD48" s="158">
        <v>0</v>
      </c>
      <c r="AE48" s="349">
        <v>0</v>
      </c>
      <c r="AF48" s="158">
        <v>2737</v>
      </c>
      <c r="AG48" s="158">
        <v>9234</v>
      </c>
      <c r="AH48" s="158">
        <v>17539</v>
      </c>
      <c r="AI48" s="158">
        <v>8631</v>
      </c>
      <c r="AJ48" s="158">
        <v>4888</v>
      </c>
      <c r="AK48" s="158">
        <v>3154</v>
      </c>
      <c r="AL48" s="158">
        <v>2564</v>
      </c>
      <c r="AM48" s="158">
        <v>287</v>
      </c>
      <c r="AN48" s="349">
        <v>49034</v>
      </c>
      <c r="AO48" s="158">
        <v>1</v>
      </c>
      <c r="AP48" s="158">
        <v>12</v>
      </c>
      <c r="AQ48" s="158">
        <v>45</v>
      </c>
      <c r="AR48" s="158">
        <v>27</v>
      </c>
      <c r="AS48" s="158">
        <v>24</v>
      </c>
      <c r="AT48" s="158">
        <v>7</v>
      </c>
      <c r="AU48" s="158">
        <v>12</v>
      </c>
      <c r="AV48" s="158">
        <v>2</v>
      </c>
      <c r="AW48" s="349">
        <v>130</v>
      </c>
      <c r="AX48" s="158">
        <v>1</v>
      </c>
      <c r="AY48" s="158">
        <v>12</v>
      </c>
      <c r="AZ48" s="158">
        <v>45</v>
      </c>
      <c r="BA48" s="158">
        <v>27</v>
      </c>
      <c r="BB48" s="158">
        <v>24</v>
      </c>
      <c r="BC48" s="158">
        <v>7</v>
      </c>
      <c r="BD48" s="158">
        <v>12</v>
      </c>
      <c r="BE48" s="158">
        <v>2</v>
      </c>
      <c r="BF48" s="158">
        <v>0</v>
      </c>
      <c r="BG48" s="349">
        <v>130</v>
      </c>
      <c r="BH48" s="158">
        <v>1</v>
      </c>
      <c r="BI48" s="158">
        <v>2748</v>
      </c>
      <c r="BJ48" s="158">
        <v>9267</v>
      </c>
      <c r="BK48" s="158">
        <v>17521</v>
      </c>
      <c r="BL48" s="158">
        <v>8628</v>
      </c>
      <c r="BM48" s="158">
        <v>4871</v>
      </c>
      <c r="BN48" s="158">
        <v>3159</v>
      </c>
      <c r="BO48" s="158">
        <v>2554</v>
      </c>
      <c r="BP48" s="158">
        <v>285</v>
      </c>
      <c r="BQ48" s="349">
        <v>49034</v>
      </c>
      <c r="BR48" s="158">
        <v>1</v>
      </c>
      <c r="BS48" s="158">
        <v>1593</v>
      </c>
      <c r="BT48" s="158">
        <v>4725</v>
      </c>
      <c r="BU48" s="158">
        <v>4977</v>
      </c>
      <c r="BV48" s="158">
        <v>2145</v>
      </c>
      <c r="BW48" s="158">
        <v>1062</v>
      </c>
      <c r="BX48" s="158">
        <v>579</v>
      </c>
      <c r="BY48" s="158">
        <v>376</v>
      </c>
      <c r="BZ48" s="158">
        <v>16</v>
      </c>
      <c r="CA48" s="349">
        <v>15474</v>
      </c>
      <c r="CB48" s="158">
        <v>0</v>
      </c>
      <c r="CC48" s="158">
        <v>22</v>
      </c>
      <c r="CD48" s="158">
        <v>168</v>
      </c>
      <c r="CE48" s="158">
        <v>316</v>
      </c>
      <c r="CF48" s="158">
        <v>153</v>
      </c>
      <c r="CG48" s="158">
        <v>52</v>
      </c>
      <c r="CH48" s="158">
        <v>35</v>
      </c>
      <c r="CI48" s="158">
        <v>14</v>
      </c>
      <c r="CJ48" s="158">
        <v>1</v>
      </c>
      <c r="CK48" s="349">
        <v>761</v>
      </c>
      <c r="CL48" s="158">
        <v>0</v>
      </c>
      <c r="CM48" s="158">
        <v>1</v>
      </c>
      <c r="CN48" s="158">
        <v>11</v>
      </c>
      <c r="CO48" s="158">
        <v>4</v>
      </c>
      <c r="CP48" s="158">
        <v>10</v>
      </c>
      <c r="CQ48" s="158">
        <v>3</v>
      </c>
      <c r="CR48" s="158">
        <v>7</v>
      </c>
      <c r="CS48" s="158">
        <v>9</v>
      </c>
      <c r="CT48" s="158">
        <v>17</v>
      </c>
      <c r="CU48" s="349">
        <v>62</v>
      </c>
      <c r="CV48" s="158">
        <v>351</v>
      </c>
      <c r="CW48" s="158">
        <v>256</v>
      </c>
      <c r="CX48" s="158">
        <v>380</v>
      </c>
      <c r="CY48" s="158">
        <v>343</v>
      </c>
      <c r="CZ48" s="158">
        <v>188</v>
      </c>
      <c r="DA48" s="158">
        <v>76</v>
      </c>
      <c r="DB48" s="158">
        <v>54</v>
      </c>
      <c r="DC48" s="158">
        <v>4</v>
      </c>
      <c r="DD48" s="349">
        <v>1652</v>
      </c>
      <c r="DE48" s="158">
        <v>45</v>
      </c>
      <c r="DF48" s="158">
        <v>146</v>
      </c>
      <c r="DG48" s="158">
        <v>238</v>
      </c>
      <c r="DH48" s="158">
        <v>121</v>
      </c>
      <c r="DI48" s="158">
        <v>68</v>
      </c>
      <c r="DJ48" s="158">
        <v>55</v>
      </c>
      <c r="DK48" s="158">
        <v>53</v>
      </c>
      <c r="DL48" s="158">
        <v>11</v>
      </c>
      <c r="DM48" s="349">
        <v>737</v>
      </c>
      <c r="DN48" s="158">
        <v>15</v>
      </c>
      <c r="DO48" s="158">
        <v>49</v>
      </c>
      <c r="DP48" s="158">
        <v>57</v>
      </c>
      <c r="DQ48" s="158">
        <v>24</v>
      </c>
      <c r="DR48" s="158">
        <v>14</v>
      </c>
      <c r="DS48" s="158">
        <v>5</v>
      </c>
      <c r="DT48" s="158">
        <v>1</v>
      </c>
      <c r="DU48" s="158">
        <v>0</v>
      </c>
      <c r="DV48" s="349">
        <v>165</v>
      </c>
      <c r="DW48" s="158">
        <v>3</v>
      </c>
      <c r="DX48" s="158">
        <v>8</v>
      </c>
      <c r="DY48" s="158">
        <v>21</v>
      </c>
      <c r="DZ48" s="158">
        <v>4</v>
      </c>
      <c r="EA48" s="158">
        <v>7</v>
      </c>
      <c r="EB48" s="158">
        <v>2</v>
      </c>
      <c r="EC48" s="158">
        <v>1</v>
      </c>
      <c r="ED48" s="158">
        <v>0</v>
      </c>
      <c r="EE48" s="349">
        <v>46</v>
      </c>
      <c r="EF48" s="158">
        <v>63</v>
      </c>
      <c r="EG48" s="158">
        <v>203</v>
      </c>
      <c r="EH48" s="158">
        <v>316</v>
      </c>
      <c r="EI48" s="158">
        <v>149</v>
      </c>
      <c r="EJ48" s="158">
        <v>89</v>
      </c>
      <c r="EK48" s="158">
        <v>62</v>
      </c>
      <c r="EL48" s="158">
        <v>55</v>
      </c>
      <c r="EM48" s="158">
        <v>11</v>
      </c>
      <c r="EN48" s="349">
        <v>948</v>
      </c>
      <c r="EO48" s="158">
        <v>15</v>
      </c>
      <c r="EP48" s="158">
        <v>62</v>
      </c>
      <c r="EQ48" s="158">
        <v>77</v>
      </c>
      <c r="ER48" s="158">
        <v>50</v>
      </c>
      <c r="ES48" s="158">
        <v>25</v>
      </c>
      <c r="ET48" s="158">
        <v>28</v>
      </c>
      <c r="EU48" s="158">
        <v>32</v>
      </c>
      <c r="EV48" s="158">
        <v>7</v>
      </c>
      <c r="EW48" s="349">
        <v>296</v>
      </c>
      <c r="EX48" s="158">
        <v>0</v>
      </c>
      <c r="EY48" s="158">
        <v>0</v>
      </c>
      <c r="EZ48" s="158">
        <v>0</v>
      </c>
      <c r="FA48" s="158">
        <v>0</v>
      </c>
      <c r="FB48" s="158">
        <v>0</v>
      </c>
      <c r="FC48" s="158">
        <v>0</v>
      </c>
      <c r="FD48" s="158">
        <v>0</v>
      </c>
      <c r="FE48" s="158">
        <v>0</v>
      </c>
      <c r="FF48" s="349">
        <v>0</v>
      </c>
      <c r="FG48" s="158">
        <v>3</v>
      </c>
      <c r="FH48" s="158">
        <v>2</v>
      </c>
      <c r="FI48" s="158">
        <v>6</v>
      </c>
      <c r="FJ48" s="158">
        <v>1</v>
      </c>
      <c r="FK48" s="158">
        <v>7</v>
      </c>
      <c r="FL48" s="158">
        <v>3</v>
      </c>
      <c r="FM48" s="158">
        <v>6</v>
      </c>
      <c r="FN48" s="158">
        <v>0</v>
      </c>
      <c r="FO48" s="349">
        <v>28</v>
      </c>
      <c r="FP48" s="158">
        <v>12</v>
      </c>
      <c r="FQ48" s="158">
        <v>60</v>
      </c>
      <c r="FR48" s="158">
        <v>71</v>
      </c>
      <c r="FS48" s="158">
        <v>49</v>
      </c>
      <c r="FT48" s="158">
        <v>18</v>
      </c>
      <c r="FU48" s="158">
        <v>25</v>
      </c>
      <c r="FV48" s="158">
        <v>26</v>
      </c>
      <c r="FW48" s="158">
        <v>7</v>
      </c>
      <c r="FX48" s="349">
        <v>268</v>
      </c>
      <c r="FY48" s="158">
        <v>0</v>
      </c>
      <c r="FZ48" s="158">
        <v>1114</v>
      </c>
      <c r="GA48" s="158">
        <v>4306</v>
      </c>
      <c r="GB48" s="158">
        <v>12146</v>
      </c>
      <c r="GC48" s="158">
        <v>6292</v>
      </c>
      <c r="GD48" s="158">
        <v>3733</v>
      </c>
      <c r="GE48" s="158">
        <v>2531</v>
      </c>
      <c r="GF48" s="158">
        <v>2153</v>
      </c>
      <c r="GG48" s="158">
        <v>251</v>
      </c>
      <c r="GH48" s="349">
        <v>32526</v>
      </c>
      <c r="GI48" s="158">
        <v>1</v>
      </c>
      <c r="GJ48" s="158">
        <v>1634</v>
      </c>
      <c r="GK48" s="158">
        <v>4961</v>
      </c>
      <c r="GL48" s="158">
        <v>5375</v>
      </c>
      <c r="GM48" s="158">
        <v>2336</v>
      </c>
      <c r="GN48" s="158">
        <v>1138</v>
      </c>
      <c r="GO48" s="158">
        <v>628</v>
      </c>
      <c r="GP48" s="158">
        <v>401</v>
      </c>
      <c r="GQ48" s="158">
        <v>34</v>
      </c>
      <c r="GR48" s="349">
        <v>16508</v>
      </c>
      <c r="GS48" s="158">
        <v>0.75</v>
      </c>
      <c r="GT48" s="158">
        <v>2330.25</v>
      </c>
      <c r="GU48" s="158">
        <v>7993.25</v>
      </c>
      <c r="GV48" s="158">
        <v>16149.25</v>
      </c>
      <c r="GW48" s="158">
        <v>8026.5</v>
      </c>
      <c r="GX48" s="158">
        <v>4580.5</v>
      </c>
      <c r="GY48" s="158">
        <v>2998</v>
      </c>
      <c r="GZ48" s="158">
        <v>2451.5</v>
      </c>
      <c r="HA48" s="158">
        <v>272.25</v>
      </c>
      <c r="HB48" s="349">
        <v>44802.25</v>
      </c>
      <c r="HC48" s="395">
        <v>0</v>
      </c>
      <c r="HD48" s="396">
        <v>1</v>
      </c>
      <c r="HE48" s="396">
        <v>0</v>
      </c>
      <c r="HF48" s="396">
        <v>1</v>
      </c>
      <c r="HG48" s="396">
        <v>0</v>
      </c>
      <c r="HH48" s="396">
        <v>0</v>
      </c>
      <c r="HI48" s="396">
        <v>0</v>
      </c>
      <c r="HJ48" s="396">
        <v>0</v>
      </c>
      <c r="HK48" s="396">
        <v>0</v>
      </c>
      <c r="HL48" s="397">
        <v>2</v>
      </c>
      <c r="HM48" s="219">
        <v>0.4</v>
      </c>
      <c r="HN48" s="219">
        <v>1552.8</v>
      </c>
      <c r="HO48" s="219">
        <v>6217</v>
      </c>
      <c r="HP48" s="219">
        <v>14354</v>
      </c>
      <c r="HQ48" s="219">
        <v>8026.5</v>
      </c>
      <c r="HR48" s="219">
        <v>5598.4</v>
      </c>
      <c r="HS48" s="219">
        <v>4330.3999999999996</v>
      </c>
      <c r="HT48" s="219">
        <v>4085.8</v>
      </c>
      <c r="HU48" s="219">
        <v>544.5</v>
      </c>
      <c r="HV48" s="219">
        <v>44709.8</v>
      </c>
      <c r="HW48" s="457">
        <v>1</v>
      </c>
      <c r="HX48" s="219">
        <v>44710.8</v>
      </c>
      <c r="HY48" s="395">
        <v>0.75</v>
      </c>
      <c r="HZ48" s="219">
        <v>2330.25</v>
      </c>
      <c r="IA48" s="219">
        <v>7993.25</v>
      </c>
      <c r="IB48" s="219">
        <v>16149.25</v>
      </c>
      <c r="IC48" s="219">
        <v>8026.5</v>
      </c>
      <c r="ID48" s="219">
        <v>4580.5</v>
      </c>
      <c r="IE48" s="219">
        <v>2998</v>
      </c>
      <c r="IF48" s="219">
        <v>2451.5</v>
      </c>
      <c r="IG48" s="219">
        <v>272.25</v>
      </c>
      <c r="IH48" s="219">
        <v>44802.25</v>
      </c>
      <c r="II48" s="395">
        <v>0</v>
      </c>
      <c r="IJ48" s="219">
        <v>1</v>
      </c>
      <c r="IK48" s="219">
        <v>0</v>
      </c>
      <c r="IL48" s="219">
        <v>1</v>
      </c>
      <c r="IM48" s="219">
        <v>0</v>
      </c>
      <c r="IN48" s="219">
        <v>0</v>
      </c>
      <c r="IO48" s="219">
        <v>0</v>
      </c>
      <c r="IP48" s="219">
        <v>0</v>
      </c>
      <c r="IQ48" s="219">
        <v>0</v>
      </c>
      <c r="IR48" s="219">
        <v>2</v>
      </c>
      <c r="IS48" s="395">
        <v>0.75</v>
      </c>
      <c r="IT48" s="219">
        <v>574.03</v>
      </c>
      <c r="IU48" s="219">
        <v>1903</v>
      </c>
      <c r="IV48" s="219">
        <v>1930.05</v>
      </c>
      <c r="IW48" s="219">
        <v>376.17</v>
      </c>
      <c r="IX48" s="219">
        <v>133.27000000000001</v>
      </c>
      <c r="IY48" s="219">
        <v>35.21</v>
      </c>
      <c r="IZ48" s="219">
        <v>7.18</v>
      </c>
      <c r="JA48" s="219">
        <v>0</v>
      </c>
      <c r="JB48" s="219">
        <v>4959.66</v>
      </c>
      <c r="JC48" s="395">
        <v>0</v>
      </c>
      <c r="JD48" s="219">
        <v>1170.0999999999999</v>
      </c>
      <c r="JE48" s="219">
        <v>4736.8999999999996</v>
      </c>
      <c r="JF48" s="219">
        <v>12638.4</v>
      </c>
      <c r="JG48" s="219">
        <v>7650.3</v>
      </c>
      <c r="JH48" s="219">
        <v>5435.5</v>
      </c>
      <c r="JI48" s="219">
        <v>4279.6000000000004</v>
      </c>
      <c r="JJ48" s="219">
        <v>4073.9</v>
      </c>
      <c r="JK48" s="219">
        <v>544.5</v>
      </c>
      <c r="JL48" s="219">
        <v>40529.199999999997</v>
      </c>
      <c r="JM48" s="457">
        <v>1</v>
      </c>
      <c r="JN48" s="397">
        <v>40530.199999999997</v>
      </c>
      <c r="JP48" s="460"/>
      <c r="JQ48" s="460"/>
      <c r="JR48" s="460"/>
      <c r="JS48" s="460"/>
      <c r="JT48" s="460"/>
      <c r="JU48" s="460"/>
      <c r="JV48" s="460"/>
      <c r="JW48" s="460"/>
      <c r="JX48" s="460"/>
      <c r="JY48" s="460"/>
      <c r="KA48" s="460"/>
      <c r="KB48" s="460"/>
    </row>
    <row r="49" spans="1:288" x14ac:dyDescent="0.2">
      <c r="A49" s="215" t="s">
        <v>223</v>
      </c>
      <c r="B49" s="216" t="s">
        <v>301</v>
      </c>
      <c r="C49" s="217" t="s">
        <v>109</v>
      </c>
      <c r="D49" s="218" t="s">
        <v>222</v>
      </c>
      <c r="E49" s="158">
        <v>3771</v>
      </c>
      <c r="F49" s="158">
        <v>11613</v>
      </c>
      <c r="G49" s="158">
        <v>20112</v>
      </c>
      <c r="H49" s="158">
        <v>25296</v>
      </c>
      <c r="I49" s="158">
        <v>17645</v>
      </c>
      <c r="J49" s="158">
        <v>10979</v>
      </c>
      <c r="K49" s="158">
        <v>11988</v>
      </c>
      <c r="L49" s="158">
        <v>4425</v>
      </c>
      <c r="M49" s="349">
        <v>105829</v>
      </c>
      <c r="N49" s="158">
        <v>254</v>
      </c>
      <c r="O49" s="158">
        <v>614</v>
      </c>
      <c r="P49" s="158">
        <v>872</v>
      </c>
      <c r="Q49" s="158">
        <v>1208</v>
      </c>
      <c r="R49" s="158">
        <v>777</v>
      </c>
      <c r="S49" s="158">
        <v>434</v>
      </c>
      <c r="T49" s="158">
        <v>310</v>
      </c>
      <c r="U49" s="158">
        <v>109</v>
      </c>
      <c r="V49" s="349">
        <v>4578</v>
      </c>
      <c r="W49" s="158">
        <v>11</v>
      </c>
      <c r="X49" s="158">
        <v>0</v>
      </c>
      <c r="Y49" s="158">
        <v>3</v>
      </c>
      <c r="Z49" s="158">
        <v>9</v>
      </c>
      <c r="AA49" s="158">
        <v>6</v>
      </c>
      <c r="AB49" s="158">
        <v>2</v>
      </c>
      <c r="AC49" s="158">
        <v>2</v>
      </c>
      <c r="AD49" s="158">
        <v>1</v>
      </c>
      <c r="AE49" s="349">
        <v>34</v>
      </c>
      <c r="AF49" s="158">
        <v>3506</v>
      </c>
      <c r="AG49" s="158">
        <v>10999</v>
      </c>
      <c r="AH49" s="158">
        <v>19237</v>
      </c>
      <c r="AI49" s="158">
        <v>24079</v>
      </c>
      <c r="AJ49" s="158">
        <v>16862</v>
      </c>
      <c r="AK49" s="158">
        <v>10543</v>
      </c>
      <c r="AL49" s="158">
        <v>11676</v>
      </c>
      <c r="AM49" s="158">
        <v>4315</v>
      </c>
      <c r="AN49" s="349">
        <v>101217</v>
      </c>
      <c r="AO49" s="158">
        <v>0</v>
      </c>
      <c r="AP49" s="158">
        <v>13</v>
      </c>
      <c r="AQ49" s="158">
        <v>43</v>
      </c>
      <c r="AR49" s="158">
        <v>52</v>
      </c>
      <c r="AS49" s="158">
        <v>46</v>
      </c>
      <c r="AT49" s="158">
        <v>57</v>
      </c>
      <c r="AU49" s="158">
        <v>51</v>
      </c>
      <c r="AV49" s="158">
        <v>22</v>
      </c>
      <c r="AW49" s="349">
        <v>284</v>
      </c>
      <c r="AX49" s="158">
        <v>0</v>
      </c>
      <c r="AY49" s="158">
        <v>13</v>
      </c>
      <c r="AZ49" s="158">
        <v>43</v>
      </c>
      <c r="BA49" s="158">
        <v>52</v>
      </c>
      <c r="BB49" s="158">
        <v>46</v>
      </c>
      <c r="BC49" s="158">
        <v>57</v>
      </c>
      <c r="BD49" s="158">
        <v>51</v>
      </c>
      <c r="BE49" s="158">
        <v>22</v>
      </c>
      <c r="BF49" s="158">
        <v>0</v>
      </c>
      <c r="BG49" s="349">
        <v>284</v>
      </c>
      <c r="BH49" s="158">
        <v>0</v>
      </c>
      <c r="BI49" s="158">
        <v>3519</v>
      </c>
      <c r="BJ49" s="158">
        <v>11029</v>
      </c>
      <c r="BK49" s="158">
        <v>19246</v>
      </c>
      <c r="BL49" s="158">
        <v>24073</v>
      </c>
      <c r="BM49" s="158">
        <v>16873</v>
      </c>
      <c r="BN49" s="158">
        <v>10537</v>
      </c>
      <c r="BO49" s="158">
        <v>11647</v>
      </c>
      <c r="BP49" s="158">
        <v>4293</v>
      </c>
      <c r="BQ49" s="349">
        <v>101217</v>
      </c>
      <c r="BR49" s="158">
        <v>0</v>
      </c>
      <c r="BS49" s="158">
        <v>2029</v>
      </c>
      <c r="BT49" s="158">
        <v>5960</v>
      </c>
      <c r="BU49" s="158">
        <v>9213</v>
      </c>
      <c r="BV49" s="158">
        <v>9024</v>
      </c>
      <c r="BW49" s="158">
        <v>5128</v>
      </c>
      <c r="BX49" s="158">
        <v>2663</v>
      </c>
      <c r="BY49" s="158">
        <v>2307</v>
      </c>
      <c r="BZ49" s="158">
        <v>466</v>
      </c>
      <c r="CA49" s="349">
        <v>36790</v>
      </c>
      <c r="CB49" s="158">
        <v>0</v>
      </c>
      <c r="CC49" s="158">
        <v>21</v>
      </c>
      <c r="CD49" s="158">
        <v>129</v>
      </c>
      <c r="CE49" s="158">
        <v>362</v>
      </c>
      <c r="CF49" s="158">
        <v>497</v>
      </c>
      <c r="CG49" s="158">
        <v>305</v>
      </c>
      <c r="CH49" s="158">
        <v>171</v>
      </c>
      <c r="CI49" s="158">
        <v>122</v>
      </c>
      <c r="CJ49" s="158">
        <v>28</v>
      </c>
      <c r="CK49" s="349">
        <v>1635</v>
      </c>
      <c r="CL49" s="158">
        <v>0</v>
      </c>
      <c r="CM49" s="158">
        <v>0</v>
      </c>
      <c r="CN49" s="158">
        <v>3</v>
      </c>
      <c r="CO49" s="158">
        <v>6</v>
      </c>
      <c r="CP49" s="158">
        <v>14</v>
      </c>
      <c r="CQ49" s="158">
        <v>17</v>
      </c>
      <c r="CR49" s="158">
        <v>19</v>
      </c>
      <c r="CS49" s="158">
        <v>23</v>
      </c>
      <c r="CT49" s="158">
        <v>31</v>
      </c>
      <c r="CU49" s="349">
        <v>113</v>
      </c>
      <c r="CV49" s="158">
        <v>464</v>
      </c>
      <c r="CW49" s="158">
        <v>917</v>
      </c>
      <c r="CX49" s="158">
        <v>789</v>
      </c>
      <c r="CY49" s="158">
        <v>1150</v>
      </c>
      <c r="CZ49" s="158">
        <v>932</v>
      </c>
      <c r="DA49" s="158">
        <v>621</v>
      </c>
      <c r="DB49" s="158">
        <v>534</v>
      </c>
      <c r="DC49" s="158">
        <v>151</v>
      </c>
      <c r="DD49" s="349">
        <v>5558</v>
      </c>
      <c r="DE49" s="158">
        <v>56</v>
      </c>
      <c r="DF49" s="158">
        <v>227</v>
      </c>
      <c r="DG49" s="158">
        <v>296</v>
      </c>
      <c r="DH49" s="158">
        <v>452</v>
      </c>
      <c r="DI49" s="158">
        <v>322</v>
      </c>
      <c r="DJ49" s="158">
        <v>221</v>
      </c>
      <c r="DK49" s="158">
        <v>271</v>
      </c>
      <c r="DL49" s="158">
        <v>104</v>
      </c>
      <c r="DM49" s="349">
        <v>1949</v>
      </c>
      <c r="DN49" s="158">
        <v>9</v>
      </c>
      <c r="DO49" s="158">
        <v>26</v>
      </c>
      <c r="DP49" s="158">
        <v>51</v>
      </c>
      <c r="DQ49" s="158">
        <v>93</v>
      </c>
      <c r="DR49" s="158">
        <v>70</v>
      </c>
      <c r="DS49" s="158">
        <v>51</v>
      </c>
      <c r="DT49" s="158">
        <v>86</v>
      </c>
      <c r="DU49" s="158">
        <v>37</v>
      </c>
      <c r="DV49" s="349">
        <v>423</v>
      </c>
      <c r="DW49" s="158">
        <v>52</v>
      </c>
      <c r="DX49" s="158">
        <v>40</v>
      </c>
      <c r="DY49" s="158">
        <v>36</v>
      </c>
      <c r="DZ49" s="158">
        <v>38</v>
      </c>
      <c r="EA49" s="158">
        <v>15</v>
      </c>
      <c r="EB49" s="158">
        <v>15</v>
      </c>
      <c r="EC49" s="158">
        <v>29</v>
      </c>
      <c r="ED49" s="158">
        <v>17</v>
      </c>
      <c r="EE49" s="349">
        <v>242</v>
      </c>
      <c r="EF49" s="158">
        <v>117</v>
      </c>
      <c r="EG49" s="158">
        <v>293</v>
      </c>
      <c r="EH49" s="158">
        <v>383</v>
      </c>
      <c r="EI49" s="158">
        <v>583</v>
      </c>
      <c r="EJ49" s="158">
        <v>407</v>
      </c>
      <c r="EK49" s="158">
        <v>287</v>
      </c>
      <c r="EL49" s="158">
        <v>386</v>
      </c>
      <c r="EM49" s="158">
        <v>158</v>
      </c>
      <c r="EN49" s="349">
        <v>2614</v>
      </c>
      <c r="EO49" s="158">
        <v>87</v>
      </c>
      <c r="EP49" s="158">
        <v>148</v>
      </c>
      <c r="EQ49" s="158">
        <v>181</v>
      </c>
      <c r="ER49" s="158">
        <v>277</v>
      </c>
      <c r="ES49" s="158">
        <v>167</v>
      </c>
      <c r="ET49" s="158">
        <v>134</v>
      </c>
      <c r="EU49" s="158">
        <v>230</v>
      </c>
      <c r="EV49" s="158">
        <v>98</v>
      </c>
      <c r="EW49" s="349">
        <v>1322</v>
      </c>
      <c r="EX49" s="158">
        <v>0</v>
      </c>
      <c r="EY49" s="158">
        <v>0</v>
      </c>
      <c r="EZ49" s="158">
        <v>0</v>
      </c>
      <c r="FA49" s="158">
        <v>0</v>
      </c>
      <c r="FB49" s="158">
        <v>0</v>
      </c>
      <c r="FC49" s="158">
        <v>0</v>
      </c>
      <c r="FD49" s="158">
        <v>0</v>
      </c>
      <c r="FE49" s="158">
        <v>0</v>
      </c>
      <c r="FF49" s="349">
        <v>0</v>
      </c>
      <c r="FG49" s="158">
        <v>1</v>
      </c>
      <c r="FH49" s="158">
        <v>2</v>
      </c>
      <c r="FI49" s="158">
        <v>18</v>
      </c>
      <c r="FJ49" s="158">
        <v>36</v>
      </c>
      <c r="FK49" s="158">
        <v>24</v>
      </c>
      <c r="FL49" s="158">
        <v>23</v>
      </c>
      <c r="FM49" s="158">
        <v>44</v>
      </c>
      <c r="FN49" s="158">
        <v>28</v>
      </c>
      <c r="FO49" s="349">
        <v>176</v>
      </c>
      <c r="FP49" s="158">
        <v>86</v>
      </c>
      <c r="FQ49" s="158">
        <v>146</v>
      </c>
      <c r="FR49" s="158">
        <v>163</v>
      </c>
      <c r="FS49" s="158">
        <v>241</v>
      </c>
      <c r="FT49" s="158">
        <v>143</v>
      </c>
      <c r="FU49" s="158">
        <v>111</v>
      </c>
      <c r="FV49" s="158">
        <v>186</v>
      </c>
      <c r="FW49" s="158">
        <v>70</v>
      </c>
      <c r="FX49" s="349">
        <v>1146</v>
      </c>
      <c r="FY49" s="158">
        <v>0</v>
      </c>
      <c r="FZ49" s="158">
        <v>1408</v>
      </c>
      <c r="GA49" s="158">
        <v>4871</v>
      </c>
      <c r="GB49" s="158">
        <v>9577</v>
      </c>
      <c r="GC49" s="158">
        <v>14407</v>
      </c>
      <c r="GD49" s="158">
        <v>11338</v>
      </c>
      <c r="GE49" s="158">
        <v>7617</v>
      </c>
      <c r="GF49" s="158">
        <v>9080</v>
      </c>
      <c r="GG49" s="158">
        <v>3713</v>
      </c>
      <c r="GH49" s="349">
        <v>62011</v>
      </c>
      <c r="GI49" s="158">
        <v>0</v>
      </c>
      <c r="GJ49" s="158">
        <v>2111</v>
      </c>
      <c r="GK49" s="158">
        <v>6158</v>
      </c>
      <c r="GL49" s="158">
        <v>9669</v>
      </c>
      <c r="GM49" s="158">
        <v>9666</v>
      </c>
      <c r="GN49" s="158">
        <v>5535</v>
      </c>
      <c r="GO49" s="158">
        <v>2920</v>
      </c>
      <c r="GP49" s="158">
        <v>2567</v>
      </c>
      <c r="GQ49" s="158">
        <v>580</v>
      </c>
      <c r="GR49" s="349">
        <v>39206</v>
      </c>
      <c r="GS49" s="158">
        <v>0</v>
      </c>
      <c r="GT49" s="158">
        <v>3028.75</v>
      </c>
      <c r="GU49" s="158">
        <v>9503.75</v>
      </c>
      <c r="GV49" s="158">
        <v>16835.25</v>
      </c>
      <c r="GW49" s="158">
        <v>21653.75</v>
      </c>
      <c r="GX49" s="158">
        <v>15476</v>
      </c>
      <c r="GY49" s="158">
        <v>9802</v>
      </c>
      <c r="GZ49" s="158">
        <v>11007</v>
      </c>
      <c r="HA49" s="158">
        <v>4149.75</v>
      </c>
      <c r="HB49" s="349">
        <v>91456.25</v>
      </c>
      <c r="HC49" s="395">
        <v>0</v>
      </c>
      <c r="HD49" s="396">
        <v>0</v>
      </c>
      <c r="HE49" s="396">
        <v>0</v>
      </c>
      <c r="HF49" s="396">
        <v>0</v>
      </c>
      <c r="HG49" s="396">
        <v>0</v>
      </c>
      <c r="HH49" s="396">
        <v>0</v>
      </c>
      <c r="HI49" s="396">
        <v>0</v>
      </c>
      <c r="HJ49" s="396">
        <v>0</v>
      </c>
      <c r="HK49" s="396">
        <v>0</v>
      </c>
      <c r="HL49" s="397">
        <v>0</v>
      </c>
      <c r="HM49" s="219">
        <v>0</v>
      </c>
      <c r="HN49" s="219">
        <v>2019.2</v>
      </c>
      <c r="HO49" s="219">
        <v>7391.8</v>
      </c>
      <c r="HP49" s="219">
        <v>14964.7</v>
      </c>
      <c r="HQ49" s="219">
        <v>21653.8</v>
      </c>
      <c r="HR49" s="219">
        <v>18915.099999999999</v>
      </c>
      <c r="HS49" s="219">
        <v>14158.4</v>
      </c>
      <c r="HT49" s="219">
        <v>18345</v>
      </c>
      <c r="HU49" s="219">
        <v>8299.5</v>
      </c>
      <c r="HV49" s="219">
        <v>105747.5</v>
      </c>
      <c r="HW49" s="457">
        <v>20</v>
      </c>
      <c r="HX49" s="219">
        <v>105767.5</v>
      </c>
      <c r="HY49" s="395">
        <v>0</v>
      </c>
      <c r="HZ49" s="219">
        <v>3028.75</v>
      </c>
      <c r="IA49" s="219">
        <v>9503.75</v>
      </c>
      <c r="IB49" s="219">
        <v>16835.25</v>
      </c>
      <c r="IC49" s="219">
        <v>21653.75</v>
      </c>
      <c r="ID49" s="219">
        <v>15476</v>
      </c>
      <c r="IE49" s="219">
        <v>9802</v>
      </c>
      <c r="IF49" s="219">
        <v>11007</v>
      </c>
      <c r="IG49" s="219">
        <v>4149.75</v>
      </c>
      <c r="IH49" s="219">
        <v>91456.25</v>
      </c>
      <c r="II49" s="395">
        <v>0</v>
      </c>
      <c r="IJ49" s="219">
        <v>0</v>
      </c>
      <c r="IK49" s="219">
        <v>0</v>
      </c>
      <c r="IL49" s="219">
        <v>0</v>
      </c>
      <c r="IM49" s="219">
        <v>0</v>
      </c>
      <c r="IN49" s="219">
        <v>0</v>
      </c>
      <c r="IO49" s="219">
        <v>0</v>
      </c>
      <c r="IP49" s="219">
        <v>0</v>
      </c>
      <c r="IQ49" s="219">
        <v>0</v>
      </c>
      <c r="IR49" s="219">
        <v>0</v>
      </c>
      <c r="IS49" s="395">
        <v>0</v>
      </c>
      <c r="IT49" s="219">
        <v>651.29999999999995</v>
      </c>
      <c r="IU49" s="219">
        <v>3362.26</v>
      </c>
      <c r="IV49" s="219">
        <v>4881.79</v>
      </c>
      <c r="IW49" s="219">
        <v>5066.74</v>
      </c>
      <c r="IX49" s="219">
        <v>2368.7800000000002</v>
      </c>
      <c r="IY49" s="219">
        <v>971.58</v>
      </c>
      <c r="IZ49" s="219">
        <v>509.13</v>
      </c>
      <c r="JA49" s="219">
        <v>49.56</v>
      </c>
      <c r="JB49" s="219">
        <v>17861.14</v>
      </c>
      <c r="JC49" s="395">
        <v>0</v>
      </c>
      <c r="JD49" s="219">
        <v>1585</v>
      </c>
      <c r="JE49" s="219">
        <v>4776.7</v>
      </c>
      <c r="JF49" s="219">
        <v>10625.3</v>
      </c>
      <c r="JG49" s="219">
        <v>16587</v>
      </c>
      <c r="JH49" s="219">
        <v>16019.9</v>
      </c>
      <c r="JI49" s="219">
        <v>12755.1</v>
      </c>
      <c r="JJ49" s="219">
        <v>17496.5</v>
      </c>
      <c r="JK49" s="219">
        <v>8200.4</v>
      </c>
      <c r="JL49" s="219">
        <v>88045.9</v>
      </c>
      <c r="JM49" s="457">
        <v>20</v>
      </c>
      <c r="JN49" s="397">
        <v>88065.9</v>
      </c>
      <c r="JP49" s="460"/>
      <c r="JQ49" s="460"/>
      <c r="JR49" s="460"/>
      <c r="JS49" s="460"/>
      <c r="JT49" s="460"/>
      <c r="JU49" s="460"/>
      <c r="JV49" s="460"/>
      <c r="JW49" s="460"/>
      <c r="JX49" s="460"/>
      <c r="JY49" s="460"/>
      <c r="KA49" s="460"/>
      <c r="KB49" s="460"/>
    </row>
    <row r="50" spans="1:288" x14ac:dyDescent="0.2">
      <c r="A50" s="215" t="s">
        <v>225</v>
      </c>
      <c r="B50" s="216" t="s">
        <v>285</v>
      </c>
      <c r="C50" s="217" t="s">
        <v>295</v>
      </c>
      <c r="D50" s="218" t="s">
        <v>224</v>
      </c>
      <c r="E50" s="158">
        <v>13797</v>
      </c>
      <c r="F50" s="158">
        <v>13383</v>
      </c>
      <c r="G50" s="158">
        <v>7665</v>
      </c>
      <c r="H50" s="158">
        <v>4692</v>
      </c>
      <c r="I50" s="158">
        <v>1695</v>
      </c>
      <c r="J50" s="158">
        <v>575</v>
      </c>
      <c r="K50" s="158">
        <v>265</v>
      </c>
      <c r="L50" s="158">
        <v>17</v>
      </c>
      <c r="M50" s="349">
        <v>42089</v>
      </c>
      <c r="N50" s="158">
        <v>187</v>
      </c>
      <c r="O50" s="158">
        <v>105</v>
      </c>
      <c r="P50" s="158">
        <v>57</v>
      </c>
      <c r="Q50" s="158">
        <v>26</v>
      </c>
      <c r="R50" s="158">
        <v>11</v>
      </c>
      <c r="S50" s="158">
        <v>7</v>
      </c>
      <c r="T50" s="158">
        <v>2</v>
      </c>
      <c r="U50" s="158">
        <v>0</v>
      </c>
      <c r="V50" s="349">
        <v>395</v>
      </c>
      <c r="W50" s="158">
        <v>0</v>
      </c>
      <c r="X50" s="158">
        <v>0</v>
      </c>
      <c r="Y50" s="158">
        <v>0</v>
      </c>
      <c r="Z50" s="158">
        <v>0</v>
      </c>
      <c r="AA50" s="158">
        <v>0</v>
      </c>
      <c r="AB50" s="158">
        <v>0</v>
      </c>
      <c r="AC50" s="158">
        <v>0</v>
      </c>
      <c r="AD50" s="158">
        <v>0</v>
      </c>
      <c r="AE50" s="349">
        <v>0</v>
      </c>
      <c r="AF50" s="158">
        <v>13610</v>
      </c>
      <c r="AG50" s="158">
        <v>13278</v>
      </c>
      <c r="AH50" s="158">
        <v>7608</v>
      </c>
      <c r="AI50" s="158">
        <v>4666</v>
      </c>
      <c r="AJ50" s="158">
        <v>1684</v>
      </c>
      <c r="AK50" s="158">
        <v>568</v>
      </c>
      <c r="AL50" s="158">
        <v>263</v>
      </c>
      <c r="AM50" s="158">
        <v>17</v>
      </c>
      <c r="AN50" s="349">
        <v>41694</v>
      </c>
      <c r="AO50" s="158">
        <v>53</v>
      </c>
      <c r="AP50" s="158">
        <v>104</v>
      </c>
      <c r="AQ50" s="158">
        <v>70</v>
      </c>
      <c r="AR50" s="158">
        <v>45</v>
      </c>
      <c r="AS50" s="158">
        <v>16</v>
      </c>
      <c r="AT50" s="158">
        <v>7</v>
      </c>
      <c r="AU50" s="158">
        <v>14</v>
      </c>
      <c r="AV50" s="158">
        <v>6</v>
      </c>
      <c r="AW50" s="349">
        <v>315</v>
      </c>
      <c r="AX50" s="158">
        <v>53</v>
      </c>
      <c r="AY50" s="158">
        <v>104</v>
      </c>
      <c r="AZ50" s="158">
        <v>70</v>
      </c>
      <c r="BA50" s="158">
        <v>45</v>
      </c>
      <c r="BB50" s="158">
        <v>16</v>
      </c>
      <c r="BC50" s="158">
        <v>7</v>
      </c>
      <c r="BD50" s="158">
        <v>14</v>
      </c>
      <c r="BE50" s="158">
        <v>6</v>
      </c>
      <c r="BF50" s="158">
        <v>0</v>
      </c>
      <c r="BG50" s="349">
        <v>315</v>
      </c>
      <c r="BH50" s="158">
        <v>53</v>
      </c>
      <c r="BI50" s="158">
        <v>13661</v>
      </c>
      <c r="BJ50" s="158">
        <v>13244</v>
      </c>
      <c r="BK50" s="158">
        <v>7583</v>
      </c>
      <c r="BL50" s="158">
        <v>4637</v>
      </c>
      <c r="BM50" s="158">
        <v>1675</v>
      </c>
      <c r="BN50" s="158">
        <v>575</v>
      </c>
      <c r="BO50" s="158">
        <v>255</v>
      </c>
      <c r="BP50" s="158">
        <v>11</v>
      </c>
      <c r="BQ50" s="349">
        <v>41694</v>
      </c>
      <c r="BR50" s="158">
        <v>16</v>
      </c>
      <c r="BS50" s="158">
        <v>5986</v>
      </c>
      <c r="BT50" s="158">
        <v>4049</v>
      </c>
      <c r="BU50" s="158">
        <v>1761</v>
      </c>
      <c r="BV50" s="158">
        <v>682</v>
      </c>
      <c r="BW50" s="158">
        <v>248</v>
      </c>
      <c r="BX50" s="158">
        <v>69</v>
      </c>
      <c r="BY50" s="158">
        <v>23</v>
      </c>
      <c r="BZ50" s="158">
        <v>2</v>
      </c>
      <c r="CA50" s="349">
        <v>12836</v>
      </c>
      <c r="CB50" s="158">
        <v>2</v>
      </c>
      <c r="CC50" s="158">
        <v>108</v>
      </c>
      <c r="CD50" s="158">
        <v>138</v>
      </c>
      <c r="CE50" s="158">
        <v>71</v>
      </c>
      <c r="CF50" s="158">
        <v>42</v>
      </c>
      <c r="CG50" s="158">
        <v>14</v>
      </c>
      <c r="CH50" s="158">
        <v>7</v>
      </c>
      <c r="CI50" s="158">
        <v>2</v>
      </c>
      <c r="CJ50" s="158">
        <v>0</v>
      </c>
      <c r="CK50" s="349">
        <v>384</v>
      </c>
      <c r="CL50" s="158">
        <v>1</v>
      </c>
      <c r="CM50" s="158">
        <v>5</v>
      </c>
      <c r="CN50" s="158">
        <v>9</v>
      </c>
      <c r="CO50" s="158">
        <v>2</v>
      </c>
      <c r="CP50" s="158">
        <v>5</v>
      </c>
      <c r="CQ50" s="158">
        <v>3</v>
      </c>
      <c r="CR50" s="158">
        <v>7</v>
      </c>
      <c r="CS50" s="158">
        <v>6</v>
      </c>
      <c r="CT50" s="158">
        <v>3</v>
      </c>
      <c r="CU50" s="349">
        <v>41</v>
      </c>
      <c r="CV50" s="158">
        <v>35</v>
      </c>
      <c r="CW50" s="158">
        <v>25</v>
      </c>
      <c r="CX50" s="158">
        <v>16</v>
      </c>
      <c r="CY50" s="158">
        <v>6</v>
      </c>
      <c r="CZ50" s="158">
        <v>5</v>
      </c>
      <c r="DA50" s="158">
        <v>0</v>
      </c>
      <c r="DB50" s="158">
        <v>3</v>
      </c>
      <c r="DC50" s="158">
        <v>0</v>
      </c>
      <c r="DD50" s="349">
        <v>90</v>
      </c>
      <c r="DE50" s="158">
        <v>137</v>
      </c>
      <c r="DF50" s="158">
        <v>94</v>
      </c>
      <c r="DG50" s="158">
        <v>61</v>
      </c>
      <c r="DH50" s="158">
        <v>17</v>
      </c>
      <c r="DI50" s="158">
        <v>7</v>
      </c>
      <c r="DJ50" s="158">
        <v>4</v>
      </c>
      <c r="DK50" s="158">
        <v>4</v>
      </c>
      <c r="DL50" s="158">
        <v>0</v>
      </c>
      <c r="DM50" s="349">
        <v>324</v>
      </c>
      <c r="DN50" s="158">
        <v>221</v>
      </c>
      <c r="DO50" s="158">
        <v>124</v>
      </c>
      <c r="DP50" s="158">
        <v>41</v>
      </c>
      <c r="DQ50" s="158">
        <v>21</v>
      </c>
      <c r="DR50" s="158">
        <v>12</v>
      </c>
      <c r="DS50" s="158">
        <v>5</v>
      </c>
      <c r="DT50" s="158">
        <v>1</v>
      </c>
      <c r="DU50" s="158">
        <v>0</v>
      </c>
      <c r="DV50" s="349">
        <v>425</v>
      </c>
      <c r="DW50" s="158">
        <v>45</v>
      </c>
      <c r="DX50" s="158">
        <v>33</v>
      </c>
      <c r="DY50" s="158">
        <v>10</v>
      </c>
      <c r="DZ50" s="158">
        <v>5</v>
      </c>
      <c r="EA50" s="158">
        <v>2</v>
      </c>
      <c r="EB50" s="158">
        <v>0</v>
      </c>
      <c r="EC50" s="158">
        <v>0</v>
      </c>
      <c r="ED50" s="158">
        <v>0</v>
      </c>
      <c r="EE50" s="349">
        <v>95</v>
      </c>
      <c r="EF50" s="158">
        <v>403</v>
      </c>
      <c r="EG50" s="158">
        <v>251</v>
      </c>
      <c r="EH50" s="158">
        <v>112</v>
      </c>
      <c r="EI50" s="158">
        <v>43</v>
      </c>
      <c r="EJ50" s="158">
        <v>21</v>
      </c>
      <c r="EK50" s="158">
        <v>9</v>
      </c>
      <c r="EL50" s="158">
        <v>5</v>
      </c>
      <c r="EM50" s="158">
        <v>0</v>
      </c>
      <c r="EN50" s="349">
        <v>844</v>
      </c>
      <c r="EO50" s="158">
        <v>142</v>
      </c>
      <c r="EP50" s="158">
        <v>100</v>
      </c>
      <c r="EQ50" s="158">
        <v>43</v>
      </c>
      <c r="ER50" s="158">
        <v>25</v>
      </c>
      <c r="ES50" s="158">
        <v>8</v>
      </c>
      <c r="ET50" s="158">
        <v>5</v>
      </c>
      <c r="EU50" s="158">
        <v>3</v>
      </c>
      <c r="EV50" s="158">
        <v>0</v>
      </c>
      <c r="EW50" s="349">
        <v>326</v>
      </c>
      <c r="EX50" s="158">
        <v>0</v>
      </c>
      <c r="EY50" s="158">
        <v>0</v>
      </c>
      <c r="EZ50" s="158">
        <v>0</v>
      </c>
      <c r="FA50" s="158">
        <v>0</v>
      </c>
      <c r="FB50" s="158">
        <v>0</v>
      </c>
      <c r="FC50" s="158">
        <v>0</v>
      </c>
      <c r="FD50" s="158">
        <v>0</v>
      </c>
      <c r="FE50" s="158">
        <v>0</v>
      </c>
      <c r="FF50" s="349">
        <v>0</v>
      </c>
      <c r="FG50" s="158">
        <v>17</v>
      </c>
      <c r="FH50" s="158">
        <v>7</v>
      </c>
      <c r="FI50" s="158">
        <v>3</v>
      </c>
      <c r="FJ50" s="158">
        <v>7</v>
      </c>
      <c r="FK50" s="158">
        <v>1</v>
      </c>
      <c r="FL50" s="158">
        <v>1</v>
      </c>
      <c r="FM50" s="158">
        <v>0</v>
      </c>
      <c r="FN50" s="158">
        <v>0</v>
      </c>
      <c r="FO50" s="349">
        <v>36</v>
      </c>
      <c r="FP50" s="158">
        <v>125</v>
      </c>
      <c r="FQ50" s="158">
        <v>93</v>
      </c>
      <c r="FR50" s="158">
        <v>40</v>
      </c>
      <c r="FS50" s="158">
        <v>18</v>
      </c>
      <c r="FT50" s="158">
        <v>7</v>
      </c>
      <c r="FU50" s="158">
        <v>4</v>
      </c>
      <c r="FV50" s="158">
        <v>3</v>
      </c>
      <c r="FW50" s="158">
        <v>0</v>
      </c>
      <c r="FX50" s="349">
        <v>290</v>
      </c>
      <c r="FY50" s="158">
        <v>34</v>
      </c>
      <c r="FZ50" s="158">
        <v>7296</v>
      </c>
      <c r="GA50" s="158">
        <v>8891</v>
      </c>
      <c r="GB50" s="158">
        <v>5698</v>
      </c>
      <c r="GC50" s="158">
        <v>3882</v>
      </c>
      <c r="GD50" s="158">
        <v>1396</v>
      </c>
      <c r="GE50" s="158">
        <v>487</v>
      </c>
      <c r="GF50" s="158">
        <v>223</v>
      </c>
      <c r="GG50" s="158">
        <v>6</v>
      </c>
      <c r="GH50" s="349">
        <v>27913</v>
      </c>
      <c r="GI50" s="158">
        <v>19</v>
      </c>
      <c r="GJ50" s="158">
        <v>6365</v>
      </c>
      <c r="GK50" s="158">
        <v>4353</v>
      </c>
      <c r="GL50" s="158">
        <v>1885</v>
      </c>
      <c r="GM50" s="158">
        <v>755</v>
      </c>
      <c r="GN50" s="158">
        <v>279</v>
      </c>
      <c r="GO50" s="158">
        <v>88</v>
      </c>
      <c r="GP50" s="158">
        <v>32</v>
      </c>
      <c r="GQ50" s="158">
        <v>5</v>
      </c>
      <c r="GR50" s="349">
        <v>13781</v>
      </c>
      <c r="GS50" s="158">
        <v>48</v>
      </c>
      <c r="GT50" s="158">
        <v>11936.5</v>
      </c>
      <c r="GU50" s="158">
        <v>12085.25</v>
      </c>
      <c r="GV50" s="158">
        <v>7088</v>
      </c>
      <c r="GW50" s="158">
        <v>4435</v>
      </c>
      <c r="GX50" s="158">
        <v>1597</v>
      </c>
      <c r="GY50" s="158">
        <v>547.5</v>
      </c>
      <c r="GZ50" s="158">
        <v>244.75</v>
      </c>
      <c r="HA50" s="158">
        <v>9</v>
      </c>
      <c r="HB50" s="349">
        <v>37991</v>
      </c>
      <c r="HC50" s="395">
        <v>0</v>
      </c>
      <c r="HD50" s="396">
        <v>0</v>
      </c>
      <c r="HE50" s="396">
        <v>0</v>
      </c>
      <c r="HF50" s="396">
        <v>0</v>
      </c>
      <c r="HG50" s="396">
        <v>0</v>
      </c>
      <c r="HH50" s="396">
        <v>0</v>
      </c>
      <c r="HI50" s="396">
        <v>0</v>
      </c>
      <c r="HJ50" s="396">
        <v>0</v>
      </c>
      <c r="HK50" s="396">
        <v>0</v>
      </c>
      <c r="HL50" s="397">
        <v>0</v>
      </c>
      <c r="HM50" s="219">
        <v>26.7</v>
      </c>
      <c r="HN50" s="219">
        <v>7957.7</v>
      </c>
      <c r="HO50" s="219">
        <v>9399.6</v>
      </c>
      <c r="HP50" s="219">
        <v>6300.4</v>
      </c>
      <c r="HQ50" s="219">
        <v>4435</v>
      </c>
      <c r="HR50" s="219">
        <v>1951.9</v>
      </c>
      <c r="HS50" s="219">
        <v>790.8</v>
      </c>
      <c r="HT50" s="219">
        <v>407.9</v>
      </c>
      <c r="HU50" s="219">
        <v>18</v>
      </c>
      <c r="HV50" s="219">
        <v>31288</v>
      </c>
      <c r="HW50" s="457">
        <v>0</v>
      </c>
      <c r="HX50" s="219">
        <v>31288</v>
      </c>
      <c r="HY50" s="395">
        <v>48</v>
      </c>
      <c r="HZ50" s="219">
        <v>11936.5</v>
      </c>
      <c r="IA50" s="219">
        <v>12085.25</v>
      </c>
      <c r="IB50" s="219">
        <v>7088</v>
      </c>
      <c r="IC50" s="219">
        <v>4435</v>
      </c>
      <c r="ID50" s="219">
        <v>1597</v>
      </c>
      <c r="IE50" s="219">
        <v>547.5</v>
      </c>
      <c r="IF50" s="219">
        <v>244.75</v>
      </c>
      <c r="IG50" s="219">
        <v>9</v>
      </c>
      <c r="IH50" s="219">
        <v>37991</v>
      </c>
      <c r="II50" s="395">
        <v>0</v>
      </c>
      <c r="IJ50" s="219">
        <v>0</v>
      </c>
      <c r="IK50" s="219">
        <v>0</v>
      </c>
      <c r="IL50" s="219">
        <v>0</v>
      </c>
      <c r="IM50" s="219">
        <v>0</v>
      </c>
      <c r="IN50" s="219">
        <v>0</v>
      </c>
      <c r="IO50" s="219">
        <v>0</v>
      </c>
      <c r="IP50" s="219">
        <v>0</v>
      </c>
      <c r="IQ50" s="219">
        <v>0</v>
      </c>
      <c r="IR50" s="219">
        <v>0</v>
      </c>
      <c r="IS50" s="395">
        <v>15.6</v>
      </c>
      <c r="IT50" s="219">
        <v>3218.4</v>
      </c>
      <c r="IU50" s="219">
        <v>1566.4</v>
      </c>
      <c r="IV50" s="219">
        <v>501.2</v>
      </c>
      <c r="IW50" s="219">
        <v>143.1</v>
      </c>
      <c r="IX50" s="219">
        <v>20.399999999999999</v>
      </c>
      <c r="IY50" s="219">
        <v>5.8</v>
      </c>
      <c r="IZ50" s="219">
        <v>0.6</v>
      </c>
      <c r="JA50" s="219">
        <v>0</v>
      </c>
      <c r="JB50" s="219">
        <v>5471.5</v>
      </c>
      <c r="JC50" s="395">
        <v>18</v>
      </c>
      <c r="JD50" s="219">
        <v>5812.1</v>
      </c>
      <c r="JE50" s="219">
        <v>8181.3</v>
      </c>
      <c r="JF50" s="219">
        <v>5854.9</v>
      </c>
      <c r="JG50" s="219">
        <v>4291.8999999999996</v>
      </c>
      <c r="JH50" s="219">
        <v>1927</v>
      </c>
      <c r="JI50" s="219">
        <v>782.5</v>
      </c>
      <c r="JJ50" s="219">
        <v>406.9</v>
      </c>
      <c r="JK50" s="219">
        <v>18</v>
      </c>
      <c r="JL50" s="219">
        <v>27292.6</v>
      </c>
      <c r="JM50" s="457">
        <v>0</v>
      </c>
      <c r="JN50" s="397">
        <v>27292.6</v>
      </c>
      <c r="JP50" s="460"/>
      <c r="JQ50" s="460"/>
      <c r="JR50" s="460"/>
      <c r="JS50" s="460"/>
      <c r="JT50" s="460"/>
      <c r="JU50" s="460"/>
      <c r="JV50" s="460"/>
      <c r="JW50" s="460"/>
      <c r="JX50" s="460"/>
      <c r="JY50" s="460"/>
      <c r="KA50" s="460"/>
      <c r="KB50" s="460"/>
    </row>
    <row r="51" spans="1:288" x14ac:dyDescent="0.2">
      <c r="A51" s="215" t="s">
        <v>227</v>
      </c>
      <c r="B51" s="216" t="s">
        <v>285</v>
      </c>
      <c r="C51" s="217" t="s">
        <v>286</v>
      </c>
      <c r="D51" s="218" t="s">
        <v>226</v>
      </c>
      <c r="E51" s="158">
        <v>6234</v>
      </c>
      <c r="F51" s="158">
        <v>13384</v>
      </c>
      <c r="G51" s="158">
        <v>20438</v>
      </c>
      <c r="H51" s="158">
        <v>12843</v>
      </c>
      <c r="I51" s="158">
        <v>6949</v>
      </c>
      <c r="J51" s="158">
        <v>3872</v>
      </c>
      <c r="K51" s="158">
        <v>2095</v>
      </c>
      <c r="L51" s="158">
        <v>110</v>
      </c>
      <c r="M51" s="349">
        <v>65925</v>
      </c>
      <c r="N51" s="158">
        <v>387</v>
      </c>
      <c r="O51" s="158">
        <v>1072</v>
      </c>
      <c r="P51" s="158">
        <v>2107</v>
      </c>
      <c r="Q51" s="158">
        <v>791</v>
      </c>
      <c r="R51" s="158">
        <v>312</v>
      </c>
      <c r="S51" s="158">
        <v>123</v>
      </c>
      <c r="T51" s="158">
        <v>48</v>
      </c>
      <c r="U51" s="158">
        <v>17</v>
      </c>
      <c r="V51" s="349">
        <v>4857</v>
      </c>
      <c r="W51" s="158">
        <v>2</v>
      </c>
      <c r="X51" s="158">
        <v>0</v>
      </c>
      <c r="Y51" s="158">
        <v>1</v>
      </c>
      <c r="Z51" s="158">
        <v>1</v>
      </c>
      <c r="AA51" s="158">
        <v>0</v>
      </c>
      <c r="AB51" s="158">
        <v>0</v>
      </c>
      <c r="AC51" s="158">
        <v>1</v>
      </c>
      <c r="AD51" s="158">
        <v>0</v>
      </c>
      <c r="AE51" s="349">
        <v>5</v>
      </c>
      <c r="AF51" s="158">
        <v>5845</v>
      </c>
      <c r="AG51" s="158">
        <v>12312</v>
      </c>
      <c r="AH51" s="158">
        <v>18330</v>
      </c>
      <c r="AI51" s="158">
        <v>12051</v>
      </c>
      <c r="AJ51" s="158">
        <v>6637</v>
      </c>
      <c r="AK51" s="158">
        <v>3749</v>
      </c>
      <c r="AL51" s="158">
        <v>2046</v>
      </c>
      <c r="AM51" s="158">
        <v>93</v>
      </c>
      <c r="AN51" s="349">
        <v>61063</v>
      </c>
      <c r="AO51" s="158">
        <v>8</v>
      </c>
      <c r="AP51" s="158">
        <v>42</v>
      </c>
      <c r="AQ51" s="158">
        <v>78</v>
      </c>
      <c r="AR51" s="158">
        <v>89</v>
      </c>
      <c r="AS51" s="158">
        <v>50</v>
      </c>
      <c r="AT51" s="158">
        <v>29</v>
      </c>
      <c r="AU51" s="158">
        <v>35</v>
      </c>
      <c r="AV51" s="158">
        <v>19</v>
      </c>
      <c r="AW51" s="349">
        <v>350</v>
      </c>
      <c r="AX51" s="158">
        <v>8</v>
      </c>
      <c r="AY51" s="158">
        <v>42</v>
      </c>
      <c r="AZ51" s="158">
        <v>78</v>
      </c>
      <c r="BA51" s="158">
        <v>89</v>
      </c>
      <c r="BB51" s="158">
        <v>50</v>
      </c>
      <c r="BC51" s="158">
        <v>29</v>
      </c>
      <c r="BD51" s="158">
        <v>35</v>
      </c>
      <c r="BE51" s="158">
        <v>19</v>
      </c>
      <c r="BF51" s="158">
        <v>0</v>
      </c>
      <c r="BG51" s="349">
        <v>350</v>
      </c>
      <c r="BH51" s="158">
        <v>8</v>
      </c>
      <c r="BI51" s="158">
        <v>5879</v>
      </c>
      <c r="BJ51" s="158">
        <v>12348</v>
      </c>
      <c r="BK51" s="158">
        <v>18341</v>
      </c>
      <c r="BL51" s="158">
        <v>12012</v>
      </c>
      <c r="BM51" s="158">
        <v>6616</v>
      </c>
      <c r="BN51" s="158">
        <v>3755</v>
      </c>
      <c r="BO51" s="158">
        <v>2030</v>
      </c>
      <c r="BP51" s="158">
        <v>74</v>
      </c>
      <c r="BQ51" s="349">
        <v>61063</v>
      </c>
      <c r="BR51" s="158">
        <v>5</v>
      </c>
      <c r="BS51" s="158">
        <v>3634</v>
      </c>
      <c r="BT51" s="158">
        <v>4942</v>
      </c>
      <c r="BU51" s="158">
        <v>5792</v>
      </c>
      <c r="BV51" s="158">
        <v>3100</v>
      </c>
      <c r="BW51" s="158">
        <v>1323</v>
      </c>
      <c r="BX51" s="158">
        <v>607</v>
      </c>
      <c r="BY51" s="158">
        <v>250</v>
      </c>
      <c r="BZ51" s="158">
        <v>4</v>
      </c>
      <c r="CA51" s="349">
        <v>19657</v>
      </c>
      <c r="CB51" s="158">
        <v>0</v>
      </c>
      <c r="CC51" s="158">
        <v>95</v>
      </c>
      <c r="CD51" s="158">
        <v>273</v>
      </c>
      <c r="CE51" s="158">
        <v>315</v>
      </c>
      <c r="CF51" s="158">
        <v>223</v>
      </c>
      <c r="CG51" s="158">
        <v>96</v>
      </c>
      <c r="CH51" s="158">
        <v>42</v>
      </c>
      <c r="CI51" s="158">
        <v>17</v>
      </c>
      <c r="CJ51" s="158">
        <v>0</v>
      </c>
      <c r="CK51" s="349">
        <v>1061</v>
      </c>
      <c r="CL51" s="158">
        <v>0</v>
      </c>
      <c r="CM51" s="158">
        <v>2</v>
      </c>
      <c r="CN51" s="158">
        <v>3</v>
      </c>
      <c r="CO51" s="158">
        <v>8</v>
      </c>
      <c r="CP51" s="158">
        <v>17</v>
      </c>
      <c r="CQ51" s="158">
        <v>13</v>
      </c>
      <c r="CR51" s="158">
        <v>25</v>
      </c>
      <c r="CS51" s="158">
        <v>34</v>
      </c>
      <c r="CT51" s="158">
        <v>7</v>
      </c>
      <c r="CU51" s="349">
        <v>109</v>
      </c>
      <c r="CV51" s="158">
        <v>145</v>
      </c>
      <c r="CW51" s="158">
        <v>239</v>
      </c>
      <c r="CX51" s="158">
        <v>302</v>
      </c>
      <c r="CY51" s="158">
        <v>207</v>
      </c>
      <c r="CZ51" s="158">
        <v>104</v>
      </c>
      <c r="DA51" s="158">
        <v>50</v>
      </c>
      <c r="DB51" s="158">
        <v>41</v>
      </c>
      <c r="DC51" s="158">
        <v>5</v>
      </c>
      <c r="DD51" s="349">
        <v>1093</v>
      </c>
      <c r="DE51" s="158">
        <v>186</v>
      </c>
      <c r="DF51" s="158">
        <v>261</v>
      </c>
      <c r="DG51" s="158">
        <v>282</v>
      </c>
      <c r="DH51" s="158">
        <v>167</v>
      </c>
      <c r="DI51" s="158">
        <v>61</v>
      </c>
      <c r="DJ51" s="158">
        <v>35</v>
      </c>
      <c r="DK51" s="158">
        <v>18</v>
      </c>
      <c r="DL51" s="158">
        <v>1</v>
      </c>
      <c r="DM51" s="349">
        <v>1011</v>
      </c>
      <c r="DN51" s="158">
        <v>27</v>
      </c>
      <c r="DO51" s="158">
        <v>42</v>
      </c>
      <c r="DP51" s="158">
        <v>51</v>
      </c>
      <c r="DQ51" s="158">
        <v>36</v>
      </c>
      <c r="DR51" s="158">
        <v>16</v>
      </c>
      <c r="DS51" s="158">
        <v>9</v>
      </c>
      <c r="DT51" s="158">
        <v>3</v>
      </c>
      <c r="DU51" s="158">
        <v>0</v>
      </c>
      <c r="DV51" s="349">
        <v>184</v>
      </c>
      <c r="DW51" s="158">
        <v>0</v>
      </c>
      <c r="DX51" s="158">
        <v>0</v>
      </c>
      <c r="DY51" s="158">
        <v>0</v>
      </c>
      <c r="DZ51" s="158">
        <v>0</v>
      </c>
      <c r="EA51" s="158">
        <v>0</v>
      </c>
      <c r="EB51" s="158">
        <v>0</v>
      </c>
      <c r="EC51" s="158">
        <v>0</v>
      </c>
      <c r="ED51" s="158">
        <v>0</v>
      </c>
      <c r="EE51" s="349">
        <v>0</v>
      </c>
      <c r="EF51" s="158">
        <v>213</v>
      </c>
      <c r="EG51" s="158">
        <v>303</v>
      </c>
      <c r="EH51" s="158">
        <v>333</v>
      </c>
      <c r="EI51" s="158">
        <v>203</v>
      </c>
      <c r="EJ51" s="158">
        <v>77</v>
      </c>
      <c r="EK51" s="158">
        <v>44</v>
      </c>
      <c r="EL51" s="158">
        <v>21</v>
      </c>
      <c r="EM51" s="158">
        <v>1</v>
      </c>
      <c r="EN51" s="349">
        <v>1195</v>
      </c>
      <c r="EO51" s="158">
        <v>94</v>
      </c>
      <c r="EP51" s="158">
        <v>115</v>
      </c>
      <c r="EQ51" s="158">
        <v>145</v>
      </c>
      <c r="ER51" s="158">
        <v>82</v>
      </c>
      <c r="ES51" s="158">
        <v>35</v>
      </c>
      <c r="ET51" s="158">
        <v>26</v>
      </c>
      <c r="EU51" s="158">
        <v>10</v>
      </c>
      <c r="EV51" s="158">
        <v>1</v>
      </c>
      <c r="EW51" s="349">
        <v>508</v>
      </c>
      <c r="EX51" s="158">
        <v>0</v>
      </c>
      <c r="EY51" s="158">
        <v>0</v>
      </c>
      <c r="EZ51" s="158">
        <v>0</v>
      </c>
      <c r="FA51" s="158">
        <v>1</v>
      </c>
      <c r="FB51" s="158">
        <v>0</v>
      </c>
      <c r="FC51" s="158">
        <v>0</v>
      </c>
      <c r="FD51" s="158">
        <v>0</v>
      </c>
      <c r="FE51" s="158">
        <v>0</v>
      </c>
      <c r="FF51" s="349">
        <v>1</v>
      </c>
      <c r="FG51" s="158">
        <v>18</v>
      </c>
      <c r="FH51" s="158">
        <v>25</v>
      </c>
      <c r="FI51" s="158">
        <v>26</v>
      </c>
      <c r="FJ51" s="158">
        <v>18</v>
      </c>
      <c r="FK51" s="158">
        <v>11</v>
      </c>
      <c r="FL51" s="158">
        <v>4</v>
      </c>
      <c r="FM51" s="158">
        <v>2</v>
      </c>
      <c r="FN51" s="158">
        <v>0</v>
      </c>
      <c r="FO51" s="349">
        <v>104</v>
      </c>
      <c r="FP51" s="158">
        <v>76</v>
      </c>
      <c r="FQ51" s="158">
        <v>90</v>
      </c>
      <c r="FR51" s="158">
        <v>119</v>
      </c>
      <c r="FS51" s="158">
        <v>63</v>
      </c>
      <c r="FT51" s="158">
        <v>24</v>
      </c>
      <c r="FU51" s="158">
        <v>22</v>
      </c>
      <c r="FV51" s="158">
        <v>8</v>
      </c>
      <c r="FW51" s="158">
        <v>1</v>
      </c>
      <c r="FX51" s="349">
        <v>403</v>
      </c>
      <c r="FY51" s="158">
        <v>3</v>
      </c>
      <c r="FZ51" s="158">
        <v>2099</v>
      </c>
      <c r="GA51" s="158">
        <v>7086</v>
      </c>
      <c r="GB51" s="158">
        <v>12173</v>
      </c>
      <c r="GC51" s="158">
        <v>8634</v>
      </c>
      <c r="GD51" s="158">
        <v>5167</v>
      </c>
      <c r="GE51" s="158">
        <v>3071</v>
      </c>
      <c r="GF51" s="158">
        <v>1726</v>
      </c>
      <c r="GG51" s="158">
        <v>63</v>
      </c>
      <c r="GH51" s="349">
        <v>40022</v>
      </c>
      <c r="GI51" s="158">
        <v>5</v>
      </c>
      <c r="GJ51" s="158">
        <v>3780</v>
      </c>
      <c r="GK51" s="158">
        <v>5262</v>
      </c>
      <c r="GL51" s="158">
        <v>6168</v>
      </c>
      <c r="GM51" s="158">
        <v>3378</v>
      </c>
      <c r="GN51" s="158">
        <v>1449</v>
      </c>
      <c r="GO51" s="158">
        <v>684</v>
      </c>
      <c r="GP51" s="158">
        <v>304</v>
      </c>
      <c r="GQ51" s="158">
        <v>11</v>
      </c>
      <c r="GR51" s="349">
        <v>21041</v>
      </c>
      <c r="GS51" s="158">
        <v>6.75</v>
      </c>
      <c r="GT51" s="158">
        <v>4907.75</v>
      </c>
      <c r="GU51" s="158">
        <v>10999.75</v>
      </c>
      <c r="GV51" s="158">
        <v>16758.25</v>
      </c>
      <c r="GW51" s="158">
        <v>11135.75</v>
      </c>
      <c r="GX51" s="158">
        <v>6238.25</v>
      </c>
      <c r="GY51" s="158">
        <v>3570.75</v>
      </c>
      <c r="GZ51" s="158">
        <v>1943.25</v>
      </c>
      <c r="HA51" s="158">
        <v>69.5</v>
      </c>
      <c r="HB51" s="349">
        <v>55630</v>
      </c>
      <c r="HC51" s="395">
        <v>0</v>
      </c>
      <c r="HD51" s="396">
        <v>2.36</v>
      </c>
      <c r="HE51" s="396">
        <v>0</v>
      </c>
      <c r="HF51" s="396">
        <v>0</v>
      </c>
      <c r="HG51" s="396">
        <v>0</v>
      </c>
      <c r="HH51" s="396">
        <v>0</v>
      </c>
      <c r="HI51" s="396">
        <v>0</v>
      </c>
      <c r="HJ51" s="396">
        <v>0</v>
      </c>
      <c r="HK51" s="396">
        <v>0</v>
      </c>
      <c r="HL51" s="397">
        <v>2.36</v>
      </c>
      <c r="HM51" s="219">
        <v>3.8</v>
      </c>
      <c r="HN51" s="219">
        <v>3270.3</v>
      </c>
      <c r="HO51" s="219">
        <v>8555.4</v>
      </c>
      <c r="HP51" s="219">
        <v>14896.2</v>
      </c>
      <c r="HQ51" s="219">
        <v>11135.8</v>
      </c>
      <c r="HR51" s="219">
        <v>7624.5</v>
      </c>
      <c r="HS51" s="219">
        <v>5157.8</v>
      </c>
      <c r="HT51" s="219">
        <v>3238.8</v>
      </c>
      <c r="HU51" s="219">
        <v>139</v>
      </c>
      <c r="HV51" s="219">
        <v>54021.599999999999</v>
      </c>
      <c r="HW51" s="457">
        <v>203.8</v>
      </c>
      <c r="HX51" s="219">
        <v>54225.4</v>
      </c>
      <c r="HY51" s="395">
        <v>6.75</v>
      </c>
      <c r="HZ51" s="219">
        <v>4907.75</v>
      </c>
      <c r="IA51" s="219">
        <v>10999.75</v>
      </c>
      <c r="IB51" s="219">
        <v>16758.25</v>
      </c>
      <c r="IC51" s="219">
        <v>11135.75</v>
      </c>
      <c r="ID51" s="219">
        <v>6238.25</v>
      </c>
      <c r="IE51" s="219">
        <v>3570.75</v>
      </c>
      <c r="IF51" s="219">
        <v>1943.25</v>
      </c>
      <c r="IG51" s="219">
        <v>69.5</v>
      </c>
      <c r="IH51" s="219">
        <v>55630</v>
      </c>
      <c r="II51" s="395">
        <v>0</v>
      </c>
      <c r="IJ51" s="219">
        <v>2.36</v>
      </c>
      <c r="IK51" s="219">
        <v>0</v>
      </c>
      <c r="IL51" s="219">
        <v>0</v>
      </c>
      <c r="IM51" s="219">
        <v>0</v>
      </c>
      <c r="IN51" s="219">
        <v>0</v>
      </c>
      <c r="IO51" s="219">
        <v>0</v>
      </c>
      <c r="IP51" s="219">
        <v>0</v>
      </c>
      <c r="IQ51" s="219">
        <v>0</v>
      </c>
      <c r="IR51" s="219">
        <v>2.36</v>
      </c>
      <c r="IS51" s="395">
        <v>4.4800000000000004</v>
      </c>
      <c r="IT51" s="219">
        <v>1753.52</v>
      </c>
      <c r="IU51" s="219">
        <v>2756.19</v>
      </c>
      <c r="IV51" s="219">
        <v>2155.87</v>
      </c>
      <c r="IW51" s="219">
        <v>758.08</v>
      </c>
      <c r="IX51" s="219">
        <v>231.12</v>
      </c>
      <c r="IY51" s="219">
        <v>75.81</v>
      </c>
      <c r="IZ51" s="219">
        <v>16.39</v>
      </c>
      <c r="JA51" s="219">
        <v>0</v>
      </c>
      <c r="JB51" s="219">
        <v>7751.46</v>
      </c>
      <c r="JC51" s="395">
        <v>1.3</v>
      </c>
      <c r="JD51" s="219">
        <v>2101.1999999999998</v>
      </c>
      <c r="JE51" s="219">
        <v>6411.7</v>
      </c>
      <c r="JF51" s="219">
        <v>12979.9</v>
      </c>
      <c r="JG51" s="219">
        <v>10377.700000000001</v>
      </c>
      <c r="JH51" s="219">
        <v>7342</v>
      </c>
      <c r="JI51" s="219">
        <v>5048.2</v>
      </c>
      <c r="JJ51" s="219">
        <v>3211.4</v>
      </c>
      <c r="JK51" s="219">
        <v>139</v>
      </c>
      <c r="JL51" s="219">
        <v>47612.4</v>
      </c>
      <c r="JM51" s="457">
        <v>203.8</v>
      </c>
      <c r="JN51" s="397">
        <v>47816.2</v>
      </c>
      <c r="JP51" s="460"/>
      <c r="JQ51" s="460"/>
      <c r="JR51" s="460"/>
      <c r="JS51" s="460"/>
      <c r="JT51" s="460"/>
      <c r="JU51" s="460"/>
      <c r="JV51" s="460"/>
      <c r="JW51" s="460"/>
      <c r="JX51" s="460"/>
      <c r="JY51" s="460"/>
      <c r="KA51" s="460"/>
      <c r="KB51" s="460"/>
    </row>
    <row r="52" spans="1:288" x14ac:dyDescent="0.2">
      <c r="A52" s="215" t="s">
        <v>229</v>
      </c>
      <c r="B52" s="216" t="s">
        <v>285</v>
      </c>
      <c r="C52" s="217" t="s">
        <v>287</v>
      </c>
      <c r="D52" s="218" t="s">
        <v>228</v>
      </c>
      <c r="E52" s="158">
        <v>22260</v>
      </c>
      <c r="F52" s="158">
        <v>11569</v>
      </c>
      <c r="G52" s="158">
        <v>7392</v>
      </c>
      <c r="H52" s="158">
        <v>5256</v>
      </c>
      <c r="I52" s="158">
        <v>2528</v>
      </c>
      <c r="J52" s="158">
        <v>1055</v>
      </c>
      <c r="K52" s="158">
        <v>348</v>
      </c>
      <c r="L52" s="158">
        <v>30</v>
      </c>
      <c r="M52" s="349">
        <v>50438</v>
      </c>
      <c r="N52" s="158">
        <v>510</v>
      </c>
      <c r="O52" s="158">
        <v>218</v>
      </c>
      <c r="P52" s="158">
        <v>105</v>
      </c>
      <c r="Q52" s="158">
        <v>103</v>
      </c>
      <c r="R52" s="158">
        <v>47</v>
      </c>
      <c r="S52" s="158">
        <v>4</v>
      </c>
      <c r="T52" s="158">
        <v>4</v>
      </c>
      <c r="U52" s="158">
        <v>1</v>
      </c>
      <c r="V52" s="349">
        <v>992</v>
      </c>
      <c r="W52" s="158">
        <v>3</v>
      </c>
      <c r="X52" s="158">
        <v>1</v>
      </c>
      <c r="Y52" s="158">
        <v>0</v>
      </c>
      <c r="Z52" s="158">
        <v>1</v>
      </c>
      <c r="AA52" s="158">
        <v>1</v>
      </c>
      <c r="AB52" s="158">
        <v>0</v>
      </c>
      <c r="AC52" s="158">
        <v>0</v>
      </c>
      <c r="AD52" s="158">
        <v>0</v>
      </c>
      <c r="AE52" s="349">
        <v>6</v>
      </c>
      <c r="AF52" s="158">
        <v>21747</v>
      </c>
      <c r="AG52" s="158">
        <v>11350</v>
      </c>
      <c r="AH52" s="158">
        <v>7287</v>
      </c>
      <c r="AI52" s="158">
        <v>5152</v>
      </c>
      <c r="AJ52" s="158">
        <v>2480</v>
      </c>
      <c r="AK52" s="158">
        <v>1051</v>
      </c>
      <c r="AL52" s="158">
        <v>344</v>
      </c>
      <c r="AM52" s="158">
        <v>29</v>
      </c>
      <c r="AN52" s="349">
        <v>49440</v>
      </c>
      <c r="AO52" s="158">
        <v>64</v>
      </c>
      <c r="AP52" s="158">
        <v>57</v>
      </c>
      <c r="AQ52" s="158">
        <v>51</v>
      </c>
      <c r="AR52" s="158">
        <v>34</v>
      </c>
      <c r="AS52" s="158">
        <v>18</v>
      </c>
      <c r="AT52" s="158">
        <v>11</v>
      </c>
      <c r="AU52" s="158">
        <v>6</v>
      </c>
      <c r="AV52" s="158">
        <v>8</v>
      </c>
      <c r="AW52" s="349">
        <v>249</v>
      </c>
      <c r="AX52" s="158">
        <v>64</v>
      </c>
      <c r="AY52" s="158">
        <v>57</v>
      </c>
      <c r="AZ52" s="158">
        <v>51</v>
      </c>
      <c r="BA52" s="158">
        <v>34</v>
      </c>
      <c r="BB52" s="158">
        <v>18</v>
      </c>
      <c r="BC52" s="158">
        <v>11</v>
      </c>
      <c r="BD52" s="158">
        <v>6</v>
      </c>
      <c r="BE52" s="158">
        <v>8</v>
      </c>
      <c r="BF52" s="158">
        <v>0</v>
      </c>
      <c r="BG52" s="349">
        <v>249</v>
      </c>
      <c r="BH52" s="158">
        <v>64</v>
      </c>
      <c r="BI52" s="158">
        <v>21740</v>
      </c>
      <c r="BJ52" s="158">
        <v>11344</v>
      </c>
      <c r="BK52" s="158">
        <v>7270</v>
      </c>
      <c r="BL52" s="158">
        <v>5136</v>
      </c>
      <c r="BM52" s="158">
        <v>2473</v>
      </c>
      <c r="BN52" s="158">
        <v>1046</v>
      </c>
      <c r="BO52" s="158">
        <v>346</v>
      </c>
      <c r="BP52" s="158">
        <v>21</v>
      </c>
      <c r="BQ52" s="349">
        <v>49440</v>
      </c>
      <c r="BR52" s="158">
        <v>12</v>
      </c>
      <c r="BS52" s="158">
        <v>10576</v>
      </c>
      <c r="BT52" s="158">
        <v>3802</v>
      </c>
      <c r="BU52" s="158">
        <v>2127</v>
      </c>
      <c r="BV52" s="158">
        <v>1106</v>
      </c>
      <c r="BW52" s="158">
        <v>408</v>
      </c>
      <c r="BX52" s="158">
        <v>162</v>
      </c>
      <c r="BY52" s="158">
        <v>45</v>
      </c>
      <c r="BZ52" s="158">
        <v>1</v>
      </c>
      <c r="CA52" s="349">
        <v>18239</v>
      </c>
      <c r="CB52" s="158">
        <v>2</v>
      </c>
      <c r="CC52" s="158">
        <v>178</v>
      </c>
      <c r="CD52" s="158">
        <v>77</v>
      </c>
      <c r="CE52" s="158">
        <v>50</v>
      </c>
      <c r="CF52" s="158">
        <v>30</v>
      </c>
      <c r="CG52" s="158">
        <v>14</v>
      </c>
      <c r="CH52" s="158">
        <v>3</v>
      </c>
      <c r="CI52" s="158">
        <v>4</v>
      </c>
      <c r="CJ52" s="158">
        <v>0</v>
      </c>
      <c r="CK52" s="349">
        <v>358</v>
      </c>
      <c r="CL52" s="158">
        <v>0</v>
      </c>
      <c r="CM52" s="158">
        <v>13</v>
      </c>
      <c r="CN52" s="158">
        <v>5</v>
      </c>
      <c r="CO52" s="158">
        <v>12</v>
      </c>
      <c r="CP52" s="158">
        <v>13</v>
      </c>
      <c r="CQ52" s="158">
        <v>9</v>
      </c>
      <c r="CR52" s="158">
        <v>7</v>
      </c>
      <c r="CS52" s="158">
        <v>11</v>
      </c>
      <c r="CT52" s="158">
        <v>3</v>
      </c>
      <c r="CU52" s="349">
        <v>73</v>
      </c>
      <c r="CV52" s="158">
        <v>218</v>
      </c>
      <c r="CW52" s="158">
        <v>101</v>
      </c>
      <c r="CX52" s="158">
        <v>80</v>
      </c>
      <c r="CY52" s="158">
        <v>48</v>
      </c>
      <c r="CZ52" s="158">
        <v>35</v>
      </c>
      <c r="DA52" s="158">
        <v>9</v>
      </c>
      <c r="DB52" s="158">
        <v>6</v>
      </c>
      <c r="DC52" s="158">
        <v>3</v>
      </c>
      <c r="DD52" s="349">
        <v>500</v>
      </c>
      <c r="DE52" s="158">
        <v>0</v>
      </c>
      <c r="DF52" s="158">
        <v>0</v>
      </c>
      <c r="DG52" s="158">
        <v>0</v>
      </c>
      <c r="DH52" s="158">
        <v>0</v>
      </c>
      <c r="DI52" s="158">
        <v>0</v>
      </c>
      <c r="DJ52" s="158">
        <v>0</v>
      </c>
      <c r="DK52" s="158">
        <v>0</v>
      </c>
      <c r="DL52" s="158">
        <v>0</v>
      </c>
      <c r="DM52" s="349">
        <v>0</v>
      </c>
      <c r="DN52" s="158">
        <v>504</v>
      </c>
      <c r="DO52" s="158">
        <v>199</v>
      </c>
      <c r="DP52" s="158">
        <v>123</v>
      </c>
      <c r="DQ52" s="158">
        <v>83</v>
      </c>
      <c r="DR52" s="158">
        <v>23</v>
      </c>
      <c r="DS52" s="158">
        <v>19</v>
      </c>
      <c r="DT52" s="158">
        <v>7</v>
      </c>
      <c r="DU52" s="158">
        <v>1</v>
      </c>
      <c r="DV52" s="349">
        <v>959</v>
      </c>
      <c r="DW52" s="158">
        <v>110</v>
      </c>
      <c r="DX52" s="158">
        <v>35</v>
      </c>
      <c r="DY52" s="158">
        <v>30</v>
      </c>
      <c r="DZ52" s="158">
        <v>19</v>
      </c>
      <c r="EA52" s="158">
        <v>9</v>
      </c>
      <c r="EB52" s="158">
        <v>3</v>
      </c>
      <c r="EC52" s="158">
        <v>3</v>
      </c>
      <c r="ED52" s="158">
        <v>1</v>
      </c>
      <c r="EE52" s="349">
        <v>210</v>
      </c>
      <c r="EF52" s="158">
        <v>614</v>
      </c>
      <c r="EG52" s="158">
        <v>234</v>
      </c>
      <c r="EH52" s="158">
        <v>153</v>
      </c>
      <c r="EI52" s="158">
        <v>102</v>
      </c>
      <c r="EJ52" s="158">
        <v>32</v>
      </c>
      <c r="EK52" s="158">
        <v>22</v>
      </c>
      <c r="EL52" s="158">
        <v>10</v>
      </c>
      <c r="EM52" s="158">
        <v>2</v>
      </c>
      <c r="EN52" s="349">
        <v>1169</v>
      </c>
      <c r="EO52" s="158">
        <v>341</v>
      </c>
      <c r="EP52" s="158">
        <v>109</v>
      </c>
      <c r="EQ52" s="158">
        <v>85</v>
      </c>
      <c r="ER52" s="158">
        <v>57</v>
      </c>
      <c r="ES52" s="158">
        <v>21</v>
      </c>
      <c r="ET52" s="158">
        <v>11</v>
      </c>
      <c r="EU52" s="158">
        <v>8</v>
      </c>
      <c r="EV52" s="158">
        <v>2</v>
      </c>
      <c r="EW52" s="349">
        <v>634</v>
      </c>
      <c r="EX52" s="158">
        <v>0</v>
      </c>
      <c r="EY52" s="158">
        <v>0</v>
      </c>
      <c r="EZ52" s="158">
        <v>0</v>
      </c>
      <c r="FA52" s="158">
        <v>0</v>
      </c>
      <c r="FB52" s="158">
        <v>0</v>
      </c>
      <c r="FC52" s="158">
        <v>0</v>
      </c>
      <c r="FD52" s="158">
        <v>0</v>
      </c>
      <c r="FE52" s="158">
        <v>0</v>
      </c>
      <c r="FF52" s="349">
        <v>0</v>
      </c>
      <c r="FG52" s="158">
        <v>54</v>
      </c>
      <c r="FH52" s="158">
        <v>15</v>
      </c>
      <c r="FI52" s="158">
        <v>13</v>
      </c>
      <c r="FJ52" s="158">
        <v>4</v>
      </c>
      <c r="FK52" s="158">
        <v>3</v>
      </c>
      <c r="FL52" s="158">
        <v>1</v>
      </c>
      <c r="FM52" s="158">
        <v>4</v>
      </c>
      <c r="FN52" s="158">
        <v>1</v>
      </c>
      <c r="FO52" s="349">
        <v>95</v>
      </c>
      <c r="FP52" s="158">
        <v>287</v>
      </c>
      <c r="FQ52" s="158">
        <v>94</v>
      </c>
      <c r="FR52" s="158">
        <v>72</v>
      </c>
      <c r="FS52" s="158">
        <v>53</v>
      </c>
      <c r="FT52" s="158">
        <v>18</v>
      </c>
      <c r="FU52" s="158">
        <v>10</v>
      </c>
      <c r="FV52" s="158">
        <v>4</v>
      </c>
      <c r="FW52" s="158">
        <v>1</v>
      </c>
      <c r="FX52" s="349">
        <v>539</v>
      </c>
      <c r="FY52" s="158">
        <v>50</v>
      </c>
      <c r="FZ52" s="158">
        <v>10141</v>
      </c>
      <c r="GA52" s="158">
        <v>7125</v>
      </c>
      <c r="GB52" s="158">
        <v>4848</v>
      </c>
      <c r="GC52" s="158">
        <v>3837</v>
      </c>
      <c r="GD52" s="158">
        <v>1975</v>
      </c>
      <c r="GE52" s="158">
        <v>843</v>
      </c>
      <c r="GF52" s="158">
        <v>270</v>
      </c>
      <c r="GG52" s="158">
        <v>12</v>
      </c>
      <c r="GH52" s="349">
        <v>29101</v>
      </c>
      <c r="GI52" s="158">
        <v>14</v>
      </c>
      <c r="GJ52" s="158">
        <v>11599</v>
      </c>
      <c r="GK52" s="158">
        <v>4219</v>
      </c>
      <c r="GL52" s="158">
        <v>2422</v>
      </c>
      <c r="GM52" s="158">
        <v>1299</v>
      </c>
      <c r="GN52" s="158">
        <v>498</v>
      </c>
      <c r="GO52" s="158">
        <v>203</v>
      </c>
      <c r="GP52" s="158">
        <v>76</v>
      </c>
      <c r="GQ52" s="158">
        <v>9</v>
      </c>
      <c r="GR52" s="349">
        <v>20339</v>
      </c>
      <c r="GS52" s="158">
        <v>60.5</v>
      </c>
      <c r="GT52" s="158">
        <v>18852</v>
      </c>
      <c r="GU52" s="158">
        <v>10289.200000000001</v>
      </c>
      <c r="GV52" s="158">
        <v>6670.95</v>
      </c>
      <c r="GW52" s="158">
        <v>4814.3999999999996</v>
      </c>
      <c r="GX52" s="158">
        <v>2353.35</v>
      </c>
      <c r="GY52" s="158">
        <v>993.85</v>
      </c>
      <c r="GZ52" s="158">
        <v>324.89999999999998</v>
      </c>
      <c r="HA52" s="158">
        <v>18.7</v>
      </c>
      <c r="HB52" s="349">
        <v>44377.85</v>
      </c>
      <c r="HC52" s="395">
        <v>0</v>
      </c>
      <c r="HD52" s="396">
        <v>4</v>
      </c>
      <c r="HE52" s="396">
        <v>1</v>
      </c>
      <c r="HF52" s="396">
        <v>0.5</v>
      </c>
      <c r="HG52" s="396">
        <v>0</v>
      </c>
      <c r="HH52" s="396">
        <v>0.5</v>
      </c>
      <c r="HI52" s="396">
        <v>0</v>
      </c>
      <c r="HJ52" s="396">
        <v>0</v>
      </c>
      <c r="HK52" s="396">
        <v>0</v>
      </c>
      <c r="HL52" s="397">
        <v>6</v>
      </c>
      <c r="HM52" s="219">
        <v>33.6</v>
      </c>
      <c r="HN52" s="219">
        <v>12565.3</v>
      </c>
      <c r="HO52" s="219">
        <v>8001.9</v>
      </c>
      <c r="HP52" s="219">
        <v>5929.3</v>
      </c>
      <c r="HQ52" s="219">
        <v>4814.3999999999996</v>
      </c>
      <c r="HR52" s="219">
        <v>2875.7</v>
      </c>
      <c r="HS52" s="219">
        <v>1435.6</v>
      </c>
      <c r="HT52" s="219">
        <v>541.5</v>
      </c>
      <c r="HU52" s="219">
        <v>37.4</v>
      </c>
      <c r="HV52" s="219">
        <v>36234.699999999997</v>
      </c>
      <c r="HW52" s="457">
        <v>25.9</v>
      </c>
      <c r="HX52" s="219">
        <v>36260.6</v>
      </c>
      <c r="HY52" s="395">
        <v>60.5</v>
      </c>
      <c r="HZ52" s="219">
        <v>18852</v>
      </c>
      <c r="IA52" s="219">
        <v>10289.200000000001</v>
      </c>
      <c r="IB52" s="219">
        <v>6670.95</v>
      </c>
      <c r="IC52" s="219">
        <v>4814.3999999999996</v>
      </c>
      <c r="ID52" s="219">
        <v>2353.35</v>
      </c>
      <c r="IE52" s="219">
        <v>993.85</v>
      </c>
      <c r="IF52" s="219">
        <v>324.89999999999998</v>
      </c>
      <c r="IG52" s="219">
        <v>18.7</v>
      </c>
      <c r="IH52" s="219">
        <v>44377.85</v>
      </c>
      <c r="II52" s="395">
        <v>0</v>
      </c>
      <c r="IJ52" s="219">
        <v>4</v>
      </c>
      <c r="IK52" s="219">
        <v>1</v>
      </c>
      <c r="IL52" s="219">
        <v>0.5</v>
      </c>
      <c r="IM52" s="219">
        <v>0</v>
      </c>
      <c r="IN52" s="219">
        <v>0.5</v>
      </c>
      <c r="IO52" s="219">
        <v>0</v>
      </c>
      <c r="IP52" s="219">
        <v>0</v>
      </c>
      <c r="IQ52" s="219">
        <v>0</v>
      </c>
      <c r="IR52" s="219">
        <v>6</v>
      </c>
      <c r="IS52" s="395">
        <v>19.350000000000001</v>
      </c>
      <c r="IT52" s="219">
        <v>4967.34</v>
      </c>
      <c r="IU52" s="219">
        <v>839.78</v>
      </c>
      <c r="IV52" s="219">
        <v>339.24</v>
      </c>
      <c r="IW52" s="219">
        <v>126.03</v>
      </c>
      <c r="IX52" s="219">
        <v>29.87</v>
      </c>
      <c r="IY52" s="219">
        <v>8.57</v>
      </c>
      <c r="IZ52" s="219">
        <v>6.16</v>
      </c>
      <c r="JA52" s="219">
        <v>0</v>
      </c>
      <c r="JB52" s="219">
        <v>6336.34</v>
      </c>
      <c r="JC52" s="395">
        <v>22.9</v>
      </c>
      <c r="JD52" s="219">
        <v>9253.7999999999993</v>
      </c>
      <c r="JE52" s="219">
        <v>7348.8</v>
      </c>
      <c r="JF52" s="219">
        <v>5627.7</v>
      </c>
      <c r="JG52" s="219">
        <v>4688.3999999999996</v>
      </c>
      <c r="JH52" s="219">
        <v>2839.2</v>
      </c>
      <c r="JI52" s="219">
        <v>1423.2</v>
      </c>
      <c r="JJ52" s="219">
        <v>531.20000000000005</v>
      </c>
      <c r="JK52" s="219">
        <v>37.4</v>
      </c>
      <c r="JL52" s="219">
        <v>31772.6</v>
      </c>
      <c r="JM52" s="457">
        <v>25.9</v>
      </c>
      <c r="JN52" s="397">
        <v>31798.5</v>
      </c>
      <c r="JP52" s="460"/>
      <c r="JQ52" s="460"/>
      <c r="JR52" s="460"/>
      <c r="JS52" s="460"/>
      <c r="JT52" s="460"/>
      <c r="JU52" s="460"/>
      <c r="JV52" s="460"/>
      <c r="JW52" s="460"/>
      <c r="JX52" s="460"/>
      <c r="JY52" s="460"/>
      <c r="KA52" s="460"/>
      <c r="KB52" s="460"/>
    </row>
    <row r="53" spans="1:288" x14ac:dyDescent="0.2">
      <c r="A53" s="215" t="s">
        <v>231</v>
      </c>
      <c r="B53" s="216" t="s">
        <v>285</v>
      </c>
      <c r="C53" s="217" t="s">
        <v>56</v>
      </c>
      <c r="D53" s="218" t="s">
        <v>230</v>
      </c>
      <c r="E53" s="158">
        <v>2695</v>
      </c>
      <c r="F53" s="158">
        <v>6273</v>
      </c>
      <c r="G53" s="158">
        <v>13679</v>
      </c>
      <c r="H53" s="158">
        <v>8450</v>
      </c>
      <c r="I53" s="158">
        <v>4301</v>
      </c>
      <c r="J53" s="158">
        <v>1743</v>
      </c>
      <c r="K53" s="158">
        <v>610</v>
      </c>
      <c r="L53" s="158">
        <v>65</v>
      </c>
      <c r="M53" s="349">
        <v>37816</v>
      </c>
      <c r="N53" s="158">
        <v>83</v>
      </c>
      <c r="O53" s="158">
        <v>77</v>
      </c>
      <c r="P53" s="158">
        <v>137</v>
      </c>
      <c r="Q53" s="158">
        <v>75</v>
      </c>
      <c r="R53" s="158">
        <v>19</v>
      </c>
      <c r="S53" s="158">
        <v>8</v>
      </c>
      <c r="T53" s="158">
        <v>4</v>
      </c>
      <c r="U53" s="158">
        <v>0</v>
      </c>
      <c r="V53" s="349">
        <v>403</v>
      </c>
      <c r="W53" s="158">
        <v>0</v>
      </c>
      <c r="X53" s="158">
        <v>0</v>
      </c>
      <c r="Y53" s="158">
        <v>0</v>
      </c>
      <c r="Z53" s="158">
        <v>0</v>
      </c>
      <c r="AA53" s="158">
        <v>0</v>
      </c>
      <c r="AB53" s="158">
        <v>0</v>
      </c>
      <c r="AC53" s="158">
        <v>0</v>
      </c>
      <c r="AD53" s="158">
        <v>0</v>
      </c>
      <c r="AE53" s="349">
        <v>0</v>
      </c>
      <c r="AF53" s="158">
        <v>2612</v>
      </c>
      <c r="AG53" s="158">
        <v>6196</v>
      </c>
      <c r="AH53" s="158">
        <v>13542</v>
      </c>
      <c r="AI53" s="158">
        <v>8375</v>
      </c>
      <c r="AJ53" s="158">
        <v>4282</v>
      </c>
      <c r="AK53" s="158">
        <v>1735</v>
      </c>
      <c r="AL53" s="158">
        <v>606</v>
      </c>
      <c r="AM53" s="158">
        <v>65</v>
      </c>
      <c r="AN53" s="349">
        <v>37413</v>
      </c>
      <c r="AO53" s="158">
        <v>2</v>
      </c>
      <c r="AP53" s="158">
        <v>19</v>
      </c>
      <c r="AQ53" s="158">
        <v>97</v>
      </c>
      <c r="AR53" s="158">
        <v>68</v>
      </c>
      <c r="AS53" s="158">
        <v>35</v>
      </c>
      <c r="AT53" s="158">
        <v>18</v>
      </c>
      <c r="AU53" s="158">
        <v>2</v>
      </c>
      <c r="AV53" s="158">
        <v>6</v>
      </c>
      <c r="AW53" s="349">
        <v>247</v>
      </c>
      <c r="AX53" s="158">
        <v>2</v>
      </c>
      <c r="AY53" s="158">
        <v>19</v>
      </c>
      <c r="AZ53" s="158">
        <v>97</v>
      </c>
      <c r="BA53" s="158">
        <v>68</v>
      </c>
      <c r="BB53" s="158">
        <v>35</v>
      </c>
      <c r="BC53" s="158">
        <v>18</v>
      </c>
      <c r="BD53" s="158">
        <v>2</v>
      </c>
      <c r="BE53" s="158">
        <v>6</v>
      </c>
      <c r="BF53" s="158">
        <v>0</v>
      </c>
      <c r="BG53" s="349">
        <v>247</v>
      </c>
      <c r="BH53" s="158">
        <v>2</v>
      </c>
      <c r="BI53" s="158">
        <v>2629</v>
      </c>
      <c r="BJ53" s="158">
        <v>6274</v>
      </c>
      <c r="BK53" s="158">
        <v>13513</v>
      </c>
      <c r="BL53" s="158">
        <v>8342</v>
      </c>
      <c r="BM53" s="158">
        <v>4265</v>
      </c>
      <c r="BN53" s="158">
        <v>1719</v>
      </c>
      <c r="BO53" s="158">
        <v>610</v>
      </c>
      <c r="BP53" s="158">
        <v>59</v>
      </c>
      <c r="BQ53" s="349">
        <v>37413</v>
      </c>
      <c r="BR53" s="158">
        <v>0</v>
      </c>
      <c r="BS53" s="158">
        <v>1557</v>
      </c>
      <c r="BT53" s="158">
        <v>3081</v>
      </c>
      <c r="BU53" s="158">
        <v>3947</v>
      </c>
      <c r="BV53" s="158">
        <v>1753</v>
      </c>
      <c r="BW53" s="158">
        <v>628</v>
      </c>
      <c r="BX53" s="158">
        <v>185</v>
      </c>
      <c r="BY53" s="158">
        <v>44</v>
      </c>
      <c r="BZ53" s="158">
        <v>3</v>
      </c>
      <c r="CA53" s="349">
        <v>11198</v>
      </c>
      <c r="CB53" s="158">
        <v>0</v>
      </c>
      <c r="CC53" s="158">
        <v>17</v>
      </c>
      <c r="CD53" s="158">
        <v>61</v>
      </c>
      <c r="CE53" s="158">
        <v>138</v>
      </c>
      <c r="CF53" s="158">
        <v>85</v>
      </c>
      <c r="CG53" s="158">
        <v>46</v>
      </c>
      <c r="CH53" s="158">
        <v>15</v>
      </c>
      <c r="CI53" s="158">
        <v>1</v>
      </c>
      <c r="CJ53" s="158">
        <v>0</v>
      </c>
      <c r="CK53" s="349">
        <v>363</v>
      </c>
      <c r="CL53" s="158">
        <v>0</v>
      </c>
      <c r="CM53" s="158">
        <v>2</v>
      </c>
      <c r="CN53" s="158">
        <v>3</v>
      </c>
      <c r="CO53" s="158">
        <v>4</v>
      </c>
      <c r="CP53" s="158">
        <v>4</v>
      </c>
      <c r="CQ53" s="158">
        <v>7</v>
      </c>
      <c r="CR53" s="158">
        <v>4</v>
      </c>
      <c r="CS53" s="158">
        <v>9</v>
      </c>
      <c r="CT53" s="158">
        <v>2</v>
      </c>
      <c r="CU53" s="349">
        <v>35</v>
      </c>
      <c r="CV53" s="158">
        <v>24</v>
      </c>
      <c r="CW53" s="158">
        <v>8</v>
      </c>
      <c r="CX53" s="158">
        <v>11</v>
      </c>
      <c r="CY53" s="158">
        <v>4</v>
      </c>
      <c r="CZ53" s="158">
        <v>1</v>
      </c>
      <c r="DA53" s="158">
        <v>3</v>
      </c>
      <c r="DB53" s="158">
        <v>4</v>
      </c>
      <c r="DC53" s="158">
        <v>0</v>
      </c>
      <c r="DD53" s="349">
        <v>55</v>
      </c>
      <c r="DE53" s="158">
        <v>63</v>
      </c>
      <c r="DF53" s="158">
        <v>130</v>
      </c>
      <c r="DG53" s="158">
        <v>168</v>
      </c>
      <c r="DH53" s="158">
        <v>75</v>
      </c>
      <c r="DI53" s="158">
        <v>34</v>
      </c>
      <c r="DJ53" s="158">
        <v>14</v>
      </c>
      <c r="DK53" s="158">
        <v>12</v>
      </c>
      <c r="DL53" s="158">
        <v>0</v>
      </c>
      <c r="DM53" s="349">
        <v>496</v>
      </c>
      <c r="DN53" s="158">
        <v>8</v>
      </c>
      <c r="DO53" s="158">
        <v>17</v>
      </c>
      <c r="DP53" s="158">
        <v>14</v>
      </c>
      <c r="DQ53" s="158">
        <v>4</v>
      </c>
      <c r="DR53" s="158">
        <v>4</v>
      </c>
      <c r="DS53" s="158">
        <v>1</v>
      </c>
      <c r="DT53" s="158">
        <v>0</v>
      </c>
      <c r="DU53" s="158">
        <v>0</v>
      </c>
      <c r="DV53" s="349">
        <v>48</v>
      </c>
      <c r="DW53" s="158">
        <v>0</v>
      </c>
      <c r="DX53" s="158">
        <v>0</v>
      </c>
      <c r="DY53" s="158">
        <v>0</v>
      </c>
      <c r="DZ53" s="158">
        <v>0</v>
      </c>
      <c r="EA53" s="158">
        <v>0</v>
      </c>
      <c r="EB53" s="158">
        <v>0</v>
      </c>
      <c r="EC53" s="158">
        <v>0</v>
      </c>
      <c r="ED53" s="158">
        <v>0</v>
      </c>
      <c r="EE53" s="349">
        <v>0</v>
      </c>
      <c r="EF53" s="158">
        <v>71</v>
      </c>
      <c r="EG53" s="158">
        <v>147</v>
      </c>
      <c r="EH53" s="158">
        <v>182</v>
      </c>
      <c r="EI53" s="158">
        <v>79</v>
      </c>
      <c r="EJ53" s="158">
        <v>38</v>
      </c>
      <c r="EK53" s="158">
        <v>15</v>
      </c>
      <c r="EL53" s="158">
        <v>12</v>
      </c>
      <c r="EM53" s="158">
        <v>0</v>
      </c>
      <c r="EN53" s="349">
        <v>544</v>
      </c>
      <c r="EO53" s="158">
        <v>32</v>
      </c>
      <c r="EP53" s="158">
        <v>55</v>
      </c>
      <c r="EQ53" s="158">
        <v>90</v>
      </c>
      <c r="ER53" s="158">
        <v>40</v>
      </c>
      <c r="ES53" s="158">
        <v>23</v>
      </c>
      <c r="ET53" s="158">
        <v>9</v>
      </c>
      <c r="EU53" s="158">
        <v>9</v>
      </c>
      <c r="EV53" s="158">
        <v>0</v>
      </c>
      <c r="EW53" s="349">
        <v>258</v>
      </c>
      <c r="EX53" s="158">
        <v>0</v>
      </c>
      <c r="EY53" s="158">
        <v>0</v>
      </c>
      <c r="EZ53" s="158">
        <v>0</v>
      </c>
      <c r="FA53" s="158">
        <v>0</v>
      </c>
      <c r="FB53" s="158">
        <v>0</v>
      </c>
      <c r="FC53" s="158">
        <v>0</v>
      </c>
      <c r="FD53" s="158">
        <v>0</v>
      </c>
      <c r="FE53" s="158">
        <v>0</v>
      </c>
      <c r="FF53" s="349">
        <v>0</v>
      </c>
      <c r="FG53" s="158">
        <v>0</v>
      </c>
      <c r="FH53" s="158">
        <v>0</v>
      </c>
      <c r="FI53" s="158">
        <v>0</v>
      </c>
      <c r="FJ53" s="158">
        <v>0</v>
      </c>
      <c r="FK53" s="158">
        <v>0</v>
      </c>
      <c r="FL53" s="158">
        <v>0</v>
      </c>
      <c r="FM53" s="158">
        <v>0</v>
      </c>
      <c r="FN53" s="158">
        <v>0</v>
      </c>
      <c r="FO53" s="349">
        <v>0</v>
      </c>
      <c r="FP53" s="158">
        <v>32</v>
      </c>
      <c r="FQ53" s="158">
        <v>55</v>
      </c>
      <c r="FR53" s="158">
        <v>90</v>
      </c>
      <c r="FS53" s="158">
        <v>40</v>
      </c>
      <c r="FT53" s="158">
        <v>23</v>
      </c>
      <c r="FU53" s="158">
        <v>9</v>
      </c>
      <c r="FV53" s="158">
        <v>9</v>
      </c>
      <c r="FW53" s="158">
        <v>0</v>
      </c>
      <c r="FX53" s="349">
        <v>258</v>
      </c>
      <c r="FY53" s="158">
        <v>2</v>
      </c>
      <c r="FZ53" s="158">
        <v>1021</v>
      </c>
      <c r="GA53" s="158">
        <v>3104</v>
      </c>
      <c r="GB53" s="158">
        <v>9399</v>
      </c>
      <c r="GC53" s="158">
        <v>6492</v>
      </c>
      <c r="GD53" s="158">
        <v>3579</v>
      </c>
      <c r="GE53" s="158">
        <v>1511</v>
      </c>
      <c r="GF53" s="158">
        <v>552</v>
      </c>
      <c r="GG53" s="158">
        <v>54</v>
      </c>
      <c r="GH53" s="349">
        <v>25714</v>
      </c>
      <c r="GI53" s="158">
        <v>0</v>
      </c>
      <c r="GJ53" s="158">
        <v>1608</v>
      </c>
      <c r="GK53" s="158">
        <v>3170</v>
      </c>
      <c r="GL53" s="158">
        <v>4114</v>
      </c>
      <c r="GM53" s="158">
        <v>1850</v>
      </c>
      <c r="GN53" s="158">
        <v>686</v>
      </c>
      <c r="GO53" s="158">
        <v>208</v>
      </c>
      <c r="GP53" s="158">
        <v>58</v>
      </c>
      <c r="GQ53" s="158">
        <v>5</v>
      </c>
      <c r="GR53" s="349">
        <v>11699</v>
      </c>
      <c r="GS53" s="158">
        <v>2</v>
      </c>
      <c r="GT53" s="158">
        <v>2218.1</v>
      </c>
      <c r="GU53" s="158">
        <v>5469.2</v>
      </c>
      <c r="GV53" s="158">
        <v>12473.85</v>
      </c>
      <c r="GW53" s="158">
        <v>7876.1</v>
      </c>
      <c r="GX53" s="158">
        <v>4088.9</v>
      </c>
      <c r="GY53" s="158">
        <v>1665.7</v>
      </c>
      <c r="GZ53" s="158">
        <v>593.85</v>
      </c>
      <c r="HA53" s="158">
        <v>57.25</v>
      </c>
      <c r="HB53" s="349">
        <v>34444.949999999997</v>
      </c>
      <c r="HC53" s="395">
        <v>0</v>
      </c>
      <c r="HD53" s="396">
        <v>2.75</v>
      </c>
      <c r="HE53" s="396">
        <v>0</v>
      </c>
      <c r="HF53" s="396">
        <v>0.38</v>
      </c>
      <c r="HG53" s="396">
        <v>0</v>
      </c>
      <c r="HH53" s="396">
        <v>0</v>
      </c>
      <c r="HI53" s="396">
        <v>0</v>
      </c>
      <c r="HJ53" s="396">
        <v>0</v>
      </c>
      <c r="HK53" s="396">
        <v>0</v>
      </c>
      <c r="HL53" s="397">
        <v>3.13</v>
      </c>
      <c r="HM53" s="219">
        <v>1.1000000000000001</v>
      </c>
      <c r="HN53" s="219">
        <v>1476.9</v>
      </c>
      <c r="HO53" s="219">
        <v>4253.8</v>
      </c>
      <c r="HP53" s="219">
        <v>11087.5</v>
      </c>
      <c r="HQ53" s="219">
        <v>7876.1</v>
      </c>
      <c r="HR53" s="219">
        <v>4997.5</v>
      </c>
      <c r="HS53" s="219">
        <v>2406</v>
      </c>
      <c r="HT53" s="219">
        <v>989.8</v>
      </c>
      <c r="HU53" s="219">
        <v>114.5</v>
      </c>
      <c r="HV53" s="219">
        <v>33203.199999999997</v>
      </c>
      <c r="HW53" s="457">
        <v>0</v>
      </c>
      <c r="HX53" s="219">
        <v>33203.199999999997</v>
      </c>
      <c r="HY53" s="395">
        <v>2</v>
      </c>
      <c r="HZ53" s="219">
        <v>2218.1</v>
      </c>
      <c r="IA53" s="219">
        <v>5469.2</v>
      </c>
      <c r="IB53" s="219">
        <v>12473.85</v>
      </c>
      <c r="IC53" s="219">
        <v>7876.1</v>
      </c>
      <c r="ID53" s="219">
        <v>4088.9</v>
      </c>
      <c r="IE53" s="219">
        <v>1665.7</v>
      </c>
      <c r="IF53" s="219">
        <v>593.85</v>
      </c>
      <c r="IG53" s="219">
        <v>57.25</v>
      </c>
      <c r="IH53" s="219">
        <v>34444.949999999997</v>
      </c>
      <c r="II53" s="395">
        <v>0</v>
      </c>
      <c r="IJ53" s="219">
        <v>2.75</v>
      </c>
      <c r="IK53" s="219">
        <v>0</v>
      </c>
      <c r="IL53" s="219">
        <v>0.38</v>
      </c>
      <c r="IM53" s="219">
        <v>0</v>
      </c>
      <c r="IN53" s="219">
        <v>0</v>
      </c>
      <c r="IO53" s="219">
        <v>0</v>
      </c>
      <c r="IP53" s="219">
        <v>0</v>
      </c>
      <c r="IQ53" s="219">
        <v>0</v>
      </c>
      <c r="IR53" s="219">
        <v>3.13</v>
      </c>
      <c r="IS53" s="395">
        <v>0</v>
      </c>
      <c r="IT53" s="219">
        <v>763.61</v>
      </c>
      <c r="IU53" s="219">
        <v>1241.95</v>
      </c>
      <c r="IV53" s="219">
        <v>1512.56</v>
      </c>
      <c r="IW53" s="219">
        <v>454.92</v>
      </c>
      <c r="IX53" s="219">
        <v>139.33000000000001</v>
      </c>
      <c r="IY53" s="219">
        <v>26.39</v>
      </c>
      <c r="IZ53" s="219">
        <v>4.3899999999999997</v>
      </c>
      <c r="JA53" s="219">
        <v>0</v>
      </c>
      <c r="JB53" s="219">
        <v>4143.1499999999996</v>
      </c>
      <c r="JC53" s="395">
        <v>1.1000000000000001</v>
      </c>
      <c r="JD53" s="219">
        <v>967.8</v>
      </c>
      <c r="JE53" s="219">
        <v>3287.9</v>
      </c>
      <c r="JF53" s="219">
        <v>9743</v>
      </c>
      <c r="JG53" s="219">
        <v>7421.2</v>
      </c>
      <c r="JH53" s="219">
        <v>4827.3</v>
      </c>
      <c r="JI53" s="219">
        <v>2367.9</v>
      </c>
      <c r="JJ53" s="219">
        <v>982.4</v>
      </c>
      <c r="JK53" s="219">
        <v>114.5</v>
      </c>
      <c r="JL53" s="219">
        <v>29713.1</v>
      </c>
      <c r="JM53" s="457">
        <v>0</v>
      </c>
      <c r="JN53" s="397">
        <v>29713.1</v>
      </c>
      <c r="JP53" s="460"/>
      <c r="JQ53" s="460"/>
      <c r="JR53" s="460"/>
      <c r="JS53" s="460"/>
      <c r="JT53" s="460"/>
      <c r="JU53" s="460"/>
      <c r="JV53" s="460"/>
      <c r="JW53" s="460"/>
      <c r="JX53" s="460"/>
      <c r="JY53" s="460"/>
      <c r="KA53" s="460"/>
      <c r="KB53" s="460"/>
    </row>
    <row r="54" spans="1:288" x14ac:dyDescent="0.2">
      <c r="A54" s="215" t="s">
        <v>78</v>
      </c>
      <c r="B54" s="216" t="s">
        <v>293</v>
      </c>
      <c r="C54" s="217" t="s">
        <v>56</v>
      </c>
      <c r="D54" s="218" t="s">
        <v>77</v>
      </c>
      <c r="E54" s="158">
        <v>9557</v>
      </c>
      <c r="F54" s="158">
        <v>22675</v>
      </c>
      <c r="G54" s="158">
        <v>31828</v>
      </c>
      <c r="H54" s="158">
        <v>21184</v>
      </c>
      <c r="I54" s="158">
        <v>14567</v>
      </c>
      <c r="J54" s="158">
        <v>7798</v>
      </c>
      <c r="K54" s="158">
        <v>4562</v>
      </c>
      <c r="L54" s="158">
        <v>342</v>
      </c>
      <c r="M54" s="349">
        <v>112513</v>
      </c>
      <c r="N54" s="158">
        <v>428</v>
      </c>
      <c r="O54" s="158">
        <v>408</v>
      </c>
      <c r="P54" s="158">
        <v>680</v>
      </c>
      <c r="Q54" s="158">
        <v>281</v>
      </c>
      <c r="R54" s="158">
        <v>133</v>
      </c>
      <c r="S54" s="158">
        <v>62</v>
      </c>
      <c r="T54" s="158">
        <v>34</v>
      </c>
      <c r="U54" s="158">
        <v>7</v>
      </c>
      <c r="V54" s="349">
        <v>2033</v>
      </c>
      <c r="W54" s="158">
        <v>0</v>
      </c>
      <c r="X54" s="158">
        <v>0</v>
      </c>
      <c r="Y54" s="158">
        <v>0</v>
      </c>
      <c r="Z54" s="158">
        <v>1</v>
      </c>
      <c r="AA54" s="158">
        <v>0</v>
      </c>
      <c r="AB54" s="158">
        <v>0</v>
      </c>
      <c r="AC54" s="158">
        <v>0</v>
      </c>
      <c r="AD54" s="158">
        <v>0</v>
      </c>
      <c r="AE54" s="349">
        <v>1</v>
      </c>
      <c r="AF54" s="158">
        <v>9129</v>
      </c>
      <c r="AG54" s="158">
        <v>22267</v>
      </c>
      <c r="AH54" s="158">
        <v>31148</v>
      </c>
      <c r="AI54" s="158">
        <v>20902</v>
      </c>
      <c r="AJ54" s="158">
        <v>14434</v>
      </c>
      <c r="AK54" s="158">
        <v>7736</v>
      </c>
      <c r="AL54" s="158">
        <v>4528</v>
      </c>
      <c r="AM54" s="158">
        <v>335</v>
      </c>
      <c r="AN54" s="349">
        <v>110479</v>
      </c>
      <c r="AO54" s="158">
        <v>17</v>
      </c>
      <c r="AP54" s="158">
        <v>62</v>
      </c>
      <c r="AQ54" s="158">
        <v>131</v>
      </c>
      <c r="AR54" s="158">
        <v>117</v>
      </c>
      <c r="AS54" s="158">
        <v>106</v>
      </c>
      <c r="AT54" s="158">
        <v>69</v>
      </c>
      <c r="AU54" s="158">
        <v>37</v>
      </c>
      <c r="AV54" s="158">
        <v>22</v>
      </c>
      <c r="AW54" s="349">
        <v>561</v>
      </c>
      <c r="AX54" s="158">
        <v>17</v>
      </c>
      <c r="AY54" s="158">
        <v>62</v>
      </c>
      <c r="AZ54" s="158">
        <v>131</v>
      </c>
      <c r="BA54" s="158">
        <v>117</v>
      </c>
      <c r="BB54" s="158">
        <v>106</v>
      </c>
      <c r="BC54" s="158">
        <v>69</v>
      </c>
      <c r="BD54" s="158">
        <v>37</v>
      </c>
      <c r="BE54" s="158">
        <v>22</v>
      </c>
      <c r="BF54" s="158">
        <v>0</v>
      </c>
      <c r="BG54" s="349">
        <v>561</v>
      </c>
      <c r="BH54" s="158">
        <v>17</v>
      </c>
      <c r="BI54" s="158">
        <v>9174</v>
      </c>
      <c r="BJ54" s="158">
        <v>22336</v>
      </c>
      <c r="BK54" s="158">
        <v>31134</v>
      </c>
      <c r="BL54" s="158">
        <v>20891</v>
      </c>
      <c r="BM54" s="158">
        <v>14397</v>
      </c>
      <c r="BN54" s="158">
        <v>7704</v>
      </c>
      <c r="BO54" s="158">
        <v>4513</v>
      </c>
      <c r="BP54" s="158">
        <v>313</v>
      </c>
      <c r="BQ54" s="349">
        <v>110479</v>
      </c>
      <c r="BR54" s="158">
        <v>5</v>
      </c>
      <c r="BS54" s="158">
        <v>5949</v>
      </c>
      <c r="BT54" s="158">
        <v>10068</v>
      </c>
      <c r="BU54" s="158">
        <v>9828</v>
      </c>
      <c r="BV54" s="158">
        <v>4892</v>
      </c>
      <c r="BW54" s="158">
        <v>2383</v>
      </c>
      <c r="BX54" s="158">
        <v>1003</v>
      </c>
      <c r="BY54" s="158">
        <v>518</v>
      </c>
      <c r="BZ54" s="158">
        <v>37</v>
      </c>
      <c r="CA54" s="349">
        <v>34683</v>
      </c>
      <c r="CB54" s="158">
        <v>0</v>
      </c>
      <c r="CC54" s="158">
        <v>51</v>
      </c>
      <c r="CD54" s="158">
        <v>218</v>
      </c>
      <c r="CE54" s="158">
        <v>318</v>
      </c>
      <c r="CF54" s="158">
        <v>160</v>
      </c>
      <c r="CG54" s="158">
        <v>97</v>
      </c>
      <c r="CH54" s="158">
        <v>50</v>
      </c>
      <c r="CI54" s="158">
        <v>18</v>
      </c>
      <c r="CJ54" s="158">
        <v>0</v>
      </c>
      <c r="CK54" s="349">
        <v>912</v>
      </c>
      <c r="CL54" s="158">
        <v>0</v>
      </c>
      <c r="CM54" s="158">
        <v>13</v>
      </c>
      <c r="CN54" s="158">
        <v>21</v>
      </c>
      <c r="CO54" s="158">
        <v>4</v>
      </c>
      <c r="CP54" s="158">
        <v>3</v>
      </c>
      <c r="CQ54" s="158">
        <v>4</v>
      </c>
      <c r="CR54" s="158">
        <v>12</v>
      </c>
      <c r="CS54" s="158">
        <v>33</v>
      </c>
      <c r="CT54" s="158">
        <v>3</v>
      </c>
      <c r="CU54" s="349">
        <v>93</v>
      </c>
      <c r="CV54" s="158">
        <v>53</v>
      </c>
      <c r="CW54" s="158">
        <v>57</v>
      </c>
      <c r="CX54" s="158">
        <v>75</v>
      </c>
      <c r="CY54" s="158">
        <v>41</v>
      </c>
      <c r="CZ54" s="158">
        <v>22</v>
      </c>
      <c r="DA54" s="158">
        <v>18</v>
      </c>
      <c r="DB54" s="158">
        <v>19</v>
      </c>
      <c r="DC54" s="158">
        <v>4</v>
      </c>
      <c r="DD54" s="349">
        <v>289</v>
      </c>
      <c r="DE54" s="158">
        <v>223</v>
      </c>
      <c r="DF54" s="158">
        <v>403</v>
      </c>
      <c r="DG54" s="158">
        <v>329</v>
      </c>
      <c r="DH54" s="158">
        <v>205</v>
      </c>
      <c r="DI54" s="158">
        <v>111</v>
      </c>
      <c r="DJ54" s="158">
        <v>76</v>
      </c>
      <c r="DK54" s="158">
        <v>57</v>
      </c>
      <c r="DL54" s="158">
        <v>4</v>
      </c>
      <c r="DM54" s="349">
        <v>1408</v>
      </c>
      <c r="DN54" s="158">
        <v>0</v>
      </c>
      <c r="DO54" s="158">
        <v>0</v>
      </c>
      <c r="DP54" s="158">
        <v>0</v>
      </c>
      <c r="DQ54" s="158">
        <v>0</v>
      </c>
      <c r="DR54" s="158">
        <v>0</v>
      </c>
      <c r="DS54" s="158">
        <v>0</v>
      </c>
      <c r="DT54" s="158">
        <v>0</v>
      </c>
      <c r="DU54" s="158">
        <v>0</v>
      </c>
      <c r="DV54" s="349">
        <v>0</v>
      </c>
      <c r="DW54" s="158">
        <v>69</v>
      </c>
      <c r="DX54" s="158">
        <v>51</v>
      </c>
      <c r="DY54" s="158">
        <v>32</v>
      </c>
      <c r="DZ54" s="158">
        <v>22</v>
      </c>
      <c r="EA54" s="158">
        <v>18</v>
      </c>
      <c r="EB54" s="158">
        <v>9</v>
      </c>
      <c r="EC54" s="158">
        <v>17</v>
      </c>
      <c r="ED54" s="158">
        <v>0</v>
      </c>
      <c r="EE54" s="349">
        <v>218</v>
      </c>
      <c r="EF54" s="158">
        <v>292</v>
      </c>
      <c r="EG54" s="158">
        <v>454</v>
      </c>
      <c r="EH54" s="158">
        <v>361</v>
      </c>
      <c r="EI54" s="158">
        <v>227</v>
      </c>
      <c r="EJ54" s="158">
        <v>129</v>
      </c>
      <c r="EK54" s="158">
        <v>85</v>
      </c>
      <c r="EL54" s="158">
        <v>74</v>
      </c>
      <c r="EM54" s="158">
        <v>4</v>
      </c>
      <c r="EN54" s="349">
        <v>1626</v>
      </c>
      <c r="EO54" s="158">
        <v>146</v>
      </c>
      <c r="EP54" s="158">
        <v>177</v>
      </c>
      <c r="EQ54" s="158">
        <v>142</v>
      </c>
      <c r="ER54" s="158">
        <v>85</v>
      </c>
      <c r="ES54" s="158">
        <v>67</v>
      </c>
      <c r="ET54" s="158">
        <v>49</v>
      </c>
      <c r="EU54" s="158">
        <v>41</v>
      </c>
      <c r="EV54" s="158">
        <v>0</v>
      </c>
      <c r="EW54" s="349">
        <v>707</v>
      </c>
      <c r="EX54" s="158">
        <v>0</v>
      </c>
      <c r="EY54" s="158">
        <v>0</v>
      </c>
      <c r="EZ54" s="158">
        <v>0</v>
      </c>
      <c r="FA54" s="158">
        <v>0</v>
      </c>
      <c r="FB54" s="158">
        <v>0</v>
      </c>
      <c r="FC54" s="158">
        <v>0</v>
      </c>
      <c r="FD54" s="158">
        <v>0</v>
      </c>
      <c r="FE54" s="158">
        <v>0</v>
      </c>
      <c r="FF54" s="349">
        <v>0</v>
      </c>
      <c r="FG54" s="158">
        <v>0</v>
      </c>
      <c r="FH54" s="158">
        <v>0</v>
      </c>
      <c r="FI54" s="158">
        <v>0</v>
      </c>
      <c r="FJ54" s="158">
        <v>0</v>
      </c>
      <c r="FK54" s="158">
        <v>0</v>
      </c>
      <c r="FL54" s="158">
        <v>0</v>
      </c>
      <c r="FM54" s="158">
        <v>0</v>
      </c>
      <c r="FN54" s="158">
        <v>0</v>
      </c>
      <c r="FO54" s="349">
        <v>0</v>
      </c>
      <c r="FP54" s="158">
        <v>146</v>
      </c>
      <c r="FQ54" s="158">
        <v>177</v>
      </c>
      <c r="FR54" s="158">
        <v>142</v>
      </c>
      <c r="FS54" s="158">
        <v>85</v>
      </c>
      <c r="FT54" s="158">
        <v>67</v>
      </c>
      <c r="FU54" s="158">
        <v>49</v>
      </c>
      <c r="FV54" s="158">
        <v>41</v>
      </c>
      <c r="FW54" s="158">
        <v>0</v>
      </c>
      <c r="FX54" s="349">
        <v>707</v>
      </c>
      <c r="FY54" s="158">
        <v>12</v>
      </c>
      <c r="FZ54" s="158">
        <v>3092</v>
      </c>
      <c r="GA54" s="158">
        <v>11978</v>
      </c>
      <c r="GB54" s="158">
        <v>20952</v>
      </c>
      <c r="GC54" s="158">
        <v>15814</v>
      </c>
      <c r="GD54" s="158">
        <v>11895</v>
      </c>
      <c r="GE54" s="158">
        <v>6630</v>
      </c>
      <c r="GF54" s="158">
        <v>3927</v>
      </c>
      <c r="GG54" s="158">
        <v>273</v>
      </c>
      <c r="GH54" s="349">
        <v>74573</v>
      </c>
      <c r="GI54" s="158">
        <v>5</v>
      </c>
      <c r="GJ54" s="158">
        <v>6082</v>
      </c>
      <c r="GK54" s="158">
        <v>10358</v>
      </c>
      <c r="GL54" s="158">
        <v>10182</v>
      </c>
      <c r="GM54" s="158">
        <v>5077</v>
      </c>
      <c r="GN54" s="158">
        <v>2502</v>
      </c>
      <c r="GO54" s="158">
        <v>1074</v>
      </c>
      <c r="GP54" s="158">
        <v>586</v>
      </c>
      <c r="GQ54" s="158">
        <v>40</v>
      </c>
      <c r="GR54" s="349">
        <v>35906</v>
      </c>
      <c r="GS54" s="158">
        <v>15.75</v>
      </c>
      <c r="GT54" s="158">
        <v>7702</v>
      </c>
      <c r="GU54" s="158">
        <v>19779.5</v>
      </c>
      <c r="GV54" s="158">
        <v>28611.5</v>
      </c>
      <c r="GW54" s="158">
        <v>19637.5</v>
      </c>
      <c r="GX54" s="158">
        <v>13784</v>
      </c>
      <c r="GY54" s="158">
        <v>7439.25</v>
      </c>
      <c r="GZ54" s="158">
        <v>4371</v>
      </c>
      <c r="HA54" s="158">
        <v>302.25</v>
      </c>
      <c r="HB54" s="349">
        <v>101642.75</v>
      </c>
      <c r="HC54" s="395">
        <v>0</v>
      </c>
      <c r="HD54" s="396">
        <v>8.6300000000000008</v>
      </c>
      <c r="HE54" s="396">
        <v>0.5</v>
      </c>
      <c r="HF54" s="396">
        <v>1</v>
      </c>
      <c r="HG54" s="396">
        <v>0</v>
      </c>
      <c r="HH54" s="396">
        <v>0</v>
      </c>
      <c r="HI54" s="396">
        <v>0.5</v>
      </c>
      <c r="HJ54" s="396">
        <v>0</v>
      </c>
      <c r="HK54" s="396">
        <v>0</v>
      </c>
      <c r="HL54" s="397">
        <v>10.63</v>
      </c>
      <c r="HM54" s="219">
        <v>8.8000000000000007</v>
      </c>
      <c r="HN54" s="219">
        <v>5128.8999999999996</v>
      </c>
      <c r="HO54" s="219">
        <v>15383.7</v>
      </c>
      <c r="HP54" s="219">
        <v>25431.599999999999</v>
      </c>
      <c r="HQ54" s="219">
        <v>19637.5</v>
      </c>
      <c r="HR54" s="219">
        <v>16847.099999999999</v>
      </c>
      <c r="HS54" s="219">
        <v>10744.9</v>
      </c>
      <c r="HT54" s="219">
        <v>7285</v>
      </c>
      <c r="HU54" s="219">
        <v>604.5</v>
      </c>
      <c r="HV54" s="219">
        <v>101072</v>
      </c>
      <c r="HW54" s="457">
        <v>614.6</v>
      </c>
      <c r="HX54" s="219">
        <v>101686.6</v>
      </c>
      <c r="HY54" s="395">
        <v>15.75</v>
      </c>
      <c r="HZ54" s="219">
        <v>7702</v>
      </c>
      <c r="IA54" s="219">
        <v>19779.5</v>
      </c>
      <c r="IB54" s="219">
        <v>28611.5</v>
      </c>
      <c r="IC54" s="219">
        <v>19637.5</v>
      </c>
      <c r="ID54" s="219">
        <v>13784</v>
      </c>
      <c r="IE54" s="219">
        <v>7439.25</v>
      </c>
      <c r="IF54" s="219">
        <v>4371</v>
      </c>
      <c r="IG54" s="219">
        <v>302.25</v>
      </c>
      <c r="IH54" s="219">
        <v>101642.75</v>
      </c>
      <c r="II54" s="395">
        <v>0</v>
      </c>
      <c r="IJ54" s="219">
        <v>8.6300000000000008</v>
      </c>
      <c r="IK54" s="219">
        <v>0.5</v>
      </c>
      <c r="IL54" s="219">
        <v>1</v>
      </c>
      <c r="IM54" s="219">
        <v>0</v>
      </c>
      <c r="IN54" s="219">
        <v>0</v>
      </c>
      <c r="IO54" s="219">
        <v>0.5</v>
      </c>
      <c r="IP54" s="219">
        <v>0</v>
      </c>
      <c r="IQ54" s="219">
        <v>0</v>
      </c>
      <c r="IR54" s="219">
        <v>10.63</v>
      </c>
      <c r="IS54" s="395">
        <v>4.95</v>
      </c>
      <c r="IT54" s="219">
        <v>2408.81</v>
      </c>
      <c r="IU54" s="219">
        <v>3588.97</v>
      </c>
      <c r="IV54" s="219">
        <v>3037.27</v>
      </c>
      <c r="IW54" s="219">
        <v>855.29</v>
      </c>
      <c r="IX54" s="219">
        <v>285.10000000000002</v>
      </c>
      <c r="IY54" s="219">
        <v>94.05</v>
      </c>
      <c r="IZ54" s="219">
        <v>25.53</v>
      </c>
      <c r="JA54" s="219">
        <v>0.15</v>
      </c>
      <c r="JB54" s="219">
        <v>10300.120000000001</v>
      </c>
      <c r="JC54" s="395">
        <v>6</v>
      </c>
      <c r="JD54" s="219">
        <v>3523</v>
      </c>
      <c r="JE54" s="219">
        <v>12592.2</v>
      </c>
      <c r="JF54" s="219">
        <v>22731.8</v>
      </c>
      <c r="JG54" s="219">
        <v>18782.2</v>
      </c>
      <c r="JH54" s="219">
        <v>16498.7</v>
      </c>
      <c r="JI54" s="219">
        <v>10609</v>
      </c>
      <c r="JJ54" s="219">
        <v>7242.5</v>
      </c>
      <c r="JK54" s="219">
        <v>604.20000000000005</v>
      </c>
      <c r="JL54" s="219">
        <v>92589.6</v>
      </c>
      <c r="JM54" s="457">
        <v>614.6</v>
      </c>
      <c r="JN54" s="397">
        <v>93204.2</v>
      </c>
      <c r="JP54" s="460"/>
      <c r="JQ54" s="460"/>
      <c r="JR54" s="460"/>
      <c r="JS54" s="460"/>
      <c r="JT54" s="460"/>
      <c r="JU54" s="460"/>
      <c r="JV54" s="460"/>
      <c r="JW54" s="460"/>
      <c r="JX54" s="460"/>
      <c r="JY54" s="460"/>
      <c r="KA54" s="460"/>
      <c r="KB54" s="460"/>
    </row>
    <row r="55" spans="1:288" x14ac:dyDescent="0.2">
      <c r="A55" s="215" t="s">
        <v>233</v>
      </c>
      <c r="B55" s="216" t="s">
        <v>285</v>
      </c>
      <c r="C55" s="217" t="s">
        <v>288</v>
      </c>
      <c r="D55" s="218" t="s">
        <v>232</v>
      </c>
      <c r="E55" s="158">
        <v>12172</v>
      </c>
      <c r="F55" s="158">
        <v>19986</v>
      </c>
      <c r="G55" s="158">
        <v>17736</v>
      </c>
      <c r="H55" s="158">
        <v>9951</v>
      </c>
      <c r="I55" s="158">
        <v>6144</v>
      </c>
      <c r="J55" s="158">
        <v>2965</v>
      </c>
      <c r="K55" s="158">
        <v>1852</v>
      </c>
      <c r="L55" s="158">
        <v>204</v>
      </c>
      <c r="M55" s="349">
        <v>71010</v>
      </c>
      <c r="N55" s="158">
        <v>829</v>
      </c>
      <c r="O55" s="158">
        <v>699</v>
      </c>
      <c r="P55" s="158">
        <v>525</v>
      </c>
      <c r="Q55" s="158">
        <v>350</v>
      </c>
      <c r="R55" s="158">
        <v>102</v>
      </c>
      <c r="S55" s="158">
        <v>49</v>
      </c>
      <c r="T55" s="158">
        <v>26</v>
      </c>
      <c r="U55" s="158">
        <v>19</v>
      </c>
      <c r="V55" s="349">
        <v>2599</v>
      </c>
      <c r="W55" s="158">
        <v>0</v>
      </c>
      <c r="X55" s="158">
        <v>0</v>
      </c>
      <c r="Y55" s="158">
        <v>0</v>
      </c>
      <c r="Z55" s="158">
        <v>0</v>
      </c>
      <c r="AA55" s="158">
        <v>0</v>
      </c>
      <c r="AB55" s="158">
        <v>0</v>
      </c>
      <c r="AC55" s="158">
        <v>0</v>
      </c>
      <c r="AD55" s="158">
        <v>0</v>
      </c>
      <c r="AE55" s="349">
        <v>0</v>
      </c>
      <c r="AF55" s="158">
        <v>11343</v>
      </c>
      <c r="AG55" s="158">
        <v>19287</v>
      </c>
      <c r="AH55" s="158">
        <v>17211</v>
      </c>
      <c r="AI55" s="158">
        <v>9601</v>
      </c>
      <c r="AJ55" s="158">
        <v>6042</v>
      </c>
      <c r="AK55" s="158">
        <v>2916</v>
      </c>
      <c r="AL55" s="158">
        <v>1826</v>
      </c>
      <c r="AM55" s="158">
        <v>185</v>
      </c>
      <c r="AN55" s="349">
        <v>68411</v>
      </c>
      <c r="AO55" s="158">
        <v>21</v>
      </c>
      <c r="AP55" s="158">
        <v>98</v>
      </c>
      <c r="AQ55" s="158">
        <v>118</v>
      </c>
      <c r="AR55" s="158">
        <v>62</v>
      </c>
      <c r="AS55" s="158">
        <v>47</v>
      </c>
      <c r="AT55" s="158">
        <v>32</v>
      </c>
      <c r="AU55" s="158">
        <v>22</v>
      </c>
      <c r="AV55" s="158">
        <v>8</v>
      </c>
      <c r="AW55" s="349">
        <v>408</v>
      </c>
      <c r="AX55" s="158">
        <v>21</v>
      </c>
      <c r="AY55" s="158">
        <v>98</v>
      </c>
      <c r="AZ55" s="158">
        <v>118</v>
      </c>
      <c r="BA55" s="158">
        <v>62</v>
      </c>
      <c r="BB55" s="158">
        <v>47</v>
      </c>
      <c r="BC55" s="158">
        <v>32</v>
      </c>
      <c r="BD55" s="158">
        <v>22</v>
      </c>
      <c r="BE55" s="158">
        <v>8</v>
      </c>
      <c r="BF55" s="158">
        <v>0</v>
      </c>
      <c r="BG55" s="349">
        <v>408</v>
      </c>
      <c r="BH55" s="158">
        <v>21</v>
      </c>
      <c r="BI55" s="158">
        <v>11420</v>
      </c>
      <c r="BJ55" s="158">
        <v>19307</v>
      </c>
      <c r="BK55" s="158">
        <v>17155</v>
      </c>
      <c r="BL55" s="158">
        <v>9586</v>
      </c>
      <c r="BM55" s="158">
        <v>6027</v>
      </c>
      <c r="BN55" s="158">
        <v>2906</v>
      </c>
      <c r="BO55" s="158">
        <v>1812</v>
      </c>
      <c r="BP55" s="158">
        <v>177</v>
      </c>
      <c r="BQ55" s="349">
        <v>68411</v>
      </c>
      <c r="BR55" s="158">
        <v>9</v>
      </c>
      <c r="BS55" s="158">
        <v>5415</v>
      </c>
      <c r="BT55" s="158">
        <v>6146</v>
      </c>
      <c r="BU55" s="158">
        <v>4440</v>
      </c>
      <c r="BV55" s="158">
        <v>2016</v>
      </c>
      <c r="BW55" s="158">
        <v>957</v>
      </c>
      <c r="BX55" s="158">
        <v>431</v>
      </c>
      <c r="BY55" s="158">
        <v>202</v>
      </c>
      <c r="BZ55" s="158">
        <v>13</v>
      </c>
      <c r="CA55" s="349">
        <v>19629</v>
      </c>
      <c r="CB55" s="158">
        <v>0</v>
      </c>
      <c r="CC55" s="158">
        <v>153</v>
      </c>
      <c r="CD55" s="158">
        <v>328</v>
      </c>
      <c r="CE55" s="158">
        <v>179</v>
      </c>
      <c r="CF55" s="158">
        <v>100</v>
      </c>
      <c r="CG55" s="158">
        <v>53</v>
      </c>
      <c r="CH55" s="158">
        <v>20</v>
      </c>
      <c r="CI55" s="158">
        <v>13</v>
      </c>
      <c r="CJ55" s="158">
        <v>0</v>
      </c>
      <c r="CK55" s="349">
        <v>846</v>
      </c>
      <c r="CL55" s="158">
        <v>0</v>
      </c>
      <c r="CM55" s="158">
        <v>10</v>
      </c>
      <c r="CN55" s="158">
        <v>9</v>
      </c>
      <c r="CO55" s="158">
        <v>8</v>
      </c>
      <c r="CP55" s="158">
        <v>11</v>
      </c>
      <c r="CQ55" s="158">
        <v>12</v>
      </c>
      <c r="CR55" s="158">
        <v>21</v>
      </c>
      <c r="CS55" s="158">
        <v>13</v>
      </c>
      <c r="CT55" s="158">
        <v>7</v>
      </c>
      <c r="CU55" s="349">
        <v>91</v>
      </c>
      <c r="CV55" s="158">
        <v>141</v>
      </c>
      <c r="CW55" s="158">
        <v>139</v>
      </c>
      <c r="CX55" s="158">
        <v>75</v>
      </c>
      <c r="CY55" s="158">
        <v>51</v>
      </c>
      <c r="CZ55" s="158">
        <v>25</v>
      </c>
      <c r="DA55" s="158">
        <v>17</v>
      </c>
      <c r="DB55" s="158">
        <v>16</v>
      </c>
      <c r="DC55" s="158">
        <v>5</v>
      </c>
      <c r="DD55" s="349">
        <v>469</v>
      </c>
      <c r="DE55" s="158">
        <v>312</v>
      </c>
      <c r="DF55" s="158">
        <v>261</v>
      </c>
      <c r="DG55" s="158">
        <v>173</v>
      </c>
      <c r="DH55" s="158">
        <v>110</v>
      </c>
      <c r="DI55" s="158">
        <v>70</v>
      </c>
      <c r="DJ55" s="158">
        <v>37</v>
      </c>
      <c r="DK55" s="158">
        <v>34</v>
      </c>
      <c r="DL55" s="158">
        <v>2</v>
      </c>
      <c r="DM55" s="349">
        <v>999</v>
      </c>
      <c r="DN55" s="158">
        <v>43</v>
      </c>
      <c r="DO55" s="158">
        <v>68</v>
      </c>
      <c r="DP55" s="158">
        <v>37</v>
      </c>
      <c r="DQ55" s="158">
        <v>23</v>
      </c>
      <c r="DR55" s="158">
        <v>18</v>
      </c>
      <c r="DS55" s="158">
        <v>7</v>
      </c>
      <c r="DT55" s="158">
        <v>3</v>
      </c>
      <c r="DU55" s="158">
        <v>0</v>
      </c>
      <c r="DV55" s="349">
        <v>199</v>
      </c>
      <c r="DW55" s="158">
        <v>0</v>
      </c>
      <c r="DX55" s="158">
        <v>0</v>
      </c>
      <c r="DY55" s="158">
        <v>0</v>
      </c>
      <c r="DZ55" s="158">
        <v>0</v>
      </c>
      <c r="EA55" s="158">
        <v>0</v>
      </c>
      <c r="EB55" s="158">
        <v>0</v>
      </c>
      <c r="EC55" s="158">
        <v>0</v>
      </c>
      <c r="ED55" s="158">
        <v>0</v>
      </c>
      <c r="EE55" s="349">
        <v>0</v>
      </c>
      <c r="EF55" s="158">
        <v>355</v>
      </c>
      <c r="EG55" s="158">
        <v>329</v>
      </c>
      <c r="EH55" s="158">
        <v>210</v>
      </c>
      <c r="EI55" s="158">
        <v>133</v>
      </c>
      <c r="EJ55" s="158">
        <v>88</v>
      </c>
      <c r="EK55" s="158">
        <v>44</v>
      </c>
      <c r="EL55" s="158">
        <v>37</v>
      </c>
      <c r="EM55" s="158">
        <v>2</v>
      </c>
      <c r="EN55" s="349">
        <v>1198</v>
      </c>
      <c r="EO55" s="158">
        <v>202</v>
      </c>
      <c r="EP55" s="158">
        <v>148</v>
      </c>
      <c r="EQ55" s="158">
        <v>118</v>
      </c>
      <c r="ER55" s="158">
        <v>72</v>
      </c>
      <c r="ES55" s="158">
        <v>54</v>
      </c>
      <c r="ET55" s="158">
        <v>31</v>
      </c>
      <c r="EU55" s="158">
        <v>25</v>
      </c>
      <c r="EV55" s="158">
        <v>1</v>
      </c>
      <c r="EW55" s="349">
        <v>651</v>
      </c>
      <c r="EX55" s="158">
        <v>0</v>
      </c>
      <c r="EY55" s="158">
        <v>0</v>
      </c>
      <c r="EZ55" s="158">
        <v>0</v>
      </c>
      <c r="FA55" s="158">
        <v>0</v>
      </c>
      <c r="FB55" s="158">
        <v>0</v>
      </c>
      <c r="FC55" s="158">
        <v>0</v>
      </c>
      <c r="FD55" s="158">
        <v>0</v>
      </c>
      <c r="FE55" s="158">
        <v>0</v>
      </c>
      <c r="FF55" s="349">
        <v>0</v>
      </c>
      <c r="FG55" s="158">
        <v>8</v>
      </c>
      <c r="FH55" s="158">
        <v>13</v>
      </c>
      <c r="FI55" s="158">
        <v>13</v>
      </c>
      <c r="FJ55" s="158">
        <v>14</v>
      </c>
      <c r="FK55" s="158">
        <v>10</v>
      </c>
      <c r="FL55" s="158">
        <v>4</v>
      </c>
      <c r="FM55" s="158">
        <v>2</v>
      </c>
      <c r="FN55" s="158">
        <v>0</v>
      </c>
      <c r="FO55" s="349">
        <v>64</v>
      </c>
      <c r="FP55" s="158">
        <v>194</v>
      </c>
      <c r="FQ55" s="158">
        <v>135</v>
      </c>
      <c r="FR55" s="158">
        <v>105</v>
      </c>
      <c r="FS55" s="158">
        <v>58</v>
      </c>
      <c r="FT55" s="158">
        <v>44</v>
      </c>
      <c r="FU55" s="158">
        <v>27</v>
      </c>
      <c r="FV55" s="158">
        <v>23</v>
      </c>
      <c r="FW55" s="158">
        <v>1</v>
      </c>
      <c r="FX55" s="349">
        <v>587</v>
      </c>
      <c r="FY55" s="158">
        <v>12</v>
      </c>
      <c r="FZ55" s="158">
        <v>5797</v>
      </c>
      <c r="GA55" s="158">
        <v>12756</v>
      </c>
      <c r="GB55" s="158">
        <v>12490</v>
      </c>
      <c r="GC55" s="158">
        <v>7435</v>
      </c>
      <c r="GD55" s="158">
        <v>4986</v>
      </c>
      <c r="GE55" s="158">
        <v>2427</v>
      </c>
      <c r="GF55" s="158">
        <v>1581</v>
      </c>
      <c r="GG55" s="158">
        <v>157</v>
      </c>
      <c r="GH55" s="349">
        <v>47641</v>
      </c>
      <c r="GI55" s="158">
        <v>9</v>
      </c>
      <c r="GJ55" s="158">
        <v>5623</v>
      </c>
      <c r="GK55" s="158">
        <v>6551</v>
      </c>
      <c r="GL55" s="158">
        <v>4665</v>
      </c>
      <c r="GM55" s="158">
        <v>2151</v>
      </c>
      <c r="GN55" s="158">
        <v>1041</v>
      </c>
      <c r="GO55" s="158">
        <v>479</v>
      </c>
      <c r="GP55" s="158">
        <v>231</v>
      </c>
      <c r="GQ55" s="158">
        <v>20</v>
      </c>
      <c r="GR55" s="349">
        <v>20770</v>
      </c>
      <c r="GS55" s="158">
        <v>18.75</v>
      </c>
      <c r="GT55" s="158">
        <v>9984</v>
      </c>
      <c r="GU55" s="158">
        <v>17626</v>
      </c>
      <c r="GV55" s="158">
        <v>15969.75</v>
      </c>
      <c r="GW55" s="158">
        <v>9036.5</v>
      </c>
      <c r="GX55" s="158">
        <v>5757</v>
      </c>
      <c r="GY55" s="158">
        <v>2778.75</v>
      </c>
      <c r="GZ55" s="158">
        <v>1749.75</v>
      </c>
      <c r="HA55" s="158">
        <v>170.25</v>
      </c>
      <c r="HB55" s="349">
        <v>63090.75</v>
      </c>
      <c r="HC55" s="395">
        <v>0</v>
      </c>
      <c r="HD55" s="396">
        <v>0</v>
      </c>
      <c r="HE55" s="396">
        <v>0</v>
      </c>
      <c r="HF55" s="396">
        <v>0</v>
      </c>
      <c r="HG55" s="396">
        <v>0</v>
      </c>
      <c r="HH55" s="396">
        <v>0</v>
      </c>
      <c r="HI55" s="396">
        <v>0</v>
      </c>
      <c r="HJ55" s="396">
        <v>0</v>
      </c>
      <c r="HK55" s="396">
        <v>0</v>
      </c>
      <c r="HL55" s="397">
        <v>0</v>
      </c>
      <c r="HM55" s="219">
        <v>10.4</v>
      </c>
      <c r="HN55" s="219">
        <v>6656</v>
      </c>
      <c r="HO55" s="219">
        <v>13709.1</v>
      </c>
      <c r="HP55" s="219">
        <v>14195.3</v>
      </c>
      <c r="HQ55" s="219">
        <v>9036.5</v>
      </c>
      <c r="HR55" s="219">
        <v>7036.3</v>
      </c>
      <c r="HS55" s="219">
        <v>4013.8</v>
      </c>
      <c r="HT55" s="219">
        <v>2916.3</v>
      </c>
      <c r="HU55" s="219">
        <v>340.5</v>
      </c>
      <c r="HV55" s="219">
        <v>57914.2</v>
      </c>
      <c r="HW55" s="457">
        <v>24.7</v>
      </c>
      <c r="HX55" s="219">
        <v>57938.9</v>
      </c>
      <c r="HY55" s="395">
        <v>18.75</v>
      </c>
      <c r="HZ55" s="219">
        <v>9984</v>
      </c>
      <c r="IA55" s="219">
        <v>17626</v>
      </c>
      <c r="IB55" s="219">
        <v>15969.75</v>
      </c>
      <c r="IC55" s="219">
        <v>9036.5</v>
      </c>
      <c r="ID55" s="219">
        <v>5757</v>
      </c>
      <c r="IE55" s="219">
        <v>2778.75</v>
      </c>
      <c r="IF55" s="219">
        <v>1749.75</v>
      </c>
      <c r="IG55" s="219">
        <v>170.25</v>
      </c>
      <c r="IH55" s="219">
        <v>63090.75</v>
      </c>
      <c r="II55" s="395">
        <v>0</v>
      </c>
      <c r="IJ55" s="219">
        <v>0</v>
      </c>
      <c r="IK55" s="219">
        <v>0</v>
      </c>
      <c r="IL55" s="219">
        <v>0</v>
      </c>
      <c r="IM55" s="219">
        <v>0</v>
      </c>
      <c r="IN55" s="219">
        <v>0</v>
      </c>
      <c r="IO55" s="219">
        <v>0</v>
      </c>
      <c r="IP55" s="219">
        <v>0</v>
      </c>
      <c r="IQ55" s="219">
        <v>0</v>
      </c>
      <c r="IR55" s="219">
        <v>0</v>
      </c>
      <c r="IS55" s="395">
        <v>8.69</v>
      </c>
      <c r="IT55" s="219">
        <v>2736.79</v>
      </c>
      <c r="IU55" s="219">
        <v>2492.59</v>
      </c>
      <c r="IV55" s="219">
        <v>1074.8499999999999</v>
      </c>
      <c r="IW55" s="219">
        <v>338.73</v>
      </c>
      <c r="IX55" s="219">
        <v>93.27</v>
      </c>
      <c r="IY55" s="219">
        <v>32.04</v>
      </c>
      <c r="IZ55" s="219">
        <v>11.21</v>
      </c>
      <c r="JA55" s="219">
        <v>0</v>
      </c>
      <c r="JB55" s="219">
        <v>6788.17</v>
      </c>
      <c r="JC55" s="395">
        <v>5.6</v>
      </c>
      <c r="JD55" s="219">
        <v>4831.5</v>
      </c>
      <c r="JE55" s="219">
        <v>11770.4</v>
      </c>
      <c r="JF55" s="219">
        <v>13239.9</v>
      </c>
      <c r="JG55" s="219">
        <v>8697.7999999999993</v>
      </c>
      <c r="JH55" s="219">
        <v>6922.3</v>
      </c>
      <c r="JI55" s="219">
        <v>3967.5</v>
      </c>
      <c r="JJ55" s="219">
        <v>2897.6</v>
      </c>
      <c r="JK55" s="219">
        <v>340.5</v>
      </c>
      <c r="JL55" s="219">
        <v>52673.1</v>
      </c>
      <c r="JM55" s="457">
        <v>24.7</v>
      </c>
      <c r="JN55" s="397">
        <v>52697.8</v>
      </c>
      <c r="JP55" s="460"/>
      <c r="JQ55" s="460"/>
      <c r="JR55" s="460"/>
      <c r="JS55" s="460"/>
      <c r="JT55" s="460"/>
      <c r="JU55" s="460"/>
      <c r="JV55" s="460"/>
      <c r="JW55" s="460"/>
      <c r="JX55" s="460"/>
      <c r="JY55" s="460"/>
      <c r="KA55" s="460"/>
      <c r="KB55" s="460"/>
    </row>
    <row r="56" spans="1:288" x14ac:dyDescent="0.2">
      <c r="A56" s="215" t="s">
        <v>235</v>
      </c>
      <c r="B56" s="216" t="s">
        <v>285</v>
      </c>
      <c r="C56" s="217" t="s">
        <v>56</v>
      </c>
      <c r="D56" s="218" t="s">
        <v>234</v>
      </c>
      <c r="E56" s="158">
        <v>4454</v>
      </c>
      <c r="F56" s="158">
        <v>9887</v>
      </c>
      <c r="G56" s="158">
        <v>22084</v>
      </c>
      <c r="H56" s="158">
        <v>16157</v>
      </c>
      <c r="I56" s="158">
        <v>10014</v>
      </c>
      <c r="J56" s="158">
        <v>5402</v>
      </c>
      <c r="K56" s="158">
        <v>3688</v>
      </c>
      <c r="L56" s="158">
        <v>360</v>
      </c>
      <c r="M56" s="349">
        <v>72046</v>
      </c>
      <c r="N56" s="158">
        <v>222</v>
      </c>
      <c r="O56" s="158">
        <v>211</v>
      </c>
      <c r="P56" s="158">
        <v>206</v>
      </c>
      <c r="Q56" s="158">
        <v>116</v>
      </c>
      <c r="R56" s="158">
        <v>53</v>
      </c>
      <c r="S56" s="158">
        <v>46</v>
      </c>
      <c r="T56" s="158">
        <v>15</v>
      </c>
      <c r="U56" s="158">
        <v>7</v>
      </c>
      <c r="V56" s="349">
        <v>876</v>
      </c>
      <c r="W56" s="158">
        <v>1</v>
      </c>
      <c r="X56" s="158">
        <v>2</v>
      </c>
      <c r="Y56" s="158">
        <v>1</v>
      </c>
      <c r="Z56" s="158">
        <v>1</v>
      </c>
      <c r="AA56" s="158">
        <v>2</v>
      </c>
      <c r="AB56" s="158">
        <v>1</v>
      </c>
      <c r="AC56" s="158">
        <v>0</v>
      </c>
      <c r="AD56" s="158">
        <v>0</v>
      </c>
      <c r="AE56" s="349">
        <v>8</v>
      </c>
      <c r="AF56" s="158">
        <v>4231</v>
      </c>
      <c r="AG56" s="158">
        <v>9674</v>
      </c>
      <c r="AH56" s="158">
        <v>21877</v>
      </c>
      <c r="AI56" s="158">
        <v>16040</v>
      </c>
      <c r="AJ56" s="158">
        <v>9959</v>
      </c>
      <c r="AK56" s="158">
        <v>5355</v>
      </c>
      <c r="AL56" s="158">
        <v>3673</v>
      </c>
      <c r="AM56" s="158">
        <v>353</v>
      </c>
      <c r="AN56" s="349">
        <v>71162</v>
      </c>
      <c r="AO56" s="158">
        <v>11</v>
      </c>
      <c r="AP56" s="158">
        <v>21</v>
      </c>
      <c r="AQ56" s="158">
        <v>94</v>
      </c>
      <c r="AR56" s="158">
        <v>79</v>
      </c>
      <c r="AS56" s="158">
        <v>72</v>
      </c>
      <c r="AT56" s="158">
        <v>34</v>
      </c>
      <c r="AU56" s="158">
        <v>37</v>
      </c>
      <c r="AV56" s="158">
        <v>18</v>
      </c>
      <c r="AW56" s="349">
        <v>366</v>
      </c>
      <c r="AX56" s="158">
        <v>11</v>
      </c>
      <c r="AY56" s="158">
        <v>21</v>
      </c>
      <c r="AZ56" s="158">
        <v>94</v>
      </c>
      <c r="BA56" s="158">
        <v>79</v>
      </c>
      <c r="BB56" s="158">
        <v>72</v>
      </c>
      <c r="BC56" s="158">
        <v>34</v>
      </c>
      <c r="BD56" s="158">
        <v>37</v>
      </c>
      <c r="BE56" s="158">
        <v>18</v>
      </c>
      <c r="BF56" s="158">
        <v>0</v>
      </c>
      <c r="BG56" s="349">
        <v>366</v>
      </c>
      <c r="BH56" s="158">
        <v>11</v>
      </c>
      <c r="BI56" s="158">
        <v>4241</v>
      </c>
      <c r="BJ56" s="158">
        <v>9747</v>
      </c>
      <c r="BK56" s="158">
        <v>21862</v>
      </c>
      <c r="BL56" s="158">
        <v>16033</v>
      </c>
      <c r="BM56" s="158">
        <v>9921</v>
      </c>
      <c r="BN56" s="158">
        <v>5358</v>
      </c>
      <c r="BO56" s="158">
        <v>3654</v>
      </c>
      <c r="BP56" s="158">
        <v>335</v>
      </c>
      <c r="BQ56" s="349">
        <v>71162</v>
      </c>
      <c r="BR56" s="158">
        <v>7</v>
      </c>
      <c r="BS56" s="158">
        <v>2767</v>
      </c>
      <c r="BT56" s="158">
        <v>5575</v>
      </c>
      <c r="BU56" s="158">
        <v>6969</v>
      </c>
      <c r="BV56" s="158">
        <v>3756</v>
      </c>
      <c r="BW56" s="158">
        <v>1768</v>
      </c>
      <c r="BX56" s="158">
        <v>716</v>
      </c>
      <c r="BY56" s="158">
        <v>419</v>
      </c>
      <c r="BZ56" s="158">
        <v>30</v>
      </c>
      <c r="CA56" s="349">
        <v>22007</v>
      </c>
      <c r="CB56" s="158">
        <v>2</v>
      </c>
      <c r="CC56" s="158">
        <v>25</v>
      </c>
      <c r="CD56" s="158">
        <v>111</v>
      </c>
      <c r="CE56" s="158">
        <v>219</v>
      </c>
      <c r="CF56" s="158">
        <v>167</v>
      </c>
      <c r="CG56" s="158">
        <v>85</v>
      </c>
      <c r="CH56" s="158">
        <v>51</v>
      </c>
      <c r="CI56" s="158">
        <v>22</v>
      </c>
      <c r="CJ56" s="158">
        <v>0</v>
      </c>
      <c r="CK56" s="349">
        <v>682</v>
      </c>
      <c r="CL56" s="158">
        <v>0</v>
      </c>
      <c r="CM56" s="158">
        <v>5</v>
      </c>
      <c r="CN56" s="158">
        <v>2</v>
      </c>
      <c r="CO56" s="158">
        <v>15</v>
      </c>
      <c r="CP56" s="158">
        <v>11</v>
      </c>
      <c r="CQ56" s="158">
        <v>9</v>
      </c>
      <c r="CR56" s="158">
        <v>10</v>
      </c>
      <c r="CS56" s="158">
        <v>15</v>
      </c>
      <c r="CT56" s="158">
        <v>2</v>
      </c>
      <c r="CU56" s="349">
        <v>69</v>
      </c>
      <c r="CV56" s="158">
        <v>26</v>
      </c>
      <c r="CW56" s="158">
        <v>64</v>
      </c>
      <c r="CX56" s="158">
        <v>41</v>
      </c>
      <c r="CY56" s="158">
        <v>64</v>
      </c>
      <c r="CZ56" s="158">
        <v>30</v>
      </c>
      <c r="DA56" s="158">
        <v>15</v>
      </c>
      <c r="DB56" s="158">
        <v>15</v>
      </c>
      <c r="DC56" s="158">
        <v>6</v>
      </c>
      <c r="DD56" s="349">
        <v>261</v>
      </c>
      <c r="DE56" s="158">
        <v>47</v>
      </c>
      <c r="DF56" s="158">
        <v>103</v>
      </c>
      <c r="DG56" s="158">
        <v>163</v>
      </c>
      <c r="DH56" s="158">
        <v>85</v>
      </c>
      <c r="DI56" s="158">
        <v>62</v>
      </c>
      <c r="DJ56" s="158">
        <v>31</v>
      </c>
      <c r="DK56" s="158">
        <v>23</v>
      </c>
      <c r="DL56" s="158">
        <v>4</v>
      </c>
      <c r="DM56" s="349">
        <v>518</v>
      </c>
      <c r="DN56" s="158">
        <v>19</v>
      </c>
      <c r="DO56" s="158">
        <v>79</v>
      </c>
      <c r="DP56" s="158">
        <v>108</v>
      </c>
      <c r="DQ56" s="158">
        <v>39</v>
      </c>
      <c r="DR56" s="158">
        <v>26</v>
      </c>
      <c r="DS56" s="158">
        <v>12</v>
      </c>
      <c r="DT56" s="158">
        <v>6</v>
      </c>
      <c r="DU56" s="158">
        <v>0</v>
      </c>
      <c r="DV56" s="349">
        <v>289</v>
      </c>
      <c r="DW56" s="158">
        <v>17</v>
      </c>
      <c r="DX56" s="158">
        <v>25</v>
      </c>
      <c r="DY56" s="158">
        <v>22</v>
      </c>
      <c r="DZ56" s="158">
        <v>26</v>
      </c>
      <c r="EA56" s="158">
        <v>16</v>
      </c>
      <c r="EB56" s="158">
        <v>4</v>
      </c>
      <c r="EC56" s="158">
        <v>7</v>
      </c>
      <c r="ED56" s="158">
        <v>1</v>
      </c>
      <c r="EE56" s="349">
        <v>118</v>
      </c>
      <c r="EF56" s="158">
        <v>83</v>
      </c>
      <c r="EG56" s="158">
        <v>207</v>
      </c>
      <c r="EH56" s="158">
        <v>293</v>
      </c>
      <c r="EI56" s="158">
        <v>150</v>
      </c>
      <c r="EJ56" s="158">
        <v>104</v>
      </c>
      <c r="EK56" s="158">
        <v>47</v>
      </c>
      <c r="EL56" s="158">
        <v>36</v>
      </c>
      <c r="EM56" s="158">
        <v>5</v>
      </c>
      <c r="EN56" s="349">
        <v>925</v>
      </c>
      <c r="EO56" s="158">
        <v>41</v>
      </c>
      <c r="EP56" s="158">
        <v>84</v>
      </c>
      <c r="EQ56" s="158">
        <v>104</v>
      </c>
      <c r="ER56" s="158">
        <v>78</v>
      </c>
      <c r="ES56" s="158">
        <v>56</v>
      </c>
      <c r="ET56" s="158">
        <v>23</v>
      </c>
      <c r="EU56" s="158">
        <v>24</v>
      </c>
      <c r="EV56" s="158">
        <v>4</v>
      </c>
      <c r="EW56" s="349">
        <v>414</v>
      </c>
      <c r="EX56" s="158">
        <v>0</v>
      </c>
      <c r="EY56" s="158">
        <v>0</v>
      </c>
      <c r="EZ56" s="158">
        <v>0</v>
      </c>
      <c r="FA56" s="158">
        <v>2</v>
      </c>
      <c r="FB56" s="158">
        <v>0</v>
      </c>
      <c r="FC56" s="158">
        <v>0</v>
      </c>
      <c r="FD56" s="158">
        <v>0</v>
      </c>
      <c r="FE56" s="158">
        <v>0</v>
      </c>
      <c r="FF56" s="349">
        <v>2</v>
      </c>
      <c r="FG56" s="158">
        <v>0</v>
      </c>
      <c r="FH56" s="158">
        <v>0</v>
      </c>
      <c r="FI56" s="158">
        <v>0</v>
      </c>
      <c r="FJ56" s="158">
        <v>0</v>
      </c>
      <c r="FK56" s="158">
        <v>0</v>
      </c>
      <c r="FL56" s="158">
        <v>0</v>
      </c>
      <c r="FM56" s="158">
        <v>0</v>
      </c>
      <c r="FN56" s="158">
        <v>0</v>
      </c>
      <c r="FO56" s="349">
        <v>0</v>
      </c>
      <c r="FP56" s="158">
        <v>41</v>
      </c>
      <c r="FQ56" s="158">
        <v>84</v>
      </c>
      <c r="FR56" s="158">
        <v>104</v>
      </c>
      <c r="FS56" s="158">
        <v>76</v>
      </c>
      <c r="FT56" s="158">
        <v>56</v>
      </c>
      <c r="FU56" s="158">
        <v>23</v>
      </c>
      <c r="FV56" s="158">
        <v>24</v>
      </c>
      <c r="FW56" s="158">
        <v>4</v>
      </c>
      <c r="FX56" s="349">
        <v>412</v>
      </c>
      <c r="FY56" s="158">
        <v>2</v>
      </c>
      <c r="FZ56" s="158">
        <v>1382</v>
      </c>
      <c r="GA56" s="158">
        <v>3891</v>
      </c>
      <c r="GB56" s="158">
        <v>14488</v>
      </c>
      <c r="GC56" s="158">
        <v>11970</v>
      </c>
      <c r="GD56" s="158">
        <v>7987</v>
      </c>
      <c r="GE56" s="158">
        <v>4550</v>
      </c>
      <c r="GF56" s="158">
        <v>3170</v>
      </c>
      <c r="GG56" s="158">
        <v>296</v>
      </c>
      <c r="GH56" s="349">
        <v>47736</v>
      </c>
      <c r="GI56" s="158">
        <v>9</v>
      </c>
      <c r="GJ56" s="158">
        <v>2859</v>
      </c>
      <c r="GK56" s="158">
        <v>5856</v>
      </c>
      <c r="GL56" s="158">
        <v>7374</v>
      </c>
      <c r="GM56" s="158">
        <v>4063</v>
      </c>
      <c r="GN56" s="158">
        <v>1934</v>
      </c>
      <c r="GO56" s="158">
        <v>808</v>
      </c>
      <c r="GP56" s="158">
        <v>484</v>
      </c>
      <c r="GQ56" s="158">
        <v>39</v>
      </c>
      <c r="GR56" s="349">
        <v>23426</v>
      </c>
      <c r="GS56" s="158">
        <v>8.75</v>
      </c>
      <c r="GT56" s="158">
        <v>3527.4</v>
      </c>
      <c r="GU56" s="158">
        <v>8250.7999999999993</v>
      </c>
      <c r="GV56" s="158">
        <v>19956.400000000001</v>
      </c>
      <c r="GW56" s="158">
        <v>15014.35</v>
      </c>
      <c r="GX56" s="158">
        <v>9432.25</v>
      </c>
      <c r="GY56" s="158">
        <v>5149.75</v>
      </c>
      <c r="GZ56" s="158">
        <v>3532.25</v>
      </c>
      <c r="HA56" s="158">
        <v>326.39999999999998</v>
      </c>
      <c r="HB56" s="349">
        <v>65198.35</v>
      </c>
      <c r="HC56" s="395">
        <v>0</v>
      </c>
      <c r="HD56" s="396">
        <v>0</v>
      </c>
      <c r="HE56" s="396">
        <v>0</v>
      </c>
      <c r="HF56" s="396">
        <v>0</v>
      </c>
      <c r="HG56" s="396">
        <v>0</v>
      </c>
      <c r="HH56" s="396">
        <v>0</v>
      </c>
      <c r="HI56" s="396">
        <v>0</v>
      </c>
      <c r="HJ56" s="396">
        <v>0</v>
      </c>
      <c r="HK56" s="396">
        <v>0</v>
      </c>
      <c r="HL56" s="397">
        <v>0</v>
      </c>
      <c r="HM56" s="219">
        <v>4.9000000000000004</v>
      </c>
      <c r="HN56" s="219">
        <v>2351.6</v>
      </c>
      <c r="HO56" s="219">
        <v>6417.3</v>
      </c>
      <c r="HP56" s="219">
        <v>17739</v>
      </c>
      <c r="HQ56" s="219">
        <v>15014.4</v>
      </c>
      <c r="HR56" s="219">
        <v>11528.3</v>
      </c>
      <c r="HS56" s="219">
        <v>7438.5</v>
      </c>
      <c r="HT56" s="219">
        <v>5887.1</v>
      </c>
      <c r="HU56" s="219">
        <v>652.79999999999995</v>
      </c>
      <c r="HV56" s="219">
        <v>67033.899999999994</v>
      </c>
      <c r="HW56" s="457">
        <v>0</v>
      </c>
      <c r="HX56" s="219">
        <v>67033.899999999994</v>
      </c>
      <c r="HY56" s="395">
        <v>8.75</v>
      </c>
      <c r="HZ56" s="219">
        <v>3527.4</v>
      </c>
      <c r="IA56" s="219">
        <v>8250.7999999999993</v>
      </c>
      <c r="IB56" s="219">
        <v>19956.400000000001</v>
      </c>
      <c r="IC56" s="219">
        <v>15014.35</v>
      </c>
      <c r="ID56" s="219">
        <v>9432.25</v>
      </c>
      <c r="IE56" s="219">
        <v>5149.75</v>
      </c>
      <c r="IF56" s="219">
        <v>3532.25</v>
      </c>
      <c r="IG56" s="219">
        <v>326.39999999999998</v>
      </c>
      <c r="IH56" s="219">
        <v>65198.35</v>
      </c>
      <c r="II56" s="395">
        <v>0</v>
      </c>
      <c r="IJ56" s="219">
        <v>0</v>
      </c>
      <c r="IK56" s="219">
        <v>0</v>
      </c>
      <c r="IL56" s="219">
        <v>0</v>
      </c>
      <c r="IM56" s="219">
        <v>0</v>
      </c>
      <c r="IN56" s="219">
        <v>0</v>
      </c>
      <c r="IO56" s="219">
        <v>0</v>
      </c>
      <c r="IP56" s="219">
        <v>0</v>
      </c>
      <c r="IQ56" s="219">
        <v>0</v>
      </c>
      <c r="IR56" s="219">
        <v>0</v>
      </c>
      <c r="IS56" s="395">
        <v>2.89</v>
      </c>
      <c r="IT56" s="219">
        <v>1160.97</v>
      </c>
      <c r="IU56" s="219">
        <v>1737.86</v>
      </c>
      <c r="IV56" s="219">
        <v>1837.02</v>
      </c>
      <c r="IW56" s="219">
        <v>603.02</v>
      </c>
      <c r="IX56" s="219">
        <v>185.4</v>
      </c>
      <c r="IY56" s="219">
        <v>53.56</v>
      </c>
      <c r="IZ56" s="219">
        <v>16.38</v>
      </c>
      <c r="JA56" s="219">
        <v>0.8</v>
      </c>
      <c r="JB56" s="219">
        <v>5597.9</v>
      </c>
      <c r="JC56" s="395">
        <v>3.3</v>
      </c>
      <c r="JD56" s="219">
        <v>1577.6</v>
      </c>
      <c r="JE56" s="219">
        <v>5065.6000000000004</v>
      </c>
      <c r="JF56" s="219">
        <v>16106.1</v>
      </c>
      <c r="JG56" s="219">
        <v>14411.3</v>
      </c>
      <c r="JH56" s="219">
        <v>11301.7</v>
      </c>
      <c r="JI56" s="219">
        <v>7361.2</v>
      </c>
      <c r="JJ56" s="219">
        <v>5859.8</v>
      </c>
      <c r="JK56" s="219">
        <v>651.20000000000005</v>
      </c>
      <c r="JL56" s="219">
        <v>62337.8</v>
      </c>
      <c r="JM56" s="457">
        <v>0</v>
      </c>
      <c r="JN56" s="397">
        <v>62337.8</v>
      </c>
      <c r="JP56" s="460"/>
      <c r="JQ56" s="460"/>
      <c r="JR56" s="460"/>
      <c r="JS56" s="460"/>
      <c r="JT56" s="460"/>
      <c r="JU56" s="460"/>
      <c r="JV56" s="460"/>
      <c r="JW56" s="460"/>
      <c r="JX56" s="460"/>
      <c r="JY56" s="460"/>
      <c r="KA56" s="460"/>
      <c r="KB56" s="460"/>
    </row>
    <row r="57" spans="1:288" x14ac:dyDescent="0.2">
      <c r="A57" s="215" t="s">
        <v>237</v>
      </c>
      <c r="B57" s="216" t="s">
        <v>285</v>
      </c>
      <c r="C57" s="217" t="s">
        <v>294</v>
      </c>
      <c r="D57" s="218" t="s">
        <v>236</v>
      </c>
      <c r="E57" s="158">
        <v>9425</v>
      </c>
      <c r="F57" s="158">
        <v>13003</v>
      </c>
      <c r="G57" s="158">
        <v>13596</v>
      </c>
      <c r="H57" s="158">
        <v>8700</v>
      </c>
      <c r="I57" s="158">
        <v>4766</v>
      </c>
      <c r="J57" s="158">
        <v>2535</v>
      </c>
      <c r="K57" s="158">
        <v>1958</v>
      </c>
      <c r="L57" s="158">
        <v>97</v>
      </c>
      <c r="M57" s="349">
        <v>54080</v>
      </c>
      <c r="N57" s="158">
        <v>232</v>
      </c>
      <c r="O57" s="158">
        <v>508</v>
      </c>
      <c r="P57" s="158">
        <v>296</v>
      </c>
      <c r="Q57" s="158">
        <v>123</v>
      </c>
      <c r="R57" s="158">
        <v>94</v>
      </c>
      <c r="S57" s="158">
        <v>48</v>
      </c>
      <c r="T57" s="158">
        <v>64</v>
      </c>
      <c r="U57" s="158">
        <v>10</v>
      </c>
      <c r="V57" s="349">
        <v>1375</v>
      </c>
      <c r="W57" s="158">
        <v>0</v>
      </c>
      <c r="X57" s="158">
        <v>0</v>
      </c>
      <c r="Y57" s="158">
        <v>0</v>
      </c>
      <c r="Z57" s="158">
        <v>0</v>
      </c>
      <c r="AA57" s="158">
        <v>0</v>
      </c>
      <c r="AB57" s="158">
        <v>0</v>
      </c>
      <c r="AC57" s="158">
        <v>0</v>
      </c>
      <c r="AD57" s="158">
        <v>0</v>
      </c>
      <c r="AE57" s="349">
        <v>0</v>
      </c>
      <c r="AF57" s="158">
        <v>9193</v>
      </c>
      <c r="AG57" s="158">
        <v>12495</v>
      </c>
      <c r="AH57" s="158">
        <v>13300</v>
      </c>
      <c r="AI57" s="158">
        <v>8577</v>
      </c>
      <c r="AJ57" s="158">
        <v>4672</v>
      </c>
      <c r="AK57" s="158">
        <v>2487</v>
      </c>
      <c r="AL57" s="158">
        <v>1894</v>
      </c>
      <c r="AM57" s="158">
        <v>87</v>
      </c>
      <c r="AN57" s="349">
        <v>52705</v>
      </c>
      <c r="AO57" s="158">
        <v>5</v>
      </c>
      <c r="AP57" s="158">
        <v>37</v>
      </c>
      <c r="AQ57" s="158">
        <v>52</v>
      </c>
      <c r="AR57" s="158">
        <v>45</v>
      </c>
      <c r="AS57" s="158">
        <v>36</v>
      </c>
      <c r="AT57" s="158">
        <v>23</v>
      </c>
      <c r="AU57" s="158">
        <v>28</v>
      </c>
      <c r="AV57" s="158">
        <v>5</v>
      </c>
      <c r="AW57" s="349">
        <v>231</v>
      </c>
      <c r="AX57" s="158">
        <v>5</v>
      </c>
      <c r="AY57" s="158">
        <v>37</v>
      </c>
      <c r="AZ57" s="158">
        <v>52</v>
      </c>
      <c r="BA57" s="158">
        <v>45</v>
      </c>
      <c r="BB57" s="158">
        <v>36</v>
      </c>
      <c r="BC57" s="158">
        <v>23</v>
      </c>
      <c r="BD57" s="158">
        <v>28</v>
      </c>
      <c r="BE57" s="158">
        <v>5</v>
      </c>
      <c r="BF57" s="158">
        <v>0</v>
      </c>
      <c r="BG57" s="349">
        <v>231</v>
      </c>
      <c r="BH57" s="158">
        <v>5</v>
      </c>
      <c r="BI57" s="158">
        <v>9225</v>
      </c>
      <c r="BJ57" s="158">
        <v>12510</v>
      </c>
      <c r="BK57" s="158">
        <v>13293</v>
      </c>
      <c r="BL57" s="158">
        <v>8568</v>
      </c>
      <c r="BM57" s="158">
        <v>4659</v>
      </c>
      <c r="BN57" s="158">
        <v>2492</v>
      </c>
      <c r="BO57" s="158">
        <v>1871</v>
      </c>
      <c r="BP57" s="158">
        <v>82</v>
      </c>
      <c r="BQ57" s="349">
        <v>52705</v>
      </c>
      <c r="BR57" s="158">
        <v>3</v>
      </c>
      <c r="BS57" s="158">
        <v>5616</v>
      </c>
      <c r="BT57" s="158">
        <v>5219</v>
      </c>
      <c r="BU57" s="158">
        <v>4565</v>
      </c>
      <c r="BV57" s="158">
        <v>2368</v>
      </c>
      <c r="BW57" s="158">
        <v>1068</v>
      </c>
      <c r="BX57" s="158">
        <v>448</v>
      </c>
      <c r="BY57" s="158">
        <v>261</v>
      </c>
      <c r="BZ57" s="158">
        <v>8</v>
      </c>
      <c r="CA57" s="349">
        <v>19556</v>
      </c>
      <c r="CB57" s="158">
        <v>0</v>
      </c>
      <c r="CC57" s="158">
        <v>81</v>
      </c>
      <c r="CD57" s="158">
        <v>166</v>
      </c>
      <c r="CE57" s="158">
        <v>132</v>
      </c>
      <c r="CF57" s="158">
        <v>77</v>
      </c>
      <c r="CG57" s="158">
        <v>60</v>
      </c>
      <c r="CH57" s="158">
        <v>20</v>
      </c>
      <c r="CI57" s="158">
        <v>16</v>
      </c>
      <c r="CJ57" s="158">
        <v>1</v>
      </c>
      <c r="CK57" s="349">
        <v>553</v>
      </c>
      <c r="CL57" s="158">
        <v>0</v>
      </c>
      <c r="CM57" s="158">
        <v>3</v>
      </c>
      <c r="CN57" s="158">
        <v>4</v>
      </c>
      <c r="CO57" s="158">
        <v>9</v>
      </c>
      <c r="CP57" s="158">
        <v>7</v>
      </c>
      <c r="CQ57" s="158">
        <v>12</v>
      </c>
      <c r="CR57" s="158">
        <v>14</v>
      </c>
      <c r="CS57" s="158">
        <v>14</v>
      </c>
      <c r="CT57" s="158">
        <v>0</v>
      </c>
      <c r="CU57" s="349">
        <v>63</v>
      </c>
      <c r="CV57" s="158">
        <v>200</v>
      </c>
      <c r="CW57" s="158">
        <v>210</v>
      </c>
      <c r="CX57" s="158">
        <v>143</v>
      </c>
      <c r="CY57" s="158">
        <v>88</v>
      </c>
      <c r="CZ57" s="158">
        <v>65</v>
      </c>
      <c r="DA57" s="158">
        <v>33</v>
      </c>
      <c r="DB57" s="158">
        <v>31</v>
      </c>
      <c r="DC57" s="158">
        <v>4</v>
      </c>
      <c r="DD57" s="349">
        <v>774</v>
      </c>
      <c r="DE57" s="158">
        <v>134</v>
      </c>
      <c r="DF57" s="158">
        <v>112</v>
      </c>
      <c r="DG57" s="158">
        <v>82</v>
      </c>
      <c r="DH57" s="158">
        <v>28</v>
      </c>
      <c r="DI57" s="158">
        <v>13</v>
      </c>
      <c r="DJ57" s="158">
        <v>4</v>
      </c>
      <c r="DK57" s="158">
        <v>12</v>
      </c>
      <c r="DL57" s="158">
        <v>0</v>
      </c>
      <c r="DM57" s="349">
        <v>385</v>
      </c>
      <c r="DN57" s="158">
        <v>281</v>
      </c>
      <c r="DO57" s="158">
        <v>253</v>
      </c>
      <c r="DP57" s="158">
        <v>176</v>
      </c>
      <c r="DQ57" s="158">
        <v>76</v>
      </c>
      <c r="DR57" s="158">
        <v>46</v>
      </c>
      <c r="DS57" s="158">
        <v>17</v>
      </c>
      <c r="DT57" s="158">
        <v>31</v>
      </c>
      <c r="DU57" s="158">
        <v>0</v>
      </c>
      <c r="DV57" s="349">
        <v>880</v>
      </c>
      <c r="DW57" s="158">
        <v>0</v>
      </c>
      <c r="DX57" s="158">
        <v>0</v>
      </c>
      <c r="DY57" s="158">
        <v>0</v>
      </c>
      <c r="DZ57" s="158">
        <v>0</v>
      </c>
      <c r="EA57" s="158">
        <v>0</v>
      </c>
      <c r="EB57" s="158">
        <v>0</v>
      </c>
      <c r="EC57" s="158">
        <v>0</v>
      </c>
      <c r="ED57" s="158">
        <v>0</v>
      </c>
      <c r="EE57" s="349">
        <v>0</v>
      </c>
      <c r="EF57" s="158">
        <v>415</v>
      </c>
      <c r="EG57" s="158">
        <v>365</v>
      </c>
      <c r="EH57" s="158">
        <v>258</v>
      </c>
      <c r="EI57" s="158">
        <v>104</v>
      </c>
      <c r="EJ57" s="158">
        <v>59</v>
      </c>
      <c r="EK57" s="158">
        <v>21</v>
      </c>
      <c r="EL57" s="158">
        <v>43</v>
      </c>
      <c r="EM57" s="158">
        <v>0</v>
      </c>
      <c r="EN57" s="349">
        <v>1265</v>
      </c>
      <c r="EO57" s="158">
        <v>140</v>
      </c>
      <c r="EP57" s="158">
        <v>130</v>
      </c>
      <c r="EQ57" s="158">
        <v>96</v>
      </c>
      <c r="ER57" s="158">
        <v>37</v>
      </c>
      <c r="ES57" s="158">
        <v>16</v>
      </c>
      <c r="ET57" s="158">
        <v>6</v>
      </c>
      <c r="EU57" s="158">
        <v>17</v>
      </c>
      <c r="EV57" s="158">
        <v>0</v>
      </c>
      <c r="EW57" s="349">
        <v>442</v>
      </c>
      <c r="EX57" s="158">
        <v>0</v>
      </c>
      <c r="EY57" s="158">
        <v>0</v>
      </c>
      <c r="EZ57" s="158">
        <v>0</v>
      </c>
      <c r="FA57" s="158">
        <v>0</v>
      </c>
      <c r="FB57" s="158">
        <v>0</v>
      </c>
      <c r="FC57" s="158">
        <v>0</v>
      </c>
      <c r="FD57" s="158">
        <v>0</v>
      </c>
      <c r="FE57" s="158">
        <v>0</v>
      </c>
      <c r="FF57" s="349">
        <v>0</v>
      </c>
      <c r="FG57" s="158">
        <v>5</v>
      </c>
      <c r="FH57" s="158">
        <v>13</v>
      </c>
      <c r="FI57" s="158">
        <v>12</v>
      </c>
      <c r="FJ57" s="158">
        <v>9</v>
      </c>
      <c r="FK57" s="158">
        <v>3</v>
      </c>
      <c r="FL57" s="158">
        <v>2</v>
      </c>
      <c r="FM57" s="158">
        <v>4</v>
      </c>
      <c r="FN57" s="158">
        <v>0</v>
      </c>
      <c r="FO57" s="349">
        <v>48</v>
      </c>
      <c r="FP57" s="158">
        <v>135</v>
      </c>
      <c r="FQ57" s="158">
        <v>117</v>
      </c>
      <c r="FR57" s="158">
        <v>84</v>
      </c>
      <c r="FS57" s="158">
        <v>28</v>
      </c>
      <c r="FT57" s="158">
        <v>13</v>
      </c>
      <c r="FU57" s="158">
        <v>4</v>
      </c>
      <c r="FV57" s="158">
        <v>13</v>
      </c>
      <c r="FW57" s="158">
        <v>0</v>
      </c>
      <c r="FX57" s="349">
        <v>394</v>
      </c>
      <c r="FY57" s="158">
        <v>2</v>
      </c>
      <c r="FZ57" s="158">
        <v>3241</v>
      </c>
      <c r="GA57" s="158">
        <v>6867</v>
      </c>
      <c r="GB57" s="158">
        <v>8409</v>
      </c>
      <c r="GC57" s="158">
        <v>6040</v>
      </c>
      <c r="GD57" s="158">
        <v>3472</v>
      </c>
      <c r="GE57" s="158">
        <v>1993</v>
      </c>
      <c r="GF57" s="158">
        <v>1549</v>
      </c>
      <c r="GG57" s="158">
        <v>73</v>
      </c>
      <c r="GH57" s="349">
        <v>31646</v>
      </c>
      <c r="GI57" s="158">
        <v>3</v>
      </c>
      <c r="GJ57" s="158">
        <v>5984</v>
      </c>
      <c r="GK57" s="158">
        <v>5643</v>
      </c>
      <c r="GL57" s="158">
        <v>4884</v>
      </c>
      <c r="GM57" s="158">
        <v>2528</v>
      </c>
      <c r="GN57" s="158">
        <v>1187</v>
      </c>
      <c r="GO57" s="158">
        <v>499</v>
      </c>
      <c r="GP57" s="158">
        <v>322</v>
      </c>
      <c r="GQ57" s="158">
        <v>9</v>
      </c>
      <c r="GR57" s="349">
        <v>21059</v>
      </c>
      <c r="GS57" s="158">
        <v>4.25</v>
      </c>
      <c r="GT57" s="158">
        <v>7671.25</v>
      </c>
      <c r="GU57" s="158">
        <v>11056</v>
      </c>
      <c r="GV57" s="158">
        <v>12038.5</v>
      </c>
      <c r="GW57" s="158">
        <v>7923</v>
      </c>
      <c r="GX57" s="158">
        <v>4353.75</v>
      </c>
      <c r="GY57" s="158">
        <v>2359.25</v>
      </c>
      <c r="GZ57" s="158">
        <v>1784.75</v>
      </c>
      <c r="HA57" s="158">
        <v>79.75</v>
      </c>
      <c r="HB57" s="349">
        <v>47270.5</v>
      </c>
      <c r="HC57" s="395">
        <v>0</v>
      </c>
      <c r="HD57" s="396">
        <v>2.88</v>
      </c>
      <c r="HE57" s="396">
        <v>0</v>
      </c>
      <c r="HF57" s="396">
        <v>0</v>
      </c>
      <c r="HG57" s="396">
        <v>0</v>
      </c>
      <c r="HH57" s="396">
        <v>0</v>
      </c>
      <c r="HI57" s="396">
        <v>0</v>
      </c>
      <c r="HJ57" s="396">
        <v>0</v>
      </c>
      <c r="HK57" s="396">
        <v>0</v>
      </c>
      <c r="HL57" s="397">
        <v>2.88</v>
      </c>
      <c r="HM57" s="219">
        <v>2.4</v>
      </c>
      <c r="HN57" s="219">
        <v>5112.2</v>
      </c>
      <c r="HO57" s="219">
        <v>8599.1</v>
      </c>
      <c r="HP57" s="219">
        <v>10700.9</v>
      </c>
      <c r="HQ57" s="219">
        <v>7923</v>
      </c>
      <c r="HR57" s="219">
        <v>5321.3</v>
      </c>
      <c r="HS57" s="219">
        <v>3407.8</v>
      </c>
      <c r="HT57" s="219">
        <v>2974.6</v>
      </c>
      <c r="HU57" s="219">
        <v>159.5</v>
      </c>
      <c r="HV57" s="219">
        <v>44200.800000000003</v>
      </c>
      <c r="HW57" s="457">
        <v>0</v>
      </c>
      <c r="HX57" s="219">
        <v>44200.800000000003</v>
      </c>
      <c r="HY57" s="395">
        <v>4.25</v>
      </c>
      <c r="HZ57" s="219">
        <v>7671.25</v>
      </c>
      <c r="IA57" s="219">
        <v>11056</v>
      </c>
      <c r="IB57" s="219">
        <v>12038.5</v>
      </c>
      <c r="IC57" s="219">
        <v>7923</v>
      </c>
      <c r="ID57" s="219">
        <v>4353.75</v>
      </c>
      <c r="IE57" s="219">
        <v>2359.25</v>
      </c>
      <c r="IF57" s="219">
        <v>1784.75</v>
      </c>
      <c r="IG57" s="219">
        <v>79.75</v>
      </c>
      <c r="IH57" s="219">
        <v>47270.5</v>
      </c>
      <c r="II57" s="395">
        <v>0</v>
      </c>
      <c r="IJ57" s="219">
        <v>2.88</v>
      </c>
      <c r="IK57" s="219">
        <v>0</v>
      </c>
      <c r="IL57" s="219">
        <v>0</v>
      </c>
      <c r="IM57" s="219">
        <v>0</v>
      </c>
      <c r="IN57" s="219">
        <v>0</v>
      </c>
      <c r="IO57" s="219">
        <v>0</v>
      </c>
      <c r="IP57" s="219">
        <v>0</v>
      </c>
      <c r="IQ57" s="219">
        <v>0</v>
      </c>
      <c r="IR57" s="219">
        <v>2.88</v>
      </c>
      <c r="IS57" s="395">
        <v>2.4900000000000002</v>
      </c>
      <c r="IT57" s="219">
        <v>2083.88</v>
      </c>
      <c r="IU57" s="219">
        <v>1935.3</v>
      </c>
      <c r="IV57" s="219">
        <v>990.95</v>
      </c>
      <c r="IW57" s="219">
        <v>255.21</v>
      </c>
      <c r="IX57" s="219">
        <v>67.959999999999994</v>
      </c>
      <c r="IY57" s="219">
        <v>20.64</v>
      </c>
      <c r="IZ57" s="219">
        <v>5.54</v>
      </c>
      <c r="JA57" s="219">
        <v>0</v>
      </c>
      <c r="JB57" s="219">
        <v>5361.97</v>
      </c>
      <c r="JC57" s="395">
        <v>1</v>
      </c>
      <c r="JD57" s="219">
        <v>3723</v>
      </c>
      <c r="JE57" s="219">
        <v>7093.9</v>
      </c>
      <c r="JF57" s="219">
        <v>9820</v>
      </c>
      <c r="JG57" s="219">
        <v>7667.8</v>
      </c>
      <c r="JH57" s="219">
        <v>5238.2</v>
      </c>
      <c r="JI57" s="219">
        <v>3378</v>
      </c>
      <c r="JJ57" s="219">
        <v>2965.4</v>
      </c>
      <c r="JK57" s="219">
        <v>159.5</v>
      </c>
      <c r="JL57" s="219">
        <v>40046.800000000003</v>
      </c>
      <c r="JM57" s="457">
        <v>0</v>
      </c>
      <c r="JN57" s="397">
        <v>40046.800000000003</v>
      </c>
      <c r="JP57" s="460"/>
      <c r="JQ57" s="460"/>
      <c r="JR57" s="460"/>
      <c r="JS57" s="460"/>
      <c r="JT57" s="460"/>
      <c r="JU57" s="460"/>
      <c r="JV57" s="460"/>
      <c r="JW57" s="460"/>
      <c r="JX57" s="460"/>
      <c r="JY57" s="460"/>
      <c r="KA57" s="460"/>
      <c r="KB57" s="460"/>
    </row>
    <row r="58" spans="1:288" x14ac:dyDescent="0.2">
      <c r="A58" s="215" t="s">
        <v>239</v>
      </c>
      <c r="B58" s="216" t="s">
        <v>285</v>
      </c>
      <c r="C58" s="217" t="s">
        <v>286</v>
      </c>
      <c r="D58" s="218" t="s">
        <v>238</v>
      </c>
      <c r="E58" s="158">
        <v>5331</v>
      </c>
      <c r="F58" s="158">
        <v>15021</v>
      </c>
      <c r="G58" s="158">
        <v>16386</v>
      </c>
      <c r="H58" s="158">
        <v>10411</v>
      </c>
      <c r="I58" s="158">
        <v>7224</v>
      </c>
      <c r="J58" s="158">
        <v>3299</v>
      </c>
      <c r="K58" s="158">
        <v>2370</v>
      </c>
      <c r="L58" s="158">
        <v>236</v>
      </c>
      <c r="M58" s="349">
        <v>60278</v>
      </c>
      <c r="N58" s="158">
        <v>196</v>
      </c>
      <c r="O58" s="158">
        <v>367</v>
      </c>
      <c r="P58" s="158">
        <v>206</v>
      </c>
      <c r="Q58" s="158">
        <v>338</v>
      </c>
      <c r="R58" s="158">
        <v>90</v>
      </c>
      <c r="S58" s="158">
        <v>46</v>
      </c>
      <c r="T58" s="158">
        <v>23</v>
      </c>
      <c r="U58" s="158">
        <v>5</v>
      </c>
      <c r="V58" s="349">
        <v>1271</v>
      </c>
      <c r="W58" s="158">
        <v>0</v>
      </c>
      <c r="X58" s="158">
        <v>0</v>
      </c>
      <c r="Y58" s="158">
        <v>0</v>
      </c>
      <c r="Z58" s="158">
        <v>0</v>
      </c>
      <c r="AA58" s="158">
        <v>0</v>
      </c>
      <c r="AB58" s="158">
        <v>0</v>
      </c>
      <c r="AC58" s="158">
        <v>0</v>
      </c>
      <c r="AD58" s="158">
        <v>0</v>
      </c>
      <c r="AE58" s="349">
        <v>0</v>
      </c>
      <c r="AF58" s="158">
        <v>5135</v>
      </c>
      <c r="AG58" s="158">
        <v>14654</v>
      </c>
      <c r="AH58" s="158">
        <v>16180</v>
      </c>
      <c r="AI58" s="158">
        <v>10073</v>
      </c>
      <c r="AJ58" s="158">
        <v>7134</v>
      </c>
      <c r="AK58" s="158">
        <v>3253</v>
      </c>
      <c r="AL58" s="158">
        <v>2347</v>
      </c>
      <c r="AM58" s="158">
        <v>231</v>
      </c>
      <c r="AN58" s="349">
        <v>59007</v>
      </c>
      <c r="AO58" s="158">
        <v>4</v>
      </c>
      <c r="AP58" s="158">
        <v>36</v>
      </c>
      <c r="AQ58" s="158">
        <v>64</v>
      </c>
      <c r="AR58" s="158">
        <v>42</v>
      </c>
      <c r="AS58" s="158">
        <v>38</v>
      </c>
      <c r="AT58" s="158">
        <v>16</v>
      </c>
      <c r="AU58" s="158">
        <v>14</v>
      </c>
      <c r="AV58" s="158">
        <v>13</v>
      </c>
      <c r="AW58" s="349">
        <v>227</v>
      </c>
      <c r="AX58" s="158">
        <v>4</v>
      </c>
      <c r="AY58" s="158">
        <v>36</v>
      </c>
      <c r="AZ58" s="158">
        <v>64</v>
      </c>
      <c r="BA58" s="158">
        <v>42</v>
      </c>
      <c r="BB58" s="158">
        <v>38</v>
      </c>
      <c r="BC58" s="158">
        <v>16</v>
      </c>
      <c r="BD58" s="158">
        <v>14</v>
      </c>
      <c r="BE58" s="158">
        <v>13</v>
      </c>
      <c r="BF58" s="158">
        <v>0</v>
      </c>
      <c r="BG58" s="349">
        <v>227</v>
      </c>
      <c r="BH58" s="158">
        <v>4</v>
      </c>
      <c r="BI58" s="158">
        <v>5167</v>
      </c>
      <c r="BJ58" s="158">
        <v>14682</v>
      </c>
      <c r="BK58" s="158">
        <v>16158</v>
      </c>
      <c r="BL58" s="158">
        <v>10069</v>
      </c>
      <c r="BM58" s="158">
        <v>7112</v>
      </c>
      <c r="BN58" s="158">
        <v>3251</v>
      </c>
      <c r="BO58" s="158">
        <v>2346</v>
      </c>
      <c r="BP58" s="158">
        <v>218</v>
      </c>
      <c r="BQ58" s="349">
        <v>59007</v>
      </c>
      <c r="BR58" s="158">
        <v>3</v>
      </c>
      <c r="BS58" s="158">
        <v>2832</v>
      </c>
      <c r="BT58" s="158">
        <v>5449</v>
      </c>
      <c r="BU58" s="158">
        <v>4526</v>
      </c>
      <c r="BV58" s="158">
        <v>2312</v>
      </c>
      <c r="BW58" s="158">
        <v>1167</v>
      </c>
      <c r="BX58" s="158">
        <v>453</v>
      </c>
      <c r="BY58" s="158">
        <v>254</v>
      </c>
      <c r="BZ58" s="158">
        <v>16</v>
      </c>
      <c r="CA58" s="349">
        <v>17012</v>
      </c>
      <c r="CB58" s="158">
        <v>0</v>
      </c>
      <c r="CC58" s="158">
        <v>24</v>
      </c>
      <c r="CD58" s="158">
        <v>114</v>
      </c>
      <c r="CE58" s="158">
        <v>109</v>
      </c>
      <c r="CF58" s="158">
        <v>58</v>
      </c>
      <c r="CG58" s="158">
        <v>41</v>
      </c>
      <c r="CH58" s="158">
        <v>20</v>
      </c>
      <c r="CI58" s="158">
        <v>10</v>
      </c>
      <c r="CJ58" s="158">
        <v>1</v>
      </c>
      <c r="CK58" s="349">
        <v>377</v>
      </c>
      <c r="CL58" s="158">
        <v>0</v>
      </c>
      <c r="CM58" s="158">
        <v>17</v>
      </c>
      <c r="CN58" s="158">
        <v>17</v>
      </c>
      <c r="CO58" s="158">
        <v>9</v>
      </c>
      <c r="CP58" s="158">
        <v>6</v>
      </c>
      <c r="CQ58" s="158">
        <v>8</v>
      </c>
      <c r="CR58" s="158">
        <v>6</v>
      </c>
      <c r="CS58" s="158">
        <v>19</v>
      </c>
      <c r="CT58" s="158">
        <v>12</v>
      </c>
      <c r="CU58" s="349">
        <v>94</v>
      </c>
      <c r="CV58" s="158">
        <v>55</v>
      </c>
      <c r="CW58" s="158">
        <v>71</v>
      </c>
      <c r="CX58" s="158">
        <v>61</v>
      </c>
      <c r="CY58" s="158">
        <v>68</v>
      </c>
      <c r="CZ58" s="158">
        <v>50</v>
      </c>
      <c r="DA58" s="158">
        <v>40</v>
      </c>
      <c r="DB58" s="158">
        <v>50</v>
      </c>
      <c r="DC58" s="158">
        <v>17</v>
      </c>
      <c r="DD58" s="349">
        <v>412</v>
      </c>
      <c r="DE58" s="158">
        <v>68</v>
      </c>
      <c r="DF58" s="158">
        <v>83</v>
      </c>
      <c r="DG58" s="158">
        <v>43</v>
      </c>
      <c r="DH58" s="158">
        <v>34</v>
      </c>
      <c r="DI58" s="158">
        <v>35</v>
      </c>
      <c r="DJ58" s="158">
        <v>17</v>
      </c>
      <c r="DK58" s="158">
        <v>21</v>
      </c>
      <c r="DL58" s="158">
        <v>4</v>
      </c>
      <c r="DM58" s="349">
        <v>305</v>
      </c>
      <c r="DN58" s="158">
        <v>92</v>
      </c>
      <c r="DO58" s="158">
        <v>196</v>
      </c>
      <c r="DP58" s="158">
        <v>119</v>
      </c>
      <c r="DQ58" s="158">
        <v>68</v>
      </c>
      <c r="DR58" s="158">
        <v>42</v>
      </c>
      <c r="DS58" s="158">
        <v>25</v>
      </c>
      <c r="DT58" s="158">
        <v>17</v>
      </c>
      <c r="DU58" s="158">
        <v>0</v>
      </c>
      <c r="DV58" s="349">
        <v>559</v>
      </c>
      <c r="DW58" s="158">
        <v>0</v>
      </c>
      <c r="DX58" s="158">
        <v>0</v>
      </c>
      <c r="DY58" s="158">
        <v>0</v>
      </c>
      <c r="DZ58" s="158">
        <v>0</v>
      </c>
      <c r="EA58" s="158">
        <v>0</v>
      </c>
      <c r="EB58" s="158">
        <v>0</v>
      </c>
      <c r="EC58" s="158">
        <v>0</v>
      </c>
      <c r="ED58" s="158">
        <v>0</v>
      </c>
      <c r="EE58" s="349">
        <v>0</v>
      </c>
      <c r="EF58" s="158">
        <v>160</v>
      </c>
      <c r="EG58" s="158">
        <v>279</v>
      </c>
      <c r="EH58" s="158">
        <v>162</v>
      </c>
      <c r="EI58" s="158">
        <v>102</v>
      </c>
      <c r="EJ58" s="158">
        <v>77</v>
      </c>
      <c r="EK58" s="158">
        <v>42</v>
      </c>
      <c r="EL58" s="158">
        <v>38</v>
      </c>
      <c r="EM58" s="158">
        <v>4</v>
      </c>
      <c r="EN58" s="349">
        <v>864</v>
      </c>
      <c r="EO58" s="158">
        <v>68</v>
      </c>
      <c r="EP58" s="158">
        <v>83</v>
      </c>
      <c r="EQ58" s="158">
        <v>43</v>
      </c>
      <c r="ER58" s="158">
        <v>34</v>
      </c>
      <c r="ES58" s="158">
        <v>35</v>
      </c>
      <c r="ET58" s="158">
        <v>17</v>
      </c>
      <c r="EU58" s="158">
        <v>21</v>
      </c>
      <c r="EV58" s="158">
        <v>4</v>
      </c>
      <c r="EW58" s="349">
        <v>305</v>
      </c>
      <c r="EX58" s="158">
        <v>0</v>
      </c>
      <c r="EY58" s="158">
        <v>1</v>
      </c>
      <c r="EZ58" s="158">
        <v>0</v>
      </c>
      <c r="FA58" s="158">
        <v>0</v>
      </c>
      <c r="FB58" s="158">
        <v>0</v>
      </c>
      <c r="FC58" s="158">
        <v>0</v>
      </c>
      <c r="FD58" s="158">
        <v>0</v>
      </c>
      <c r="FE58" s="158">
        <v>0</v>
      </c>
      <c r="FF58" s="349">
        <v>1</v>
      </c>
      <c r="FG58" s="158">
        <v>4</v>
      </c>
      <c r="FH58" s="158">
        <v>4</v>
      </c>
      <c r="FI58" s="158">
        <v>3</v>
      </c>
      <c r="FJ58" s="158">
        <v>4</v>
      </c>
      <c r="FK58" s="158">
        <v>8</v>
      </c>
      <c r="FL58" s="158">
        <v>0</v>
      </c>
      <c r="FM58" s="158">
        <v>5</v>
      </c>
      <c r="FN58" s="158">
        <v>0</v>
      </c>
      <c r="FO58" s="349">
        <v>28</v>
      </c>
      <c r="FP58" s="158">
        <v>64</v>
      </c>
      <c r="FQ58" s="158">
        <v>78</v>
      </c>
      <c r="FR58" s="158">
        <v>40</v>
      </c>
      <c r="FS58" s="158">
        <v>30</v>
      </c>
      <c r="FT58" s="158">
        <v>27</v>
      </c>
      <c r="FU58" s="158">
        <v>17</v>
      </c>
      <c r="FV58" s="158">
        <v>16</v>
      </c>
      <c r="FW58" s="158">
        <v>4</v>
      </c>
      <c r="FX58" s="349">
        <v>276</v>
      </c>
      <c r="FY58" s="158">
        <v>1</v>
      </c>
      <c r="FZ58" s="158">
        <v>2191</v>
      </c>
      <c r="GA58" s="158">
        <v>8902</v>
      </c>
      <c r="GB58" s="158">
        <v>11392</v>
      </c>
      <c r="GC58" s="158">
        <v>7624</v>
      </c>
      <c r="GD58" s="158">
        <v>5854</v>
      </c>
      <c r="GE58" s="158">
        <v>2743</v>
      </c>
      <c r="GF58" s="158">
        <v>2046</v>
      </c>
      <c r="GG58" s="158">
        <v>189</v>
      </c>
      <c r="GH58" s="349">
        <v>40942</v>
      </c>
      <c r="GI58" s="158">
        <v>3</v>
      </c>
      <c r="GJ58" s="158">
        <v>2976</v>
      </c>
      <c r="GK58" s="158">
        <v>5780</v>
      </c>
      <c r="GL58" s="158">
        <v>4766</v>
      </c>
      <c r="GM58" s="158">
        <v>2445</v>
      </c>
      <c r="GN58" s="158">
        <v>1258</v>
      </c>
      <c r="GO58" s="158">
        <v>508</v>
      </c>
      <c r="GP58" s="158">
        <v>300</v>
      </c>
      <c r="GQ58" s="158">
        <v>29</v>
      </c>
      <c r="GR58" s="349">
        <v>18065</v>
      </c>
      <c r="GS58" s="158">
        <v>3.25</v>
      </c>
      <c r="GT58" s="158">
        <v>4414.75</v>
      </c>
      <c r="GU58" s="158">
        <v>13228.5</v>
      </c>
      <c r="GV58" s="158">
        <v>14961.25</v>
      </c>
      <c r="GW58" s="158">
        <v>9452.25</v>
      </c>
      <c r="GX58" s="158">
        <v>6793</v>
      </c>
      <c r="GY58" s="158">
        <v>3121.25</v>
      </c>
      <c r="GZ58" s="158">
        <v>2264.75</v>
      </c>
      <c r="HA58" s="158">
        <v>207.75</v>
      </c>
      <c r="HB58" s="349">
        <v>54446.75</v>
      </c>
      <c r="HC58" s="395">
        <v>0</v>
      </c>
      <c r="HD58" s="396">
        <v>34.67</v>
      </c>
      <c r="HE58" s="396">
        <v>4.67</v>
      </c>
      <c r="HF58" s="396">
        <v>4.4400000000000004</v>
      </c>
      <c r="HG58" s="396">
        <v>3</v>
      </c>
      <c r="HH58" s="396">
        <v>2.44</v>
      </c>
      <c r="HI58" s="396">
        <v>0</v>
      </c>
      <c r="HJ58" s="396">
        <v>0</v>
      </c>
      <c r="HK58" s="396">
        <v>0</v>
      </c>
      <c r="HL58" s="397">
        <v>49.22</v>
      </c>
      <c r="HM58" s="219">
        <v>1.8</v>
      </c>
      <c r="HN58" s="219">
        <v>2920.1</v>
      </c>
      <c r="HO58" s="219">
        <v>10285.200000000001</v>
      </c>
      <c r="HP58" s="219">
        <v>13294.9</v>
      </c>
      <c r="HQ58" s="219">
        <v>9449.2999999999993</v>
      </c>
      <c r="HR58" s="219">
        <v>8299.6</v>
      </c>
      <c r="HS58" s="219">
        <v>4508.5</v>
      </c>
      <c r="HT58" s="219">
        <v>3774.6</v>
      </c>
      <c r="HU58" s="219">
        <v>415.5</v>
      </c>
      <c r="HV58" s="219">
        <v>52949.5</v>
      </c>
      <c r="HW58" s="457">
        <v>246</v>
      </c>
      <c r="HX58" s="219">
        <v>53195.5</v>
      </c>
      <c r="HY58" s="395">
        <v>3.25</v>
      </c>
      <c r="HZ58" s="219">
        <v>4414.75</v>
      </c>
      <c r="IA58" s="219">
        <v>13228.5</v>
      </c>
      <c r="IB58" s="219">
        <v>14961.25</v>
      </c>
      <c r="IC58" s="219">
        <v>9452.25</v>
      </c>
      <c r="ID58" s="219">
        <v>6793</v>
      </c>
      <c r="IE58" s="219">
        <v>3121.25</v>
      </c>
      <c r="IF58" s="219">
        <v>2264.75</v>
      </c>
      <c r="IG58" s="219">
        <v>207.75</v>
      </c>
      <c r="IH58" s="219">
        <v>54446.75</v>
      </c>
      <c r="II58" s="395">
        <v>0</v>
      </c>
      <c r="IJ58" s="219">
        <v>34.67</v>
      </c>
      <c r="IK58" s="219">
        <v>4.67</v>
      </c>
      <c r="IL58" s="219">
        <v>4.4400000000000004</v>
      </c>
      <c r="IM58" s="219">
        <v>3</v>
      </c>
      <c r="IN58" s="219">
        <v>2.44</v>
      </c>
      <c r="IO58" s="219">
        <v>0</v>
      </c>
      <c r="IP58" s="219">
        <v>0</v>
      </c>
      <c r="IQ58" s="219">
        <v>0</v>
      </c>
      <c r="IR58" s="219">
        <v>49.22</v>
      </c>
      <c r="IS58" s="395">
        <v>2.86</v>
      </c>
      <c r="IT58" s="219">
        <v>1235.07</v>
      </c>
      <c r="IU58" s="219">
        <v>2291.81</v>
      </c>
      <c r="IV58" s="219">
        <v>1311.86</v>
      </c>
      <c r="IW58" s="219">
        <v>407.31</v>
      </c>
      <c r="IX58" s="219">
        <v>146.65</v>
      </c>
      <c r="IY58" s="219">
        <v>24.89</v>
      </c>
      <c r="IZ58" s="219">
        <v>8.57</v>
      </c>
      <c r="JA58" s="219">
        <v>0.54</v>
      </c>
      <c r="JB58" s="219">
        <v>5429.56</v>
      </c>
      <c r="JC58" s="395">
        <v>0.2</v>
      </c>
      <c r="JD58" s="219">
        <v>2096.6999999999998</v>
      </c>
      <c r="JE58" s="219">
        <v>8502.7000000000007</v>
      </c>
      <c r="JF58" s="219">
        <v>12128.8</v>
      </c>
      <c r="JG58" s="219">
        <v>9041.9</v>
      </c>
      <c r="JH58" s="219">
        <v>8120.3</v>
      </c>
      <c r="JI58" s="219">
        <v>4472.5</v>
      </c>
      <c r="JJ58" s="219">
        <v>3760.3</v>
      </c>
      <c r="JK58" s="219">
        <v>414.4</v>
      </c>
      <c r="JL58" s="219">
        <v>48537.8</v>
      </c>
      <c r="JM58" s="457">
        <v>246</v>
      </c>
      <c r="JN58" s="397">
        <v>48783.8</v>
      </c>
      <c r="JP58" s="460"/>
      <c r="JQ58" s="460"/>
      <c r="JR58" s="460"/>
      <c r="JS58" s="460"/>
      <c r="JT58" s="460"/>
      <c r="JU58" s="460"/>
      <c r="JV58" s="460"/>
      <c r="JW58" s="460"/>
      <c r="JX58" s="460"/>
      <c r="JY58" s="460"/>
      <c r="KA58" s="460"/>
      <c r="KB58" s="460"/>
    </row>
    <row r="59" spans="1:288" x14ac:dyDescent="0.2">
      <c r="A59" s="215" t="s">
        <v>80</v>
      </c>
      <c r="B59" s="216" t="s">
        <v>293</v>
      </c>
      <c r="C59" s="217" t="s">
        <v>287</v>
      </c>
      <c r="D59" s="218" t="s">
        <v>79</v>
      </c>
      <c r="E59" s="158">
        <v>29478</v>
      </c>
      <c r="F59" s="158">
        <v>34840</v>
      </c>
      <c r="G59" s="158">
        <v>33015</v>
      </c>
      <c r="H59" s="158">
        <v>24563</v>
      </c>
      <c r="I59" s="158">
        <v>19037</v>
      </c>
      <c r="J59" s="158">
        <v>13040</v>
      </c>
      <c r="K59" s="158">
        <v>11864</v>
      </c>
      <c r="L59" s="158">
        <v>1776</v>
      </c>
      <c r="M59" s="349">
        <v>167613</v>
      </c>
      <c r="N59" s="158">
        <v>880</v>
      </c>
      <c r="O59" s="158">
        <v>428</v>
      </c>
      <c r="P59" s="158">
        <v>333</v>
      </c>
      <c r="Q59" s="158">
        <v>192</v>
      </c>
      <c r="R59" s="158">
        <v>122</v>
      </c>
      <c r="S59" s="158">
        <v>73</v>
      </c>
      <c r="T59" s="158">
        <v>57</v>
      </c>
      <c r="U59" s="158">
        <v>17</v>
      </c>
      <c r="V59" s="349">
        <v>2102</v>
      </c>
      <c r="W59" s="158">
        <v>0</v>
      </c>
      <c r="X59" s="158">
        <v>0</v>
      </c>
      <c r="Y59" s="158">
        <v>0</v>
      </c>
      <c r="Z59" s="158">
        <v>0</v>
      </c>
      <c r="AA59" s="158">
        <v>0</v>
      </c>
      <c r="AB59" s="158">
        <v>0</v>
      </c>
      <c r="AC59" s="158">
        <v>0</v>
      </c>
      <c r="AD59" s="158">
        <v>0</v>
      </c>
      <c r="AE59" s="349">
        <v>0</v>
      </c>
      <c r="AF59" s="158">
        <v>28598</v>
      </c>
      <c r="AG59" s="158">
        <v>34412</v>
      </c>
      <c r="AH59" s="158">
        <v>32682</v>
      </c>
      <c r="AI59" s="158">
        <v>24371</v>
      </c>
      <c r="AJ59" s="158">
        <v>18915</v>
      </c>
      <c r="AK59" s="158">
        <v>12967</v>
      </c>
      <c r="AL59" s="158">
        <v>11807</v>
      </c>
      <c r="AM59" s="158">
        <v>1759</v>
      </c>
      <c r="AN59" s="349">
        <v>165511</v>
      </c>
      <c r="AO59" s="158">
        <v>78</v>
      </c>
      <c r="AP59" s="158">
        <v>153</v>
      </c>
      <c r="AQ59" s="158">
        <v>186</v>
      </c>
      <c r="AR59" s="158">
        <v>186</v>
      </c>
      <c r="AS59" s="158">
        <v>183</v>
      </c>
      <c r="AT59" s="158">
        <v>100</v>
      </c>
      <c r="AU59" s="158">
        <v>112</v>
      </c>
      <c r="AV59" s="158">
        <v>74</v>
      </c>
      <c r="AW59" s="349">
        <v>1072</v>
      </c>
      <c r="AX59" s="158">
        <v>78</v>
      </c>
      <c r="AY59" s="158">
        <v>153</v>
      </c>
      <c r="AZ59" s="158">
        <v>186</v>
      </c>
      <c r="BA59" s="158">
        <v>186</v>
      </c>
      <c r="BB59" s="158">
        <v>183</v>
      </c>
      <c r="BC59" s="158">
        <v>100</v>
      </c>
      <c r="BD59" s="158">
        <v>112</v>
      </c>
      <c r="BE59" s="158">
        <v>74</v>
      </c>
      <c r="BF59" s="158">
        <v>0</v>
      </c>
      <c r="BG59" s="349">
        <v>1072</v>
      </c>
      <c r="BH59" s="158">
        <v>78</v>
      </c>
      <c r="BI59" s="158">
        <v>28673</v>
      </c>
      <c r="BJ59" s="158">
        <v>34445</v>
      </c>
      <c r="BK59" s="158">
        <v>32682</v>
      </c>
      <c r="BL59" s="158">
        <v>24368</v>
      </c>
      <c r="BM59" s="158">
        <v>18832</v>
      </c>
      <c r="BN59" s="158">
        <v>12979</v>
      </c>
      <c r="BO59" s="158">
        <v>11769</v>
      </c>
      <c r="BP59" s="158">
        <v>1685</v>
      </c>
      <c r="BQ59" s="349">
        <v>165511</v>
      </c>
      <c r="BR59" s="158">
        <v>30</v>
      </c>
      <c r="BS59" s="158">
        <v>14710</v>
      </c>
      <c r="BT59" s="158">
        <v>14068</v>
      </c>
      <c r="BU59" s="158">
        <v>10693</v>
      </c>
      <c r="BV59" s="158">
        <v>6606</v>
      </c>
      <c r="BW59" s="158">
        <v>3975</v>
      </c>
      <c r="BX59" s="158">
        <v>2221</v>
      </c>
      <c r="BY59" s="158">
        <v>1582</v>
      </c>
      <c r="BZ59" s="158">
        <v>162</v>
      </c>
      <c r="CA59" s="349">
        <v>54047</v>
      </c>
      <c r="CB59" s="158">
        <v>0</v>
      </c>
      <c r="CC59" s="158">
        <v>156</v>
      </c>
      <c r="CD59" s="158">
        <v>189</v>
      </c>
      <c r="CE59" s="158">
        <v>211</v>
      </c>
      <c r="CF59" s="158">
        <v>145</v>
      </c>
      <c r="CG59" s="158">
        <v>108</v>
      </c>
      <c r="CH59" s="158">
        <v>57</v>
      </c>
      <c r="CI59" s="158">
        <v>41</v>
      </c>
      <c r="CJ59" s="158">
        <v>2</v>
      </c>
      <c r="CK59" s="349">
        <v>909</v>
      </c>
      <c r="CL59" s="158">
        <v>2</v>
      </c>
      <c r="CM59" s="158">
        <v>19</v>
      </c>
      <c r="CN59" s="158">
        <v>26</v>
      </c>
      <c r="CO59" s="158">
        <v>30</v>
      </c>
      <c r="CP59" s="158">
        <v>48</v>
      </c>
      <c r="CQ59" s="158">
        <v>25</v>
      </c>
      <c r="CR59" s="158">
        <v>33</v>
      </c>
      <c r="CS59" s="158">
        <v>66</v>
      </c>
      <c r="CT59" s="158">
        <v>8</v>
      </c>
      <c r="CU59" s="349">
        <v>257</v>
      </c>
      <c r="CV59" s="158">
        <v>250</v>
      </c>
      <c r="CW59" s="158">
        <v>231</v>
      </c>
      <c r="CX59" s="158">
        <v>196</v>
      </c>
      <c r="CY59" s="158">
        <v>150</v>
      </c>
      <c r="CZ59" s="158">
        <v>101</v>
      </c>
      <c r="DA59" s="158">
        <v>73</v>
      </c>
      <c r="DB59" s="158">
        <v>70</v>
      </c>
      <c r="DC59" s="158">
        <v>26</v>
      </c>
      <c r="DD59" s="349">
        <v>1097</v>
      </c>
      <c r="DE59" s="158">
        <v>634</v>
      </c>
      <c r="DF59" s="158">
        <v>555</v>
      </c>
      <c r="DG59" s="158">
        <v>439</v>
      </c>
      <c r="DH59" s="158">
        <v>259</v>
      </c>
      <c r="DI59" s="158">
        <v>148</v>
      </c>
      <c r="DJ59" s="158">
        <v>115</v>
      </c>
      <c r="DK59" s="158">
        <v>157</v>
      </c>
      <c r="DL59" s="158">
        <v>45</v>
      </c>
      <c r="DM59" s="349">
        <v>2352</v>
      </c>
      <c r="DN59" s="158">
        <v>0</v>
      </c>
      <c r="DO59" s="158">
        <v>0</v>
      </c>
      <c r="DP59" s="158">
        <v>0</v>
      </c>
      <c r="DQ59" s="158">
        <v>0</v>
      </c>
      <c r="DR59" s="158">
        <v>0</v>
      </c>
      <c r="DS59" s="158">
        <v>0</v>
      </c>
      <c r="DT59" s="158">
        <v>0</v>
      </c>
      <c r="DU59" s="158">
        <v>0</v>
      </c>
      <c r="DV59" s="349">
        <v>0</v>
      </c>
      <c r="DW59" s="158">
        <v>231</v>
      </c>
      <c r="DX59" s="158">
        <v>130</v>
      </c>
      <c r="DY59" s="158">
        <v>108</v>
      </c>
      <c r="DZ59" s="158">
        <v>75</v>
      </c>
      <c r="EA59" s="158">
        <v>60</v>
      </c>
      <c r="EB59" s="158">
        <v>35</v>
      </c>
      <c r="EC59" s="158">
        <v>50</v>
      </c>
      <c r="ED59" s="158">
        <v>21</v>
      </c>
      <c r="EE59" s="349">
        <v>710</v>
      </c>
      <c r="EF59" s="158">
        <v>865</v>
      </c>
      <c r="EG59" s="158">
        <v>685</v>
      </c>
      <c r="EH59" s="158">
        <v>547</v>
      </c>
      <c r="EI59" s="158">
        <v>334</v>
      </c>
      <c r="EJ59" s="158">
        <v>208</v>
      </c>
      <c r="EK59" s="158">
        <v>150</v>
      </c>
      <c r="EL59" s="158">
        <v>207</v>
      </c>
      <c r="EM59" s="158">
        <v>66</v>
      </c>
      <c r="EN59" s="349">
        <v>3062</v>
      </c>
      <c r="EO59" s="158">
        <v>471</v>
      </c>
      <c r="EP59" s="158">
        <v>349</v>
      </c>
      <c r="EQ59" s="158">
        <v>312</v>
      </c>
      <c r="ER59" s="158">
        <v>197</v>
      </c>
      <c r="ES59" s="158">
        <v>129</v>
      </c>
      <c r="ET59" s="158">
        <v>103</v>
      </c>
      <c r="EU59" s="158">
        <v>132</v>
      </c>
      <c r="EV59" s="158">
        <v>57</v>
      </c>
      <c r="EW59" s="349">
        <v>1750</v>
      </c>
      <c r="EX59" s="158">
        <v>0</v>
      </c>
      <c r="EY59" s="158">
        <v>0</v>
      </c>
      <c r="EZ59" s="158">
        <v>0</v>
      </c>
      <c r="FA59" s="158">
        <v>0</v>
      </c>
      <c r="FB59" s="158">
        <v>0</v>
      </c>
      <c r="FC59" s="158">
        <v>0</v>
      </c>
      <c r="FD59" s="158">
        <v>0</v>
      </c>
      <c r="FE59" s="158">
        <v>0</v>
      </c>
      <c r="FF59" s="349">
        <v>0</v>
      </c>
      <c r="FG59" s="158">
        <v>1</v>
      </c>
      <c r="FH59" s="158">
        <v>1</v>
      </c>
      <c r="FI59" s="158">
        <v>2</v>
      </c>
      <c r="FJ59" s="158">
        <v>2</v>
      </c>
      <c r="FK59" s="158">
        <v>2</v>
      </c>
      <c r="FL59" s="158">
        <v>2</v>
      </c>
      <c r="FM59" s="158">
        <v>1</v>
      </c>
      <c r="FN59" s="158">
        <v>3</v>
      </c>
      <c r="FO59" s="349">
        <v>14</v>
      </c>
      <c r="FP59" s="158">
        <v>470</v>
      </c>
      <c r="FQ59" s="158">
        <v>348</v>
      </c>
      <c r="FR59" s="158">
        <v>310</v>
      </c>
      <c r="FS59" s="158">
        <v>195</v>
      </c>
      <c r="FT59" s="158">
        <v>127</v>
      </c>
      <c r="FU59" s="158">
        <v>101</v>
      </c>
      <c r="FV59" s="158">
        <v>131</v>
      </c>
      <c r="FW59" s="158">
        <v>54</v>
      </c>
      <c r="FX59" s="349">
        <v>1736</v>
      </c>
      <c r="FY59" s="158">
        <v>46</v>
      </c>
      <c r="FZ59" s="158">
        <v>13557</v>
      </c>
      <c r="GA59" s="158">
        <v>20032</v>
      </c>
      <c r="GB59" s="158">
        <v>21640</v>
      </c>
      <c r="GC59" s="158">
        <v>17494</v>
      </c>
      <c r="GD59" s="158">
        <v>14664</v>
      </c>
      <c r="GE59" s="158">
        <v>10633</v>
      </c>
      <c r="GF59" s="158">
        <v>10030</v>
      </c>
      <c r="GG59" s="158">
        <v>1492</v>
      </c>
      <c r="GH59" s="349">
        <v>109588</v>
      </c>
      <c r="GI59" s="158">
        <v>32</v>
      </c>
      <c r="GJ59" s="158">
        <v>15116</v>
      </c>
      <c r="GK59" s="158">
        <v>14413</v>
      </c>
      <c r="GL59" s="158">
        <v>11042</v>
      </c>
      <c r="GM59" s="158">
        <v>6874</v>
      </c>
      <c r="GN59" s="158">
        <v>4168</v>
      </c>
      <c r="GO59" s="158">
        <v>2346</v>
      </c>
      <c r="GP59" s="158">
        <v>1739</v>
      </c>
      <c r="GQ59" s="158">
        <v>193</v>
      </c>
      <c r="GR59" s="349">
        <v>55923</v>
      </c>
      <c r="GS59" s="158">
        <v>69.5</v>
      </c>
      <c r="GT59" s="158">
        <v>25062.5</v>
      </c>
      <c r="GU59" s="158">
        <v>30932.75</v>
      </c>
      <c r="GV59" s="158">
        <v>29995</v>
      </c>
      <c r="GW59" s="158">
        <v>22693.75</v>
      </c>
      <c r="GX59" s="158">
        <v>17828.75</v>
      </c>
      <c r="GY59" s="158">
        <v>12410.5</v>
      </c>
      <c r="GZ59" s="158">
        <v>11355.25</v>
      </c>
      <c r="HA59" s="158">
        <v>1650.5</v>
      </c>
      <c r="HB59" s="349">
        <v>151998.5</v>
      </c>
      <c r="HC59" s="395">
        <v>0</v>
      </c>
      <c r="HD59" s="396">
        <v>7</v>
      </c>
      <c r="HE59" s="396">
        <v>0</v>
      </c>
      <c r="HF59" s="396">
        <v>0</v>
      </c>
      <c r="HG59" s="396">
        <v>0</v>
      </c>
      <c r="HH59" s="396">
        <v>0</v>
      </c>
      <c r="HI59" s="396">
        <v>1</v>
      </c>
      <c r="HJ59" s="396">
        <v>0</v>
      </c>
      <c r="HK59" s="396">
        <v>0</v>
      </c>
      <c r="HL59" s="397">
        <v>8</v>
      </c>
      <c r="HM59" s="219">
        <v>38.6</v>
      </c>
      <c r="HN59" s="219">
        <v>16703.7</v>
      </c>
      <c r="HO59" s="219">
        <v>24058.799999999999</v>
      </c>
      <c r="HP59" s="219">
        <v>26662.2</v>
      </c>
      <c r="HQ59" s="219">
        <v>22693.8</v>
      </c>
      <c r="HR59" s="219">
        <v>21790.7</v>
      </c>
      <c r="HS59" s="219">
        <v>17924.8</v>
      </c>
      <c r="HT59" s="219">
        <v>18925.400000000001</v>
      </c>
      <c r="HU59" s="219">
        <v>3301</v>
      </c>
      <c r="HV59" s="219">
        <v>152099</v>
      </c>
      <c r="HW59" s="457">
        <v>0</v>
      </c>
      <c r="HX59" s="219">
        <v>152099</v>
      </c>
      <c r="HY59" s="395">
        <v>69.5</v>
      </c>
      <c r="HZ59" s="219">
        <v>25062.5</v>
      </c>
      <c r="IA59" s="219">
        <v>30932.75</v>
      </c>
      <c r="IB59" s="219">
        <v>29995</v>
      </c>
      <c r="IC59" s="219">
        <v>22693.75</v>
      </c>
      <c r="ID59" s="219">
        <v>17828.75</v>
      </c>
      <c r="IE59" s="219">
        <v>12410.5</v>
      </c>
      <c r="IF59" s="219">
        <v>11355.25</v>
      </c>
      <c r="IG59" s="219">
        <v>1650.5</v>
      </c>
      <c r="IH59" s="219">
        <v>151998.5</v>
      </c>
      <c r="II59" s="395">
        <v>0</v>
      </c>
      <c r="IJ59" s="219">
        <v>7</v>
      </c>
      <c r="IK59" s="219">
        <v>0</v>
      </c>
      <c r="IL59" s="219">
        <v>0</v>
      </c>
      <c r="IM59" s="219">
        <v>0</v>
      </c>
      <c r="IN59" s="219">
        <v>0</v>
      </c>
      <c r="IO59" s="219">
        <v>1</v>
      </c>
      <c r="IP59" s="219">
        <v>0</v>
      </c>
      <c r="IQ59" s="219">
        <v>0</v>
      </c>
      <c r="IR59" s="219">
        <v>8</v>
      </c>
      <c r="IS59" s="395">
        <v>26.53</v>
      </c>
      <c r="IT59" s="219">
        <v>6244.45</v>
      </c>
      <c r="IU59" s="219">
        <v>4543.04</v>
      </c>
      <c r="IV59" s="219">
        <v>2184.3000000000002</v>
      </c>
      <c r="IW59" s="219">
        <v>882.51</v>
      </c>
      <c r="IX59" s="219">
        <v>386.18</v>
      </c>
      <c r="IY59" s="219">
        <v>137.62</v>
      </c>
      <c r="IZ59" s="219">
        <v>97.19</v>
      </c>
      <c r="JA59" s="219">
        <v>5.46</v>
      </c>
      <c r="JB59" s="219">
        <v>14507.28</v>
      </c>
      <c r="JC59" s="395">
        <v>23.9</v>
      </c>
      <c r="JD59" s="219">
        <v>12540.7</v>
      </c>
      <c r="JE59" s="219">
        <v>20525.3</v>
      </c>
      <c r="JF59" s="219">
        <v>24720.6</v>
      </c>
      <c r="JG59" s="219">
        <v>21811.200000000001</v>
      </c>
      <c r="JH59" s="219">
        <v>21318.7</v>
      </c>
      <c r="JI59" s="219">
        <v>17726</v>
      </c>
      <c r="JJ59" s="219">
        <v>18763.400000000001</v>
      </c>
      <c r="JK59" s="219">
        <v>3290.1</v>
      </c>
      <c r="JL59" s="219">
        <v>140719.9</v>
      </c>
      <c r="JM59" s="457">
        <v>0</v>
      </c>
      <c r="JN59" s="397">
        <v>140719.9</v>
      </c>
      <c r="JP59" s="460"/>
      <c r="JQ59" s="460"/>
      <c r="JR59" s="460"/>
      <c r="JS59" s="460"/>
      <c r="JT59" s="460"/>
      <c r="JU59" s="460"/>
      <c r="JV59" s="460"/>
      <c r="JW59" s="460"/>
      <c r="JX59" s="460"/>
      <c r="JY59" s="460"/>
      <c r="KA59" s="460"/>
      <c r="KB59" s="460"/>
    </row>
    <row r="60" spans="1:288" x14ac:dyDescent="0.2">
      <c r="A60" s="215" t="s">
        <v>82</v>
      </c>
      <c r="B60" s="216" t="s">
        <v>293</v>
      </c>
      <c r="C60" s="217" t="s">
        <v>287</v>
      </c>
      <c r="D60" s="436" t="s">
        <v>81</v>
      </c>
      <c r="E60" s="158">
        <v>32728</v>
      </c>
      <c r="F60" s="158">
        <v>35508</v>
      </c>
      <c r="G60" s="158">
        <v>29596</v>
      </c>
      <c r="H60" s="158">
        <v>20084</v>
      </c>
      <c r="I60" s="158">
        <v>15207</v>
      </c>
      <c r="J60" s="158">
        <v>9035</v>
      </c>
      <c r="K60" s="158">
        <v>7247</v>
      </c>
      <c r="L60" s="158">
        <v>563</v>
      </c>
      <c r="M60" s="349">
        <v>149968</v>
      </c>
      <c r="N60" s="158">
        <v>753</v>
      </c>
      <c r="O60" s="158">
        <v>924</v>
      </c>
      <c r="P60" s="158">
        <v>616</v>
      </c>
      <c r="Q60" s="158">
        <v>283</v>
      </c>
      <c r="R60" s="158">
        <v>161</v>
      </c>
      <c r="S60" s="158">
        <v>73</v>
      </c>
      <c r="T60" s="158">
        <v>48</v>
      </c>
      <c r="U60" s="158">
        <v>9</v>
      </c>
      <c r="V60" s="349">
        <v>2867</v>
      </c>
      <c r="W60" s="158">
        <v>2</v>
      </c>
      <c r="X60" s="158">
        <v>0</v>
      </c>
      <c r="Y60" s="158">
        <v>0</v>
      </c>
      <c r="Z60" s="158">
        <v>1</v>
      </c>
      <c r="AA60" s="158">
        <v>2</v>
      </c>
      <c r="AB60" s="158">
        <v>4</v>
      </c>
      <c r="AC60" s="158">
        <v>1</v>
      </c>
      <c r="AD60" s="158">
        <v>0</v>
      </c>
      <c r="AE60" s="349">
        <v>10</v>
      </c>
      <c r="AF60" s="158">
        <v>31973</v>
      </c>
      <c r="AG60" s="158">
        <v>34584</v>
      </c>
      <c r="AH60" s="158">
        <v>28980</v>
      </c>
      <c r="AI60" s="158">
        <v>19800</v>
      </c>
      <c r="AJ60" s="158">
        <v>15044</v>
      </c>
      <c r="AK60" s="158">
        <v>8958</v>
      </c>
      <c r="AL60" s="158">
        <v>7198</v>
      </c>
      <c r="AM60" s="158">
        <v>554</v>
      </c>
      <c r="AN60" s="349">
        <v>147091</v>
      </c>
      <c r="AO60" s="158">
        <v>94</v>
      </c>
      <c r="AP60" s="158">
        <v>181</v>
      </c>
      <c r="AQ60" s="158">
        <v>176</v>
      </c>
      <c r="AR60" s="158">
        <v>167</v>
      </c>
      <c r="AS60" s="158">
        <v>122</v>
      </c>
      <c r="AT60" s="158">
        <v>83</v>
      </c>
      <c r="AU60" s="158">
        <v>73</v>
      </c>
      <c r="AV60" s="158">
        <v>44</v>
      </c>
      <c r="AW60" s="349">
        <v>940</v>
      </c>
      <c r="AX60" s="158">
        <v>94</v>
      </c>
      <c r="AY60" s="158">
        <v>181</v>
      </c>
      <c r="AZ60" s="158">
        <v>176</v>
      </c>
      <c r="BA60" s="158">
        <v>167</v>
      </c>
      <c r="BB60" s="158">
        <v>122</v>
      </c>
      <c r="BC60" s="158">
        <v>83</v>
      </c>
      <c r="BD60" s="158">
        <v>73</v>
      </c>
      <c r="BE60" s="158">
        <v>44</v>
      </c>
      <c r="BF60" s="158">
        <v>0</v>
      </c>
      <c r="BG60" s="349">
        <v>940</v>
      </c>
      <c r="BH60" s="158">
        <v>94</v>
      </c>
      <c r="BI60" s="158">
        <v>32060</v>
      </c>
      <c r="BJ60" s="158">
        <v>34579</v>
      </c>
      <c r="BK60" s="158">
        <v>28971</v>
      </c>
      <c r="BL60" s="158">
        <v>19755</v>
      </c>
      <c r="BM60" s="158">
        <v>15005</v>
      </c>
      <c r="BN60" s="158">
        <v>8948</v>
      </c>
      <c r="BO60" s="158">
        <v>7169</v>
      </c>
      <c r="BP60" s="158">
        <v>510</v>
      </c>
      <c r="BQ60" s="349">
        <v>147091</v>
      </c>
      <c r="BR60" s="158">
        <v>23</v>
      </c>
      <c r="BS60" s="158">
        <v>16380</v>
      </c>
      <c r="BT60" s="158">
        <v>12833</v>
      </c>
      <c r="BU60" s="158">
        <v>9051</v>
      </c>
      <c r="BV60" s="158">
        <v>5027</v>
      </c>
      <c r="BW60" s="158">
        <v>3104</v>
      </c>
      <c r="BX60" s="158">
        <v>1508</v>
      </c>
      <c r="BY60" s="158">
        <v>965</v>
      </c>
      <c r="BZ60" s="158">
        <v>61</v>
      </c>
      <c r="CA60" s="349">
        <v>48952</v>
      </c>
      <c r="CB60" s="158">
        <v>4</v>
      </c>
      <c r="CC60" s="158">
        <v>192</v>
      </c>
      <c r="CD60" s="158">
        <v>268</v>
      </c>
      <c r="CE60" s="158">
        <v>214</v>
      </c>
      <c r="CF60" s="158">
        <v>111</v>
      </c>
      <c r="CG60" s="158">
        <v>92</v>
      </c>
      <c r="CH60" s="158">
        <v>50</v>
      </c>
      <c r="CI60" s="158">
        <v>25</v>
      </c>
      <c r="CJ60" s="158">
        <v>2</v>
      </c>
      <c r="CK60" s="349">
        <v>958</v>
      </c>
      <c r="CL60" s="158">
        <v>0</v>
      </c>
      <c r="CM60" s="158">
        <v>20</v>
      </c>
      <c r="CN60" s="158">
        <v>30</v>
      </c>
      <c r="CO60" s="158">
        <v>23</v>
      </c>
      <c r="CP60" s="158">
        <v>30</v>
      </c>
      <c r="CQ60" s="158">
        <v>28</v>
      </c>
      <c r="CR60" s="158">
        <v>22</v>
      </c>
      <c r="CS60" s="158">
        <v>45</v>
      </c>
      <c r="CT60" s="158">
        <v>7</v>
      </c>
      <c r="CU60" s="349">
        <v>205</v>
      </c>
      <c r="CV60" s="158">
        <v>153</v>
      </c>
      <c r="CW60" s="158">
        <v>211</v>
      </c>
      <c r="CX60" s="158">
        <v>198</v>
      </c>
      <c r="CY60" s="158">
        <v>154</v>
      </c>
      <c r="CZ60" s="158">
        <v>116</v>
      </c>
      <c r="DA60" s="158">
        <v>65</v>
      </c>
      <c r="DB60" s="158">
        <v>45</v>
      </c>
      <c r="DC60" s="158">
        <v>8</v>
      </c>
      <c r="DD60" s="349">
        <v>950</v>
      </c>
      <c r="DE60" s="158">
        <v>0</v>
      </c>
      <c r="DF60" s="158">
        <v>0</v>
      </c>
      <c r="DG60" s="158">
        <v>0</v>
      </c>
      <c r="DH60" s="158">
        <v>0</v>
      </c>
      <c r="DI60" s="158">
        <v>0</v>
      </c>
      <c r="DJ60" s="158">
        <v>0</v>
      </c>
      <c r="DK60" s="158">
        <v>0</v>
      </c>
      <c r="DL60" s="158">
        <v>0</v>
      </c>
      <c r="DM60" s="349">
        <v>0</v>
      </c>
      <c r="DN60" s="158">
        <v>755</v>
      </c>
      <c r="DO60" s="158">
        <v>656</v>
      </c>
      <c r="DP60" s="158">
        <v>466</v>
      </c>
      <c r="DQ60" s="158">
        <v>243</v>
      </c>
      <c r="DR60" s="158">
        <v>184</v>
      </c>
      <c r="DS60" s="158">
        <v>100</v>
      </c>
      <c r="DT60" s="158">
        <v>98</v>
      </c>
      <c r="DU60" s="158">
        <v>11</v>
      </c>
      <c r="DV60" s="349">
        <v>2513</v>
      </c>
      <c r="DW60" s="158">
        <v>155</v>
      </c>
      <c r="DX60" s="158">
        <v>111</v>
      </c>
      <c r="DY60" s="158">
        <v>105</v>
      </c>
      <c r="DZ60" s="158">
        <v>48</v>
      </c>
      <c r="EA60" s="158">
        <v>62</v>
      </c>
      <c r="EB60" s="158">
        <v>40</v>
      </c>
      <c r="EC60" s="158">
        <v>24</v>
      </c>
      <c r="ED60" s="158">
        <v>4</v>
      </c>
      <c r="EE60" s="349">
        <v>549</v>
      </c>
      <c r="EF60" s="158">
        <v>910</v>
      </c>
      <c r="EG60" s="158">
        <v>767</v>
      </c>
      <c r="EH60" s="158">
        <v>571</v>
      </c>
      <c r="EI60" s="158">
        <v>291</v>
      </c>
      <c r="EJ60" s="158">
        <v>246</v>
      </c>
      <c r="EK60" s="158">
        <v>140</v>
      </c>
      <c r="EL60" s="158">
        <v>122</v>
      </c>
      <c r="EM60" s="158">
        <v>15</v>
      </c>
      <c r="EN60" s="349">
        <v>3062</v>
      </c>
      <c r="EO60" s="158">
        <v>476</v>
      </c>
      <c r="EP60" s="158">
        <v>440</v>
      </c>
      <c r="EQ60" s="158">
        <v>354</v>
      </c>
      <c r="ER60" s="158">
        <v>170</v>
      </c>
      <c r="ES60" s="158">
        <v>167</v>
      </c>
      <c r="ET60" s="158">
        <v>97</v>
      </c>
      <c r="EU60" s="158">
        <v>86</v>
      </c>
      <c r="EV60" s="158">
        <v>12</v>
      </c>
      <c r="EW60" s="349">
        <v>1802</v>
      </c>
      <c r="EX60" s="158">
        <v>0</v>
      </c>
      <c r="EY60" s="158">
        <v>0</v>
      </c>
      <c r="EZ60" s="158">
        <v>0</v>
      </c>
      <c r="FA60" s="158">
        <v>0</v>
      </c>
      <c r="FB60" s="158">
        <v>0</v>
      </c>
      <c r="FC60" s="158">
        <v>0</v>
      </c>
      <c r="FD60" s="158">
        <v>0</v>
      </c>
      <c r="FE60" s="158">
        <v>0</v>
      </c>
      <c r="FF60" s="349">
        <v>0</v>
      </c>
      <c r="FG60" s="158">
        <v>4</v>
      </c>
      <c r="FH60" s="158">
        <v>6</v>
      </c>
      <c r="FI60" s="158">
        <v>6</v>
      </c>
      <c r="FJ60" s="158">
        <v>2</v>
      </c>
      <c r="FK60" s="158">
        <v>4</v>
      </c>
      <c r="FL60" s="158">
        <v>2</v>
      </c>
      <c r="FM60" s="158">
        <v>2</v>
      </c>
      <c r="FN60" s="158">
        <v>0</v>
      </c>
      <c r="FO60" s="349">
        <v>26</v>
      </c>
      <c r="FP60" s="158">
        <v>472</v>
      </c>
      <c r="FQ60" s="158">
        <v>434</v>
      </c>
      <c r="FR60" s="158">
        <v>348</v>
      </c>
      <c r="FS60" s="158">
        <v>168</v>
      </c>
      <c r="FT60" s="158">
        <v>163</v>
      </c>
      <c r="FU60" s="158">
        <v>95</v>
      </c>
      <c r="FV60" s="158">
        <v>84</v>
      </c>
      <c r="FW60" s="158">
        <v>12</v>
      </c>
      <c r="FX60" s="349">
        <v>1776</v>
      </c>
      <c r="FY60" s="158">
        <v>67</v>
      </c>
      <c r="FZ60" s="158">
        <v>14557</v>
      </c>
      <c r="GA60" s="158">
        <v>20680</v>
      </c>
      <c r="GB60" s="158">
        <v>19111</v>
      </c>
      <c r="GC60" s="158">
        <v>14295</v>
      </c>
      <c r="GD60" s="158">
        <v>11533</v>
      </c>
      <c r="GE60" s="158">
        <v>7228</v>
      </c>
      <c r="GF60" s="158">
        <v>6012</v>
      </c>
      <c r="GG60" s="158">
        <v>425</v>
      </c>
      <c r="GH60" s="349">
        <v>93908</v>
      </c>
      <c r="GI60" s="158">
        <v>27</v>
      </c>
      <c r="GJ60" s="158">
        <v>17503</v>
      </c>
      <c r="GK60" s="158">
        <v>13899</v>
      </c>
      <c r="GL60" s="158">
        <v>9860</v>
      </c>
      <c r="GM60" s="158">
        <v>5460</v>
      </c>
      <c r="GN60" s="158">
        <v>3472</v>
      </c>
      <c r="GO60" s="158">
        <v>1720</v>
      </c>
      <c r="GP60" s="158">
        <v>1157</v>
      </c>
      <c r="GQ60" s="158">
        <v>85</v>
      </c>
      <c r="GR60" s="349">
        <v>53183</v>
      </c>
      <c r="GS60" s="158">
        <v>87.25</v>
      </c>
      <c r="GT60" s="158">
        <v>27752.5</v>
      </c>
      <c r="GU60" s="158">
        <v>31163.25</v>
      </c>
      <c r="GV60" s="158">
        <v>26572</v>
      </c>
      <c r="GW60" s="158">
        <v>18415.25</v>
      </c>
      <c r="GX60" s="158">
        <v>14173</v>
      </c>
      <c r="GY60" s="158">
        <v>8541.75</v>
      </c>
      <c r="GZ60" s="158">
        <v>6884.25</v>
      </c>
      <c r="HA60" s="158">
        <v>490</v>
      </c>
      <c r="HB60" s="349">
        <v>134079.25</v>
      </c>
      <c r="HC60" s="395">
        <v>0</v>
      </c>
      <c r="HD60" s="396">
        <v>1</v>
      </c>
      <c r="HE60" s="396">
        <v>0</v>
      </c>
      <c r="HF60" s="396">
        <v>0</v>
      </c>
      <c r="HG60" s="396">
        <v>0.5</v>
      </c>
      <c r="HH60" s="396">
        <v>0</v>
      </c>
      <c r="HI60" s="396">
        <v>0</v>
      </c>
      <c r="HJ60" s="396">
        <v>0</v>
      </c>
      <c r="HK60" s="396">
        <v>0</v>
      </c>
      <c r="HL60" s="397">
        <v>1.5</v>
      </c>
      <c r="HM60" s="219">
        <v>48.5</v>
      </c>
      <c r="HN60" s="219">
        <v>18501</v>
      </c>
      <c r="HO60" s="219">
        <v>24238.1</v>
      </c>
      <c r="HP60" s="219">
        <v>23619.599999999999</v>
      </c>
      <c r="HQ60" s="219">
        <v>18414.8</v>
      </c>
      <c r="HR60" s="219">
        <v>17322.599999999999</v>
      </c>
      <c r="HS60" s="219">
        <v>12338.1</v>
      </c>
      <c r="HT60" s="219">
        <v>11473.8</v>
      </c>
      <c r="HU60" s="219">
        <v>980</v>
      </c>
      <c r="HV60" s="219">
        <v>126936.5</v>
      </c>
      <c r="HW60" s="457">
        <v>119.4</v>
      </c>
      <c r="HX60" s="219">
        <v>127055.9</v>
      </c>
      <c r="HY60" s="395">
        <v>87.25</v>
      </c>
      <c r="HZ60" s="219">
        <v>27752.5</v>
      </c>
      <c r="IA60" s="219">
        <v>31163.25</v>
      </c>
      <c r="IB60" s="219">
        <v>26572</v>
      </c>
      <c r="IC60" s="219">
        <v>18415.25</v>
      </c>
      <c r="ID60" s="219">
        <v>14173</v>
      </c>
      <c r="IE60" s="219">
        <v>8541.75</v>
      </c>
      <c r="IF60" s="219">
        <v>6884.25</v>
      </c>
      <c r="IG60" s="219">
        <v>490</v>
      </c>
      <c r="IH60" s="219">
        <v>134079.25</v>
      </c>
      <c r="II60" s="395">
        <v>0</v>
      </c>
      <c r="IJ60" s="219">
        <v>1</v>
      </c>
      <c r="IK60" s="219">
        <v>0</v>
      </c>
      <c r="IL60" s="219">
        <v>0</v>
      </c>
      <c r="IM60" s="219">
        <v>0.5</v>
      </c>
      <c r="IN60" s="219">
        <v>0</v>
      </c>
      <c r="IO60" s="219">
        <v>0</v>
      </c>
      <c r="IP60" s="219">
        <v>0</v>
      </c>
      <c r="IQ60" s="219">
        <v>0</v>
      </c>
      <c r="IR60" s="219">
        <v>1.5</v>
      </c>
      <c r="IS60" s="395">
        <v>21.1</v>
      </c>
      <c r="IT60" s="219">
        <v>8621.41</v>
      </c>
      <c r="IU60" s="219">
        <v>4654.58</v>
      </c>
      <c r="IV60" s="219">
        <v>1886.3</v>
      </c>
      <c r="IW60" s="219">
        <v>713.13</v>
      </c>
      <c r="IX60" s="219">
        <v>295.20999999999998</v>
      </c>
      <c r="IY60" s="219">
        <v>93.66</v>
      </c>
      <c r="IZ60" s="219">
        <v>40.46</v>
      </c>
      <c r="JA60" s="219">
        <v>1.03</v>
      </c>
      <c r="JB60" s="219">
        <v>16326.88</v>
      </c>
      <c r="JC60" s="395">
        <v>36.799999999999997</v>
      </c>
      <c r="JD60" s="219">
        <v>12753.4</v>
      </c>
      <c r="JE60" s="219">
        <v>20617.900000000001</v>
      </c>
      <c r="JF60" s="219">
        <v>21942.799999999999</v>
      </c>
      <c r="JG60" s="219">
        <v>17701.599999999999</v>
      </c>
      <c r="JH60" s="219">
        <v>16961.7</v>
      </c>
      <c r="JI60" s="219">
        <v>12202.8</v>
      </c>
      <c r="JJ60" s="219">
        <v>11406.3</v>
      </c>
      <c r="JK60" s="219">
        <v>977.9</v>
      </c>
      <c r="JL60" s="219">
        <v>114601.2</v>
      </c>
      <c r="JM60" s="457">
        <v>119.4</v>
      </c>
      <c r="JN60" s="397">
        <v>114720.6</v>
      </c>
      <c r="JP60" s="460"/>
      <c r="JQ60" s="460"/>
      <c r="JR60" s="460"/>
      <c r="JS60" s="460"/>
      <c r="JT60" s="460"/>
      <c r="JU60" s="460"/>
      <c r="JV60" s="460"/>
      <c r="JW60" s="460"/>
      <c r="JX60" s="460"/>
      <c r="JY60" s="460"/>
      <c r="KA60" s="460"/>
      <c r="KB60" s="460"/>
    </row>
    <row r="61" spans="1:288" x14ac:dyDescent="0.2">
      <c r="A61" s="215" t="s">
        <v>241</v>
      </c>
      <c r="B61" s="216" t="s">
        <v>285</v>
      </c>
      <c r="C61" s="217" t="s">
        <v>288</v>
      </c>
      <c r="D61" s="218" t="s">
        <v>240</v>
      </c>
      <c r="E61" s="158">
        <v>26542</v>
      </c>
      <c r="F61" s="158">
        <v>10016</v>
      </c>
      <c r="G61" s="158">
        <v>6129</v>
      </c>
      <c r="H61" s="158">
        <v>3658</v>
      </c>
      <c r="I61" s="158">
        <v>1738</v>
      </c>
      <c r="J61" s="158">
        <v>514</v>
      </c>
      <c r="K61" s="158">
        <v>213</v>
      </c>
      <c r="L61" s="158">
        <v>25</v>
      </c>
      <c r="M61" s="349">
        <v>48835</v>
      </c>
      <c r="N61" s="158">
        <v>271</v>
      </c>
      <c r="O61" s="158">
        <v>84</v>
      </c>
      <c r="P61" s="158">
        <v>83</v>
      </c>
      <c r="Q61" s="158">
        <v>27</v>
      </c>
      <c r="R61" s="158">
        <v>12</v>
      </c>
      <c r="S61" s="158">
        <v>5</v>
      </c>
      <c r="T61" s="158">
        <v>1</v>
      </c>
      <c r="U61" s="158">
        <v>0</v>
      </c>
      <c r="V61" s="349">
        <v>483</v>
      </c>
      <c r="W61" s="158">
        <v>0</v>
      </c>
      <c r="X61" s="158">
        <v>0</v>
      </c>
      <c r="Y61" s="158">
        <v>0</v>
      </c>
      <c r="Z61" s="158">
        <v>0</v>
      </c>
      <c r="AA61" s="158">
        <v>0</v>
      </c>
      <c r="AB61" s="158">
        <v>0</v>
      </c>
      <c r="AC61" s="158">
        <v>0</v>
      </c>
      <c r="AD61" s="158">
        <v>0</v>
      </c>
      <c r="AE61" s="349">
        <v>0</v>
      </c>
      <c r="AF61" s="158">
        <v>26271</v>
      </c>
      <c r="AG61" s="158">
        <v>9932</v>
      </c>
      <c r="AH61" s="158">
        <v>6046</v>
      </c>
      <c r="AI61" s="158">
        <v>3631</v>
      </c>
      <c r="AJ61" s="158">
        <v>1726</v>
      </c>
      <c r="AK61" s="158">
        <v>509</v>
      </c>
      <c r="AL61" s="158">
        <v>212</v>
      </c>
      <c r="AM61" s="158">
        <v>25</v>
      </c>
      <c r="AN61" s="349">
        <v>48352</v>
      </c>
      <c r="AO61" s="158">
        <v>45</v>
      </c>
      <c r="AP61" s="158">
        <v>46</v>
      </c>
      <c r="AQ61" s="158">
        <v>43</v>
      </c>
      <c r="AR61" s="158">
        <v>25</v>
      </c>
      <c r="AS61" s="158">
        <v>12</v>
      </c>
      <c r="AT61" s="158">
        <v>3</v>
      </c>
      <c r="AU61" s="158">
        <v>16</v>
      </c>
      <c r="AV61" s="158">
        <v>10</v>
      </c>
      <c r="AW61" s="349">
        <v>200</v>
      </c>
      <c r="AX61" s="158">
        <v>45</v>
      </c>
      <c r="AY61" s="158">
        <v>46</v>
      </c>
      <c r="AZ61" s="158">
        <v>43</v>
      </c>
      <c r="BA61" s="158">
        <v>25</v>
      </c>
      <c r="BB61" s="158">
        <v>12</v>
      </c>
      <c r="BC61" s="158">
        <v>3</v>
      </c>
      <c r="BD61" s="158">
        <v>16</v>
      </c>
      <c r="BE61" s="158">
        <v>10</v>
      </c>
      <c r="BF61" s="158">
        <v>0</v>
      </c>
      <c r="BG61" s="349">
        <v>200</v>
      </c>
      <c r="BH61" s="158">
        <v>45</v>
      </c>
      <c r="BI61" s="158">
        <v>26272</v>
      </c>
      <c r="BJ61" s="158">
        <v>9929</v>
      </c>
      <c r="BK61" s="158">
        <v>6028</v>
      </c>
      <c r="BL61" s="158">
        <v>3618</v>
      </c>
      <c r="BM61" s="158">
        <v>1717</v>
      </c>
      <c r="BN61" s="158">
        <v>522</v>
      </c>
      <c r="BO61" s="158">
        <v>206</v>
      </c>
      <c r="BP61" s="158">
        <v>15</v>
      </c>
      <c r="BQ61" s="349">
        <v>48352</v>
      </c>
      <c r="BR61" s="158">
        <v>10</v>
      </c>
      <c r="BS61" s="158">
        <v>12391</v>
      </c>
      <c r="BT61" s="158">
        <v>3243</v>
      </c>
      <c r="BU61" s="158">
        <v>1656</v>
      </c>
      <c r="BV61" s="158">
        <v>712</v>
      </c>
      <c r="BW61" s="158">
        <v>274</v>
      </c>
      <c r="BX61" s="158">
        <v>70</v>
      </c>
      <c r="BY61" s="158">
        <v>30</v>
      </c>
      <c r="BZ61" s="158">
        <v>0</v>
      </c>
      <c r="CA61" s="349">
        <v>18386</v>
      </c>
      <c r="CB61" s="158">
        <v>1</v>
      </c>
      <c r="CC61" s="158">
        <v>194</v>
      </c>
      <c r="CD61" s="158">
        <v>93</v>
      </c>
      <c r="CE61" s="158">
        <v>58</v>
      </c>
      <c r="CF61" s="158">
        <v>32</v>
      </c>
      <c r="CG61" s="158">
        <v>15</v>
      </c>
      <c r="CH61" s="158">
        <v>0</v>
      </c>
      <c r="CI61" s="158">
        <v>0</v>
      </c>
      <c r="CJ61" s="158">
        <v>0</v>
      </c>
      <c r="CK61" s="349">
        <v>393</v>
      </c>
      <c r="CL61" s="158">
        <v>0</v>
      </c>
      <c r="CM61" s="158">
        <v>17</v>
      </c>
      <c r="CN61" s="158">
        <v>11</v>
      </c>
      <c r="CO61" s="158">
        <v>10</v>
      </c>
      <c r="CP61" s="158">
        <v>4</v>
      </c>
      <c r="CQ61" s="158">
        <v>4</v>
      </c>
      <c r="CR61" s="158">
        <v>13</v>
      </c>
      <c r="CS61" s="158">
        <v>13</v>
      </c>
      <c r="CT61" s="158">
        <v>4</v>
      </c>
      <c r="CU61" s="349">
        <v>76</v>
      </c>
      <c r="CV61" s="158">
        <v>112</v>
      </c>
      <c r="CW61" s="158">
        <v>53</v>
      </c>
      <c r="CX61" s="158">
        <v>26</v>
      </c>
      <c r="CY61" s="158">
        <v>10</v>
      </c>
      <c r="CZ61" s="158">
        <v>5</v>
      </c>
      <c r="DA61" s="158">
        <v>0</v>
      </c>
      <c r="DB61" s="158">
        <v>1</v>
      </c>
      <c r="DC61" s="158">
        <v>2</v>
      </c>
      <c r="DD61" s="349">
        <v>209</v>
      </c>
      <c r="DE61" s="158">
        <v>425</v>
      </c>
      <c r="DF61" s="158">
        <v>93</v>
      </c>
      <c r="DG61" s="158">
        <v>54</v>
      </c>
      <c r="DH61" s="158">
        <v>27</v>
      </c>
      <c r="DI61" s="158">
        <v>11</v>
      </c>
      <c r="DJ61" s="158">
        <v>3</v>
      </c>
      <c r="DK61" s="158">
        <v>2</v>
      </c>
      <c r="DL61" s="158">
        <v>1</v>
      </c>
      <c r="DM61" s="349">
        <v>616</v>
      </c>
      <c r="DN61" s="158">
        <v>360</v>
      </c>
      <c r="DO61" s="158">
        <v>94</v>
      </c>
      <c r="DP61" s="158">
        <v>52</v>
      </c>
      <c r="DQ61" s="158">
        <v>22</v>
      </c>
      <c r="DR61" s="158">
        <v>9</v>
      </c>
      <c r="DS61" s="158">
        <v>1</v>
      </c>
      <c r="DT61" s="158">
        <v>0</v>
      </c>
      <c r="DU61" s="158">
        <v>0</v>
      </c>
      <c r="DV61" s="349">
        <v>538</v>
      </c>
      <c r="DW61" s="158">
        <v>119</v>
      </c>
      <c r="DX61" s="158">
        <v>28</v>
      </c>
      <c r="DY61" s="158">
        <v>11</v>
      </c>
      <c r="DZ61" s="158">
        <v>3</v>
      </c>
      <c r="EA61" s="158">
        <v>4</v>
      </c>
      <c r="EB61" s="158">
        <v>2</v>
      </c>
      <c r="EC61" s="158">
        <v>0</v>
      </c>
      <c r="ED61" s="158">
        <v>0</v>
      </c>
      <c r="EE61" s="349">
        <v>167</v>
      </c>
      <c r="EF61" s="158">
        <v>904</v>
      </c>
      <c r="EG61" s="158">
        <v>215</v>
      </c>
      <c r="EH61" s="158">
        <v>117</v>
      </c>
      <c r="EI61" s="158">
        <v>52</v>
      </c>
      <c r="EJ61" s="158">
        <v>24</v>
      </c>
      <c r="EK61" s="158">
        <v>6</v>
      </c>
      <c r="EL61" s="158">
        <v>2</v>
      </c>
      <c r="EM61" s="158">
        <v>1</v>
      </c>
      <c r="EN61" s="349">
        <v>1321</v>
      </c>
      <c r="EO61" s="158">
        <v>396</v>
      </c>
      <c r="EP61" s="158">
        <v>90</v>
      </c>
      <c r="EQ61" s="158">
        <v>59</v>
      </c>
      <c r="ER61" s="158">
        <v>26</v>
      </c>
      <c r="ES61" s="158">
        <v>13</v>
      </c>
      <c r="ET61" s="158">
        <v>5</v>
      </c>
      <c r="EU61" s="158">
        <v>0</v>
      </c>
      <c r="EV61" s="158">
        <v>1</v>
      </c>
      <c r="EW61" s="349">
        <v>590</v>
      </c>
      <c r="EX61" s="158">
        <v>0</v>
      </c>
      <c r="EY61" s="158">
        <v>0</v>
      </c>
      <c r="EZ61" s="158">
        <v>0</v>
      </c>
      <c r="FA61" s="158">
        <v>0</v>
      </c>
      <c r="FB61" s="158">
        <v>0</v>
      </c>
      <c r="FC61" s="158">
        <v>0</v>
      </c>
      <c r="FD61" s="158">
        <v>0</v>
      </c>
      <c r="FE61" s="158">
        <v>0</v>
      </c>
      <c r="FF61" s="349">
        <v>0</v>
      </c>
      <c r="FG61" s="158">
        <v>16</v>
      </c>
      <c r="FH61" s="158">
        <v>10</v>
      </c>
      <c r="FI61" s="158">
        <v>8</v>
      </c>
      <c r="FJ61" s="158">
        <v>6</v>
      </c>
      <c r="FK61" s="158">
        <v>2</v>
      </c>
      <c r="FL61" s="158">
        <v>0</v>
      </c>
      <c r="FM61" s="158">
        <v>0</v>
      </c>
      <c r="FN61" s="158">
        <v>0</v>
      </c>
      <c r="FO61" s="349">
        <v>42</v>
      </c>
      <c r="FP61" s="158">
        <v>380</v>
      </c>
      <c r="FQ61" s="158">
        <v>80</v>
      </c>
      <c r="FR61" s="158">
        <v>51</v>
      </c>
      <c r="FS61" s="158">
        <v>20</v>
      </c>
      <c r="FT61" s="158">
        <v>11</v>
      </c>
      <c r="FU61" s="158">
        <v>5</v>
      </c>
      <c r="FV61" s="158">
        <v>0</v>
      </c>
      <c r="FW61" s="158">
        <v>1</v>
      </c>
      <c r="FX61" s="349">
        <v>548</v>
      </c>
      <c r="FY61" s="158">
        <v>34</v>
      </c>
      <c r="FZ61" s="158">
        <v>13188</v>
      </c>
      <c r="GA61" s="158">
        <v>6458</v>
      </c>
      <c r="GB61" s="158">
        <v>4241</v>
      </c>
      <c r="GC61" s="158">
        <v>2845</v>
      </c>
      <c r="GD61" s="158">
        <v>1411</v>
      </c>
      <c r="GE61" s="158">
        <v>436</v>
      </c>
      <c r="GF61" s="158">
        <v>163</v>
      </c>
      <c r="GG61" s="158">
        <v>11</v>
      </c>
      <c r="GH61" s="349">
        <v>28787</v>
      </c>
      <c r="GI61" s="158">
        <v>11</v>
      </c>
      <c r="GJ61" s="158">
        <v>13084</v>
      </c>
      <c r="GK61" s="158">
        <v>3471</v>
      </c>
      <c r="GL61" s="158">
        <v>1787</v>
      </c>
      <c r="GM61" s="158">
        <v>773</v>
      </c>
      <c r="GN61" s="158">
        <v>306</v>
      </c>
      <c r="GO61" s="158">
        <v>86</v>
      </c>
      <c r="GP61" s="158">
        <v>43</v>
      </c>
      <c r="GQ61" s="158">
        <v>4</v>
      </c>
      <c r="GR61" s="349">
        <v>19565</v>
      </c>
      <c r="GS61" s="158">
        <v>42.25</v>
      </c>
      <c r="GT61" s="158">
        <v>22815.25</v>
      </c>
      <c r="GU61" s="158">
        <v>9008.5</v>
      </c>
      <c r="GV61" s="158">
        <v>5548</v>
      </c>
      <c r="GW61" s="158">
        <v>3409.5</v>
      </c>
      <c r="GX61" s="158">
        <v>1635.75</v>
      </c>
      <c r="GY61" s="158">
        <v>498</v>
      </c>
      <c r="GZ61" s="158">
        <v>192</v>
      </c>
      <c r="HA61" s="158">
        <v>13</v>
      </c>
      <c r="HB61" s="349">
        <v>43162.25</v>
      </c>
      <c r="HC61" s="395">
        <v>0</v>
      </c>
      <c r="HD61" s="396">
        <v>0</v>
      </c>
      <c r="HE61" s="396">
        <v>0</v>
      </c>
      <c r="HF61" s="396">
        <v>0</v>
      </c>
      <c r="HG61" s="396">
        <v>0</v>
      </c>
      <c r="HH61" s="396">
        <v>0</v>
      </c>
      <c r="HI61" s="396">
        <v>0</v>
      </c>
      <c r="HJ61" s="396">
        <v>0</v>
      </c>
      <c r="HK61" s="396">
        <v>0</v>
      </c>
      <c r="HL61" s="397">
        <v>0</v>
      </c>
      <c r="HM61" s="219">
        <v>23.5</v>
      </c>
      <c r="HN61" s="219">
        <v>15210.2</v>
      </c>
      <c r="HO61" s="219">
        <v>7006.6</v>
      </c>
      <c r="HP61" s="219">
        <v>4931.6000000000004</v>
      </c>
      <c r="HQ61" s="219">
        <v>3409.5</v>
      </c>
      <c r="HR61" s="219">
        <v>1999.3</v>
      </c>
      <c r="HS61" s="219">
        <v>719.3</v>
      </c>
      <c r="HT61" s="219">
        <v>320</v>
      </c>
      <c r="HU61" s="219">
        <v>26</v>
      </c>
      <c r="HV61" s="219">
        <v>33646</v>
      </c>
      <c r="HW61" s="457">
        <v>0</v>
      </c>
      <c r="HX61" s="219">
        <v>33646</v>
      </c>
      <c r="HY61" s="395">
        <v>42.25</v>
      </c>
      <c r="HZ61" s="219">
        <v>22815.25</v>
      </c>
      <c r="IA61" s="219">
        <v>9008.5</v>
      </c>
      <c r="IB61" s="219">
        <v>5548</v>
      </c>
      <c r="IC61" s="219">
        <v>3409.5</v>
      </c>
      <c r="ID61" s="219">
        <v>1635.75</v>
      </c>
      <c r="IE61" s="219">
        <v>498</v>
      </c>
      <c r="IF61" s="219">
        <v>192</v>
      </c>
      <c r="IG61" s="219">
        <v>13</v>
      </c>
      <c r="IH61" s="219">
        <v>43162.25</v>
      </c>
      <c r="II61" s="395">
        <v>0</v>
      </c>
      <c r="IJ61" s="219">
        <v>0</v>
      </c>
      <c r="IK61" s="219">
        <v>0</v>
      </c>
      <c r="IL61" s="219">
        <v>0</v>
      </c>
      <c r="IM61" s="219">
        <v>0</v>
      </c>
      <c r="IN61" s="219">
        <v>0</v>
      </c>
      <c r="IO61" s="219">
        <v>0</v>
      </c>
      <c r="IP61" s="219">
        <v>0</v>
      </c>
      <c r="IQ61" s="219">
        <v>0</v>
      </c>
      <c r="IR61" s="219">
        <v>0</v>
      </c>
      <c r="IS61" s="395">
        <v>11.36</v>
      </c>
      <c r="IT61" s="219">
        <v>6510.69</v>
      </c>
      <c r="IU61" s="219">
        <v>911.6</v>
      </c>
      <c r="IV61" s="219">
        <v>315.22000000000003</v>
      </c>
      <c r="IW61" s="219">
        <v>101.3</v>
      </c>
      <c r="IX61" s="219">
        <v>27.05</v>
      </c>
      <c r="IY61" s="219">
        <v>5.09</v>
      </c>
      <c r="IZ61" s="219">
        <v>0.01</v>
      </c>
      <c r="JA61" s="219">
        <v>0</v>
      </c>
      <c r="JB61" s="219">
        <v>7882.32</v>
      </c>
      <c r="JC61" s="395">
        <v>17.2</v>
      </c>
      <c r="JD61" s="219">
        <v>10869.7</v>
      </c>
      <c r="JE61" s="219">
        <v>6297.6</v>
      </c>
      <c r="JF61" s="219">
        <v>4651.3999999999996</v>
      </c>
      <c r="JG61" s="219">
        <v>3308.2</v>
      </c>
      <c r="JH61" s="219">
        <v>1966.2</v>
      </c>
      <c r="JI61" s="219">
        <v>712</v>
      </c>
      <c r="JJ61" s="219">
        <v>320</v>
      </c>
      <c r="JK61" s="219">
        <v>26</v>
      </c>
      <c r="JL61" s="219">
        <v>28168.3</v>
      </c>
      <c r="JM61" s="457">
        <v>0</v>
      </c>
      <c r="JN61" s="397">
        <v>28168.3</v>
      </c>
      <c r="JP61" s="460"/>
      <c r="JQ61" s="460"/>
      <c r="JR61" s="460"/>
      <c r="JS61" s="460"/>
      <c r="JT61" s="460"/>
      <c r="JU61" s="460"/>
      <c r="JV61" s="460"/>
      <c r="JW61" s="460"/>
      <c r="JX61" s="460"/>
      <c r="JY61" s="460"/>
      <c r="KA61" s="460"/>
      <c r="KB61" s="460"/>
    </row>
    <row r="62" spans="1:288" x14ac:dyDescent="0.2">
      <c r="A62" s="215" t="s">
        <v>243</v>
      </c>
      <c r="B62" s="216" t="s">
        <v>285</v>
      </c>
      <c r="C62" s="217" t="s">
        <v>286</v>
      </c>
      <c r="D62" s="436" t="s">
        <v>242</v>
      </c>
      <c r="E62" s="158">
        <v>3224</v>
      </c>
      <c r="F62" s="158">
        <v>5680</v>
      </c>
      <c r="G62" s="158">
        <v>13806</v>
      </c>
      <c r="H62" s="158">
        <v>11517</v>
      </c>
      <c r="I62" s="158">
        <v>8390</v>
      </c>
      <c r="J62" s="158">
        <v>5755</v>
      </c>
      <c r="K62" s="158">
        <v>5657</v>
      </c>
      <c r="L62" s="158">
        <v>1216</v>
      </c>
      <c r="M62" s="349">
        <v>55245</v>
      </c>
      <c r="N62" s="158">
        <v>203</v>
      </c>
      <c r="O62" s="158">
        <v>200</v>
      </c>
      <c r="P62" s="158">
        <v>378</v>
      </c>
      <c r="Q62" s="158">
        <v>209</v>
      </c>
      <c r="R62" s="158">
        <v>173</v>
      </c>
      <c r="S62" s="158">
        <v>65</v>
      </c>
      <c r="T62" s="158">
        <v>41</v>
      </c>
      <c r="U62" s="158">
        <v>12</v>
      </c>
      <c r="V62" s="349">
        <v>1281</v>
      </c>
      <c r="W62" s="158">
        <v>0</v>
      </c>
      <c r="X62" s="158">
        <v>0</v>
      </c>
      <c r="Y62" s="158">
        <v>0</v>
      </c>
      <c r="Z62" s="158">
        <v>0</v>
      </c>
      <c r="AA62" s="158">
        <v>0</v>
      </c>
      <c r="AB62" s="158">
        <v>0</v>
      </c>
      <c r="AC62" s="158">
        <v>0</v>
      </c>
      <c r="AD62" s="158">
        <v>0</v>
      </c>
      <c r="AE62" s="349">
        <v>0</v>
      </c>
      <c r="AF62" s="158">
        <v>3021</v>
      </c>
      <c r="AG62" s="158">
        <v>5480</v>
      </c>
      <c r="AH62" s="158">
        <v>13428</v>
      </c>
      <c r="AI62" s="158">
        <v>11308</v>
      </c>
      <c r="AJ62" s="158">
        <v>8217</v>
      </c>
      <c r="AK62" s="158">
        <v>5690</v>
      </c>
      <c r="AL62" s="158">
        <v>5616</v>
      </c>
      <c r="AM62" s="158">
        <v>1204</v>
      </c>
      <c r="AN62" s="349">
        <v>53964</v>
      </c>
      <c r="AO62" s="158">
        <v>3</v>
      </c>
      <c r="AP62" s="158">
        <v>17</v>
      </c>
      <c r="AQ62" s="158">
        <v>62</v>
      </c>
      <c r="AR62" s="158">
        <v>82</v>
      </c>
      <c r="AS62" s="158">
        <v>72</v>
      </c>
      <c r="AT62" s="158">
        <v>50</v>
      </c>
      <c r="AU62" s="158">
        <v>47</v>
      </c>
      <c r="AV62" s="158">
        <v>24</v>
      </c>
      <c r="AW62" s="349">
        <v>357</v>
      </c>
      <c r="AX62" s="158">
        <v>3</v>
      </c>
      <c r="AY62" s="158">
        <v>17</v>
      </c>
      <c r="AZ62" s="158">
        <v>62</v>
      </c>
      <c r="BA62" s="158">
        <v>82</v>
      </c>
      <c r="BB62" s="158">
        <v>72</v>
      </c>
      <c r="BC62" s="158">
        <v>50</v>
      </c>
      <c r="BD62" s="158">
        <v>47</v>
      </c>
      <c r="BE62" s="158">
        <v>24</v>
      </c>
      <c r="BF62" s="158">
        <v>0</v>
      </c>
      <c r="BG62" s="349">
        <v>357</v>
      </c>
      <c r="BH62" s="158">
        <v>3</v>
      </c>
      <c r="BI62" s="158">
        <v>3035</v>
      </c>
      <c r="BJ62" s="158">
        <v>5525</v>
      </c>
      <c r="BK62" s="158">
        <v>13448</v>
      </c>
      <c r="BL62" s="158">
        <v>11298</v>
      </c>
      <c r="BM62" s="158">
        <v>8195</v>
      </c>
      <c r="BN62" s="158">
        <v>5687</v>
      </c>
      <c r="BO62" s="158">
        <v>5593</v>
      </c>
      <c r="BP62" s="158">
        <v>1180</v>
      </c>
      <c r="BQ62" s="349">
        <v>53964</v>
      </c>
      <c r="BR62" s="158">
        <v>1</v>
      </c>
      <c r="BS62" s="158">
        <v>1467</v>
      </c>
      <c r="BT62" s="158">
        <v>3126</v>
      </c>
      <c r="BU62" s="158">
        <v>4533</v>
      </c>
      <c r="BV62" s="158">
        <v>3380</v>
      </c>
      <c r="BW62" s="158">
        <v>2136</v>
      </c>
      <c r="BX62" s="158">
        <v>1249</v>
      </c>
      <c r="BY62" s="158">
        <v>909</v>
      </c>
      <c r="BZ62" s="158">
        <v>105</v>
      </c>
      <c r="CA62" s="349">
        <v>16906</v>
      </c>
      <c r="CB62" s="158">
        <v>0</v>
      </c>
      <c r="CC62" s="158">
        <v>11</v>
      </c>
      <c r="CD62" s="158">
        <v>42</v>
      </c>
      <c r="CE62" s="158">
        <v>154</v>
      </c>
      <c r="CF62" s="158">
        <v>93</v>
      </c>
      <c r="CG62" s="158">
        <v>56</v>
      </c>
      <c r="CH62" s="158">
        <v>42</v>
      </c>
      <c r="CI62" s="158">
        <v>26</v>
      </c>
      <c r="CJ62" s="158">
        <v>3</v>
      </c>
      <c r="CK62" s="349">
        <v>427</v>
      </c>
      <c r="CL62" s="158">
        <v>0</v>
      </c>
      <c r="CM62" s="158">
        <v>0</v>
      </c>
      <c r="CN62" s="158">
        <v>1</v>
      </c>
      <c r="CO62" s="158">
        <v>9</v>
      </c>
      <c r="CP62" s="158">
        <v>8</v>
      </c>
      <c r="CQ62" s="158">
        <v>7</v>
      </c>
      <c r="CR62" s="158">
        <v>11</v>
      </c>
      <c r="CS62" s="158">
        <v>30</v>
      </c>
      <c r="CT62" s="158">
        <v>6</v>
      </c>
      <c r="CU62" s="349">
        <v>72</v>
      </c>
      <c r="CV62" s="158">
        <v>707</v>
      </c>
      <c r="CW62" s="158">
        <v>201</v>
      </c>
      <c r="CX62" s="158">
        <v>469</v>
      </c>
      <c r="CY62" s="158">
        <v>507</v>
      </c>
      <c r="CZ62" s="158">
        <v>439</v>
      </c>
      <c r="DA62" s="158">
        <v>334</v>
      </c>
      <c r="DB62" s="158">
        <v>423</v>
      </c>
      <c r="DC62" s="158">
        <v>169</v>
      </c>
      <c r="DD62" s="349">
        <v>3249</v>
      </c>
      <c r="DE62" s="158">
        <v>59</v>
      </c>
      <c r="DF62" s="158">
        <v>76</v>
      </c>
      <c r="DG62" s="158">
        <v>90</v>
      </c>
      <c r="DH62" s="158">
        <v>85</v>
      </c>
      <c r="DI62" s="158">
        <v>47</v>
      </c>
      <c r="DJ62" s="158">
        <v>50</v>
      </c>
      <c r="DK62" s="158">
        <v>31</v>
      </c>
      <c r="DL62" s="158">
        <v>15</v>
      </c>
      <c r="DM62" s="349">
        <v>453</v>
      </c>
      <c r="DN62" s="158">
        <v>14</v>
      </c>
      <c r="DO62" s="158">
        <v>5</v>
      </c>
      <c r="DP62" s="158">
        <v>7</v>
      </c>
      <c r="DQ62" s="158">
        <v>19</v>
      </c>
      <c r="DR62" s="158">
        <v>20</v>
      </c>
      <c r="DS62" s="158">
        <v>13</v>
      </c>
      <c r="DT62" s="158">
        <v>14</v>
      </c>
      <c r="DU62" s="158">
        <v>4</v>
      </c>
      <c r="DV62" s="349">
        <v>96</v>
      </c>
      <c r="DW62" s="158">
        <v>0</v>
      </c>
      <c r="DX62" s="158">
        <v>0</v>
      </c>
      <c r="DY62" s="158">
        <v>0</v>
      </c>
      <c r="DZ62" s="158">
        <v>0</v>
      </c>
      <c r="EA62" s="158">
        <v>0</v>
      </c>
      <c r="EB62" s="158">
        <v>0</v>
      </c>
      <c r="EC62" s="158">
        <v>0</v>
      </c>
      <c r="ED62" s="158">
        <v>0</v>
      </c>
      <c r="EE62" s="349">
        <v>0</v>
      </c>
      <c r="EF62" s="158">
        <v>73</v>
      </c>
      <c r="EG62" s="158">
        <v>81</v>
      </c>
      <c r="EH62" s="158">
        <v>97</v>
      </c>
      <c r="EI62" s="158">
        <v>104</v>
      </c>
      <c r="EJ62" s="158">
        <v>67</v>
      </c>
      <c r="EK62" s="158">
        <v>63</v>
      </c>
      <c r="EL62" s="158">
        <v>45</v>
      </c>
      <c r="EM62" s="158">
        <v>19</v>
      </c>
      <c r="EN62" s="349">
        <v>549</v>
      </c>
      <c r="EO62" s="158">
        <v>55</v>
      </c>
      <c r="EP62" s="158">
        <v>56</v>
      </c>
      <c r="EQ62" s="158">
        <v>58</v>
      </c>
      <c r="ER62" s="158">
        <v>77</v>
      </c>
      <c r="ES62" s="158">
        <v>52</v>
      </c>
      <c r="ET62" s="158">
        <v>41</v>
      </c>
      <c r="EU62" s="158">
        <v>36</v>
      </c>
      <c r="EV62" s="158">
        <v>19</v>
      </c>
      <c r="EW62" s="349">
        <v>394</v>
      </c>
      <c r="EX62" s="158">
        <v>1</v>
      </c>
      <c r="EY62" s="158">
        <v>1</v>
      </c>
      <c r="EZ62" s="158">
        <v>0</v>
      </c>
      <c r="FA62" s="158">
        <v>0</v>
      </c>
      <c r="FB62" s="158">
        <v>0</v>
      </c>
      <c r="FC62" s="158">
        <v>1</v>
      </c>
      <c r="FD62" s="158">
        <v>1</v>
      </c>
      <c r="FE62" s="158">
        <v>1</v>
      </c>
      <c r="FF62" s="349">
        <v>5</v>
      </c>
      <c r="FG62" s="158">
        <v>6</v>
      </c>
      <c r="FH62" s="158">
        <v>3</v>
      </c>
      <c r="FI62" s="158">
        <v>3</v>
      </c>
      <c r="FJ62" s="158">
        <v>14</v>
      </c>
      <c r="FK62" s="158">
        <v>16</v>
      </c>
      <c r="FL62" s="158">
        <v>9</v>
      </c>
      <c r="FM62" s="158">
        <v>10</v>
      </c>
      <c r="FN62" s="158">
        <v>4</v>
      </c>
      <c r="FO62" s="349">
        <v>65</v>
      </c>
      <c r="FP62" s="158">
        <v>48</v>
      </c>
      <c r="FQ62" s="158">
        <v>52</v>
      </c>
      <c r="FR62" s="158">
        <v>55</v>
      </c>
      <c r="FS62" s="158">
        <v>63</v>
      </c>
      <c r="FT62" s="158">
        <v>36</v>
      </c>
      <c r="FU62" s="158">
        <v>31</v>
      </c>
      <c r="FV62" s="158">
        <v>25</v>
      </c>
      <c r="FW62" s="158">
        <v>14</v>
      </c>
      <c r="FX62" s="349">
        <v>324</v>
      </c>
      <c r="FY62" s="158">
        <v>2</v>
      </c>
      <c r="FZ62" s="158">
        <v>1543</v>
      </c>
      <c r="GA62" s="158">
        <v>2351</v>
      </c>
      <c r="GB62" s="158">
        <v>8745</v>
      </c>
      <c r="GC62" s="158">
        <v>7798</v>
      </c>
      <c r="GD62" s="158">
        <v>5976</v>
      </c>
      <c r="GE62" s="158">
        <v>4372</v>
      </c>
      <c r="GF62" s="158">
        <v>4614</v>
      </c>
      <c r="GG62" s="158">
        <v>1062</v>
      </c>
      <c r="GH62" s="349">
        <v>36463</v>
      </c>
      <c r="GI62" s="158">
        <v>1</v>
      </c>
      <c r="GJ62" s="158">
        <v>1492</v>
      </c>
      <c r="GK62" s="158">
        <v>3174</v>
      </c>
      <c r="GL62" s="158">
        <v>4703</v>
      </c>
      <c r="GM62" s="158">
        <v>3500</v>
      </c>
      <c r="GN62" s="158">
        <v>2219</v>
      </c>
      <c r="GO62" s="158">
        <v>1315</v>
      </c>
      <c r="GP62" s="158">
        <v>979</v>
      </c>
      <c r="GQ62" s="158">
        <v>118</v>
      </c>
      <c r="GR62" s="349">
        <v>17501</v>
      </c>
      <c r="GS62" s="158">
        <v>2.75</v>
      </c>
      <c r="GT62" s="158">
        <v>2654.5</v>
      </c>
      <c r="GU62" s="158">
        <v>4727.5</v>
      </c>
      <c r="GV62" s="158">
        <v>12265.75</v>
      </c>
      <c r="GW62" s="158">
        <v>10407.25</v>
      </c>
      <c r="GX62" s="158">
        <v>7625</v>
      </c>
      <c r="GY62" s="158">
        <v>5346.25</v>
      </c>
      <c r="GZ62" s="158">
        <v>5330.25</v>
      </c>
      <c r="HA62" s="158">
        <v>1146</v>
      </c>
      <c r="HB62" s="349">
        <v>49505.25</v>
      </c>
      <c r="HC62" s="395">
        <v>0</v>
      </c>
      <c r="HD62" s="396">
        <v>8</v>
      </c>
      <c r="HE62" s="396">
        <v>0</v>
      </c>
      <c r="HF62" s="396">
        <v>2</v>
      </c>
      <c r="HG62" s="396">
        <v>0</v>
      </c>
      <c r="HH62" s="396">
        <v>0</v>
      </c>
      <c r="HI62" s="396">
        <v>0</v>
      </c>
      <c r="HJ62" s="396">
        <v>0</v>
      </c>
      <c r="HK62" s="396">
        <v>0</v>
      </c>
      <c r="HL62" s="397">
        <v>10</v>
      </c>
      <c r="HM62" s="219">
        <v>1.5</v>
      </c>
      <c r="HN62" s="219">
        <v>1764.3</v>
      </c>
      <c r="HO62" s="219">
        <v>3676.9</v>
      </c>
      <c r="HP62" s="219">
        <v>10901.1</v>
      </c>
      <c r="HQ62" s="219">
        <v>10407.299999999999</v>
      </c>
      <c r="HR62" s="219">
        <v>9319.4</v>
      </c>
      <c r="HS62" s="219">
        <v>7722.4</v>
      </c>
      <c r="HT62" s="219">
        <v>8883.7999999999993</v>
      </c>
      <c r="HU62" s="219">
        <v>2292</v>
      </c>
      <c r="HV62" s="219">
        <v>54968.7</v>
      </c>
      <c r="HW62" s="457">
        <v>267.7</v>
      </c>
      <c r="HX62" s="219">
        <v>55236.4</v>
      </c>
      <c r="HY62" s="395">
        <v>2.75</v>
      </c>
      <c r="HZ62" s="219">
        <v>2654.5</v>
      </c>
      <c r="IA62" s="219">
        <v>4727.5</v>
      </c>
      <c r="IB62" s="219">
        <v>12265.75</v>
      </c>
      <c r="IC62" s="219">
        <v>10407.25</v>
      </c>
      <c r="ID62" s="219">
        <v>7625</v>
      </c>
      <c r="IE62" s="219">
        <v>5346.25</v>
      </c>
      <c r="IF62" s="219">
        <v>5330.25</v>
      </c>
      <c r="IG62" s="219">
        <v>1146</v>
      </c>
      <c r="IH62" s="219">
        <v>49505.25</v>
      </c>
      <c r="II62" s="395">
        <v>0</v>
      </c>
      <c r="IJ62" s="219">
        <v>8</v>
      </c>
      <c r="IK62" s="219">
        <v>0</v>
      </c>
      <c r="IL62" s="219">
        <v>2</v>
      </c>
      <c r="IM62" s="219">
        <v>0</v>
      </c>
      <c r="IN62" s="219">
        <v>0</v>
      </c>
      <c r="IO62" s="219">
        <v>0</v>
      </c>
      <c r="IP62" s="219">
        <v>0</v>
      </c>
      <c r="IQ62" s="219">
        <v>0</v>
      </c>
      <c r="IR62" s="219">
        <v>10</v>
      </c>
      <c r="IS62" s="395">
        <v>0.75</v>
      </c>
      <c r="IT62" s="219">
        <v>660.21</v>
      </c>
      <c r="IU62" s="219">
        <v>1466.18</v>
      </c>
      <c r="IV62" s="219">
        <v>2041.47</v>
      </c>
      <c r="IW62" s="219">
        <v>842.95</v>
      </c>
      <c r="IX62" s="219">
        <v>263.27999999999997</v>
      </c>
      <c r="IY62" s="219">
        <v>92.49</v>
      </c>
      <c r="IZ62" s="219">
        <v>32.479999999999997</v>
      </c>
      <c r="JA62" s="219">
        <v>2</v>
      </c>
      <c r="JB62" s="219">
        <v>5401.81</v>
      </c>
      <c r="JC62" s="395">
        <v>1.1000000000000001</v>
      </c>
      <c r="JD62" s="219">
        <v>1324.2</v>
      </c>
      <c r="JE62" s="219">
        <v>2536.6</v>
      </c>
      <c r="JF62" s="219">
        <v>9086.5</v>
      </c>
      <c r="JG62" s="219">
        <v>9564.2999999999993</v>
      </c>
      <c r="JH62" s="219">
        <v>8997.7000000000007</v>
      </c>
      <c r="JI62" s="219">
        <v>7588.8</v>
      </c>
      <c r="JJ62" s="219">
        <v>8829.6</v>
      </c>
      <c r="JK62" s="219">
        <v>2288</v>
      </c>
      <c r="JL62" s="219">
        <v>50216.800000000003</v>
      </c>
      <c r="JM62" s="457">
        <v>267.7</v>
      </c>
      <c r="JN62" s="397">
        <v>50484.5</v>
      </c>
      <c r="JP62" s="460"/>
      <c r="JQ62" s="460"/>
      <c r="JR62" s="460"/>
      <c r="JS62" s="460"/>
      <c r="JT62" s="460"/>
      <c r="JU62" s="460"/>
      <c r="JV62" s="460"/>
      <c r="JW62" s="460"/>
      <c r="JX62" s="460"/>
      <c r="JY62" s="460"/>
      <c r="KA62" s="460"/>
      <c r="KB62" s="460"/>
    </row>
    <row r="63" spans="1:288" x14ac:dyDescent="0.2">
      <c r="A63" s="215" t="s">
        <v>245</v>
      </c>
      <c r="B63" s="216" t="s">
        <v>285</v>
      </c>
      <c r="C63" s="217" t="s">
        <v>286</v>
      </c>
      <c r="D63" s="218" t="s">
        <v>244</v>
      </c>
      <c r="E63" s="158">
        <v>696</v>
      </c>
      <c r="F63" s="158">
        <v>2022</v>
      </c>
      <c r="G63" s="158">
        <v>5449</v>
      </c>
      <c r="H63" s="158">
        <v>6675</v>
      </c>
      <c r="I63" s="158">
        <v>6596</v>
      </c>
      <c r="J63" s="158">
        <v>6585</v>
      </c>
      <c r="K63" s="158">
        <v>8941</v>
      </c>
      <c r="L63" s="158">
        <v>1862</v>
      </c>
      <c r="M63" s="349">
        <v>38826</v>
      </c>
      <c r="N63" s="158">
        <v>74</v>
      </c>
      <c r="O63" s="158">
        <v>41</v>
      </c>
      <c r="P63" s="158">
        <v>62</v>
      </c>
      <c r="Q63" s="158">
        <v>64</v>
      </c>
      <c r="R63" s="158">
        <v>62</v>
      </c>
      <c r="S63" s="158">
        <v>51</v>
      </c>
      <c r="T63" s="158">
        <v>57</v>
      </c>
      <c r="U63" s="158">
        <v>10</v>
      </c>
      <c r="V63" s="349">
        <v>421</v>
      </c>
      <c r="W63" s="158">
        <v>0</v>
      </c>
      <c r="X63" s="158">
        <v>0</v>
      </c>
      <c r="Y63" s="158">
        <v>0</v>
      </c>
      <c r="Z63" s="158">
        <v>0</v>
      </c>
      <c r="AA63" s="158">
        <v>0</v>
      </c>
      <c r="AB63" s="158">
        <v>0</v>
      </c>
      <c r="AC63" s="158">
        <v>0</v>
      </c>
      <c r="AD63" s="158">
        <v>0</v>
      </c>
      <c r="AE63" s="349">
        <v>0</v>
      </c>
      <c r="AF63" s="158">
        <v>622</v>
      </c>
      <c r="AG63" s="158">
        <v>1981</v>
      </c>
      <c r="AH63" s="158">
        <v>5387</v>
      </c>
      <c r="AI63" s="158">
        <v>6611</v>
      </c>
      <c r="AJ63" s="158">
        <v>6534</v>
      </c>
      <c r="AK63" s="158">
        <v>6534</v>
      </c>
      <c r="AL63" s="158">
        <v>8884</v>
      </c>
      <c r="AM63" s="158">
        <v>1852</v>
      </c>
      <c r="AN63" s="349">
        <v>38405</v>
      </c>
      <c r="AO63" s="158">
        <v>1</v>
      </c>
      <c r="AP63" s="158">
        <v>5</v>
      </c>
      <c r="AQ63" s="158">
        <v>20</v>
      </c>
      <c r="AR63" s="158">
        <v>37</v>
      </c>
      <c r="AS63" s="158">
        <v>30</v>
      </c>
      <c r="AT63" s="158">
        <v>45</v>
      </c>
      <c r="AU63" s="158">
        <v>51</v>
      </c>
      <c r="AV63" s="158">
        <v>23</v>
      </c>
      <c r="AW63" s="349">
        <v>212</v>
      </c>
      <c r="AX63" s="158">
        <v>1</v>
      </c>
      <c r="AY63" s="158">
        <v>5</v>
      </c>
      <c r="AZ63" s="158">
        <v>20</v>
      </c>
      <c r="BA63" s="158">
        <v>37</v>
      </c>
      <c r="BB63" s="158">
        <v>30</v>
      </c>
      <c r="BC63" s="158">
        <v>45</v>
      </c>
      <c r="BD63" s="158">
        <v>51</v>
      </c>
      <c r="BE63" s="158">
        <v>23</v>
      </c>
      <c r="BF63" s="158">
        <v>0</v>
      </c>
      <c r="BG63" s="349">
        <v>212</v>
      </c>
      <c r="BH63" s="158">
        <v>1</v>
      </c>
      <c r="BI63" s="158">
        <v>626</v>
      </c>
      <c r="BJ63" s="158">
        <v>1996</v>
      </c>
      <c r="BK63" s="158">
        <v>5404</v>
      </c>
      <c r="BL63" s="158">
        <v>6604</v>
      </c>
      <c r="BM63" s="158">
        <v>6549</v>
      </c>
      <c r="BN63" s="158">
        <v>6540</v>
      </c>
      <c r="BO63" s="158">
        <v>8856</v>
      </c>
      <c r="BP63" s="158">
        <v>1829</v>
      </c>
      <c r="BQ63" s="349">
        <v>38405</v>
      </c>
      <c r="BR63" s="158">
        <v>1</v>
      </c>
      <c r="BS63" s="158">
        <v>309</v>
      </c>
      <c r="BT63" s="158">
        <v>1236</v>
      </c>
      <c r="BU63" s="158">
        <v>2269</v>
      </c>
      <c r="BV63" s="158">
        <v>2094</v>
      </c>
      <c r="BW63" s="158">
        <v>1735</v>
      </c>
      <c r="BX63" s="158">
        <v>1423</v>
      </c>
      <c r="BY63" s="158">
        <v>1266</v>
      </c>
      <c r="BZ63" s="158">
        <v>167</v>
      </c>
      <c r="CA63" s="349">
        <v>10500</v>
      </c>
      <c r="CB63" s="158">
        <v>0</v>
      </c>
      <c r="CC63" s="158">
        <v>3</v>
      </c>
      <c r="CD63" s="158">
        <v>13</v>
      </c>
      <c r="CE63" s="158">
        <v>50</v>
      </c>
      <c r="CF63" s="158">
        <v>64</v>
      </c>
      <c r="CG63" s="158">
        <v>50</v>
      </c>
      <c r="CH63" s="158">
        <v>52</v>
      </c>
      <c r="CI63" s="158">
        <v>45</v>
      </c>
      <c r="CJ63" s="158">
        <v>4</v>
      </c>
      <c r="CK63" s="349">
        <v>281</v>
      </c>
      <c r="CL63" s="158">
        <v>0</v>
      </c>
      <c r="CM63" s="158">
        <v>0</v>
      </c>
      <c r="CN63" s="158">
        <v>2</v>
      </c>
      <c r="CO63" s="158">
        <v>3</v>
      </c>
      <c r="CP63" s="158">
        <v>3</v>
      </c>
      <c r="CQ63" s="158">
        <v>7</v>
      </c>
      <c r="CR63" s="158">
        <v>5</v>
      </c>
      <c r="CS63" s="158">
        <v>15</v>
      </c>
      <c r="CT63" s="158">
        <v>4</v>
      </c>
      <c r="CU63" s="349">
        <v>39</v>
      </c>
      <c r="CV63" s="158">
        <v>41</v>
      </c>
      <c r="CW63" s="158">
        <v>14</v>
      </c>
      <c r="CX63" s="158">
        <v>28</v>
      </c>
      <c r="CY63" s="158">
        <v>37</v>
      </c>
      <c r="CZ63" s="158">
        <v>26</v>
      </c>
      <c r="DA63" s="158">
        <v>33</v>
      </c>
      <c r="DB63" s="158">
        <v>24</v>
      </c>
      <c r="DC63" s="158">
        <v>17</v>
      </c>
      <c r="DD63" s="349">
        <v>220</v>
      </c>
      <c r="DE63" s="158">
        <v>29</v>
      </c>
      <c r="DF63" s="158">
        <v>35</v>
      </c>
      <c r="DG63" s="158">
        <v>81</v>
      </c>
      <c r="DH63" s="158">
        <v>81</v>
      </c>
      <c r="DI63" s="158">
        <v>81</v>
      </c>
      <c r="DJ63" s="158">
        <v>75</v>
      </c>
      <c r="DK63" s="158">
        <v>82</v>
      </c>
      <c r="DL63" s="158">
        <v>40</v>
      </c>
      <c r="DM63" s="349">
        <v>504</v>
      </c>
      <c r="DN63" s="158">
        <v>10</v>
      </c>
      <c r="DO63" s="158">
        <v>21</v>
      </c>
      <c r="DP63" s="158">
        <v>40</v>
      </c>
      <c r="DQ63" s="158">
        <v>50</v>
      </c>
      <c r="DR63" s="158">
        <v>48</v>
      </c>
      <c r="DS63" s="158">
        <v>41</v>
      </c>
      <c r="DT63" s="158">
        <v>50</v>
      </c>
      <c r="DU63" s="158">
        <v>12</v>
      </c>
      <c r="DV63" s="349">
        <v>272</v>
      </c>
      <c r="DW63" s="158">
        <v>0</v>
      </c>
      <c r="DX63" s="158">
        <v>0</v>
      </c>
      <c r="DY63" s="158">
        <v>0</v>
      </c>
      <c r="DZ63" s="158">
        <v>0</v>
      </c>
      <c r="EA63" s="158">
        <v>0</v>
      </c>
      <c r="EB63" s="158">
        <v>0</v>
      </c>
      <c r="EC63" s="158">
        <v>0</v>
      </c>
      <c r="ED63" s="158">
        <v>0</v>
      </c>
      <c r="EE63" s="349">
        <v>0</v>
      </c>
      <c r="EF63" s="158">
        <v>39</v>
      </c>
      <c r="EG63" s="158">
        <v>56</v>
      </c>
      <c r="EH63" s="158">
        <v>121</v>
      </c>
      <c r="EI63" s="158">
        <v>131</v>
      </c>
      <c r="EJ63" s="158">
        <v>129</v>
      </c>
      <c r="EK63" s="158">
        <v>116</v>
      </c>
      <c r="EL63" s="158">
        <v>132</v>
      </c>
      <c r="EM63" s="158">
        <v>52</v>
      </c>
      <c r="EN63" s="349">
        <v>776</v>
      </c>
      <c r="EO63" s="158">
        <v>27</v>
      </c>
      <c r="EP63" s="158">
        <v>32</v>
      </c>
      <c r="EQ63" s="158">
        <v>65</v>
      </c>
      <c r="ER63" s="158">
        <v>67</v>
      </c>
      <c r="ES63" s="158">
        <v>74</v>
      </c>
      <c r="ET63" s="158">
        <v>63</v>
      </c>
      <c r="EU63" s="158">
        <v>70</v>
      </c>
      <c r="EV63" s="158">
        <v>34</v>
      </c>
      <c r="EW63" s="349">
        <v>432</v>
      </c>
      <c r="EX63" s="158">
        <v>0</v>
      </c>
      <c r="EY63" s="158">
        <v>0</v>
      </c>
      <c r="EZ63" s="158">
        <v>0</v>
      </c>
      <c r="FA63" s="158">
        <v>0</v>
      </c>
      <c r="FB63" s="158">
        <v>0</v>
      </c>
      <c r="FC63" s="158">
        <v>0</v>
      </c>
      <c r="FD63" s="158">
        <v>0</v>
      </c>
      <c r="FE63" s="158">
        <v>0</v>
      </c>
      <c r="FF63" s="349">
        <v>0</v>
      </c>
      <c r="FG63" s="158">
        <v>0</v>
      </c>
      <c r="FH63" s="158">
        <v>1</v>
      </c>
      <c r="FI63" s="158">
        <v>3</v>
      </c>
      <c r="FJ63" s="158">
        <v>1</v>
      </c>
      <c r="FK63" s="158">
        <v>6</v>
      </c>
      <c r="FL63" s="158">
        <v>2</v>
      </c>
      <c r="FM63" s="158">
        <v>0</v>
      </c>
      <c r="FN63" s="158">
        <v>1</v>
      </c>
      <c r="FO63" s="349">
        <v>14</v>
      </c>
      <c r="FP63" s="158">
        <v>27</v>
      </c>
      <c r="FQ63" s="158">
        <v>31</v>
      </c>
      <c r="FR63" s="158">
        <v>62</v>
      </c>
      <c r="FS63" s="158">
        <v>66</v>
      </c>
      <c r="FT63" s="158">
        <v>68</v>
      </c>
      <c r="FU63" s="158">
        <v>61</v>
      </c>
      <c r="FV63" s="158">
        <v>70</v>
      </c>
      <c r="FW63" s="158">
        <v>33</v>
      </c>
      <c r="FX63" s="349">
        <v>418</v>
      </c>
      <c r="FY63" s="158">
        <v>0</v>
      </c>
      <c r="FZ63" s="158">
        <v>298</v>
      </c>
      <c r="GA63" s="158">
        <v>724</v>
      </c>
      <c r="GB63" s="158">
        <v>3042</v>
      </c>
      <c r="GC63" s="158">
        <v>4393</v>
      </c>
      <c r="GD63" s="158">
        <v>4709</v>
      </c>
      <c r="GE63" s="158">
        <v>5019</v>
      </c>
      <c r="GF63" s="158">
        <v>7480</v>
      </c>
      <c r="GG63" s="158">
        <v>1642</v>
      </c>
      <c r="GH63" s="349">
        <v>27307</v>
      </c>
      <c r="GI63" s="158">
        <v>1</v>
      </c>
      <c r="GJ63" s="158">
        <v>328</v>
      </c>
      <c r="GK63" s="158">
        <v>1272</v>
      </c>
      <c r="GL63" s="158">
        <v>2362</v>
      </c>
      <c r="GM63" s="158">
        <v>2211</v>
      </c>
      <c r="GN63" s="158">
        <v>1840</v>
      </c>
      <c r="GO63" s="158">
        <v>1521</v>
      </c>
      <c r="GP63" s="158">
        <v>1376</v>
      </c>
      <c r="GQ63" s="158">
        <v>187</v>
      </c>
      <c r="GR63" s="349">
        <v>11098</v>
      </c>
      <c r="GS63" s="158">
        <v>0.75</v>
      </c>
      <c r="GT63" s="158">
        <v>535</v>
      </c>
      <c r="GU63" s="158">
        <v>1661.75</v>
      </c>
      <c r="GV63" s="158">
        <v>4782.75</v>
      </c>
      <c r="GW63" s="158">
        <v>6013</v>
      </c>
      <c r="GX63" s="158">
        <v>6051.25</v>
      </c>
      <c r="GY63" s="158">
        <v>6127.75</v>
      </c>
      <c r="GZ63" s="158">
        <v>8470.75</v>
      </c>
      <c r="HA63" s="158">
        <v>1772.25</v>
      </c>
      <c r="HB63" s="349">
        <v>35415.25</v>
      </c>
      <c r="HC63" s="395">
        <v>0</v>
      </c>
      <c r="HD63" s="396">
        <v>10.94</v>
      </c>
      <c r="HE63" s="396">
        <v>0.38</v>
      </c>
      <c r="HF63" s="396">
        <v>0</v>
      </c>
      <c r="HG63" s="396">
        <v>0</v>
      </c>
      <c r="HH63" s="396">
        <v>0.38</v>
      </c>
      <c r="HI63" s="396">
        <v>0</v>
      </c>
      <c r="HJ63" s="396">
        <v>0</v>
      </c>
      <c r="HK63" s="396">
        <v>0</v>
      </c>
      <c r="HL63" s="397">
        <v>11.7</v>
      </c>
      <c r="HM63" s="219">
        <v>0.4</v>
      </c>
      <c r="HN63" s="219">
        <v>349.4</v>
      </c>
      <c r="HO63" s="219">
        <v>1292.2</v>
      </c>
      <c r="HP63" s="219">
        <v>4251.3</v>
      </c>
      <c r="HQ63" s="219">
        <v>6013</v>
      </c>
      <c r="HR63" s="219">
        <v>7395.5</v>
      </c>
      <c r="HS63" s="219">
        <v>8851.2000000000007</v>
      </c>
      <c r="HT63" s="219">
        <v>14117.9</v>
      </c>
      <c r="HU63" s="219">
        <v>3544.5</v>
      </c>
      <c r="HV63" s="219">
        <v>45815.4</v>
      </c>
      <c r="HW63" s="457">
        <v>1.7</v>
      </c>
      <c r="HX63" s="219">
        <v>45817.1</v>
      </c>
      <c r="HY63" s="395">
        <v>0.75</v>
      </c>
      <c r="HZ63" s="219">
        <v>535</v>
      </c>
      <c r="IA63" s="219">
        <v>1661.75</v>
      </c>
      <c r="IB63" s="219">
        <v>4782.75</v>
      </c>
      <c r="IC63" s="219">
        <v>6013</v>
      </c>
      <c r="ID63" s="219">
        <v>6051.25</v>
      </c>
      <c r="IE63" s="219">
        <v>6127.75</v>
      </c>
      <c r="IF63" s="219">
        <v>8470.75</v>
      </c>
      <c r="IG63" s="219">
        <v>1772.25</v>
      </c>
      <c r="IH63" s="219">
        <v>35415.25</v>
      </c>
      <c r="II63" s="395">
        <v>0</v>
      </c>
      <c r="IJ63" s="219">
        <v>10.94</v>
      </c>
      <c r="IK63" s="219">
        <v>0.38</v>
      </c>
      <c r="IL63" s="219">
        <v>0</v>
      </c>
      <c r="IM63" s="219">
        <v>0</v>
      </c>
      <c r="IN63" s="219">
        <v>0.38</v>
      </c>
      <c r="IO63" s="219">
        <v>0</v>
      </c>
      <c r="IP63" s="219">
        <v>0</v>
      </c>
      <c r="IQ63" s="219">
        <v>0</v>
      </c>
      <c r="IR63" s="219">
        <v>11.7</v>
      </c>
      <c r="IS63" s="395">
        <v>0</v>
      </c>
      <c r="IT63" s="219">
        <v>89.32</v>
      </c>
      <c r="IU63" s="219">
        <v>567.72</v>
      </c>
      <c r="IV63" s="219">
        <v>911.78</v>
      </c>
      <c r="IW63" s="219">
        <v>641.45000000000005</v>
      </c>
      <c r="IX63" s="219">
        <v>198.57</v>
      </c>
      <c r="IY63" s="219">
        <v>90.37</v>
      </c>
      <c r="IZ63" s="219">
        <v>41.94</v>
      </c>
      <c r="JA63" s="219">
        <v>0.98</v>
      </c>
      <c r="JB63" s="219">
        <v>2542.13</v>
      </c>
      <c r="JC63" s="395">
        <v>0.4</v>
      </c>
      <c r="JD63" s="219">
        <v>289.8</v>
      </c>
      <c r="JE63" s="219">
        <v>850.6</v>
      </c>
      <c r="JF63" s="219">
        <v>3440.9</v>
      </c>
      <c r="JG63" s="219">
        <v>5371.6</v>
      </c>
      <c r="JH63" s="219">
        <v>7152.8</v>
      </c>
      <c r="JI63" s="219">
        <v>8720.7000000000007</v>
      </c>
      <c r="JJ63" s="219">
        <v>14048</v>
      </c>
      <c r="JK63" s="219">
        <v>3542.5</v>
      </c>
      <c r="JL63" s="219">
        <v>43417.3</v>
      </c>
      <c r="JM63" s="457">
        <v>1.7</v>
      </c>
      <c r="JN63" s="397">
        <v>43419</v>
      </c>
      <c r="JP63" s="460"/>
      <c r="JQ63" s="460"/>
      <c r="JR63" s="460"/>
      <c r="JS63" s="460"/>
      <c r="JT63" s="460"/>
      <c r="JU63" s="460"/>
      <c r="JV63" s="460"/>
      <c r="JW63" s="460"/>
      <c r="JX63" s="460"/>
      <c r="JY63" s="460"/>
      <c r="KA63" s="460"/>
      <c r="KB63" s="460"/>
    </row>
    <row r="64" spans="1:288" x14ac:dyDescent="0.2">
      <c r="A64" s="215" t="s">
        <v>247</v>
      </c>
      <c r="B64" s="216" t="s">
        <v>285</v>
      </c>
      <c r="C64" s="217" t="s">
        <v>287</v>
      </c>
      <c r="D64" s="218" t="s">
        <v>246</v>
      </c>
      <c r="E64" s="158">
        <v>14619</v>
      </c>
      <c r="F64" s="158">
        <v>10837</v>
      </c>
      <c r="G64" s="158">
        <v>9168</v>
      </c>
      <c r="H64" s="158">
        <v>6386</v>
      </c>
      <c r="I64" s="158">
        <v>4497</v>
      </c>
      <c r="J64" s="158">
        <v>1906</v>
      </c>
      <c r="K64" s="158">
        <v>828</v>
      </c>
      <c r="L64" s="158">
        <v>65</v>
      </c>
      <c r="M64" s="349">
        <v>48306</v>
      </c>
      <c r="N64" s="158">
        <v>288</v>
      </c>
      <c r="O64" s="158">
        <v>140</v>
      </c>
      <c r="P64" s="158">
        <v>116</v>
      </c>
      <c r="Q64" s="158">
        <v>63</v>
      </c>
      <c r="R64" s="158">
        <v>33</v>
      </c>
      <c r="S64" s="158">
        <v>13</v>
      </c>
      <c r="T64" s="158">
        <v>7</v>
      </c>
      <c r="U64" s="158">
        <v>0</v>
      </c>
      <c r="V64" s="349">
        <v>660</v>
      </c>
      <c r="W64" s="158">
        <v>1</v>
      </c>
      <c r="X64" s="158">
        <v>0</v>
      </c>
      <c r="Y64" s="158">
        <v>0</v>
      </c>
      <c r="Z64" s="158">
        <v>0</v>
      </c>
      <c r="AA64" s="158">
        <v>0</v>
      </c>
      <c r="AB64" s="158">
        <v>0</v>
      </c>
      <c r="AC64" s="158">
        <v>1</v>
      </c>
      <c r="AD64" s="158">
        <v>0</v>
      </c>
      <c r="AE64" s="349">
        <v>2</v>
      </c>
      <c r="AF64" s="158">
        <v>14330</v>
      </c>
      <c r="AG64" s="158">
        <v>10697</v>
      </c>
      <c r="AH64" s="158">
        <v>9052</v>
      </c>
      <c r="AI64" s="158">
        <v>6323</v>
      </c>
      <c r="AJ64" s="158">
        <v>4464</v>
      </c>
      <c r="AK64" s="158">
        <v>1893</v>
      </c>
      <c r="AL64" s="158">
        <v>820</v>
      </c>
      <c r="AM64" s="158">
        <v>65</v>
      </c>
      <c r="AN64" s="349">
        <v>47644</v>
      </c>
      <c r="AO64" s="158">
        <v>14</v>
      </c>
      <c r="AP64" s="158">
        <v>33</v>
      </c>
      <c r="AQ64" s="158">
        <v>59</v>
      </c>
      <c r="AR64" s="158">
        <v>43</v>
      </c>
      <c r="AS64" s="158">
        <v>47</v>
      </c>
      <c r="AT64" s="158">
        <v>21</v>
      </c>
      <c r="AU64" s="158">
        <v>12</v>
      </c>
      <c r="AV64" s="158">
        <v>15</v>
      </c>
      <c r="AW64" s="349">
        <v>244</v>
      </c>
      <c r="AX64" s="158">
        <v>14</v>
      </c>
      <c r="AY64" s="158">
        <v>33</v>
      </c>
      <c r="AZ64" s="158">
        <v>59</v>
      </c>
      <c r="BA64" s="158">
        <v>43</v>
      </c>
      <c r="BB64" s="158">
        <v>47</v>
      </c>
      <c r="BC64" s="158">
        <v>21</v>
      </c>
      <c r="BD64" s="158">
        <v>12</v>
      </c>
      <c r="BE64" s="158">
        <v>15</v>
      </c>
      <c r="BF64" s="158">
        <v>0</v>
      </c>
      <c r="BG64" s="349">
        <v>244</v>
      </c>
      <c r="BH64" s="158">
        <v>14</v>
      </c>
      <c r="BI64" s="158">
        <v>14349</v>
      </c>
      <c r="BJ64" s="158">
        <v>10723</v>
      </c>
      <c r="BK64" s="158">
        <v>9036</v>
      </c>
      <c r="BL64" s="158">
        <v>6327</v>
      </c>
      <c r="BM64" s="158">
        <v>4438</v>
      </c>
      <c r="BN64" s="158">
        <v>1884</v>
      </c>
      <c r="BO64" s="158">
        <v>823</v>
      </c>
      <c r="BP64" s="158">
        <v>50</v>
      </c>
      <c r="BQ64" s="349">
        <v>47644</v>
      </c>
      <c r="BR64" s="158">
        <v>2</v>
      </c>
      <c r="BS64" s="158">
        <v>6923</v>
      </c>
      <c r="BT64" s="158">
        <v>3589</v>
      </c>
      <c r="BU64" s="158">
        <v>2431</v>
      </c>
      <c r="BV64" s="158">
        <v>1242</v>
      </c>
      <c r="BW64" s="158">
        <v>634</v>
      </c>
      <c r="BX64" s="158">
        <v>227</v>
      </c>
      <c r="BY64" s="158">
        <v>89</v>
      </c>
      <c r="BZ64" s="158">
        <v>1</v>
      </c>
      <c r="CA64" s="349">
        <v>15138</v>
      </c>
      <c r="CB64" s="158">
        <v>0</v>
      </c>
      <c r="CC64" s="158">
        <v>131</v>
      </c>
      <c r="CD64" s="158">
        <v>126</v>
      </c>
      <c r="CE64" s="158">
        <v>82</v>
      </c>
      <c r="CF64" s="158">
        <v>63</v>
      </c>
      <c r="CG64" s="158">
        <v>24</v>
      </c>
      <c r="CH64" s="158">
        <v>8</v>
      </c>
      <c r="CI64" s="158">
        <v>3</v>
      </c>
      <c r="CJ64" s="158">
        <v>0</v>
      </c>
      <c r="CK64" s="349">
        <v>437</v>
      </c>
      <c r="CL64" s="158">
        <v>0</v>
      </c>
      <c r="CM64" s="158">
        <v>4</v>
      </c>
      <c r="CN64" s="158">
        <v>5</v>
      </c>
      <c r="CO64" s="158">
        <v>2</v>
      </c>
      <c r="CP64" s="158">
        <v>6</v>
      </c>
      <c r="CQ64" s="158">
        <v>6</v>
      </c>
      <c r="CR64" s="158">
        <v>7</v>
      </c>
      <c r="CS64" s="158">
        <v>14</v>
      </c>
      <c r="CT64" s="158">
        <v>3</v>
      </c>
      <c r="CU64" s="349">
        <v>47</v>
      </c>
      <c r="CV64" s="158">
        <v>40</v>
      </c>
      <c r="CW64" s="158">
        <v>36</v>
      </c>
      <c r="CX64" s="158">
        <v>31</v>
      </c>
      <c r="CY64" s="158">
        <v>22</v>
      </c>
      <c r="CZ64" s="158">
        <v>10</v>
      </c>
      <c r="DA64" s="158">
        <v>7</v>
      </c>
      <c r="DB64" s="158">
        <v>3</v>
      </c>
      <c r="DC64" s="158">
        <v>2</v>
      </c>
      <c r="DD64" s="349">
        <v>151</v>
      </c>
      <c r="DE64" s="158">
        <v>0</v>
      </c>
      <c r="DF64" s="158">
        <v>0</v>
      </c>
      <c r="DG64" s="158">
        <v>0</v>
      </c>
      <c r="DH64" s="158">
        <v>0</v>
      </c>
      <c r="DI64" s="158">
        <v>0</v>
      </c>
      <c r="DJ64" s="158">
        <v>0</v>
      </c>
      <c r="DK64" s="158">
        <v>0</v>
      </c>
      <c r="DL64" s="158">
        <v>0</v>
      </c>
      <c r="DM64" s="349">
        <v>0</v>
      </c>
      <c r="DN64" s="158">
        <v>404</v>
      </c>
      <c r="DO64" s="158">
        <v>230</v>
      </c>
      <c r="DP64" s="158">
        <v>125</v>
      </c>
      <c r="DQ64" s="158">
        <v>100</v>
      </c>
      <c r="DR64" s="158">
        <v>58</v>
      </c>
      <c r="DS64" s="158">
        <v>25</v>
      </c>
      <c r="DT64" s="158">
        <v>13</v>
      </c>
      <c r="DU64" s="158">
        <v>1</v>
      </c>
      <c r="DV64" s="349">
        <v>956</v>
      </c>
      <c r="DW64" s="158">
        <v>87</v>
      </c>
      <c r="DX64" s="158">
        <v>46</v>
      </c>
      <c r="DY64" s="158">
        <v>37</v>
      </c>
      <c r="DZ64" s="158">
        <v>24</v>
      </c>
      <c r="EA64" s="158">
        <v>11</v>
      </c>
      <c r="EB64" s="158">
        <v>5</v>
      </c>
      <c r="EC64" s="158">
        <v>2</v>
      </c>
      <c r="ED64" s="158">
        <v>2</v>
      </c>
      <c r="EE64" s="349">
        <v>214</v>
      </c>
      <c r="EF64" s="158">
        <v>491</v>
      </c>
      <c r="EG64" s="158">
        <v>276</v>
      </c>
      <c r="EH64" s="158">
        <v>162</v>
      </c>
      <c r="EI64" s="158">
        <v>124</v>
      </c>
      <c r="EJ64" s="158">
        <v>69</v>
      </c>
      <c r="EK64" s="158">
        <v>30</v>
      </c>
      <c r="EL64" s="158">
        <v>15</v>
      </c>
      <c r="EM64" s="158">
        <v>3</v>
      </c>
      <c r="EN64" s="349">
        <v>1170</v>
      </c>
      <c r="EO64" s="158">
        <v>262</v>
      </c>
      <c r="EP64" s="158">
        <v>133</v>
      </c>
      <c r="EQ64" s="158">
        <v>88</v>
      </c>
      <c r="ER64" s="158">
        <v>78</v>
      </c>
      <c r="ES64" s="158">
        <v>40</v>
      </c>
      <c r="ET64" s="158">
        <v>15</v>
      </c>
      <c r="EU64" s="158">
        <v>8</v>
      </c>
      <c r="EV64" s="158">
        <v>2</v>
      </c>
      <c r="EW64" s="349">
        <v>626</v>
      </c>
      <c r="EX64" s="158">
        <v>0</v>
      </c>
      <c r="EY64" s="158">
        <v>0</v>
      </c>
      <c r="EZ64" s="158">
        <v>0</v>
      </c>
      <c r="FA64" s="158">
        <v>0</v>
      </c>
      <c r="FB64" s="158">
        <v>0</v>
      </c>
      <c r="FC64" s="158">
        <v>0</v>
      </c>
      <c r="FD64" s="158">
        <v>0</v>
      </c>
      <c r="FE64" s="158">
        <v>0</v>
      </c>
      <c r="FF64" s="349">
        <v>0</v>
      </c>
      <c r="FG64" s="158">
        <v>21</v>
      </c>
      <c r="FH64" s="158">
        <v>11</v>
      </c>
      <c r="FI64" s="158">
        <v>12</v>
      </c>
      <c r="FJ64" s="158">
        <v>10</v>
      </c>
      <c r="FK64" s="158">
        <v>8</v>
      </c>
      <c r="FL64" s="158">
        <v>1</v>
      </c>
      <c r="FM64" s="158">
        <v>0</v>
      </c>
      <c r="FN64" s="158">
        <v>0</v>
      </c>
      <c r="FO64" s="349">
        <v>63</v>
      </c>
      <c r="FP64" s="158">
        <v>241</v>
      </c>
      <c r="FQ64" s="158">
        <v>122</v>
      </c>
      <c r="FR64" s="158">
        <v>76</v>
      </c>
      <c r="FS64" s="158">
        <v>68</v>
      </c>
      <c r="FT64" s="158">
        <v>32</v>
      </c>
      <c r="FU64" s="158">
        <v>14</v>
      </c>
      <c r="FV64" s="158">
        <v>8</v>
      </c>
      <c r="FW64" s="158">
        <v>2</v>
      </c>
      <c r="FX64" s="349">
        <v>563</v>
      </c>
      <c r="FY64" s="158">
        <v>12</v>
      </c>
      <c r="FZ64" s="158">
        <v>6800</v>
      </c>
      <c r="GA64" s="158">
        <v>6727</v>
      </c>
      <c r="GB64" s="158">
        <v>6358</v>
      </c>
      <c r="GC64" s="158">
        <v>4892</v>
      </c>
      <c r="GD64" s="158">
        <v>3705</v>
      </c>
      <c r="GE64" s="158">
        <v>1612</v>
      </c>
      <c r="GF64" s="158">
        <v>702</v>
      </c>
      <c r="GG64" s="158">
        <v>43</v>
      </c>
      <c r="GH64" s="349">
        <v>30851</v>
      </c>
      <c r="GI64" s="158">
        <v>2</v>
      </c>
      <c r="GJ64" s="158">
        <v>7549</v>
      </c>
      <c r="GK64" s="158">
        <v>3996</v>
      </c>
      <c r="GL64" s="158">
        <v>2678</v>
      </c>
      <c r="GM64" s="158">
        <v>1435</v>
      </c>
      <c r="GN64" s="158">
        <v>733</v>
      </c>
      <c r="GO64" s="158">
        <v>272</v>
      </c>
      <c r="GP64" s="158">
        <v>121</v>
      </c>
      <c r="GQ64" s="158">
        <v>7</v>
      </c>
      <c r="GR64" s="349">
        <v>16793</v>
      </c>
      <c r="GS64" s="158">
        <v>13.5</v>
      </c>
      <c r="GT64" s="158">
        <v>12436.75</v>
      </c>
      <c r="GU64" s="158">
        <v>9706.75</v>
      </c>
      <c r="GV64" s="158">
        <v>8362.4</v>
      </c>
      <c r="GW64" s="158">
        <v>5963.75</v>
      </c>
      <c r="GX64" s="158">
        <v>4249.25</v>
      </c>
      <c r="GY64" s="158">
        <v>1812.5</v>
      </c>
      <c r="GZ64" s="158">
        <v>788.5</v>
      </c>
      <c r="HA64" s="158">
        <v>48.25</v>
      </c>
      <c r="HB64" s="349">
        <v>43381.65</v>
      </c>
      <c r="HC64" s="395">
        <v>0</v>
      </c>
      <c r="HD64" s="396">
        <v>2.5</v>
      </c>
      <c r="HE64" s="396">
        <v>0</v>
      </c>
      <c r="HF64" s="396">
        <v>0</v>
      </c>
      <c r="HG64" s="396">
        <v>0</v>
      </c>
      <c r="HH64" s="396">
        <v>0</v>
      </c>
      <c r="HI64" s="396">
        <v>0</v>
      </c>
      <c r="HJ64" s="396">
        <v>0</v>
      </c>
      <c r="HK64" s="396">
        <v>0</v>
      </c>
      <c r="HL64" s="397">
        <v>2.5</v>
      </c>
      <c r="HM64" s="219">
        <v>7.5</v>
      </c>
      <c r="HN64" s="219">
        <v>8289.5</v>
      </c>
      <c r="HO64" s="219">
        <v>7549.7</v>
      </c>
      <c r="HP64" s="219">
        <v>7433.2</v>
      </c>
      <c r="HQ64" s="219">
        <v>5963.8</v>
      </c>
      <c r="HR64" s="219">
        <v>5193.5</v>
      </c>
      <c r="HS64" s="219">
        <v>2618.1</v>
      </c>
      <c r="HT64" s="219">
        <v>1314.2</v>
      </c>
      <c r="HU64" s="219">
        <v>96.5</v>
      </c>
      <c r="HV64" s="219">
        <v>38466</v>
      </c>
      <c r="HW64" s="457">
        <v>0</v>
      </c>
      <c r="HX64" s="219">
        <v>38466</v>
      </c>
      <c r="HY64" s="395">
        <v>13.5</v>
      </c>
      <c r="HZ64" s="219">
        <v>12436.75</v>
      </c>
      <c r="IA64" s="219">
        <v>9706.75</v>
      </c>
      <c r="IB64" s="219">
        <v>8362.4</v>
      </c>
      <c r="IC64" s="219">
        <v>5963.75</v>
      </c>
      <c r="ID64" s="219">
        <v>4249.25</v>
      </c>
      <c r="IE64" s="219">
        <v>1812.5</v>
      </c>
      <c r="IF64" s="219">
        <v>788.5</v>
      </c>
      <c r="IG64" s="219">
        <v>48.25</v>
      </c>
      <c r="IH64" s="219">
        <v>43381.65</v>
      </c>
      <c r="II64" s="395">
        <v>0</v>
      </c>
      <c r="IJ64" s="219">
        <v>2.5</v>
      </c>
      <c r="IK64" s="219">
        <v>0</v>
      </c>
      <c r="IL64" s="219">
        <v>0</v>
      </c>
      <c r="IM64" s="219">
        <v>0</v>
      </c>
      <c r="IN64" s="219">
        <v>0</v>
      </c>
      <c r="IO64" s="219">
        <v>0</v>
      </c>
      <c r="IP64" s="219">
        <v>0</v>
      </c>
      <c r="IQ64" s="219">
        <v>0</v>
      </c>
      <c r="IR64" s="219">
        <v>2.5</v>
      </c>
      <c r="IS64" s="395">
        <v>3.5</v>
      </c>
      <c r="IT64" s="219">
        <v>3412.9</v>
      </c>
      <c r="IU64" s="219">
        <v>1058.7</v>
      </c>
      <c r="IV64" s="219">
        <v>553.70000000000005</v>
      </c>
      <c r="IW64" s="219">
        <v>218</v>
      </c>
      <c r="IX64" s="219">
        <v>66.099999999999994</v>
      </c>
      <c r="IY64" s="219">
        <v>22</v>
      </c>
      <c r="IZ64" s="219">
        <v>8.4</v>
      </c>
      <c r="JA64" s="219">
        <v>0</v>
      </c>
      <c r="JB64" s="219">
        <v>5343.3</v>
      </c>
      <c r="JC64" s="395">
        <v>5.6</v>
      </c>
      <c r="JD64" s="219">
        <v>6014.2</v>
      </c>
      <c r="JE64" s="219">
        <v>6726.3</v>
      </c>
      <c r="JF64" s="219">
        <v>6941.1</v>
      </c>
      <c r="JG64" s="219">
        <v>5745.8</v>
      </c>
      <c r="JH64" s="219">
        <v>5112.7</v>
      </c>
      <c r="JI64" s="219">
        <v>2586.3000000000002</v>
      </c>
      <c r="JJ64" s="219">
        <v>1300.2</v>
      </c>
      <c r="JK64" s="219">
        <v>96.5</v>
      </c>
      <c r="JL64" s="219">
        <v>34528.699999999997</v>
      </c>
      <c r="JM64" s="457">
        <v>0</v>
      </c>
      <c r="JN64" s="397">
        <v>34528.699999999997</v>
      </c>
      <c r="JP64" s="460"/>
      <c r="JQ64" s="460"/>
      <c r="JR64" s="460"/>
      <c r="JS64" s="460"/>
      <c r="JT64" s="460"/>
      <c r="JU64" s="460"/>
      <c r="JV64" s="460"/>
      <c r="JW64" s="460"/>
      <c r="JX64" s="460"/>
      <c r="JY64" s="460"/>
      <c r="KA64" s="460"/>
      <c r="KB64" s="460"/>
    </row>
    <row r="65" spans="1:288" x14ac:dyDescent="0.2">
      <c r="A65" s="215" t="s">
        <v>249</v>
      </c>
      <c r="B65" s="216" t="s">
        <v>285</v>
      </c>
      <c r="C65" s="217" t="s">
        <v>294</v>
      </c>
      <c r="D65" s="218" t="s">
        <v>248</v>
      </c>
      <c r="E65" s="158">
        <v>1734</v>
      </c>
      <c r="F65" s="158">
        <v>2261</v>
      </c>
      <c r="G65" s="158">
        <v>6069</v>
      </c>
      <c r="H65" s="158">
        <v>6111</v>
      </c>
      <c r="I65" s="158">
        <v>5005</v>
      </c>
      <c r="J65" s="158">
        <v>1543</v>
      </c>
      <c r="K65" s="158">
        <v>763</v>
      </c>
      <c r="L65" s="158">
        <v>40</v>
      </c>
      <c r="M65" s="349">
        <v>23526</v>
      </c>
      <c r="N65" s="158">
        <v>44</v>
      </c>
      <c r="O65" s="158">
        <v>26</v>
      </c>
      <c r="P65" s="158">
        <v>63</v>
      </c>
      <c r="Q65" s="158">
        <v>59</v>
      </c>
      <c r="R65" s="158">
        <v>58</v>
      </c>
      <c r="S65" s="158">
        <v>10</v>
      </c>
      <c r="T65" s="158">
        <v>11</v>
      </c>
      <c r="U65" s="158">
        <v>0</v>
      </c>
      <c r="V65" s="349">
        <v>271</v>
      </c>
      <c r="W65" s="158">
        <v>0</v>
      </c>
      <c r="X65" s="158">
        <v>0</v>
      </c>
      <c r="Y65" s="158">
        <v>1</v>
      </c>
      <c r="Z65" s="158">
        <v>0</v>
      </c>
      <c r="AA65" s="158">
        <v>0</v>
      </c>
      <c r="AB65" s="158">
        <v>0</v>
      </c>
      <c r="AC65" s="158">
        <v>1</v>
      </c>
      <c r="AD65" s="158">
        <v>0</v>
      </c>
      <c r="AE65" s="349">
        <v>2</v>
      </c>
      <c r="AF65" s="158">
        <v>1690</v>
      </c>
      <c r="AG65" s="158">
        <v>2235</v>
      </c>
      <c r="AH65" s="158">
        <v>6005</v>
      </c>
      <c r="AI65" s="158">
        <v>6052</v>
      </c>
      <c r="AJ65" s="158">
        <v>4947</v>
      </c>
      <c r="AK65" s="158">
        <v>1533</v>
      </c>
      <c r="AL65" s="158">
        <v>751</v>
      </c>
      <c r="AM65" s="158">
        <v>40</v>
      </c>
      <c r="AN65" s="349">
        <v>23253</v>
      </c>
      <c r="AO65" s="158">
        <v>3</v>
      </c>
      <c r="AP65" s="158">
        <v>7</v>
      </c>
      <c r="AQ65" s="158">
        <v>25</v>
      </c>
      <c r="AR65" s="158">
        <v>26</v>
      </c>
      <c r="AS65" s="158">
        <v>40</v>
      </c>
      <c r="AT65" s="158">
        <v>20</v>
      </c>
      <c r="AU65" s="158">
        <v>8</v>
      </c>
      <c r="AV65" s="158">
        <v>7</v>
      </c>
      <c r="AW65" s="349">
        <v>136</v>
      </c>
      <c r="AX65" s="158">
        <v>3</v>
      </c>
      <c r="AY65" s="158">
        <v>7</v>
      </c>
      <c r="AZ65" s="158">
        <v>25</v>
      </c>
      <c r="BA65" s="158">
        <v>26</v>
      </c>
      <c r="BB65" s="158">
        <v>40</v>
      </c>
      <c r="BC65" s="158">
        <v>20</v>
      </c>
      <c r="BD65" s="158">
        <v>8</v>
      </c>
      <c r="BE65" s="158">
        <v>7</v>
      </c>
      <c r="BF65" s="158">
        <v>0</v>
      </c>
      <c r="BG65" s="349">
        <v>136</v>
      </c>
      <c r="BH65" s="158">
        <v>3</v>
      </c>
      <c r="BI65" s="158">
        <v>1694</v>
      </c>
      <c r="BJ65" s="158">
        <v>2253</v>
      </c>
      <c r="BK65" s="158">
        <v>6006</v>
      </c>
      <c r="BL65" s="158">
        <v>6066</v>
      </c>
      <c r="BM65" s="158">
        <v>4927</v>
      </c>
      <c r="BN65" s="158">
        <v>1521</v>
      </c>
      <c r="BO65" s="158">
        <v>750</v>
      </c>
      <c r="BP65" s="158">
        <v>33</v>
      </c>
      <c r="BQ65" s="349">
        <v>23253</v>
      </c>
      <c r="BR65" s="158">
        <v>1</v>
      </c>
      <c r="BS65" s="158">
        <v>1015</v>
      </c>
      <c r="BT65" s="158">
        <v>1257</v>
      </c>
      <c r="BU65" s="158">
        <v>2212</v>
      </c>
      <c r="BV65" s="158">
        <v>1886</v>
      </c>
      <c r="BW65" s="158">
        <v>1234</v>
      </c>
      <c r="BX65" s="158">
        <v>271</v>
      </c>
      <c r="BY65" s="158">
        <v>100</v>
      </c>
      <c r="BZ65" s="158">
        <v>3</v>
      </c>
      <c r="CA65" s="349">
        <v>7979</v>
      </c>
      <c r="CB65" s="158">
        <v>0</v>
      </c>
      <c r="CC65" s="158">
        <v>13</v>
      </c>
      <c r="CD65" s="158">
        <v>12</v>
      </c>
      <c r="CE65" s="158">
        <v>54</v>
      </c>
      <c r="CF65" s="158">
        <v>66</v>
      </c>
      <c r="CG65" s="158">
        <v>42</v>
      </c>
      <c r="CH65" s="158">
        <v>12</v>
      </c>
      <c r="CI65" s="158">
        <v>8</v>
      </c>
      <c r="CJ65" s="158">
        <v>1</v>
      </c>
      <c r="CK65" s="349">
        <v>208</v>
      </c>
      <c r="CL65" s="158">
        <v>0</v>
      </c>
      <c r="CM65" s="158">
        <v>0</v>
      </c>
      <c r="CN65" s="158">
        <v>0</v>
      </c>
      <c r="CO65" s="158">
        <v>2</v>
      </c>
      <c r="CP65" s="158">
        <v>12</v>
      </c>
      <c r="CQ65" s="158">
        <v>6</v>
      </c>
      <c r="CR65" s="158">
        <v>2</v>
      </c>
      <c r="CS65" s="158">
        <v>10</v>
      </c>
      <c r="CT65" s="158">
        <v>0</v>
      </c>
      <c r="CU65" s="349">
        <v>32</v>
      </c>
      <c r="CV65" s="158">
        <v>93</v>
      </c>
      <c r="CW65" s="158">
        <v>30</v>
      </c>
      <c r="CX65" s="158">
        <v>144</v>
      </c>
      <c r="CY65" s="158">
        <v>222</v>
      </c>
      <c r="CZ65" s="158">
        <v>145</v>
      </c>
      <c r="DA65" s="158">
        <v>74</v>
      </c>
      <c r="DB65" s="158">
        <v>73</v>
      </c>
      <c r="DC65" s="158">
        <v>2</v>
      </c>
      <c r="DD65" s="349">
        <v>783</v>
      </c>
      <c r="DE65" s="158">
        <v>34</v>
      </c>
      <c r="DF65" s="158">
        <v>32</v>
      </c>
      <c r="DG65" s="158">
        <v>50</v>
      </c>
      <c r="DH65" s="158">
        <v>52</v>
      </c>
      <c r="DI65" s="158">
        <v>33</v>
      </c>
      <c r="DJ65" s="158">
        <v>12</v>
      </c>
      <c r="DK65" s="158">
        <v>5</v>
      </c>
      <c r="DL65" s="158">
        <v>0</v>
      </c>
      <c r="DM65" s="349">
        <v>218</v>
      </c>
      <c r="DN65" s="158">
        <v>18</v>
      </c>
      <c r="DO65" s="158">
        <v>14</v>
      </c>
      <c r="DP65" s="158">
        <v>12</v>
      </c>
      <c r="DQ65" s="158">
        <v>14</v>
      </c>
      <c r="DR65" s="158">
        <v>20</v>
      </c>
      <c r="DS65" s="158">
        <v>3</v>
      </c>
      <c r="DT65" s="158">
        <v>2</v>
      </c>
      <c r="DU65" s="158">
        <v>0</v>
      </c>
      <c r="DV65" s="349">
        <v>83</v>
      </c>
      <c r="DW65" s="158">
        <v>21</v>
      </c>
      <c r="DX65" s="158">
        <v>13</v>
      </c>
      <c r="DY65" s="158">
        <v>8</v>
      </c>
      <c r="DZ65" s="158">
        <v>8</v>
      </c>
      <c r="EA65" s="158">
        <v>3</v>
      </c>
      <c r="EB65" s="158">
        <v>1</v>
      </c>
      <c r="EC65" s="158">
        <v>1</v>
      </c>
      <c r="ED65" s="158">
        <v>1</v>
      </c>
      <c r="EE65" s="349">
        <v>56</v>
      </c>
      <c r="EF65" s="158">
        <v>73</v>
      </c>
      <c r="EG65" s="158">
        <v>59</v>
      </c>
      <c r="EH65" s="158">
        <v>70</v>
      </c>
      <c r="EI65" s="158">
        <v>74</v>
      </c>
      <c r="EJ65" s="158">
        <v>56</v>
      </c>
      <c r="EK65" s="158">
        <v>16</v>
      </c>
      <c r="EL65" s="158">
        <v>8</v>
      </c>
      <c r="EM65" s="158">
        <v>1</v>
      </c>
      <c r="EN65" s="349">
        <v>357</v>
      </c>
      <c r="EO65" s="158">
        <v>53</v>
      </c>
      <c r="EP65" s="158">
        <v>32</v>
      </c>
      <c r="EQ65" s="158">
        <v>34</v>
      </c>
      <c r="ER65" s="158">
        <v>35</v>
      </c>
      <c r="ES65" s="158">
        <v>23</v>
      </c>
      <c r="ET65" s="158">
        <v>7</v>
      </c>
      <c r="EU65" s="158">
        <v>4</v>
      </c>
      <c r="EV65" s="158">
        <v>1</v>
      </c>
      <c r="EW65" s="349">
        <v>189</v>
      </c>
      <c r="EX65" s="158">
        <v>0</v>
      </c>
      <c r="EY65" s="158">
        <v>0</v>
      </c>
      <c r="EZ65" s="158">
        <v>1</v>
      </c>
      <c r="FA65" s="158">
        <v>0</v>
      </c>
      <c r="FB65" s="158">
        <v>0</v>
      </c>
      <c r="FC65" s="158">
        <v>0</v>
      </c>
      <c r="FD65" s="158">
        <v>1</v>
      </c>
      <c r="FE65" s="158">
        <v>0</v>
      </c>
      <c r="FF65" s="349">
        <v>2</v>
      </c>
      <c r="FG65" s="158">
        <v>9</v>
      </c>
      <c r="FH65" s="158">
        <v>0</v>
      </c>
      <c r="FI65" s="158">
        <v>1</v>
      </c>
      <c r="FJ65" s="158">
        <v>3</v>
      </c>
      <c r="FK65" s="158">
        <v>6</v>
      </c>
      <c r="FL65" s="158">
        <v>0</v>
      </c>
      <c r="FM65" s="158">
        <v>1</v>
      </c>
      <c r="FN65" s="158">
        <v>0</v>
      </c>
      <c r="FO65" s="349">
        <v>20</v>
      </c>
      <c r="FP65" s="158">
        <v>44</v>
      </c>
      <c r="FQ65" s="158">
        <v>32</v>
      </c>
      <c r="FR65" s="158">
        <v>32</v>
      </c>
      <c r="FS65" s="158">
        <v>32</v>
      </c>
      <c r="FT65" s="158">
        <v>17</v>
      </c>
      <c r="FU65" s="158">
        <v>7</v>
      </c>
      <c r="FV65" s="158">
        <v>2</v>
      </c>
      <c r="FW65" s="158">
        <v>1</v>
      </c>
      <c r="FX65" s="349">
        <v>167</v>
      </c>
      <c r="FY65" s="158">
        <v>2</v>
      </c>
      <c r="FZ65" s="158">
        <v>549</v>
      </c>
      <c r="GA65" s="158">
        <v>955</v>
      </c>
      <c r="GB65" s="158">
        <v>3714</v>
      </c>
      <c r="GC65" s="158">
        <v>4078</v>
      </c>
      <c r="GD65" s="158">
        <v>3620</v>
      </c>
      <c r="GE65" s="158">
        <v>1231</v>
      </c>
      <c r="GF65" s="158">
        <v>629</v>
      </c>
      <c r="GG65" s="158">
        <v>28</v>
      </c>
      <c r="GH65" s="349">
        <v>14806</v>
      </c>
      <c r="GI65" s="158">
        <v>1</v>
      </c>
      <c r="GJ65" s="158">
        <v>1145</v>
      </c>
      <c r="GK65" s="158">
        <v>1298</v>
      </c>
      <c r="GL65" s="158">
        <v>2292</v>
      </c>
      <c r="GM65" s="158">
        <v>1988</v>
      </c>
      <c r="GN65" s="158">
        <v>1307</v>
      </c>
      <c r="GO65" s="158">
        <v>290</v>
      </c>
      <c r="GP65" s="158">
        <v>121</v>
      </c>
      <c r="GQ65" s="158">
        <v>5</v>
      </c>
      <c r="GR65" s="349">
        <v>8447</v>
      </c>
      <c r="GS65" s="158">
        <v>2.75</v>
      </c>
      <c r="GT65" s="158">
        <v>1397</v>
      </c>
      <c r="GU65" s="158">
        <v>1927.25</v>
      </c>
      <c r="GV65" s="158">
        <v>5429</v>
      </c>
      <c r="GW65" s="158">
        <v>5564</v>
      </c>
      <c r="GX65" s="158">
        <v>4592.5</v>
      </c>
      <c r="GY65" s="158">
        <v>1446.25</v>
      </c>
      <c r="GZ65" s="158">
        <v>717.5</v>
      </c>
      <c r="HA65" s="158">
        <v>32.5</v>
      </c>
      <c r="HB65" s="349">
        <v>21108.75</v>
      </c>
      <c r="HC65" s="395">
        <v>0.5</v>
      </c>
      <c r="HD65" s="396">
        <v>2.25</v>
      </c>
      <c r="HE65" s="396">
        <v>0</v>
      </c>
      <c r="HF65" s="396">
        <v>0</v>
      </c>
      <c r="HG65" s="396">
        <v>0</v>
      </c>
      <c r="HH65" s="396">
        <v>0</v>
      </c>
      <c r="HI65" s="396">
        <v>0</v>
      </c>
      <c r="HJ65" s="396">
        <v>0</v>
      </c>
      <c r="HK65" s="396">
        <v>0</v>
      </c>
      <c r="HL65" s="397">
        <v>2.75</v>
      </c>
      <c r="HM65" s="219">
        <v>1.3</v>
      </c>
      <c r="HN65" s="219">
        <v>929.8</v>
      </c>
      <c r="HO65" s="219">
        <v>1499</v>
      </c>
      <c r="HP65" s="219">
        <v>4825.8</v>
      </c>
      <c r="HQ65" s="219">
        <v>5564</v>
      </c>
      <c r="HR65" s="219">
        <v>5613.1</v>
      </c>
      <c r="HS65" s="219">
        <v>2089</v>
      </c>
      <c r="HT65" s="219">
        <v>1195.8</v>
      </c>
      <c r="HU65" s="219">
        <v>65</v>
      </c>
      <c r="HV65" s="219">
        <v>21782.799999999999</v>
      </c>
      <c r="HW65" s="457">
        <v>0</v>
      </c>
      <c r="HX65" s="219">
        <v>21782.799999999999</v>
      </c>
      <c r="HY65" s="395">
        <v>2.75</v>
      </c>
      <c r="HZ65" s="219">
        <v>1397</v>
      </c>
      <c r="IA65" s="219">
        <v>1927.25</v>
      </c>
      <c r="IB65" s="219">
        <v>5429</v>
      </c>
      <c r="IC65" s="219">
        <v>5564</v>
      </c>
      <c r="ID65" s="219">
        <v>4592.5</v>
      </c>
      <c r="IE65" s="219">
        <v>1446.25</v>
      </c>
      <c r="IF65" s="219">
        <v>717.5</v>
      </c>
      <c r="IG65" s="219">
        <v>32.5</v>
      </c>
      <c r="IH65" s="219">
        <v>21108.75</v>
      </c>
      <c r="II65" s="395">
        <v>0.5</v>
      </c>
      <c r="IJ65" s="219">
        <v>2.25</v>
      </c>
      <c r="IK65" s="219">
        <v>0</v>
      </c>
      <c r="IL65" s="219">
        <v>0</v>
      </c>
      <c r="IM65" s="219">
        <v>0</v>
      </c>
      <c r="IN65" s="219">
        <v>0</v>
      </c>
      <c r="IO65" s="219">
        <v>0</v>
      </c>
      <c r="IP65" s="219">
        <v>0</v>
      </c>
      <c r="IQ65" s="219">
        <v>0</v>
      </c>
      <c r="IR65" s="219">
        <v>2.75</v>
      </c>
      <c r="IS65" s="395">
        <v>0</v>
      </c>
      <c r="IT65" s="219">
        <v>469.25</v>
      </c>
      <c r="IU65" s="219">
        <v>580.32000000000005</v>
      </c>
      <c r="IV65" s="219">
        <v>982.52</v>
      </c>
      <c r="IW65" s="219">
        <v>439.41</v>
      </c>
      <c r="IX65" s="219">
        <v>188.48</v>
      </c>
      <c r="IY65" s="219">
        <v>24.05</v>
      </c>
      <c r="IZ65" s="219">
        <v>3.86</v>
      </c>
      <c r="JA65" s="219">
        <v>0</v>
      </c>
      <c r="JB65" s="219">
        <v>2687.89</v>
      </c>
      <c r="JC65" s="395">
        <v>1.3</v>
      </c>
      <c r="JD65" s="219">
        <v>617</v>
      </c>
      <c r="JE65" s="219">
        <v>1047.5999999999999</v>
      </c>
      <c r="JF65" s="219">
        <v>3952.4</v>
      </c>
      <c r="JG65" s="219">
        <v>5124.6000000000004</v>
      </c>
      <c r="JH65" s="219">
        <v>5382.7</v>
      </c>
      <c r="JI65" s="219">
        <v>2054.3000000000002</v>
      </c>
      <c r="JJ65" s="219">
        <v>1189.4000000000001</v>
      </c>
      <c r="JK65" s="219">
        <v>65</v>
      </c>
      <c r="JL65" s="219">
        <v>19434.3</v>
      </c>
      <c r="JM65" s="457">
        <v>0</v>
      </c>
      <c r="JN65" s="397">
        <v>19434.3</v>
      </c>
      <c r="JP65" s="460"/>
      <c r="JQ65" s="460"/>
      <c r="JR65" s="460"/>
      <c r="JS65" s="460"/>
      <c r="JT65" s="460"/>
      <c r="JU65" s="460"/>
      <c r="JV65" s="460"/>
      <c r="JW65" s="460"/>
      <c r="JX65" s="460"/>
      <c r="JY65" s="460"/>
      <c r="KA65" s="460"/>
      <c r="KB65" s="460"/>
    </row>
    <row r="66" spans="1:288" x14ac:dyDescent="0.2">
      <c r="A66" s="215" t="s">
        <v>251</v>
      </c>
      <c r="B66" s="216" t="s">
        <v>301</v>
      </c>
      <c r="C66" s="217" t="s">
        <v>109</v>
      </c>
      <c r="D66" s="218" t="s">
        <v>250</v>
      </c>
      <c r="E66" s="158">
        <v>9</v>
      </c>
      <c r="F66" s="158">
        <v>308</v>
      </c>
      <c r="G66" s="158">
        <v>665</v>
      </c>
      <c r="H66" s="158">
        <v>871</v>
      </c>
      <c r="I66" s="158">
        <v>2562</v>
      </c>
      <c r="J66" s="158">
        <v>1079</v>
      </c>
      <c r="K66" s="158">
        <v>1013</v>
      </c>
      <c r="L66" s="158">
        <v>149</v>
      </c>
      <c r="M66" s="349">
        <v>6656</v>
      </c>
      <c r="N66" s="158">
        <v>0</v>
      </c>
      <c r="O66" s="158">
        <v>49</v>
      </c>
      <c r="P66" s="158">
        <v>13</v>
      </c>
      <c r="Q66" s="158">
        <v>18</v>
      </c>
      <c r="R66" s="158">
        <v>43</v>
      </c>
      <c r="S66" s="158">
        <v>30</v>
      </c>
      <c r="T66" s="158">
        <v>26</v>
      </c>
      <c r="U66" s="158">
        <v>5</v>
      </c>
      <c r="V66" s="349">
        <v>184</v>
      </c>
      <c r="W66" s="158">
        <v>0</v>
      </c>
      <c r="X66" s="158">
        <v>0</v>
      </c>
      <c r="Y66" s="158">
        <v>0</v>
      </c>
      <c r="Z66" s="158">
        <v>0</v>
      </c>
      <c r="AA66" s="158">
        <v>0</v>
      </c>
      <c r="AB66" s="158">
        <v>0</v>
      </c>
      <c r="AC66" s="158">
        <v>0</v>
      </c>
      <c r="AD66" s="158">
        <v>0</v>
      </c>
      <c r="AE66" s="349">
        <v>0</v>
      </c>
      <c r="AF66" s="158">
        <v>9</v>
      </c>
      <c r="AG66" s="158">
        <v>259</v>
      </c>
      <c r="AH66" s="158">
        <v>652</v>
      </c>
      <c r="AI66" s="158">
        <v>853</v>
      </c>
      <c r="AJ66" s="158">
        <v>2519</v>
      </c>
      <c r="AK66" s="158">
        <v>1049</v>
      </c>
      <c r="AL66" s="158">
        <v>987</v>
      </c>
      <c r="AM66" s="158">
        <v>144</v>
      </c>
      <c r="AN66" s="349">
        <v>6472</v>
      </c>
      <c r="AO66" s="158">
        <v>0</v>
      </c>
      <c r="AP66" s="158">
        <v>1</v>
      </c>
      <c r="AQ66" s="158">
        <v>0</v>
      </c>
      <c r="AR66" s="158">
        <v>0</v>
      </c>
      <c r="AS66" s="158">
        <v>3</v>
      </c>
      <c r="AT66" s="158">
        <v>2</v>
      </c>
      <c r="AU66" s="158">
        <v>6</v>
      </c>
      <c r="AV66" s="158">
        <v>0</v>
      </c>
      <c r="AW66" s="349">
        <v>12</v>
      </c>
      <c r="AX66" s="158">
        <v>0</v>
      </c>
      <c r="AY66" s="158">
        <v>1</v>
      </c>
      <c r="AZ66" s="158">
        <v>0</v>
      </c>
      <c r="BA66" s="158">
        <v>0</v>
      </c>
      <c r="BB66" s="158">
        <v>3</v>
      </c>
      <c r="BC66" s="158">
        <v>2</v>
      </c>
      <c r="BD66" s="158">
        <v>6</v>
      </c>
      <c r="BE66" s="158">
        <v>0</v>
      </c>
      <c r="BF66" s="158">
        <v>0</v>
      </c>
      <c r="BG66" s="349">
        <v>12</v>
      </c>
      <c r="BH66" s="158">
        <v>0</v>
      </c>
      <c r="BI66" s="158">
        <v>10</v>
      </c>
      <c r="BJ66" s="158">
        <v>258</v>
      </c>
      <c r="BK66" s="158">
        <v>652</v>
      </c>
      <c r="BL66" s="158">
        <v>856</v>
      </c>
      <c r="BM66" s="158">
        <v>2518</v>
      </c>
      <c r="BN66" s="158">
        <v>1053</v>
      </c>
      <c r="BO66" s="158">
        <v>981</v>
      </c>
      <c r="BP66" s="158">
        <v>144</v>
      </c>
      <c r="BQ66" s="349">
        <v>6472</v>
      </c>
      <c r="BR66" s="158">
        <v>0</v>
      </c>
      <c r="BS66" s="158">
        <v>8</v>
      </c>
      <c r="BT66" s="158">
        <v>145</v>
      </c>
      <c r="BU66" s="158">
        <v>340</v>
      </c>
      <c r="BV66" s="158">
        <v>253</v>
      </c>
      <c r="BW66" s="158">
        <v>680</v>
      </c>
      <c r="BX66" s="158">
        <v>190</v>
      </c>
      <c r="BY66" s="158">
        <v>173</v>
      </c>
      <c r="BZ66" s="158">
        <v>18</v>
      </c>
      <c r="CA66" s="349">
        <v>1807</v>
      </c>
      <c r="CB66" s="158">
        <v>0</v>
      </c>
      <c r="CC66" s="158">
        <v>0</v>
      </c>
      <c r="CD66" s="158">
        <v>3</v>
      </c>
      <c r="CE66" s="158">
        <v>3</v>
      </c>
      <c r="CF66" s="158">
        <v>9</v>
      </c>
      <c r="CG66" s="158">
        <v>17</v>
      </c>
      <c r="CH66" s="158">
        <v>5</v>
      </c>
      <c r="CI66" s="158">
        <v>4</v>
      </c>
      <c r="CJ66" s="158">
        <v>1</v>
      </c>
      <c r="CK66" s="349">
        <v>42</v>
      </c>
      <c r="CL66" s="158">
        <v>0</v>
      </c>
      <c r="CM66" s="158">
        <v>0</v>
      </c>
      <c r="CN66" s="158">
        <v>0</v>
      </c>
      <c r="CO66" s="158">
        <v>1</v>
      </c>
      <c r="CP66" s="158">
        <v>0</v>
      </c>
      <c r="CQ66" s="158">
        <v>0</v>
      </c>
      <c r="CR66" s="158">
        <v>0</v>
      </c>
      <c r="CS66" s="158">
        <v>0</v>
      </c>
      <c r="CT66" s="158">
        <v>0</v>
      </c>
      <c r="CU66" s="349">
        <v>1</v>
      </c>
      <c r="CV66" s="158">
        <v>0</v>
      </c>
      <c r="CW66" s="158">
        <v>11</v>
      </c>
      <c r="CX66" s="158">
        <v>73</v>
      </c>
      <c r="CY66" s="158">
        <v>286</v>
      </c>
      <c r="CZ66" s="158">
        <v>811</v>
      </c>
      <c r="DA66" s="158">
        <v>360</v>
      </c>
      <c r="DB66" s="158">
        <v>236</v>
      </c>
      <c r="DC66" s="158">
        <v>25</v>
      </c>
      <c r="DD66" s="349">
        <v>1802</v>
      </c>
      <c r="DE66" s="158">
        <v>0</v>
      </c>
      <c r="DF66" s="158">
        <v>0</v>
      </c>
      <c r="DG66" s="158">
        <v>0</v>
      </c>
      <c r="DH66" s="158">
        <v>0</v>
      </c>
      <c r="DI66" s="158">
        <v>0</v>
      </c>
      <c r="DJ66" s="158">
        <v>0</v>
      </c>
      <c r="DK66" s="158">
        <v>0</v>
      </c>
      <c r="DL66" s="158">
        <v>0</v>
      </c>
      <c r="DM66" s="349">
        <v>0</v>
      </c>
      <c r="DN66" s="158">
        <v>1</v>
      </c>
      <c r="DO66" s="158">
        <v>8</v>
      </c>
      <c r="DP66" s="158">
        <v>12</v>
      </c>
      <c r="DQ66" s="158">
        <v>28</v>
      </c>
      <c r="DR66" s="158">
        <v>25</v>
      </c>
      <c r="DS66" s="158">
        <v>23</v>
      </c>
      <c r="DT66" s="158">
        <v>10</v>
      </c>
      <c r="DU66" s="158">
        <v>4</v>
      </c>
      <c r="DV66" s="349">
        <v>111</v>
      </c>
      <c r="DW66" s="158">
        <v>0</v>
      </c>
      <c r="DX66" s="158">
        <v>0</v>
      </c>
      <c r="DY66" s="158">
        <v>0</v>
      </c>
      <c r="DZ66" s="158">
        <v>0</v>
      </c>
      <c r="EA66" s="158">
        <v>0</v>
      </c>
      <c r="EB66" s="158">
        <v>0</v>
      </c>
      <c r="EC66" s="158">
        <v>0</v>
      </c>
      <c r="ED66" s="158">
        <v>0</v>
      </c>
      <c r="EE66" s="349">
        <v>0</v>
      </c>
      <c r="EF66" s="158">
        <v>1</v>
      </c>
      <c r="EG66" s="158">
        <v>8</v>
      </c>
      <c r="EH66" s="158">
        <v>12</v>
      </c>
      <c r="EI66" s="158">
        <v>28</v>
      </c>
      <c r="EJ66" s="158">
        <v>25</v>
      </c>
      <c r="EK66" s="158">
        <v>23</v>
      </c>
      <c r="EL66" s="158">
        <v>10</v>
      </c>
      <c r="EM66" s="158">
        <v>4</v>
      </c>
      <c r="EN66" s="349">
        <v>111</v>
      </c>
      <c r="EO66" s="158">
        <v>1</v>
      </c>
      <c r="EP66" s="158">
        <v>1</v>
      </c>
      <c r="EQ66" s="158">
        <v>5</v>
      </c>
      <c r="ER66" s="158">
        <v>10</v>
      </c>
      <c r="ES66" s="158">
        <v>15</v>
      </c>
      <c r="ET66" s="158">
        <v>6</v>
      </c>
      <c r="EU66" s="158">
        <v>6</v>
      </c>
      <c r="EV66" s="158">
        <v>4</v>
      </c>
      <c r="EW66" s="349">
        <v>48</v>
      </c>
      <c r="EX66" s="158">
        <v>0</v>
      </c>
      <c r="EY66" s="158">
        <v>0</v>
      </c>
      <c r="EZ66" s="158">
        <v>0</v>
      </c>
      <c r="FA66" s="158">
        <v>0</v>
      </c>
      <c r="FB66" s="158">
        <v>0</v>
      </c>
      <c r="FC66" s="158">
        <v>0</v>
      </c>
      <c r="FD66" s="158">
        <v>0</v>
      </c>
      <c r="FE66" s="158">
        <v>0</v>
      </c>
      <c r="FF66" s="349">
        <v>0</v>
      </c>
      <c r="FG66" s="158">
        <v>0</v>
      </c>
      <c r="FH66" s="158">
        <v>0</v>
      </c>
      <c r="FI66" s="158">
        <v>0</v>
      </c>
      <c r="FJ66" s="158">
        <v>0</v>
      </c>
      <c r="FK66" s="158">
        <v>0</v>
      </c>
      <c r="FL66" s="158">
        <v>0</v>
      </c>
      <c r="FM66" s="158">
        <v>0</v>
      </c>
      <c r="FN66" s="158">
        <v>0</v>
      </c>
      <c r="FO66" s="349">
        <v>0</v>
      </c>
      <c r="FP66" s="158">
        <v>1</v>
      </c>
      <c r="FQ66" s="158">
        <v>1</v>
      </c>
      <c r="FR66" s="158">
        <v>5</v>
      </c>
      <c r="FS66" s="158">
        <v>10</v>
      </c>
      <c r="FT66" s="158">
        <v>15</v>
      </c>
      <c r="FU66" s="158">
        <v>6</v>
      </c>
      <c r="FV66" s="158">
        <v>6</v>
      </c>
      <c r="FW66" s="158">
        <v>4</v>
      </c>
      <c r="FX66" s="349">
        <v>48</v>
      </c>
      <c r="FY66" s="158">
        <v>0</v>
      </c>
      <c r="FZ66" s="158">
        <v>1</v>
      </c>
      <c r="GA66" s="158">
        <v>101</v>
      </c>
      <c r="GB66" s="158">
        <v>296</v>
      </c>
      <c r="GC66" s="158">
        <v>566</v>
      </c>
      <c r="GD66" s="158">
        <v>1794</v>
      </c>
      <c r="GE66" s="158">
        <v>834</v>
      </c>
      <c r="GF66" s="158">
        <v>794</v>
      </c>
      <c r="GG66" s="158">
        <v>121</v>
      </c>
      <c r="GH66" s="349">
        <v>4507</v>
      </c>
      <c r="GI66" s="158">
        <v>0</v>
      </c>
      <c r="GJ66" s="158">
        <v>9</v>
      </c>
      <c r="GK66" s="158">
        <v>157</v>
      </c>
      <c r="GL66" s="158">
        <v>356</v>
      </c>
      <c r="GM66" s="158">
        <v>290</v>
      </c>
      <c r="GN66" s="158">
        <v>724</v>
      </c>
      <c r="GO66" s="158">
        <v>219</v>
      </c>
      <c r="GP66" s="158">
        <v>187</v>
      </c>
      <c r="GQ66" s="158">
        <v>23</v>
      </c>
      <c r="GR66" s="349">
        <v>1965</v>
      </c>
      <c r="GS66" s="158">
        <v>0</v>
      </c>
      <c r="GT66" s="158">
        <v>7.5</v>
      </c>
      <c r="GU66" s="158">
        <v>213</v>
      </c>
      <c r="GV66" s="158">
        <v>556.25</v>
      </c>
      <c r="GW66" s="158">
        <v>767.5</v>
      </c>
      <c r="GX66" s="158">
        <v>2325.25</v>
      </c>
      <c r="GY66" s="158">
        <v>983.75</v>
      </c>
      <c r="GZ66" s="158">
        <v>929.75</v>
      </c>
      <c r="HA66" s="158">
        <v>137.25</v>
      </c>
      <c r="HB66" s="349">
        <v>5920.25</v>
      </c>
      <c r="HC66" s="395">
        <v>0</v>
      </c>
      <c r="HD66" s="396">
        <v>0</v>
      </c>
      <c r="HE66" s="396">
        <v>0</v>
      </c>
      <c r="HF66" s="396">
        <v>0</v>
      </c>
      <c r="HG66" s="396">
        <v>0</v>
      </c>
      <c r="HH66" s="396">
        <v>0</v>
      </c>
      <c r="HI66" s="396">
        <v>0</v>
      </c>
      <c r="HJ66" s="396">
        <v>0</v>
      </c>
      <c r="HK66" s="396">
        <v>0</v>
      </c>
      <c r="HL66" s="397">
        <v>0</v>
      </c>
      <c r="HM66" s="219">
        <v>0</v>
      </c>
      <c r="HN66" s="219">
        <v>5</v>
      </c>
      <c r="HO66" s="219">
        <v>165.7</v>
      </c>
      <c r="HP66" s="219">
        <v>494.4</v>
      </c>
      <c r="HQ66" s="219">
        <v>767.5</v>
      </c>
      <c r="HR66" s="219">
        <v>2842</v>
      </c>
      <c r="HS66" s="219">
        <v>1421</v>
      </c>
      <c r="HT66" s="219">
        <v>1549.6</v>
      </c>
      <c r="HU66" s="219">
        <v>274.5</v>
      </c>
      <c r="HV66" s="219">
        <v>7519.7</v>
      </c>
      <c r="HW66" s="457">
        <v>0</v>
      </c>
      <c r="HX66" s="219">
        <v>7519.7</v>
      </c>
      <c r="HY66" s="395">
        <v>0</v>
      </c>
      <c r="HZ66" s="219">
        <v>7.5</v>
      </c>
      <c r="IA66" s="219">
        <v>213</v>
      </c>
      <c r="IB66" s="219">
        <v>556.25</v>
      </c>
      <c r="IC66" s="219">
        <v>767.5</v>
      </c>
      <c r="ID66" s="219">
        <v>2325.25</v>
      </c>
      <c r="IE66" s="219">
        <v>983.75</v>
      </c>
      <c r="IF66" s="219">
        <v>929.75</v>
      </c>
      <c r="IG66" s="219">
        <v>137.25</v>
      </c>
      <c r="IH66" s="219">
        <v>5920.25</v>
      </c>
      <c r="II66" s="395">
        <v>0</v>
      </c>
      <c r="IJ66" s="219">
        <v>0</v>
      </c>
      <c r="IK66" s="219">
        <v>0</v>
      </c>
      <c r="IL66" s="219">
        <v>0</v>
      </c>
      <c r="IM66" s="219">
        <v>0</v>
      </c>
      <c r="IN66" s="219">
        <v>0</v>
      </c>
      <c r="IO66" s="219">
        <v>0</v>
      </c>
      <c r="IP66" s="219">
        <v>0</v>
      </c>
      <c r="IQ66" s="219">
        <v>0</v>
      </c>
      <c r="IR66" s="219">
        <v>0</v>
      </c>
      <c r="IS66" s="395">
        <v>0</v>
      </c>
      <c r="IT66" s="219">
        <v>4.05</v>
      </c>
      <c r="IU66" s="219">
        <v>55.35</v>
      </c>
      <c r="IV66" s="219">
        <v>97.5</v>
      </c>
      <c r="IW66" s="219">
        <v>37.42</v>
      </c>
      <c r="IX66" s="219">
        <v>49.61</v>
      </c>
      <c r="IY66" s="219">
        <v>1.98</v>
      </c>
      <c r="IZ66" s="219">
        <v>3.75</v>
      </c>
      <c r="JA66" s="219">
        <v>0</v>
      </c>
      <c r="JB66" s="219">
        <v>249.66</v>
      </c>
      <c r="JC66" s="395">
        <v>0</v>
      </c>
      <c r="JD66" s="219">
        <v>2.2999999999999998</v>
      </c>
      <c r="JE66" s="219">
        <v>122.6</v>
      </c>
      <c r="JF66" s="219">
        <v>407.8</v>
      </c>
      <c r="JG66" s="219">
        <v>730.1</v>
      </c>
      <c r="JH66" s="219">
        <v>2781.3</v>
      </c>
      <c r="JI66" s="219">
        <v>1418.1</v>
      </c>
      <c r="JJ66" s="219">
        <v>1543.3</v>
      </c>
      <c r="JK66" s="219">
        <v>274.5</v>
      </c>
      <c r="JL66" s="219">
        <v>7280</v>
      </c>
      <c r="JM66" s="457">
        <v>0</v>
      </c>
      <c r="JN66" s="397">
        <v>7280</v>
      </c>
      <c r="JP66" s="460"/>
      <c r="JQ66" s="460"/>
      <c r="JR66" s="460"/>
      <c r="JS66" s="460"/>
      <c r="JT66" s="460"/>
      <c r="JU66" s="460"/>
      <c r="JV66" s="460"/>
      <c r="JW66" s="460"/>
      <c r="JX66" s="460"/>
      <c r="JY66" s="460"/>
      <c r="KA66" s="460"/>
      <c r="KB66" s="460"/>
    </row>
    <row r="67" spans="1:288" x14ac:dyDescent="0.2">
      <c r="A67" s="215" t="s">
        <v>253</v>
      </c>
      <c r="B67" s="216" t="s">
        <v>285</v>
      </c>
      <c r="C67" s="217" t="s">
        <v>56</v>
      </c>
      <c r="D67" s="218" t="s">
        <v>252</v>
      </c>
      <c r="E67" s="158">
        <v>9050</v>
      </c>
      <c r="F67" s="158">
        <v>21267</v>
      </c>
      <c r="G67" s="158">
        <v>19709</v>
      </c>
      <c r="H67" s="158">
        <v>13750</v>
      </c>
      <c r="I67" s="158">
        <v>8017</v>
      </c>
      <c r="J67" s="158">
        <v>3738</v>
      </c>
      <c r="K67" s="158">
        <v>2290</v>
      </c>
      <c r="L67" s="158">
        <v>160</v>
      </c>
      <c r="M67" s="349">
        <v>77981</v>
      </c>
      <c r="N67" s="158">
        <v>651</v>
      </c>
      <c r="O67" s="158">
        <v>785</v>
      </c>
      <c r="P67" s="158">
        <v>755</v>
      </c>
      <c r="Q67" s="158">
        <v>453</v>
      </c>
      <c r="R67" s="158">
        <v>216</v>
      </c>
      <c r="S67" s="158">
        <v>28</v>
      </c>
      <c r="T67" s="158">
        <v>96</v>
      </c>
      <c r="U67" s="158">
        <v>13</v>
      </c>
      <c r="V67" s="349">
        <v>2997</v>
      </c>
      <c r="W67" s="158">
        <v>1</v>
      </c>
      <c r="X67" s="158">
        <v>1</v>
      </c>
      <c r="Y67" s="158">
        <v>0</v>
      </c>
      <c r="Z67" s="158">
        <v>0</v>
      </c>
      <c r="AA67" s="158">
        <v>1</v>
      </c>
      <c r="AB67" s="158">
        <v>0</v>
      </c>
      <c r="AC67" s="158">
        <v>0</v>
      </c>
      <c r="AD67" s="158">
        <v>0</v>
      </c>
      <c r="AE67" s="349">
        <v>3</v>
      </c>
      <c r="AF67" s="158">
        <v>8398</v>
      </c>
      <c r="AG67" s="158">
        <v>20481</v>
      </c>
      <c r="AH67" s="158">
        <v>18954</v>
      </c>
      <c r="AI67" s="158">
        <v>13297</v>
      </c>
      <c r="AJ67" s="158">
        <v>7800</v>
      </c>
      <c r="AK67" s="158">
        <v>3710</v>
      </c>
      <c r="AL67" s="158">
        <v>2194</v>
      </c>
      <c r="AM67" s="158">
        <v>147</v>
      </c>
      <c r="AN67" s="349">
        <v>74981</v>
      </c>
      <c r="AO67" s="158">
        <v>28</v>
      </c>
      <c r="AP67" s="158">
        <v>106</v>
      </c>
      <c r="AQ67" s="158">
        <v>163</v>
      </c>
      <c r="AR67" s="158">
        <v>178</v>
      </c>
      <c r="AS67" s="158">
        <v>90</v>
      </c>
      <c r="AT67" s="158">
        <v>53</v>
      </c>
      <c r="AU67" s="158">
        <v>41</v>
      </c>
      <c r="AV67" s="158">
        <v>17</v>
      </c>
      <c r="AW67" s="349">
        <v>676</v>
      </c>
      <c r="AX67" s="158">
        <v>28</v>
      </c>
      <c r="AY67" s="158">
        <v>106</v>
      </c>
      <c r="AZ67" s="158">
        <v>163</v>
      </c>
      <c r="BA67" s="158">
        <v>178</v>
      </c>
      <c r="BB67" s="158">
        <v>90</v>
      </c>
      <c r="BC67" s="158">
        <v>53</v>
      </c>
      <c r="BD67" s="158">
        <v>41</v>
      </c>
      <c r="BE67" s="158">
        <v>17</v>
      </c>
      <c r="BF67" s="158">
        <v>0</v>
      </c>
      <c r="BG67" s="349">
        <v>676</v>
      </c>
      <c r="BH67" s="158">
        <v>28</v>
      </c>
      <c r="BI67" s="158">
        <v>8476</v>
      </c>
      <c r="BJ67" s="158">
        <v>20538</v>
      </c>
      <c r="BK67" s="158">
        <v>18969</v>
      </c>
      <c r="BL67" s="158">
        <v>13209</v>
      </c>
      <c r="BM67" s="158">
        <v>7763</v>
      </c>
      <c r="BN67" s="158">
        <v>3698</v>
      </c>
      <c r="BO67" s="158">
        <v>2170</v>
      </c>
      <c r="BP67" s="158">
        <v>130</v>
      </c>
      <c r="BQ67" s="349">
        <v>74981</v>
      </c>
      <c r="BR67" s="158">
        <v>19</v>
      </c>
      <c r="BS67" s="158">
        <v>5498</v>
      </c>
      <c r="BT67" s="158">
        <v>8295</v>
      </c>
      <c r="BU67" s="158">
        <v>5580</v>
      </c>
      <c r="BV67" s="158">
        <v>3286</v>
      </c>
      <c r="BW67" s="158">
        <v>1334</v>
      </c>
      <c r="BX67" s="158">
        <v>541</v>
      </c>
      <c r="BY67" s="158">
        <v>259</v>
      </c>
      <c r="BZ67" s="158">
        <v>9</v>
      </c>
      <c r="CA67" s="349">
        <v>24821</v>
      </c>
      <c r="CB67" s="158">
        <v>0</v>
      </c>
      <c r="CC67" s="158">
        <v>51</v>
      </c>
      <c r="CD67" s="158">
        <v>231</v>
      </c>
      <c r="CE67" s="158">
        <v>177</v>
      </c>
      <c r="CF67" s="158">
        <v>120</v>
      </c>
      <c r="CG67" s="158">
        <v>53</v>
      </c>
      <c r="CH67" s="158">
        <v>27</v>
      </c>
      <c r="CI67" s="158">
        <v>9</v>
      </c>
      <c r="CJ67" s="158">
        <v>0</v>
      </c>
      <c r="CK67" s="349">
        <v>668</v>
      </c>
      <c r="CL67" s="158">
        <v>1</v>
      </c>
      <c r="CM67" s="158">
        <v>11</v>
      </c>
      <c r="CN67" s="158">
        <v>16</v>
      </c>
      <c r="CO67" s="158">
        <v>20</v>
      </c>
      <c r="CP67" s="158">
        <v>35</v>
      </c>
      <c r="CQ67" s="158">
        <v>28</v>
      </c>
      <c r="CR67" s="158">
        <v>35</v>
      </c>
      <c r="CS67" s="158">
        <v>34</v>
      </c>
      <c r="CT67" s="158">
        <v>4</v>
      </c>
      <c r="CU67" s="349">
        <v>184</v>
      </c>
      <c r="CV67" s="158">
        <v>62</v>
      </c>
      <c r="CW67" s="158">
        <v>137</v>
      </c>
      <c r="CX67" s="158">
        <v>127</v>
      </c>
      <c r="CY67" s="158">
        <v>75</v>
      </c>
      <c r="CZ67" s="158">
        <v>61</v>
      </c>
      <c r="DA67" s="158">
        <v>25</v>
      </c>
      <c r="DB67" s="158">
        <v>14</v>
      </c>
      <c r="DC67" s="158">
        <v>3</v>
      </c>
      <c r="DD67" s="349">
        <v>504</v>
      </c>
      <c r="DE67" s="158">
        <v>255</v>
      </c>
      <c r="DF67" s="158">
        <v>433</v>
      </c>
      <c r="DG67" s="158">
        <v>251</v>
      </c>
      <c r="DH67" s="158">
        <v>125</v>
      </c>
      <c r="DI67" s="158">
        <v>68</v>
      </c>
      <c r="DJ67" s="158">
        <v>23</v>
      </c>
      <c r="DK67" s="158">
        <v>21</v>
      </c>
      <c r="DL67" s="158">
        <v>2</v>
      </c>
      <c r="DM67" s="349">
        <v>1178</v>
      </c>
      <c r="DN67" s="158">
        <v>0</v>
      </c>
      <c r="DO67" s="158">
        <v>0</v>
      </c>
      <c r="DP67" s="158">
        <v>0</v>
      </c>
      <c r="DQ67" s="158">
        <v>0</v>
      </c>
      <c r="DR67" s="158">
        <v>0</v>
      </c>
      <c r="DS67" s="158">
        <v>0</v>
      </c>
      <c r="DT67" s="158">
        <v>0</v>
      </c>
      <c r="DU67" s="158">
        <v>0</v>
      </c>
      <c r="DV67" s="349">
        <v>0</v>
      </c>
      <c r="DW67" s="158">
        <v>47</v>
      </c>
      <c r="DX67" s="158">
        <v>51</v>
      </c>
      <c r="DY67" s="158">
        <v>32</v>
      </c>
      <c r="DZ67" s="158">
        <v>18</v>
      </c>
      <c r="EA67" s="158">
        <v>13</v>
      </c>
      <c r="EB67" s="158">
        <v>8</v>
      </c>
      <c r="EC67" s="158">
        <v>11</v>
      </c>
      <c r="ED67" s="158">
        <v>3</v>
      </c>
      <c r="EE67" s="349">
        <v>183</v>
      </c>
      <c r="EF67" s="158">
        <v>302</v>
      </c>
      <c r="EG67" s="158">
        <v>484</v>
      </c>
      <c r="EH67" s="158">
        <v>283</v>
      </c>
      <c r="EI67" s="158">
        <v>143</v>
      </c>
      <c r="EJ67" s="158">
        <v>81</v>
      </c>
      <c r="EK67" s="158">
        <v>31</v>
      </c>
      <c r="EL67" s="158">
        <v>32</v>
      </c>
      <c r="EM67" s="158">
        <v>5</v>
      </c>
      <c r="EN67" s="349">
        <v>1361</v>
      </c>
      <c r="EO67" s="158">
        <v>126</v>
      </c>
      <c r="EP67" s="158">
        <v>144</v>
      </c>
      <c r="EQ67" s="158">
        <v>107</v>
      </c>
      <c r="ER67" s="158">
        <v>70</v>
      </c>
      <c r="ES67" s="158">
        <v>35</v>
      </c>
      <c r="ET67" s="158">
        <v>16</v>
      </c>
      <c r="EU67" s="158">
        <v>17</v>
      </c>
      <c r="EV67" s="158">
        <v>4</v>
      </c>
      <c r="EW67" s="349">
        <v>519</v>
      </c>
      <c r="EX67" s="158">
        <v>0</v>
      </c>
      <c r="EY67" s="158">
        <v>0</v>
      </c>
      <c r="EZ67" s="158">
        <v>0</v>
      </c>
      <c r="FA67" s="158">
        <v>0</v>
      </c>
      <c r="FB67" s="158">
        <v>0</v>
      </c>
      <c r="FC67" s="158">
        <v>0</v>
      </c>
      <c r="FD67" s="158">
        <v>0</v>
      </c>
      <c r="FE67" s="158">
        <v>0</v>
      </c>
      <c r="FF67" s="349">
        <v>0</v>
      </c>
      <c r="FG67" s="158">
        <v>0</v>
      </c>
      <c r="FH67" s="158">
        <v>0</v>
      </c>
      <c r="FI67" s="158">
        <v>0</v>
      </c>
      <c r="FJ67" s="158">
        <v>1</v>
      </c>
      <c r="FK67" s="158">
        <v>0</v>
      </c>
      <c r="FL67" s="158">
        <v>0</v>
      </c>
      <c r="FM67" s="158">
        <v>0</v>
      </c>
      <c r="FN67" s="158">
        <v>0</v>
      </c>
      <c r="FO67" s="349">
        <v>1</v>
      </c>
      <c r="FP67" s="158">
        <v>126</v>
      </c>
      <c r="FQ67" s="158">
        <v>144</v>
      </c>
      <c r="FR67" s="158">
        <v>107</v>
      </c>
      <c r="FS67" s="158">
        <v>69</v>
      </c>
      <c r="FT67" s="158">
        <v>35</v>
      </c>
      <c r="FU67" s="158">
        <v>16</v>
      </c>
      <c r="FV67" s="158">
        <v>17</v>
      </c>
      <c r="FW67" s="158">
        <v>4</v>
      </c>
      <c r="FX67" s="349">
        <v>518</v>
      </c>
      <c r="FY67" s="158">
        <v>8</v>
      </c>
      <c r="FZ67" s="158">
        <v>2869</v>
      </c>
      <c r="GA67" s="158">
        <v>11944</v>
      </c>
      <c r="GB67" s="158">
        <v>13160</v>
      </c>
      <c r="GC67" s="158">
        <v>9750</v>
      </c>
      <c r="GD67" s="158">
        <v>6333</v>
      </c>
      <c r="GE67" s="158">
        <v>3087</v>
      </c>
      <c r="GF67" s="158">
        <v>1857</v>
      </c>
      <c r="GG67" s="158">
        <v>114</v>
      </c>
      <c r="GH67" s="349">
        <v>49122</v>
      </c>
      <c r="GI67" s="158">
        <v>20</v>
      </c>
      <c r="GJ67" s="158">
        <v>5607</v>
      </c>
      <c r="GK67" s="158">
        <v>8594</v>
      </c>
      <c r="GL67" s="158">
        <v>5809</v>
      </c>
      <c r="GM67" s="158">
        <v>3459</v>
      </c>
      <c r="GN67" s="158">
        <v>1430</v>
      </c>
      <c r="GO67" s="158">
        <v>611</v>
      </c>
      <c r="GP67" s="158">
        <v>313</v>
      </c>
      <c r="GQ67" s="158">
        <v>16</v>
      </c>
      <c r="GR67" s="349">
        <v>25859</v>
      </c>
      <c r="GS67" s="158">
        <v>22.75</v>
      </c>
      <c r="GT67" s="158">
        <v>7106.75</v>
      </c>
      <c r="GU67" s="158">
        <v>18423.5</v>
      </c>
      <c r="GV67" s="158">
        <v>17535.75</v>
      </c>
      <c r="GW67" s="158">
        <v>12349</v>
      </c>
      <c r="GX67" s="158">
        <v>7407.75</v>
      </c>
      <c r="GY67" s="158">
        <v>3542.5</v>
      </c>
      <c r="GZ67" s="158">
        <v>2091.5</v>
      </c>
      <c r="HA67" s="158">
        <v>127.25</v>
      </c>
      <c r="HB67" s="349">
        <v>68606.75</v>
      </c>
      <c r="HC67" s="395">
        <v>0</v>
      </c>
      <c r="HD67" s="396">
        <v>7.5</v>
      </c>
      <c r="HE67" s="396">
        <v>0.38</v>
      </c>
      <c r="HF67" s="396">
        <v>0</v>
      </c>
      <c r="HG67" s="396">
        <v>0</v>
      </c>
      <c r="HH67" s="396">
        <v>0</v>
      </c>
      <c r="HI67" s="396">
        <v>0.5</v>
      </c>
      <c r="HJ67" s="396">
        <v>0</v>
      </c>
      <c r="HK67" s="396">
        <v>0</v>
      </c>
      <c r="HL67" s="397">
        <v>8.3800000000000008</v>
      </c>
      <c r="HM67" s="219">
        <v>12.6</v>
      </c>
      <c r="HN67" s="219">
        <v>4732.8</v>
      </c>
      <c r="HO67" s="219">
        <v>14329.1</v>
      </c>
      <c r="HP67" s="219">
        <v>15587.3</v>
      </c>
      <c r="HQ67" s="219">
        <v>12349</v>
      </c>
      <c r="HR67" s="219">
        <v>9053.9</v>
      </c>
      <c r="HS67" s="219">
        <v>5116.2</v>
      </c>
      <c r="HT67" s="219">
        <v>3485.8</v>
      </c>
      <c r="HU67" s="219">
        <v>254.5</v>
      </c>
      <c r="HV67" s="219">
        <v>64921.2</v>
      </c>
      <c r="HW67" s="457">
        <v>776</v>
      </c>
      <c r="HX67" s="219">
        <v>65697.2</v>
      </c>
      <c r="HY67" s="395">
        <v>22.75</v>
      </c>
      <c r="HZ67" s="219">
        <v>7106.75</v>
      </c>
      <c r="IA67" s="219">
        <v>18423.5</v>
      </c>
      <c r="IB67" s="219">
        <v>17535.75</v>
      </c>
      <c r="IC67" s="219">
        <v>12349</v>
      </c>
      <c r="ID67" s="219">
        <v>7407.75</v>
      </c>
      <c r="IE67" s="219">
        <v>3542.5</v>
      </c>
      <c r="IF67" s="219">
        <v>2091.5</v>
      </c>
      <c r="IG67" s="219">
        <v>127.25</v>
      </c>
      <c r="IH67" s="219">
        <v>68606.75</v>
      </c>
      <c r="II67" s="395">
        <v>0</v>
      </c>
      <c r="IJ67" s="219">
        <v>7.5</v>
      </c>
      <c r="IK67" s="219">
        <v>0.38</v>
      </c>
      <c r="IL67" s="219">
        <v>0</v>
      </c>
      <c r="IM67" s="219">
        <v>0</v>
      </c>
      <c r="IN67" s="219">
        <v>0</v>
      </c>
      <c r="IO67" s="219">
        <v>0.5</v>
      </c>
      <c r="IP67" s="219">
        <v>0</v>
      </c>
      <c r="IQ67" s="219">
        <v>0</v>
      </c>
      <c r="IR67" s="219">
        <v>8.3800000000000008</v>
      </c>
      <c r="IS67" s="395">
        <v>7.97</v>
      </c>
      <c r="IT67" s="219">
        <v>2264.52</v>
      </c>
      <c r="IU67" s="219">
        <v>2664.79</v>
      </c>
      <c r="IV67" s="219">
        <v>1475.86</v>
      </c>
      <c r="IW67" s="219">
        <v>604.73</v>
      </c>
      <c r="IX67" s="219">
        <v>180.57</v>
      </c>
      <c r="IY67" s="219">
        <v>36.75</v>
      </c>
      <c r="IZ67" s="219">
        <v>15.74</v>
      </c>
      <c r="JA67" s="219">
        <v>0</v>
      </c>
      <c r="JB67" s="219">
        <v>7250.93</v>
      </c>
      <c r="JC67" s="395">
        <v>8.1999999999999993</v>
      </c>
      <c r="JD67" s="219">
        <v>3223.2</v>
      </c>
      <c r="JE67" s="219">
        <v>12256.5</v>
      </c>
      <c r="JF67" s="219">
        <v>14275.5</v>
      </c>
      <c r="JG67" s="219">
        <v>11744.3</v>
      </c>
      <c r="JH67" s="219">
        <v>8833.2000000000007</v>
      </c>
      <c r="JI67" s="219">
        <v>5063.1000000000004</v>
      </c>
      <c r="JJ67" s="219">
        <v>3459.6</v>
      </c>
      <c r="JK67" s="219">
        <v>254.5</v>
      </c>
      <c r="JL67" s="219">
        <v>59118.1</v>
      </c>
      <c r="JM67" s="457">
        <v>776</v>
      </c>
      <c r="JN67" s="397">
        <v>59894.1</v>
      </c>
      <c r="JP67" s="460"/>
      <c r="JQ67" s="460"/>
      <c r="JR67" s="460"/>
      <c r="JS67" s="460"/>
      <c r="JT67" s="460"/>
      <c r="JU67" s="460"/>
      <c r="JV67" s="460"/>
      <c r="JW67" s="460"/>
      <c r="JX67" s="460"/>
      <c r="JY67" s="460"/>
      <c r="KA67" s="460"/>
      <c r="KB67" s="460"/>
    </row>
    <row r="68" spans="1:288" x14ac:dyDescent="0.2">
      <c r="A68" s="215" t="s">
        <v>255</v>
      </c>
      <c r="B68" s="216" t="s">
        <v>285</v>
      </c>
      <c r="C68" s="217" t="s">
        <v>287</v>
      </c>
      <c r="D68" s="218" t="s">
        <v>254</v>
      </c>
      <c r="E68" s="158">
        <v>19219</v>
      </c>
      <c r="F68" s="158">
        <v>4545</v>
      </c>
      <c r="G68" s="158">
        <v>4054</v>
      </c>
      <c r="H68" s="158">
        <v>3061</v>
      </c>
      <c r="I68" s="158">
        <v>1795</v>
      </c>
      <c r="J68" s="158">
        <v>439</v>
      </c>
      <c r="K68" s="158">
        <v>86</v>
      </c>
      <c r="L68" s="158">
        <v>18</v>
      </c>
      <c r="M68" s="349">
        <v>33217</v>
      </c>
      <c r="N68" s="158">
        <v>414</v>
      </c>
      <c r="O68" s="158">
        <v>65</v>
      </c>
      <c r="P68" s="158">
        <v>53</v>
      </c>
      <c r="Q68" s="158">
        <v>26</v>
      </c>
      <c r="R68" s="158">
        <v>12</v>
      </c>
      <c r="S68" s="158">
        <v>7</v>
      </c>
      <c r="T68" s="158">
        <v>3</v>
      </c>
      <c r="U68" s="158">
        <v>1</v>
      </c>
      <c r="V68" s="349">
        <v>581</v>
      </c>
      <c r="W68" s="158">
        <v>1</v>
      </c>
      <c r="X68" s="158">
        <v>1</v>
      </c>
      <c r="Y68" s="158">
        <v>0</v>
      </c>
      <c r="Z68" s="158">
        <v>0</v>
      </c>
      <c r="AA68" s="158">
        <v>0</v>
      </c>
      <c r="AB68" s="158">
        <v>0</v>
      </c>
      <c r="AC68" s="158">
        <v>0</v>
      </c>
      <c r="AD68" s="158">
        <v>0</v>
      </c>
      <c r="AE68" s="349">
        <v>2</v>
      </c>
      <c r="AF68" s="158">
        <v>18804</v>
      </c>
      <c r="AG68" s="158">
        <v>4479</v>
      </c>
      <c r="AH68" s="158">
        <v>4001</v>
      </c>
      <c r="AI68" s="158">
        <v>3035</v>
      </c>
      <c r="AJ68" s="158">
        <v>1783</v>
      </c>
      <c r="AK68" s="158">
        <v>432</v>
      </c>
      <c r="AL68" s="158">
        <v>83</v>
      </c>
      <c r="AM68" s="158">
        <v>17</v>
      </c>
      <c r="AN68" s="349">
        <v>32634</v>
      </c>
      <c r="AO68" s="158">
        <v>92</v>
      </c>
      <c r="AP68" s="158">
        <v>28</v>
      </c>
      <c r="AQ68" s="158">
        <v>41</v>
      </c>
      <c r="AR68" s="158">
        <v>27</v>
      </c>
      <c r="AS68" s="158">
        <v>26</v>
      </c>
      <c r="AT68" s="158">
        <v>7</v>
      </c>
      <c r="AU68" s="158">
        <v>6</v>
      </c>
      <c r="AV68" s="158">
        <v>12</v>
      </c>
      <c r="AW68" s="349">
        <v>239</v>
      </c>
      <c r="AX68" s="158">
        <v>92</v>
      </c>
      <c r="AY68" s="158">
        <v>28</v>
      </c>
      <c r="AZ68" s="158">
        <v>41</v>
      </c>
      <c r="BA68" s="158">
        <v>27</v>
      </c>
      <c r="BB68" s="158">
        <v>26</v>
      </c>
      <c r="BC68" s="158">
        <v>7</v>
      </c>
      <c r="BD68" s="158">
        <v>6</v>
      </c>
      <c r="BE68" s="158">
        <v>12</v>
      </c>
      <c r="BF68" s="158">
        <v>0</v>
      </c>
      <c r="BG68" s="349">
        <v>239</v>
      </c>
      <c r="BH68" s="158">
        <v>92</v>
      </c>
      <c r="BI68" s="158">
        <v>18740</v>
      </c>
      <c r="BJ68" s="158">
        <v>4492</v>
      </c>
      <c r="BK68" s="158">
        <v>3987</v>
      </c>
      <c r="BL68" s="158">
        <v>3034</v>
      </c>
      <c r="BM68" s="158">
        <v>1764</v>
      </c>
      <c r="BN68" s="158">
        <v>431</v>
      </c>
      <c r="BO68" s="158">
        <v>89</v>
      </c>
      <c r="BP68" s="158">
        <v>5</v>
      </c>
      <c r="BQ68" s="349">
        <v>32634</v>
      </c>
      <c r="BR68" s="158">
        <v>16</v>
      </c>
      <c r="BS68" s="158">
        <v>7917</v>
      </c>
      <c r="BT68" s="158">
        <v>1419</v>
      </c>
      <c r="BU68" s="158">
        <v>975</v>
      </c>
      <c r="BV68" s="158">
        <v>574</v>
      </c>
      <c r="BW68" s="158">
        <v>247</v>
      </c>
      <c r="BX68" s="158">
        <v>58</v>
      </c>
      <c r="BY68" s="158">
        <v>12</v>
      </c>
      <c r="BZ68" s="158">
        <v>1</v>
      </c>
      <c r="CA68" s="349">
        <v>11219</v>
      </c>
      <c r="CB68" s="158">
        <v>8</v>
      </c>
      <c r="CC68" s="158">
        <v>114</v>
      </c>
      <c r="CD68" s="158">
        <v>30</v>
      </c>
      <c r="CE68" s="158">
        <v>33</v>
      </c>
      <c r="CF68" s="158">
        <v>18</v>
      </c>
      <c r="CG68" s="158">
        <v>5</v>
      </c>
      <c r="CH68" s="158">
        <v>0</v>
      </c>
      <c r="CI68" s="158">
        <v>0</v>
      </c>
      <c r="CJ68" s="158">
        <v>0</v>
      </c>
      <c r="CK68" s="349">
        <v>208</v>
      </c>
      <c r="CL68" s="158">
        <v>1</v>
      </c>
      <c r="CM68" s="158">
        <v>8</v>
      </c>
      <c r="CN68" s="158">
        <v>1</v>
      </c>
      <c r="CO68" s="158">
        <v>2</v>
      </c>
      <c r="CP68" s="158">
        <v>7</v>
      </c>
      <c r="CQ68" s="158">
        <v>1</v>
      </c>
      <c r="CR68" s="158">
        <v>6</v>
      </c>
      <c r="CS68" s="158">
        <v>12</v>
      </c>
      <c r="CT68" s="158">
        <v>0</v>
      </c>
      <c r="CU68" s="349">
        <v>38</v>
      </c>
      <c r="CV68" s="158">
        <v>497</v>
      </c>
      <c r="CW68" s="158">
        <v>153</v>
      </c>
      <c r="CX68" s="158">
        <v>119</v>
      </c>
      <c r="CY68" s="158">
        <v>82</v>
      </c>
      <c r="CZ68" s="158">
        <v>55</v>
      </c>
      <c r="DA68" s="158">
        <v>17</v>
      </c>
      <c r="DB68" s="158">
        <v>8</v>
      </c>
      <c r="DC68" s="158">
        <v>2</v>
      </c>
      <c r="DD68" s="349">
        <v>933</v>
      </c>
      <c r="DE68" s="158">
        <v>0</v>
      </c>
      <c r="DF68" s="158">
        <v>0</v>
      </c>
      <c r="DG68" s="158">
        <v>0</v>
      </c>
      <c r="DH68" s="158">
        <v>0</v>
      </c>
      <c r="DI68" s="158">
        <v>0</v>
      </c>
      <c r="DJ68" s="158">
        <v>0</v>
      </c>
      <c r="DK68" s="158">
        <v>0</v>
      </c>
      <c r="DL68" s="158">
        <v>0</v>
      </c>
      <c r="DM68" s="349">
        <v>0</v>
      </c>
      <c r="DN68" s="158">
        <v>517</v>
      </c>
      <c r="DO68" s="158">
        <v>95</v>
      </c>
      <c r="DP68" s="158">
        <v>65</v>
      </c>
      <c r="DQ68" s="158">
        <v>28</v>
      </c>
      <c r="DR68" s="158">
        <v>24</v>
      </c>
      <c r="DS68" s="158">
        <v>6</v>
      </c>
      <c r="DT68" s="158">
        <v>1</v>
      </c>
      <c r="DU68" s="158">
        <v>0</v>
      </c>
      <c r="DV68" s="349">
        <v>736</v>
      </c>
      <c r="DW68" s="158">
        <v>184</v>
      </c>
      <c r="DX68" s="158">
        <v>38</v>
      </c>
      <c r="DY68" s="158">
        <v>27</v>
      </c>
      <c r="DZ68" s="158">
        <v>23</v>
      </c>
      <c r="EA68" s="158">
        <v>9</v>
      </c>
      <c r="EB68" s="158">
        <v>0</v>
      </c>
      <c r="EC68" s="158">
        <v>1</v>
      </c>
      <c r="ED68" s="158">
        <v>1</v>
      </c>
      <c r="EE68" s="349">
        <v>283</v>
      </c>
      <c r="EF68" s="158">
        <v>701</v>
      </c>
      <c r="EG68" s="158">
        <v>133</v>
      </c>
      <c r="EH68" s="158">
        <v>92</v>
      </c>
      <c r="EI68" s="158">
        <v>51</v>
      </c>
      <c r="EJ68" s="158">
        <v>33</v>
      </c>
      <c r="EK68" s="158">
        <v>6</v>
      </c>
      <c r="EL68" s="158">
        <v>2</v>
      </c>
      <c r="EM68" s="158">
        <v>1</v>
      </c>
      <c r="EN68" s="349">
        <v>1019</v>
      </c>
      <c r="EO68" s="158">
        <v>484</v>
      </c>
      <c r="EP68" s="158">
        <v>97</v>
      </c>
      <c r="EQ68" s="158">
        <v>68</v>
      </c>
      <c r="ER68" s="158">
        <v>39</v>
      </c>
      <c r="ES68" s="158">
        <v>20</v>
      </c>
      <c r="ET68" s="158">
        <v>2</v>
      </c>
      <c r="EU68" s="158">
        <v>2</v>
      </c>
      <c r="EV68" s="158">
        <v>1</v>
      </c>
      <c r="EW68" s="349">
        <v>713</v>
      </c>
      <c r="EX68" s="158">
        <v>1</v>
      </c>
      <c r="EY68" s="158">
        <v>0</v>
      </c>
      <c r="EZ68" s="158">
        <v>0</v>
      </c>
      <c r="FA68" s="158">
        <v>0</v>
      </c>
      <c r="FB68" s="158">
        <v>0</v>
      </c>
      <c r="FC68" s="158">
        <v>0</v>
      </c>
      <c r="FD68" s="158">
        <v>0</v>
      </c>
      <c r="FE68" s="158">
        <v>0</v>
      </c>
      <c r="FF68" s="349">
        <v>1</v>
      </c>
      <c r="FG68" s="158">
        <v>35</v>
      </c>
      <c r="FH68" s="158">
        <v>5</v>
      </c>
      <c r="FI68" s="158">
        <v>7</v>
      </c>
      <c r="FJ68" s="158">
        <v>3</v>
      </c>
      <c r="FK68" s="158">
        <v>2</v>
      </c>
      <c r="FL68" s="158">
        <v>1</v>
      </c>
      <c r="FM68" s="158">
        <v>0</v>
      </c>
      <c r="FN68" s="158">
        <v>0</v>
      </c>
      <c r="FO68" s="349">
        <v>53</v>
      </c>
      <c r="FP68" s="158">
        <v>448</v>
      </c>
      <c r="FQ68" s="158">
        <v>92</v>
      </c>
      <c r="FR68" s="158">
        <v>61</v>
      </c>
      <c r="FS68" s="158">
        <v>36</v>
      </c>
      <c r="FT68" s="158">
        <v>18</v>
      </c>
      <c r="FU68" s="158">
        <v>1</v>
      </c>
      <c r="FV68" s="158">
        <v>2</v>
      </c>
      <c r="FW68" s="158">
        <v>1</v>
      </c>
      <c r="FX68" s="349">
        <v>659</v>
      </c>
      <c r="FY68" s="158">
        <v>67</v>
      </c>
      <c r="FZ68" s="158">
        <v>9997</v>
      </c>
      <c r="GA68" s="158">
        <v>2908</v>
      </c>
      <c r="GB68" s="158">
        <v>2884</v>
      </c>
      <c r="GC68" s="158">
        <v>2382</v>
      </c>
      <c r="GD68" s="158">
        <v>1475</v>
      </c>
      <c r="GE68" s="158">
        <v>361</v>
      </c>
      <c r="GF68" s="158">
        <v>63</v>
      </c>
      <c r="GG68" s="158">
        <v>3</v>
      </c>
      <c r="GH68" s="349">
        <v>20140</v>
      </c>
      <c r="GI68" s="158">
        <v>25</v>
      </c>
      <c r="GJ68" s="158">
        <v>8743</v>
      </c>
      <c r="GK68" s="158">
        <v>1584</v>
      </c>
      <c r="GL68" s="158">
        <v>1103</v>
      </c>
      <c r="GM68" s="158">
        <v>652</v>
      </c>
      <c r="GN68" s="158">
        <v>289</v>
      </c>
      <c r="GO68" s="158">
        <v>70</v>
      </c>
      <c r="GP68" s="158">
        <v>26</v>
      </c>
      <c r="GQ68" s="158">
        <v>2</v>
      </c>
      <c r="GR68" s="349">
        <v>12494</v>
      </c>
      <c r="GS68" s="158">
        <v>85.5</v>
      </c>
      <c r="GT68" s="158">
        <v>16708.650000000001</v>
      </c>
      <c r="GU68" s="158">
        <v>4130.25</v>
      </c>
      <c r="GV68" s="158">
        <v>3732.9</v>
      </c>
      <c r="GW68" s="158">
        <v>2886.6</v>
      </c>
      <c r="GX68" s="158">
        <v>1697.9</v>
      </c>
      <c r="GY68" s="158">
        <v>411.7</v>
      </c>
      <c r="GZ68" s="158">
        <v>80.400000000000006</v>
      </c>
      <c r="HA68" s="158">
        <v>5.25</v>
      </c>
      <c r="HB68" s="349">
        <v>29739.15</v>
      </c>
      <c r="HC68" s="395">
        <v>0</v>
      </c>
      <c r="HD68" s="396">
        <v>0.5</v>
      </c>
      <c r="HE68" s="396">
        <v>0</v>
      </c>
      <c r="HF68" s="396">
        <v>0.5</v>
      </c>
      <c r="HG68" s="396">
        <v>0</v>
      </c>
      <c r="HH68" s="396">
        <v>0</v>
      </c>
      <c r="HI68" s="396">
        <v>0</v>
      </c>
      <c r="HJ68" s="396">
        <v>0</v>
      </c>
      <c r="HK68" s="396">
        <v>0</v>
      </c>
      <c r="HL68" s="397">
        <v>1</v>
      </c>
      <c r="HM68" s="219">
        <v>47.5</v>
      </c>
      <c r="HN68" s="219">
        <v>11138.8</v>
      </c>
      <c r="HO68" s="219">
        <v>3212.4</v>
      </c>
      <c r="HP68" s="219">
        <v>3317.7</v>
      </c>
      <c r="HQ68" s="219">
        <v>2886.6</v>
      </c>
      <c r="HR68" s="219">
        <v>2075.1999999999998</v>
      </c>
      <c r="HS68" s="219">
        <v>594.70000000000005</v>
      </c>
      <c r="HT68" s="219">
        <v>134</v>
      </c>
      <c r="HU68" s="219">
        <v>10.5</v>
      </c>
      <c r="HV68" s="219">
        <v>23417.4</v>
      </c>
      <c r="HW68" s="457">
        <v>0</v>
      </c>
      <c r="HX68" s="219">
        <v>23417.4</v>
      </c>
      <c r="HY68" s="395">
        <v>85.5</v>
      </c>
      <c r="HZ68" s="219">
        <v>16708.650000000001</v>
      </c>
      <c r="IA68" s="219">
        <v>4130.25</v>
      </c>
      <c r="IB68" s="219">
        <v>3732.9</v>
      </c>
      <c r="IC68" s="219">
        <v>2886.6</v>
      </c>
      <c r="ID68" s="219">
        <v>1697.9</v>
      </c>
      <c r="IE68" s="219">
        <v>411.7</v>
      </c>
      <c r="IF68" s="219">
        <v>80.400000000000006</v>
      </c>
      <c r="IG68" s="219">
        <v>5.25</v>
      </c>
      <c r="IH68" s="219">
        <v>29739.15</v>
      </c>
      <c r="II68" s="395">
        <v>0</v>
      </c>
      <c r="IJ68" s="219">
        <v>0.5</v>
      </c>
      <c r="IK68" s="219">
        <v>0</v>
      </c>
      <c r="IL68" s="219">
        <v>0.5</v>
      </c>
      <c r="IM68" s="219">
        <v>0</v>
      </c>
      <c r="IN68" s="219">
        <v>0</v>
      </c>
      <c r="IO68" s="219">
        <v>0</v>
      </c>
      <c r="IP68" s="219">
        <v>0</v>
      </c>
      <c r="IQ68" s="219">
        <v>0</v>
      </c>
      <c r="IR68" s="219">
        <v>1</v>
      </c>
      <c r="IS68" s="395">
        <v>22.02</v>
      </c>
      <c r="IT68" s="219">
        <v>4211.88</v>
      </c>
      <c r="IU68" s="219">
        <v>296.91000000000003</v>
      </c>
      <c r="IV68" s="219">
        <v>132.38999999999999</v>
      </c>
      <c r="IW68" s="219">
        <v>55.83</v>
      </c>
      <c r="IX68" s="219">
        <v>21.34</v>
      </c>
      <c r="IY68" s="219">
        <v>5.04</v>
      </c>
      <c r="IZ68" s="219">
        <v>2</v>
      </c>
      <c r="JA68" s="219">
        <v>0</v>
      </c>
      <c r="JB68" s="219">
        <v>4747.41</v>
      </c>
      <c r="JC68" s="395">
        <v>35.299999999999997</v>
      </c>
      <c r="JD68" s="219">
        <v>8330.7999999999993</v>
      </c>
      <c r="JE68" s="219">
        <v>2981.5</v>
      </c>
      <c r="JF68" s="219">
        <v>3200</v>
      </c>
      <c r="JG68" s="219">
        <v>2830.8</v>
      </c>
      <c r="JH68" s="219">
        <v>2049.1</v>
      </c>
      <c r="JI68" s="219">
        <v>587.4</v>
      </c>
      <c r="JJ68" s="219">
        <v>130.69999999999999</v>
      </c>
      <c r="JK68" s="219">
        <v>10.5</v>
      </c>
      <c r="JL68" s="219">
        <v>20156.099999999999</v>
      </c>
      <c r="JM68" s="457">
        <v>0</v>
      </c>
      <c r="JN68" s="397">
        <v>20156.099999999999</v>
      </c>
      <c r="JP68" s="460"/>
      <c r="JQ68" s="460"/>
      <c r="JR68" s="460"/>
      <c r="JS68" s="460"/>
      <c r="JT68" s="460"/>
      <c r="JU68" s="460"/>
      <c r="JV68" s="460"/>
      <c r="JW68" s="460"/>
      <c r="JX68" s="460"/>
      <c r="JY68" s="460"/>
      <c r="KA68" s="460"/>
      <c r="KB68" s="460"/>
    </row>
    <row r="69" spans="1:288" x14ac:dyDescent="0.2">
      <c r="A69" s="215" t="s">
        <v>257</v>
      </c>
      <c r="B69" s="216" t="s">
        <v>285</v>
      </c>
      <c r="C69" s="217" t="s">
        <v>288</v>
      </c>
      <c r="D69" s="218" t="s">
        <v>256</v>
      </c>
      <c r="E69" s="158">
        <v>13717</v>
      </c>
      <c r="F69" s="158">
        <v>6120</v>
      </c>
      <c r="G69" s="158">
        <v>3573</v>
      </c>
      <c r="H69" s="158">
        <v>2589</v>
      </c>
      <c r="I69" s="158">
        <v>1287</v>
      </c>
      <c r="J69" s="158">
        <v>263</v>
      </c>
      <c r="K69" s="158">
        <v>148</v>
      </c>
      <c r="L69" s="158">
        <v>17</v>
      </c>
      <c r="M69" s="349">
        <v>27714</v>
      </c>
      <c r="N69" s="158">
        <v>142</v>
      </c>
      <c r="O69" s="158">
        <v>55</v>
      </c>
      <c r="P69" s="158">
        <v>24</v>
      </c>
      <c r="Q69" s="158">
        <v>24</v>
      </c>
      <c r="R69" s="158">
        <v>9</v>
      </c>
      <c r="S69" s="158">
        <v>7</v>
      </c>
      <c r="T69" s="158">
        <v>5</v>
      </c>
      <c r="U69" s="158">
        <v>1</v>
      </c>
      <c r="V69" s="349">
        <v>267</v>
      </c>
      <c r="W69" s="158">
        <v>0</v>
      </c>
      <c r="X69" s="158">
        <v>0</v>
      </c>
      <c r="Y69" s="158">
        <v>0</v>
      </c>
      <c r="Z69" s="158">
        <v>0</v>
      </c>
      <c r="AA69" s="158">
        <v>0</v>
      </c>
      <c r="AB69" s="158">
        <v>0</v>
      </c>
      <c r="AC69" s="158">
        <v>0</v>
      </c>
      <c r="AD69" s="158">
        <v>0</v>
      </c>
      <c r="AE69" s="349">
        <v>0</v>
      </c>
      <c r="AF69" s="158">
        <v>13575</v>
      </c>
      <c r="AG69" s="158">
        <v>6065</v>
      </c>
      <c r="AH69" s="158">
        <v>3549</v>
      </c>
      <c r="AI69" s="158">
        <v>2565</v>
      </c>
      <c r="AJ69" s="158">
        <v>1278</v>
      </c>
      <c r="AK69" s="158">
        <v>256</v>
      </c>
      <c r="AL69" s="158">
        <v>143</v>
      </c>
      <c r="AM69" s="158">
        <v>16</v>
      </c>
      <c r="AN69" s="349">
        <v>27447</v>
      </c>
      <c r="AO69" s="158">
        <v>41</v>
      </c>
      <c r="AP69" s="158">
        <v>42</v>
      </c>
      <c r="AQ69" s="158">
        <v>18</v>
      </c>
      <c r="AR69" s="158">
        <v>27</v>
      </c>
      <c r="AS69" s="158">
        <v>9</v>
      </c>
      <c r="AT69" s="158">
        <v>1</v>
      </c>
      <c r="AU69" s="158">
        <v>0</v>
      </c>
      <c r="AV69" s="158">
        <v>5</v>
      </c>
      <c r="AW69" s="349">
        <v>143</v>
      </c>
      <c r="AX69" s="158">
        <v>41</v>
      </c>
      <c r="AY69" s="158">
        <v>42</v>
      </c>
      <c r="AZ69" s="158">
        <v>18</v>
      </c>
      <c r="BA69" s="158">
        <v>27</v>
      </c>
      <c r="BB69" s="158">
        <v>9</v>
      </c>
      <c r="BC69" s="158">
        <v>1</v>
      </c>
      <c r="BD69" s="158">
        <v>0</v>
      </c>
      <c r="BE69" s="158">
        <v>5</v>
      </c>
      <c r="BF69" s="158">
        <v>0</v>
      </c>
      <c r="BG69" s="349">
        <v>143</v>
      </c>
      <c r="BH69" s="158">
        <v>41</v>
      </c>
      <c r="BI69" s="158">
        <v>13576</v>
      </c>
      <c r="BJ69" s="158">
        <v>6041</v>
      </c>
      <c r="BK69" s="158">
        <v>3558</v>
      </c>
      <c r="BL69" s="158">
        <v>2547</v>
      </c>
      <c r="BM69" s="158">
        <v>1270</v>
      </c>
      <c r="BN69" s="158">
        <v>255</v>
      </c>
      <c r="BO69" s="158">
        <v>148</v>
      </c>
      <c r="BP69" s="158">
        <v>11</v>
      </c>
      <c r="BQ69" s="349">
        <v>27447</v>
      </c>
      <c r="BR69" s="158">
        <v>10</v>
      </c>
      <c r="BS69" s="158">
        <v>5240</v>
      </c>
      <c r="BT69" s="158">
        <v>2003</v>
      </c>
      <c r="BU69" s="158">
        <v>819</v>
      </c>
      <c r="BV69" s="158">
        <v>425</v>
      </c>
      <c r="BW69" s="158">
        <v>149</v>
      </c>
      <c r="BX69" s="158">
        <v>36</v>
      </c>
      <c r="BY69" s="158">
        <v>15</v>
      </c>
      <c r="BZ69" s="158">
        <v>4</v>
      </c>
      <c r="CA69" s="349">
        <v>8701</v>
      </c>
      <c r="CB69" s="158">
        <v>1</v>
      </c>
      <c r="CC69" s="158">
        <v>104</v>
      </c>
      <c r="CD69" s="158">
        <v>41</v>
      </c>
      <c r="CE69" s="158">
        <v>31</v>
      </c>
      <c r="CF69" s="158">
        <v>13</v>
      </c>
      <c r="CG69" s="158">
        <v>13</v>
      </c>
      <c r="CH69" s="158">
        <v>2</v>
      </c>
      <c r="CI69" s="158">
        <v>1</v>
      </c>
      <c r="CJ69" s="158">
        <v>1</v>
      </c>
      <c r="CK69" s="349">
        <v>207</v>
      </c>
      <c r="CL69" s="158">
        <v>0</v>
      </c>
      <c r="CM69" s="158">
        <v>3</v>
      </c>
      <c r="CN69" s="158">
        <v>0</v>
      </c>
      <c r="CO69" s="158">
        <v>2</v>
      </c>
      <c r="CP69" s="158">
        <v>3</v>
      </c>
      <c r="CQ69" s="158">
        <v>2</v>
      </c>
      <c r="CR69" s="158">
        <v>0</v>
      </c>
      <c r="CS69" s="158">
        <v>6</v>
      </c>
      <c r="CT69" s="158">
        <v>0</v>
      </c>
      <c r="CU69" s="349">
        <v>16</v>
      </c>
      <c r="CV69" s="158">
        <v>5</v>
      </c>
      <c r="CW69" s="158">
        <v>3</v>
      </c>
      <c r="CX69" s="158">
        <v>3</v>
      </c>
      <c r="CY69" s="158">
        <v>2</v>
      </c>
      <c r="CZ69" s="158">
        <v>6</v>
      </c>
      <c r="DA69" s="158">
        <v>0</v>
      </c>
      <c r="DB69" s="158">
        <v>0</v>
      </c>
      <c r="DC69" s="158">
        <v>1</v>
      </c>
      <c r="DD69" s="349">
        <v>20</v>
      </c>
      <c r="DE69" s="158">
        <v>10</v>
      </c>
      <c r="DF69" s="158">
        <v>2</v>
      </c>
      <c r="DG69" s="158">
        <v>1</v>
      </c>
      <c r="DH69" s="158">
        <v>3</v>
      </c>
      <c r="DI69" s="158">
        <v>0</v>
      </c>
      <c r="DJ69" s="158">
        <v>0</v>
      </c>
      <c r="DK69" s="158">
        <v>1</v>
      </c>
      <c r="DL69" s="158">
        <v>0</v>
      </c>
      <c r="DM69" s="349">
        <v>17</v>
      </c>
      <c r="DN69" s="158">
        <v>0</v>
      </c>
      <c r="DO69" s="158">
        <v>0</v>
      </c>
      <c r="DP69" s="158">
        <v>0</v>
      </c>
      <c r="DQ69" s="158">
        <v>0</v>
      </c>
      <c r="DR69" s="158">
        <v>0</v>
      </c>
      <c r="DS69" s="158">
        <v>0</v>
      </c>
      <c r="DT69" s="158">
        <v>0</v>
      </c>
      <c r="DU69" s="158">
        <v>0</v>
      </c>
      <c r="DV69" s="349">
        <v>0</v>
      </c>
      <c r="DW69" s="158">
        <v>0</v>
      </c>
      <c r="DX69" s="158">
        <v>0</v>
      </c>
      <c r="DY69" s="158">
        <v>0</v>
      </c>
      <c r="DZ69" s="158">
        <v>0</v>
      </c>
      <c r="EA69" s="158">
        <v>0</v>
      </c>
      <c r="EB69" s="158">
        <v>0</v>
      </c>
      <c r="EC69" s="158">
        <v>0</v>
      </c>
      <c r="ED69" s="158">
        <v>0</v>
      </c>
      <c r="EE69" s="349">
        <v>0</v>
      </c>
      <c r="EF69" s="158">
        <v>10</v>
      </c>
      <c r="EG69" s="158">
        <v>2</v>
      </c>
      <c r="EH69" s="158">
        <v>1</v>
      </c>
      <c r="EI69" s="158">
        <v>3</v>
      </c>
      <c r="EJ69" s="158">
        <v>0</v>
      </c>
      <c r="EK69" s="158">
        <v>0</v>
      </c>
      <c r="EL69" s="158">
        <v>1</v>
      </c>
      <c r="EM69" s="158">
        <v>0</v>
      </c>
      <c r="EN69" s="349">
        <v>17</v>
      </c>
      <c r="EO69" s="158">
        <v>10</v>
      </c>
      <c r="EP69" s="158">
        <v>2</v>
      </c>
      <c r="EQ69" s="158">
        <v>1</v>
      </c>
      <c r="ER69" s="158">
        <v>3</v>
      </c>
      <c r="ES69" s="158">
        <v>0</v>
      </c>
      <c r="ET69" s="158">
        <v>0</v>
      </c>
      <c r="EU69" s="158">
        <v>1</v>
      </c>
      <c r="EV69" s="158">
        <v>0</v>
      </c>
      <c r="EW69" s="349">
        <v>17</v>
      </c>
      <c r="EX69" s="158">
        <v>0</v>
      </c>
      <c r="EY69" s="158">
        <v>0</v>
      </c>
      <c r="EZ69" s="158">
        <v>0</v>
      </c>
      <c r="FA69" s="158">
        <v>0</v>
      </c>
      <c r="FB69" s="158">
        <v>0</v>
      </c>
      <c r="FC69" s="158">
        <v>0</v>
      </c>
      <c r="FD69" s="158">
        <v>0</v>
      </c>
      <c r="FE69" s="158">
        <v>0</v>
      </c>
      <c r="FF69" s="349">
        <v>0</v>
      </c>
      <c r="FG69" s="158">
        <v>0</v>
      </c>
      <c r="FH69" s="158">
        <v>0</v>
      </c>
      <c r="FI69" s="158">
        <v>0</v>
      </c>
      <c r="FJ69" s="158">
        <v>0</v>
      </c>
      <c r="FK69" s="158">
        <v>0</v>
      </c>
      <c r="FL69" s="158">
        <v>0</v>
      </c>
      <c r="FM69" s="158">
        <v>0</v>
      </c>
      <c r="FN69" s="158">
        <v>0</v>
      </c>
      <c r="FO69" s="349">
        <v>0</v>
      </c>
      <c r="FP69" s="158">
        <v>10</v>
      </c>
      <c r="FQ69" s="158">
        <v>2</v>
      </c>
      <c r="FR69" s="158">
        <v>1</v>
      </c>
      <c r="FS69" s="158">
        <v>3</v>
      </c>
      <c r="FT69" s="158">
        <v>0</v>
      </c>
      <c r="FU69" s="158">
        <v>0</v>
      </c>
      <c r="FV69" s="158">
        <v>1</v>
      </c>
      <c r="FW69" s="158">
        <v>0</v>
      </c>
      <c r="FX69" s="349">
        <v>17</v>
      </c>
      <c r="FY69" s="158">
        <v>30</v>
      </c>
      <c r="FZ69" s="158">
        <v>8224</v>
      </c>
      <c r="GA69" s="158">
        <v>3994</v>
      </c>
      <c r="GB69" s="158">
        <v>2703</v>
      </c>
      <c r="GC69" s="158">
        <v>2104</v>
      </c>
      <c r="GD69" s="158">
        <v>1100</v>
      </c>
      <c r="GE69" s="158">
        <v>217</v>
      </c>
      <c r="GF69" s="158">
        <v>126</v>
      </c>
      <c r="GG69" s="158">
        <v>5</v>
      </c>
      <c r="GH69" s="349">
        <v>18503</v>
      </c>
      <c r="GI69" s="158">
        <v>11</v>
      </c>
      <c r="GJ69" s="158">
        <v>5352</v>
      </c>
      <c r="GK69" s="158">
        <v>2047</v>
      </c>
      <c r="GL69" s="158">
        <v>855</v>
      </c>
      <c r="GM69" s="158">
        <v>443</v>
      </c>
      <c r="GN69" s="158">
        <v>170</v>
      </c>
      <c r="GO69" s="158">
        <v>38</v>
      </c>
      <c r="GP69" s="158">
        <v>22</v>
      </c>
      <c r="GQ69" s="158">
        <v>6</v>
      </c>
      <c r="GR69" s="349">
        <v>8944</v>
      </c>
      <c r="GS69" s="158">
        <v>38.25</v>
      </c>
      <c r="GT69" s="158">
        <v>12236</v>
      </c>
      <c r="GU69" s="158">
        <v>5528.5</v>
      </c>
      <c r="GV69" s="158">
        <v>3343</v>
      </c>
      <c r="GW69" s="158">
        <v>2435</v>
      </c>
      <c r="GX69" s="158">
        <v>1225.5</v>
      </c>
      <c r="GY69" s="158">
        <v>245.5</v>
      </c>
      <c r="GZ69" s="158">
        <v>141</v>
      </c>
      <c r="HA69" s="158">
        <v>9.25</v>
      </c>
      <c r="HB69" s="349">
        <v>25202</v>
      </c>
      <c r="HC69" s="395">
        <v>0</v>
      </c>
      <c r="HD69" s="396">
        <v>0</v>
      </c>
      <c r="HE69" s="396">
        <v>0</v>
      </c>
      <c r="HF69" s="396">
        <v>0</v>
      </c>
      <c r="HG69" s="396">
        <v>0</v>
      </c>
      <c r="HH69" s="396">
        <v>0</v>
      </c>
      <c r="HI69" s="396">
        <v>0</v>
      </c>
      <c r="HJ69" s="396">
        <v>0</v>
      </c>
      <c r="HK69" s="396">
        <v>0</v>
      </c>
      <c r="HL69" s="397">
        <v>0</v>
      </c>
      <c r="HM69" s="219">
        <v>21.3</v>
      </c>
      <c r="HN69" s="219">
        <v>8157.3</v>
      </c>
      <c r="HO69" s="219">
        <v>4299.8999999999996</v>
      </c>
      <c r="HP69" s="219">
        <v>2971.6</v>
      </c>
      <c r="HQ69" s="219">
        <v>2435</v>
      </c>
      <c r="HR69" s="219">
        <v>1497.8</v>
      </c>
      <c r="HS69" s="219">
        <v>354.6</v>
      </c>
      <c r="HT69" s="219">
        <v>235</v>
      </c>
      <c r="HU69" s="219">
        <v>18.5</v>
      </c>
      <c r="HV69" s="219">
        <v>19991</v>
      </c>
      <c r="HW69" s="457">
        <v>0</v>
      </c>
      <c r="HX69" s="219">
        <v>19991</v>
      </c>
      <c r="HY69" s="395">
        <v>38.25</v>
      </c>
      <c r="HZ69" s="219">
        <v>12236</v>
      </c>
      <c r="IA69" s="219">
        <v>5528.5</v>
      </c>
      <c r="IB69" s="219">
        <v>3343</v>
      </c>
      <c r="IC69" s="219">
        <v>2435</v>
      </c>
      <c r="ID69" s="219">
        <v>1225.5</v>
      </c>
      <c r="IE69" s="219">
        <v>245.5</v>
      </c>
      <c r="IF69" s="219">
        <v>141</v>
      </c>
      <c r="IG69" s="219">
        <v>9.25</v>
      </c>
      <c r="IH69" s="219">
        <v>25202</v>
      </c>
      <c r="II69" s="395">
        <v>0</v>
      </c>
      <c r="IJ69" s="219">
        <v>0</v>
      </c>
      <c r="IK69" s="219">
        <v>0</v>
      </c>
      <c r="IL69" s="219">
        <v>0</v>
      </c>
      <c r="IM69" s="219">
        <v>0</v>
      </c>
      <c r="IN69" s="219">
        <v>0</v>
      </c>
      <c r="IO69" s="219">
        <v>0</v>
      </c>
      <c r="IP69" s="219">
        <v>0</v>
      </c>
      <c r="IQ69" s="219">
        <v>0</v>
      </c>
      <c r="IR69" s="219">
        <v>0</v>
      </c>
      <c r="IS69" s="395">
        <v>8.5500000000000007</v>
      </c>
      <c r="IT69" s="219">
        <v>2787.04</v>
      </c>
      <c r="IU69" s="219">
        <v>696.27</v>
      </c>
      <c r="IV69" s="219">
        <v>213.07</v>
      </c>
      <c r="IW69" s="219">
        <v>62.55</v>
      </c>
      <c r="IX69" s="219">
        <v>24.77</v>
      </c>
      <c r="IY69" s="219">
        <v>2.69</v>
      </c>
      <c r="IZ69" s="219">
        <v>2.56</v>
      </c>
      <c r="JA69" s="219">
        <v>0</v>
      </c>
      <c r="JB69" s="219">
        <v>3797.51</v>
      </c>
      <c r="JC69" s="395">
        <v>16.5</v>
      </c>
      <c r="JD69" s="219">
        <v>6299.3</v>
      </c>
      <c r="JE69" s="219">
        <v>3758.4</v>
      </c>
      <c r="JF69" s="219">
        <v>2782.2</v>
      </c>
      <c r="JG69" s="219">
        <v>2372.4</v>
      </c>
      <c r="JH69" s="219">
        <v>1467.6</v>
      </c>
      <c r="JI69" s="219">
        <v>350.7</v>
      </c>
      <c r="JJ69" s="219">
        <v>230.7</v>
      </c>
      <c r="JK69" s="219">
        <v>18.5</v>
      </c>
      <c r="JL69" s="219">
        <v>17296.3</v>
      </c>
      <c r="JM69" s="457">
        <v>0</v>
      </c>
      <c r="JN69" s="397">
        <v>17296.3</v>
      </c>
      <c r="JP69" s="460"/>
      <c r="JQ69" s="460"/>
      <c r="JR69" s="460"/>
      <c r="JS69" s="460"/>
      <c r="JT69" s="460"/>
      <c r="JU69" s="460"/>
      <c r="JV69" s="460"/>
      <c r="JW69" s="460"/>
      <c r="JX69" s="460"/>
      <c r="JY69" s="460"/>
      <c r="KA69" s="460"/>
      <c r="KB69" s="460"/>
    </row>
    <row r="70" spans="1:288" x14ac:dyDescent="0.2">
      <c r="A70" s="215" t="s">
        <v>84</v>
      </c>
      <c r="B70" s="216" t="s">
        <v>293</v>
      </c>
      <c r="C70" s="217" t="s">
        <v>294</v>
      </c>
      <c r="D70" s="218" t="s">
        <v>83</v>
      </c>
      <c r="E70" s="158">
        <v>61479</v>
      </c>
      <c r="F70" s="158">
        <v>66896</v>
      </c>
      <c r="G70" s="158">
        <v>55314</v>
      </c>
      <c r="H70" s="158">
        <v>40962</v>
      </c>
      <c r="I70" s="158">
        <v>23701</v>
      </c>
      <c r="J70" s="158">
        <v>8435</v>
      </c>
      <c r="K70" s="158">
        <v>3950</v>
      </c>
      <c r="L70" s="158">
        <v>355</v>
      </c>
      <c r="M70" s="349">
        <v>261092</v>
      </c>
      <c r="N70" s="158">
        <v>2014</v>
      </c>
      <c r="O70" s="158">
        <v>1374</v>
      </c>
      <c r="P70" s="158">
        <v>885</v>
      </c>
      <c r="Q70" s="158">
        <v>532</v>
      </c>
      <c r="R70" s="158">
        <v>241</v>
      </c>
      <c r="S70" s="158">
        <v>85</v>
      </c>
      <c r="T70" s="158">
        <v>54</v>
      </c>
      <c r="U70" s="158">
        <v>12</v>
      </c>
      <c r="V70" s="349">
        <v>5197</v>
      </c>
      <c r="W70" s="158">
        <v>10</v>
      </c>
      <c r="X70" s="158">
        <v>2</v>
      </c>
      <c r="Y70" s="158">
        <v>4</v>
      </c>
      <c r="Z70" s="158">
        <v>4</v>
      </c>
      <c r="AA70" s="158">
        <v>1</v>
      </c>
      <c r="AB70" s="158">
        <v>0</v>
      </c>
      <c r="AC70" s="158">
        <v>0</v>
      </c>
      <c r="AD70" s="158">
        <v>0</v>
      </c>
      <c r="AE70" s="349">
        <v>21</v>
      </c>
      <c r="AF70" s="158">
        <v>59455</v>
      </c>
      <c r="AG70" s="158">
        <v>65520</v>
      </c>
      <c r="AH70" s="158">
        <v>54425</v>
      </c>
      <c r="AI70" s="158">
        <v>40426</v>
      </c>
      <c r="AJ70" s="158">
        <v>23459</v>
      </c>
      <c r="AK70" s="158">
        <v>8350</v>
      </c>
      <c r="AL70" s="158">
        <v>3896</v>
      </c>
      <c r="AM70" s="158">
        <v>343</v>
      </c>
      <c r="AN70" s="349">
        <v>255874</v>
      </c>
      <c r="AO70" s="158">
        <v>143</v>
      </c>
      <c r="AP70" s="158">
        <v>289</v>
      </c>
      <c r="AQ70" s="158">
        <v>331</v>
      </c>
      <c r="AR70" s="158">
        <v>341</v>
      </c>
      <c r="AS70" s="158">
        <v>207</v>
      </c>
      <c r="AT70" s="158">
        <v>83</v>
      </c>
      <c r="AU70" s="158">
        <v>86</v>
      </c>
      <c r="AV70" s="158">
        <v>43</v>
      </c>
      <c r="AW70" s="349">
        <v>1523</v>
      </c>
      <c r="AX70" s="158">
        <v>143</v>
      </c>
      <c r="AY70" s="158">
        <v>289</v>
      </c>
      <c r="AZ70" s="158">
        <v>331</v>
      </c>
      <c r="BA70" s="158">
        <v>341</v>
      </c>
      <c r="BB70" s="158">
        <v>207</v>
      </c>
      <c r="BC70" s="158">
        <v>83</v>
      </c>
      <c r="BD70" s="158">
        <v>86</v>
      </c>
      <c r="BE70" s="158">
        <v>43</v>
      </c>
      <c r="BF70" s="158">
        <v>0</v>
      </c>
      <c r="BG70" s="349">
        <v>1523</v>
      </c>
      <c r="BH70" s="158">
        <v>143</v>
      </c>
      <c r="BI70" s="158">
        <v>59601</v>
      </c>
      <c r="BJ70" s="158">
        <v>65562</v>
      </c>
      <c r="BK70" s="158">
        <v>54435</v>
      </c>
      <c r="BL70" s="158">
        <v>40292</v>
      </c>
      <c r="BM70" s="158">
        <v>23335</v>
      </c>
      <c r="BN70" s="158">
        <v>8353</v>
      </c>
      <c r="BO70" s="158">
        <v>3853</v>
      </c>
      <c r="BP70" s="158">
        <v>300</v>
      </c>
      <c r="BQ70" s="349">
        <v>255874</v>
      </c>
      <c r="BR70" s="158">
        <v>29</v>
      </c>
      <c r="BS70" s="158">
        <v>28845</v>
      </c>
      <c r="BT70" s="158">
        <v>21874</v>
      </c>
      <c r="BU70" s="158">
        <v>14810</v>
      </c>
      <c r="BV70" s="158">
        <v>8917</v>
      </c>
      <c r="BW70" s="158">
        <v>4101</v>
      </c>
      <c r="BX70" s="158">
        <v>1254</v>
      </c>
      <c r="BY70" s="158">
        <v>489</v>
      </c>
      <c r="BZ70" s="158">
        <v>21</v>
      </c>
      <c r="CA70" s="349">
        <v>80340</v>
      </c>
      <c r="CB70" s="158">
        <v>2</v>
      </c>
      <c r="CC70" s="158">
        <v>420</v>
      </c>
      <c r="CD70" s="158">
        <v>577</v>
      </c>
      <c r="CE70" s="158">
        <v>436</v>
      </c>
      <c r="CF70" s="158">
        <v>315</v>
      </c>
      <c r="CG70" s="158">
        <v>167</v>
      </c>
      <c r="CH70" s="158">
        <v>47</v>
      </c>
      <c r="CI70" s="158">
        <v>22</v>
      </c>
      <c r="CJ70" s="158">
        <v>2</v>
      </c>
      <c r="CK70" s="349">
        <v>1988</v>
      </c>
      <c r="CL70" s="158">
        <v>2</v>
      </c>
      <c r="CM70" s="158">
        <v>21</v>
      </c>
      <c r="CN70" s="158">
        <v>38</v>
      </c>
      <c r="CO70" s="158">
        <v>53</v>
      </c>
      <c r="CP70" s="158">
        <v>55</v>
      </c>
      <c r="CQ70" s="158">
        <v>43</v>
      </c>
      <c r="CR70" s="158">
        <v>85</v>
      </c>
      <c r="CS70" s="158">
        <v>80</v>
      </c>
      <c r="CT70" s="158">
        <v>8</v>
      </c>
      <c r="CU70" s="349">
        <v>385</v>
      </c>
      <c r="CV70" s="158">
        <v>2865</v>
      </c>
      <c r="CW70" s="158">
        <v>2674</v>
      </c>
      <c r="CX70" s="158">
        <v>2721</v>
      </c>
      <c r="CY70" s="158">
        <v>2447</v>
      </c>
      <c r="CZ70" s="158">
        <v>1859</v>
      </c>
      <c r="DA70" s="158">
        <v>900</v>
      </c>
      <c r="DB70" s="158">
        <v>695</v>
      </c>
      <c r="DC70" s="158">
        <v>92</v>
      </c>
      <c r="DD70" s="349">
        <v>14253</v>
      </c>
      <c r="DE70" s="158">
        <v>1543</v>
      </c>
      <c r="DF70" s="158">
        <v>1156</v>
      </c>
      <c r="DG70" s="158">
        <v>770</v>
      </c>
      <c r="DH70" s="158">
        <v>499</v>
      </c>
      <c r="DI70" s="158">
        <v>268</v>
      </c>
      <c r="DJ70" s="158">
        <v>98</v>
      </c>
      <c r="DK70" s="158">
        <v>62</v>
      </c>
      <c r="DL70" s="158">
        <v>3</v>
      </c>
      <c r="DM70" s="349">
        <v>4399</v>
      </c>
      <c r="DN70" s="158">
        <v>355</v>
      </c>
      <c r="DO70" s="158">
        <v>231</v>
      </c>
      <c r="DP70" s="158">
        <v>171</v>
      </c>
      <c r="DQ70" s="158">
        <v>110</v>
      </c>
      <c r="DR70" s="158">
        <v>78</v>
      </c>
      <c r="DS70" s="158">
        <v>29</v>
      </c>
      <c r="DT70" s="158">
        <v>13</v>
      </c>
      <c r="DU70" s="158">
        <v>1</v>
      </c>
      <c r="DV70" s="349">
        <v>988</v>
      </c>
      <c r="DW70" s="158">
        <v>339</v>
      </c>
      <c r="DX70" s="158">
        <v>167</v>
      </c>
      <c r="DY70" s="158">
        <v>166</v>
      </c>
      <c r="DZ70" s="158">
        <v>119</v>
      </c>
      <c r="EA70" s="158">
        <v>52</v>
      </c>
      <c r="EB70" s="158">
        <v>33</v>
      </c>
      <c r="EC70" s="158">
        <v>22</v>
      </c>
      <c r="ED70" s="158">
        <v>3</v>
      </c>
      <c r="EE70" s="349">
        <v>901</v>
      </c>
      <c r="EF70" s="158">
        <v>2237</v>
      </c>
      <c r="EG70" s="158">
        <v>1554</v>
      </c>
      <c r="EH70" s="158">
        <v>1107</v>
      </c>
      <c r="EI70" s="158">
        <v>728</v>
      </c>
      <c r="EJ70" s="158">
        <v>398</v>
      </c>
      <c r="EK70" s="158">
        <v>160</v>
      </c>
      <c r="EL70" s="158">
        <v>97</v>
      </c>
      <c r="EM70" s="158">
        <v>7</v>
      </c>
      <c r="EN70" s="349">
        <v>6288</v>
      </c>
      <c r="EO70" s="158">
        <v>1067</v>
      </c>
      <c r="EP70" s="158">
        <v>767</v>
      </c>
      <c r="EQ70" s="158">
        <v>618</v>
      </c>
      <c r="ER70" s="158">
        <v>438</v>
      </c>
      <c r="ES70" s="158">
        <v>247</v>
      </c>
      <c r="ET70" s="158">
        <v>121</v>
      </c>
      <c r="EU70" s="158">
        <v>81</v>
      </c>
      <c r="EV70" s="158">
        <v>5</v>
      </c>
      <c r="EW70" s="349">
        <v>3344</v>
      </c>
      <c r="EX70" s="158">
        <v>0</v>
      </c>
      <c r="EY70" s="158">
        <v>0</v>
      </c>
      <c r="EZ70" s="158">
        <v>0</v>
      </c>
      <c r="FA70" s="158">
        <v>0</v>
      </c>
      <c r="FB70" s="158">
        <v>0</v>
      </c>
      <c r="FC70" s="158">
        <v>0</v>
      </c>
      <c r="FD70" s="158">
        <v>0</v>
      </c>
      <c r="FE70" s="158">
        <v>0</v>
      </c>
      <c r="FF70" s="349">
        <v>0</v>
      </c>
      <c r="FG70" s="158">
        <v>112</v>
      </c>
      <c r="FH70" s="158">
        <v>79</v>
      </c>
      <c r="FI70" s="158">
        <v>58</v>
      </c>
      <c r="FJ70" s="158">
        <v>42</v>
      </c>
      <c r="FK70" s="158">
        <v>34</v>
      </c>
      <c r="FL70" s="158">
        <v>20</v>
      </c>
      <c r="FM70" s="158">
        <v>8</v>
      </c>
      <c r="FN70" s="158">
        <v>1</v>
      </c>
      <c r="FO70" s="349">
        <v>354</v>
      </c>
      <c r="FP70" s="158">
        <v>955</v>
      </c>
      <c r="FQ70" s="158">
        <v>688</v>
      </c>
      <c r="FR70" s="158">
        <v>560</v>
      </c>
      <c r="FS70" s="158">
        <v>396</v>
      </c>
      <c r="FT70" s="158">
        <v>213</v>
      </c>
      <c r="FU70" s="158">
        <v>101</v>
      </c>
      <c r="FV70" s="158">
        <v>73</v>
      </c>
      <c r="FW70" s="158">
        <v>4</v>
      </c>
      <c r="FX70" s="349">
        <v>2990</v>
      </c>
      <c r="FY70" s="158">
        <v>110</v>
      </c>
      <c r="FZ70" s="158">
        <v>29489</v>
      </c>
      <c r="GA70" s="158">
        <v>42653</v>
      </c>
      <c r="GB70" s="158">
        <v>38772</v>
      </c>
      <c r="GC70" s="158">
        <v>30765</v>
      </c>
      <c r="GD70" s="158">
        <v>18882</v>
      </c>
      <c r="GE70" s="158">
        <v>6902</v>
      </c>
      <c r="GF70" s="158">
        <v>3226</v>
      </c>
      <c r="GG70" s="158">
        <v>265</v>
      </c>
      <c r="GH70" s="349">
        <v>171064</v>
      </c>
      <c r="GI70" s="158">
        <v>33</v>
      </c>
      <c r="GJ70" s="158">
        <v>30112</v>
      </c>
      <c r="GK70" s="158">
        <v>22909</v>
      </c>
      <c r="GL70" s="158">
        <v>15663</v>
      </c>
      <c r="GM70" s="158">
        <v>9527</v>
      </c>
      <c r="GN70" s="158">
        <v>4453</v>
      </c>
      <c r="GO70" s="158">
        <v>1451</v>
      </c>
      <c r="GP70" s="158">
        <v>627</v>
      </c>
      <c r="GQ70" s="158">
        <v>35</v>
      </c>
      <c r="GR70" s="349">
        <v>84810</v>
      </c>
      <c r="GS70" s="158">
        <v>134.25</v>
      </c>
      <c r="GT70" s="158">
        <v>52085.75</v>
      </c>
      <c r="GU70" s="158">
        <v>59820.25</v>
      </c>
      <c r="GV70" s="158">
        <v>50531.5</v>
      </c>
      <c r="GW70" s="158">
        <v>37927.5</v>
      </c>
      <c r="GX70" s="158">
        <v>22212</v>
      </c>
      <c r="GY70" s="158">
        <v>7983.25</v>
      </c>
      <c r="GZ70" s="158">
        <v>3688.75</v>
      </c>
      <c r="HA70" s="158">
        <v>291.25</v>
      </c>
      <c r="HB70" s="349">
        <v>234674.5</v>
      </c>
      <c r="HC70" s="395">
        <v>0.5</v>
      </c>
      <c r="HD70" s="396">
        <v>47</v>
      </c>
      <c r="HE70" s="396">
        <v>4.63</v>
      </c>
      <c r="HF70" s="396">
        <v>2.88</v>
      </c>
      <c r="HG70" s="396">
        <v>0.5</v>
      </c>
      <c r="HH70" s="396">
        <v>0</v>
      </c>
      <c r="HI70" s="396">
        <v>0</v>
      </c>
      <c r="HJ70" s="396">
        <v>0</v>
      </c>
      <c r="HK70" s="396">
        <v>0</v>
      </c>
      <c r="HL70" s="397">
        <v>55.51</v>
      </c>
      <c r="HM70" s="219">
        <v>74.3</v>
      </c>
      <c r="HN70" s="219">
        <v>34692.5</v>
      </c>
      <c r="HO70" s="219">
        <v>46523.3</v>
      </c>
      <c r="HP70" s="219">
        <v>44914.3</v>
      </c>
      <c r="HQ70" s="219">
        <v>37927</v>
      </c>
      <c r="HR70" s="219">
        <v>27148</v>
      </c>
      <c r="HS70" s="219">
        <v>11531.4</v>
      </c>
      <c r="HT70" s="219">
        <v>6147.9</v>
      </c>
      <c r="HU70" s="219">
        <v>582.5</v>
      </c>
      <c r="HV70" s="219">
        <v>209541.2</v>
      </c>
      <c r="HW70" s="457">
        <v>486.6</v>
      </c>
      <c r="HX70" s="219">
        <v>210027.8</v>
      </c>
      <c r="HY70" s="395">
        <v>134.25</v>
      </c>
      <c r="HZ70" s="219">
        <v>52085.75</v>
      </c>
      <c r="IA70" s="219">
        <v>59820.25</v>
      </c>
      <c r="IB70" s="219">
        <v>50531.5</v>
      </c>
      <c r="IC70" s="219">
        <v>37927.5</v>
      </c>
      <c r="ID70" s="219">
        <v>22212</v>
      </c>
      <c r="IE70" s="219">
        <v>7983.25</v>
      </c>
      <c r="IF70" s="219">
        <v>3688.75</v>
      </c>
      <c r="IG70" s="219">
        <v>291.25</v>
      </c>
      <c r="IH70" s="219">
        <v>234674.5</v>
      </c>
      <c r="II70" s="395">
        <v>0.5</v>
      </c>
      <c r="IJ70" s="219">
        <v>47</v>
      </c>
      <c r="IK70" s="219">
        <v>4.63</v>
      </c>
      <c r="IL70" s="219">
        <v>2.88</v>
      </c>
      <c r="IM70" s="219">
        <v>0.5</v>
      </c>
      <c r="IN70" s="219">
        <v>0</v>
      </c>
      <c r="IO70" s="219">
        <v>0</v>
      </c>
      <c r="IP70" s="219">
        <v>0</v>
      </c>
      <c r="IQ70" s="219">
        <v>0</v>
      </c>
      <c r="IR70" s="219">
        <v>55.51</v>
      </c>
      <c r="IS70" s="395">
        <v>44.82</v>
      </c>
      <c r="IT70" s="219">
        <v>14955.2</v>
      </c>
      <c r="IU70" s="219">
        <v>10199.42</v>
      </c>
      <c r="IV70" s="219">
        <v>4877.96</v>
      </c>
      <c r="IW70" s="219">
        <v>2164.9299999999998</v>
      </c>
      <c r="IX70" s="219">
        <v>677.48</v>
      </c>
      <c r="IY70" s="219">
        <v>140.56</v>
      </c>
      <c r="IZ70" s="219">
        <v>19.3</v>
      </c>
      <c r="JA70" s="219">
        <v>0.63</v>
      </c>
      <c r="JB70" s="219">
        <v>33080.300000000003</v>
      </c>
      <c r="JC70" s="395">
        <v>49.4</v>
      </c>
      <c r="JD70" s="219">
        <v>24722.400000000001</v>
      </c>
      <c r="JE70" s="219">
        <v>38590.400000000001</v>
      </c>
      <c r="JF70" s="219">
        <v>40578.400000000001</v>
      </c>
      <c r="JG70" s="219">
        <v>35762.1</v>
      </c>
      <c r="JH70" s="219">
        <v>26320</v>
      </c>
      <c r="JI70" s="219">
        <v>11328.3</v>
      </c>
      <c r="JJ70" s="219">
        <v>6115.8</v>
      </c>
      <c r="JK70" s="219">
        <v>581.20000000000005</v>
      </c>
      <c r="JL70" s="219">
        <v>184048</v>
      </c>
      <c r="JM70" s="457">
        <v>486.6</v>
      </c>
      <c r="JN70" s="397">
        <v>184534.6</v>
      </c>
      <c r="JP70" s="460"/>
      <c r="JQ70" s="460"/>
      <c r="JR70" s="460"/>
      <c r="JS70" s="460"/>
      <c r="JT70" s="460"/>
      <c r="JU70" s="460"/>
      <c r="JV70" s="460"/>
      <c r="JW70" s="460"/>
      <c r="JX70" s="460"/>
      <c r="JY70" s="460"/>
      <c r="KA70" s="460"/>
      <c r="KB70" s="460"/>
    </row>
    <row r="71" spans="1:288" x14ac:dyDescent="0.2">
      <c r="A71" s="215" t="s">
        <v>259</v>
      </c>
      <c r="B71" s="216" t="s">
        <v>285</v>
      </c>
      <c r="C71" s="217" t="s">
        <v>294</v>
      </c>
      <c r="D71" s="218" t="s">
        <v>258</v>
      </c>
      <c r="E71" s="158">
        <v>3445</v>
      </c>
      <c r="F71" s="158">
        <v>5003</v>
      </c>
      <c r="G71" s="158">
        <v>10331</v>
      </c>
      <c r="H71" s="158">
        <v>6862</v>
      </c>
      <c r="I71" s="158">
        <v>5847</v>
      </c>
      <c r="J71" s="158">
        <v>4372</v>
      </c>
      <c r="K71" s="158">
        <v>4266</v>
      </c>
      <c r="L71" s="158">
        <v>686</v>
      </c>
      <c r="M71" s="349">
        <v>40812</v>
      </c>
      <c r="N71" s="158">
        <v>133</v>
      </c>
      <c r="O71" s="158">
        <v>241</v>
      </c>
      <c r="P71" s="158">
        <v>207</v>
      </c>
      <c r="Q71" s="158">
        <v>96</v>
      </c>
      <c r="R71" s="158">
        <v>95</v>
      </c>
      <c r="S71" s="158">
        <v>51</v>
      </c>
      <c r="T71" s="158">
        <v>58</v>
      </c>
      <c r="U71" s="158">
        <v>11</v>
      </c>
      <c r="V71" s="349">
        <v>892</v>
      </c>
      <c r="W71" s="158">
        <v>0</v>
      </c>
      <c r="X71" s="158">
        <v>0</v>
      </c>
      <c r="Y71" s="158">
        <v>0</v>
      </c>
      <c r="Z71" s="158">
        <v>0</v>
      </c>
      <c r="AA71" s="158">
        <v>0</v>
      </c>
      <c r="AB71" s="158">
        <v>0</v>
      </c>
      <c r="AC71" s="158">
        <v>0</v>
      </c>
      <c r="AD71" s="158">
        <v>0</v>
      </c>
      <c r="AE71" s="349">
        <v>0</v>
      </c>
      <c r="AF71" s="158">
        <v>3312</v>
      </c>
      <c r="AG71" s="158">
        <v>4762</v>
      </c>
      <c r="AH71" s="158">
        <v>10124</v>
      </c>
      <c r="AI71" s="158">
        <v>6766</v>
      </c>
      <c r="AJ71" s="158">
        <v>5752</v>
      </c>
      <c r="AK71" s="158">
        <v>4321</v>
      </c>
      <c r="AL71" s="158">
        <v>4208</v>
      </c>
      <c r="AM71" s="158">
        <v>675</v>
      </c>
      <c r="AN71" s="349">
        <v>39920</v>
      </c>
      <c r="AO71" s="158">
        <v>6</v>
      </c>
      <c r="AP71" s="158">
        <v>19</v>
      </c>
      <c r="AQ71" s="158">
        <v>44</v>
      </c>
      <c r="AR71" s="158">
        <v>42</v>
      </c>
      <c r="AS71" s="158">
        <v>50</v>
      </c>
      <c r="AT71" s="158">
        <v>38</v>
      </c>
      <c r="AU71" s="158">
        <v>31</v>
      </c>
      <c r="AV71" s="158">
        <v>14</v>
      </c>
      <c r="AW71" s="349">
        <v>244</v>
      </c>
      <c r="AX71" s="158">
        <v>6</v>
      </c>
      <c r="AY71" s="158">
        <v>19</v>
      </c>
      <c r="AZ71" s="158">
        <v>44</v>
      </c>
      <c r="BA71" s="158">
        <v>42</v>
      </c>
      <c r="BB71" s="158">
        <v>50</v>
      </c>
      <c r="BC71" s="158">
        <v>38</v>
      </c>
      <c r="BD71" s="158">
        <v>31</v>
      </c>
      <c r="BE71" s="158">
        <v>14</v>
      </c>
      <c r="BF71" s="158">
        <v>0</v>
      </c>
      <c r="BG71" s="349">
        <v>244</v>
      </c>
      <c r="BH71" s="158">
        <v>6</v>
      </c>
      <c r="BI71" s="158">
        <v>3325</v>
      </c>
      <c r="BJ71" s="158">
        <v>4787</v>
      </c>
      <c r="BK71" s="158">
        <v>10122</v>
      </c>
      <c r="BL71" s="158">
        <v>6774</v>
      </c>
      <c r="BM71" s="158">
        <v>5740</v>
      </c>
      <c r="BN71" s="158">
        <v>4314</v>
      </c>
      <c r="BO71" s="158">
        <v>4191</v>
      </c>
      <c r="BP71" s="158">
        <v>661</v>
      </c>
      <c r="BQ71" s="349">
        <v>39920</v>
      </c>
      <c r="BR71" s="158">
        <v>2</v>
      </c>
      <c r="BS71" s="158">
        <v>1753</v>
      </c>
      <c r="BT71" s="158">
        <v>2043</v>
      </c>
      <c r="BU71" s="158">
        <v>3171</v>
      </c>
      <c r="BV71" s="158">
        <v>1918</v>
      </c>
      <c r="BW71" s="158">
        <v>1287</v>
      </c>
      <c r="BX71" s="158">
        <v>808</v>
      </c>
      <c r="BY71" s="158">
        <v>607</v>
      </c>
      <c r="BZ71" s="158">
        <v>63</v>
      </c>
      <c r="CA71" s="349">
        <v>11652</v>
      </c>
      <c r="CB71" s="158">
        <v>0</v>
      </c>
      <c r="CC71" s="158">
        <v>6</v>
      </c>
      <c r="CD71" s="158">
        <v>40</v>
      </c>
      <c r="CE71" s="158">
        <v>94</v>
      </c>
      <c r="CF71" s="158">
        <v>46</v>
      </c>
      <c r="CG71" s="158">
        <v>38</v>
      </c>
      <c r="CH71" s="158">
        <v>46</v>
      </c>
      <c r="CI71" s="158">
        <v>8</v>
      </c>
      <c r="CJ71" s="158">
        <v>2</v>
      </c>
      <c r="CK71" s="349">
        <v>280</v>
      </c>
      <c r="CL71" s="158">
        <v>0</v>
      </c>
      <c r="CM71" s="158">
        <v>3</v>
      </c>
      <c r="CN71" s="158">
        <v>2</v>
      </c>
      <c r="CO71" s="158">
        <v>2</v>
      </c>
      <c r="CP71" s="158">
        <v>3</v>
      </c>
      <c r="CQ71" s="158">
        <v>3</v>
      </c>
      <c r="CR71" s="158">
        <v>3</v>
      </c>
      <c r="CS71" s="158">
        <v>16</v>
      </c>
      <c r="CT71" s="158">
        <v>1</v>
      </c>
      <c r="CU71" s="349">
        <v>33</v>
      </c>
      <c r="CV71" s="158">
        <v>61</v>
      </c>
      <c r="CW71" s="158">
        <v>64</v>
      </c>
      <c r="CX71" s="158">
        <v>252</v>
      </c>
      <c r="CY71" s="158">
        <v>298</v>
      </c>
      <c r="CZ71" s="158">
        <v>317</v>
      </c>
      <c r="DA71" s="158">
        <v>197</v>
      </c>
      <c r="DB71" s="158">
        <v>280</v>
      </c>
      <c r="DC71" s="158">
        <v>67</v>
      </c>
      <c r="DD71" s="349">
        <v>1536</v>
      </c>
      <c r="DE71" s="158">
        <v>33</v>
      </c>
      <c r="DF71" s="158">
        <v>39</v>
      </c>
      <c r="DG71" s="158">
        <v>90</v>
      </c>
      <c r="DH71" s="158">
        <v>76</v>
      </c>
      <c r="DI71" s="158">
        <v>57</v>
      </c>
      <c r="DJ71" s="158">
        <v>31</v>
      </c>
      <c r="DK71" s="158">
        <v>28</v>
      </c>
      <c r="DL71" s="158">
        <v>6</v>
      </c>
      <c r="DM71" s="349">
        <v>360</v>
      </c>
      <c r="DN71" s="158">
        <v>14</v>
      </c>
      <c r="DO71" s="158">
        <v>17</v>
      </c>
      <c r="DP71" s="158">
        <v>43</v>
      </c>
      <c r="DQ71" s="158">
        <v>35</v>
      </c>
      <c r="DR71" s="158">
        <v>26</v>
      </c>
      <c r="DS71" s="158">
        <v>19</v>
      </c>
      <c r="DT71" s="158">
        <v>24</v>
      </c>
      <c r="DU71" s="158">
        <v>3</v>
      </c>
      <c r="DV71" s="349">
        <v>181</v>
      </c>
      <c r="DW71" s="158">
        <v>4</v>
      </c>
      <c r="DX71" s="158">
        <v>6</v>
      </c>
      <c r="DY71" s="158">
        <v>12</v>
      </c>
      <c r="DZ71" s="158">
        <v>11</v>
      </c>
      <c r="EA71" s="158">
        <v>4</v>
      </c>
      <c r="EB71" s="158">
        <v>3</v>
      </c>
      <c r="EC71" s="158">
        <v>4</v>
      </c>
      <c r="ED71" s="158">
        <v>1</v>
      </c>
      <c r="EE71" s="349">
        <v>45</v>
      </c>
      <c r="EF71" s="158">
        <v>51</v>
      </c>
      <c r="EG71" s="158">
        <v>62</v>
      </c>
      <c r="EH71" s="158">
        <v>145</v>
      </c>
      <c r="EI71" s="158">
        <v>122</v>
      </c>
      <c r="EJ71" s="158">
        <v>87</v>
      </c>
      <c r="EK71" s="158">
        <v>53</v>
      </c>
      <c r="EL71" s="158">
        <v>56</v>
      </c>
      <c r="EM71" s="158">
        <v>10</v>
      </c>
      <c r="EN71" s="349">
        <v>586</v>
      </c>
      <c r="EO71" s="158">
        <v>22</v>
      </c>
      <c r="EP71" s="158">
        <v>29</v>
      </c>
      <c r="EQ71" s="158">
        <v>68</v>
      </c>
      <c r="ER71" s="158">
        <v>52</v>
      </c>
      <c r="ES71" s="158">
        <v>43</v>
      </c>
      <c r="ET71" s="158">
        <v>24</v>
      </c>
      <c r="EU71" s="158">
        <v>33</v>
      </c>
      <c r="EV71" s="158">
        <v>9</v>
      </c>
      <c r="EW71" s="349">
        <v>280</v>
      </c>
      <c r="EX71" s="158">
        <v>0</v>
      </c>
      <c r="EY71" s="158">
        <v>0</v>
      </c>
      <c r="EZ71" s="158">
        <v>0</v>
      </c>
      <c r="FA71" s="158">
        <v>0</v>
      </c>
      <c r="FB71" s="158">
        <v>0</v>
      </c>
      <c r="FC71" s="158">
        <v>0</v>
      </c>
      <c r="FD71" s="158">
        <v>0</v>
      </c>
      <c r="FE71" s="158">
        <v>0</v>
      </c>
      <c r="FF71" s="349">
        <v>0</v>
      </c>
      <c r="FG71" s="158">
        <v>1</v>
      </c>
      <c r="FH71" s="158">
        <v>1</v>
      </c>
      <c r="FI71" s="158">
        <v>6</v>
      </c>
      <c r="FJ71" s="158">
        <v>3</v>
      </c>
      <c r="FK71" s="158">
        <v>7</v>
      </c>
      <c r="FL71" s="158">
        <v>2</v>
      </c>
      <c r="FM71" s="158">
        <v>10</v>
      </c>
      <c r="FN71" s="158">
        <v>2</v>
      </c>
      <c r="FO71" s="349">
        <v>32</v>
      </c>
      <c r="FP71" s="158">
        <v>21</v>
      </c>
      <c r="FQ71" s="158">
        <v>28</v>
      </c>
      <c r="FR71" s="158">
        <v>62</v>
      </c>
      <c r="FS71" s="158">
        <v>49</v>
      </c>
      <c r="FT71" s="158">
        <v>36</v>
      </c>
      <c r="FU71" s="158">
        <v>22</v>
      </c>
      <c r="FV71" s="158">
        <v>23</v>
      </c>
      <c r="FW71" s="158">
        <v>7</v>
      </c>
      <c r="FX71" s="349">
        <v>248</v>
      </c>
      <c r="FY71" s="158">
        <v>4</v>
      </c>
      <c r="FZ71" s="158">
        <v>1545</v>
      </c>
      <c r="GA71" s="158">
        <v>2679</v>
      </c>
      <c r="GB71" s="158">
        <v>6800</v>
      </c>
      <c r="GC71" s="158">
        <v>4761</v>
      </c>
      <c r="GD71" s="158">
        <v>4382</v>
      </c>
      <c r="GE71" s="158">
        <v>3435</v>
      </c>
      <c r="GF71" s="158">
        <v>3532</v>
      </c>
      <c r="GG71" s="158">
        <v>591</v>
      </c>
      <c r="GH71" s="349">
        <v>27729</v>
      </c>
      <c r="GI71" s="158">
        <v>2</v>
      </c>
      <c r="GJ71" s="158">
        <v>1780</v>
      </c>
      <c r="GK71" s="158">
        <v>2108</v>
      </c>
      <c r="GL71" s="158">
        <v>3322</v>
      </c>
      <c r="GM71" s="158">
        <v>2013</v>
      </c>
      <c r="GN71" s="158">
        <v>1358</v>
      </c>
      <c r="GO71" s="158">
        <v>879</v>
      </c>
      <c r="GP71" s="158">
        <v>659</v>
      </c>
      <c r="GQ71" s="158">
        <v>70</v>
      </c>
      <c r="GR71" s="349">
        <v>12191</v>
      </c>
      <c r="GS71" s="158">
        <v>5.5</v>
      </c>
      <c r="GT71" s="158">
        <v>2876</v>
      </c>
      <c r="GU71" s="158">
        <v>4257</v>
      </c>
      <c r="GV71" s="158">
        <v>9279.75</v>
      </c>
      <c r="GW71" s="158">
        <v>6264.75</v>
      </c>
      <c r="GX71" s="158">
        <v>5391.25</v>
      </c>
      <c r="GY71" s="158">
        <v>4088.5</v>
      </c>
      <c r="GZ71" s="158">
        <v>4013.75</v>
      </c>
      <c r="HA71" s="158">
        <v>642.75</v>
      </c>
      <c r="HB71" s="349">
        <v>36819.25</v>
      </c>
      <c r="HC71" s="395">
        <v>0</v>
      </c>
      <c r="HD71" s="396">
        <v>10</v>
      </c>
      <c r="HE71" s="396">
        <v>4</v>
      </c>
      <c r="HF71" s="396">
        <v>2</v>
      </c>
      <c r="HG71" s="396">
        <v>0</v>
      </c>
      <c r="HH71" s="396">
        <v>0</v>
      </c>
      <c r="HI71" s="396">
        <v>1</v>
      </c>
      <c r="HJ71" s="396">
        <v>0</v>
      </c>
      <c r="HK71" s="396">
        <v>0</v>
      </c>
      <c r="HL71" s="397">
        <v>17</v>
      </c>
      <c r="HM71" s="219">
        <v>3.1</v>
      </c>
      <c r="HN71" s="219">
        <v>1910.7</v>
      </c>
      <c r="HO71" s="219">
        <v>3307.9</v>
      </c>
      <c r="HP71" s="219">
        <v>8246.9</v>
      </c>
      <c r="HQ71" s="219">
        <v>6264.8</v>
      </c>
      <c r="HR71" s="219">
        <v>6589.3</v>
      </c>
      <c r="HS71" s="219">
        <v>5904.2</v>
      </c>
      <c r="HT71" s="219">
        <v>6689.6</v>
      </c>
      <c r="HU71" s="219">
        <v>1285.5</v>
      </c>
      <c r="HV71" s="219">
        <v>40202</v>
      </c>
      <c r="HW71" s="457">
        <v>202.5</v>
      </c>
      <c r="HX71" s="219">
        <v>40404.5</v>
      </c>
      <c r="HY71" s="395">
        <v>5.5</v>
      </c>
      <c r="HZ71" s="219">
        <v>2876</v>
      </c>
      <c r="IA71" s="219">
        <v>4257</v>
      </c>
      <c r="IB71" s="219">
        <v>9279.75</v>
      </c>
      <c r="IC71" s="219">
        <v>6264.75</v>
      </c>
      <c r="ID71" s="219">
        <v>5391.25</v>
      </c>
      <c r="IE71" s="219">
        <v>4088.5</v>
      </c>
      <c r="IF71" s="219">
        <v>4013.75</v>
      </c>
      <c r="IG71" s="219">
        <v>642.75</v>
      </c>
      <c r="IH71" s="219">
        <v>36819.25</v>
      </c>
      <c r="II71" s="395">
        <v>0</v>
      </c>
      <c r="IJ71" s="219">
        <v>10</v>
      </c>
      <c r="IK71" s="219">
        <v>4</v>
      </c>
      <c r="IL71" s="219">
        <v>2</v>
      </c>
      <c r="IM71" s="219">
        <v>0</v>
      </c>
      <c r="IN71" s="219">
        <v>0</v>
      </c>
      <c r="IO71" s="219">
        <v>1</v>
      </c>
      <c r="IP71" s="219">
        <v>0</v>
      </c>
      <c r="IQ71" s="219">
        <v>0</v>
      </c>
      <c r="IR71" s="219">
        <v>17</v>
      </c>
      <c r="IS71" s="395">
        <v>2.61</v>
      </c>
      <c r="IT71" s="219">
        <v>735.23</v>
      </c>
      <c r="IU71" s="219">
        <v>915.45</v>
      </c>
      <c r="IV71" s="219">
        <v>1147.8499999999999</v>
      </c>
      <c r="IW71" s="219">
        <v>317.47000000000003</v>
      </c>
      <c r="IX71" s="219">
        <v>142.58000000000001</v>
      </c>
      <c r="IY71" s="219">
        <v>47.61</v>
      </c>
      <c r="IZ71" s="219">
        <v>15.01</v>
      </c>
      <c r="JA71" s="219">
        <v>0</v>
      </c>
      <c r="JB71" s="219">
        <v>3323.81</v>
      </c>
      <c r="JC71" s="395">
        <v>1.6</v>
      </c>
      <c r="JD71" s="219">
        <v>1420.5</v>
      </c>
      <c r="JE71" s="219">
        <v>2595.9</v>
      </c>
      <c r="JF71" s="219">
        <v>7226.6</v>
      </c>
      <c r="JG71" s="219">
        <v>5947.3</v>
      </c>
      <c r="JH71" s="219">
        <v>6415</v>
      </c>
      <c r="JI71" s="219">
        <v>5835.4</v>
      </c>
      <c r="JJ71" s="219">
        <v>6664.6</v>
      </c>
      <c r="JK71" s="219">
        <v>1285.5</v>
      </c>
      <c r="JL71" s="219">
        <v>37392.400000000001</v>
      </c>
      <c r="JM71" s="457">
        <v>202.5</v>
      </c>
      <c r="JN71" s="397">
        <v>37594.9</v>
      </c>
      <c r="JP71" s="460"/>
      <c r="JQ71" s="460"/>
      <c r="JR71" s="460"/>
      <c r="JS71" s="460"/>
      <c r="JT71" s="460"/>
      <c r="JU71" s="460"/>
      <c r="JV71" s="460"/>
      <c r="JW71" s="460"/>
      <c r="JX71" s="460"/>
      <c r="JY71" s="460"/>
      <c r="KA71" s="460"/>
      <c r="KB71" s="460"/>
    </row>
    <row r="72" spans="1:288" x14ac:dyDescent="0.2">
      <c r="A72" s="215" t="s">
        <v>261</v>
      </c>
      <c r="B72" s="216" t="s">
        <v>291</v>
      </c>
      <c r="C72" s="217" t="s">
        <v>295</v>
      </c>
      <c r="D72" s="218" t="s">
        <v>260</v>
      </c>
      <c r="E72" s="158">
        <v>56147</v>
      </c>
      <c r="F72" s="158">
        <v>40905</v>
      </c>
      <c r="G72" s="158">
        <v>22636</v>
      </c>
      <c r="H72" s="158">
        <v>8963</v>
      </c>
      <c r="I72" s="158">
        <v>4441</v>
      </c>
      <c r="J72" s="158">
        <v>2296</v>
      </c>
      <c r="K72" s="158">
        <v>1389</v>
      </c>
      <c r="L72" s="158">
        <v>166</v>
      </c>
      <c r="M72" s="349">
        <v>136943</v>
      </c>
      <c r="N72" s="158">
        <v>2366</v>
      </c>
      <c r="O72" s="158">
        <v>1136</v>
      </c>
      <c r="P72" s="158">
        <v>604</v>
      </c>
      <c r="Q72" s="158">
        <v>212</v>
      </c>
      <c r="R72" s="158">
        <v>62</v>
      </c>
      <c r="S72" s="158">
        <v>52</v>
      </c>
      <c r="T72" s="158">
        <v>36</v>
      </c>
      <c r="U72" s="158">
        <v>54</v>
      </c>
      <c r="V72" s="349">
        <v>4522</v>
      </c>
      <c r="W72" s="158">
        <v>0</v>
      </c>
      <c r="X72" s="158">
        <v>0</v>
      </c>
      <c r="Y72" s="158">
        <v>0</v>
      </c>
      <c r="Z72" s="158">
        <v>0</v>
      </c>
      <c r="AA72" s="158">
        <v>0</v>
      </c>
      <c r="AB72" s="158">
        <v>0</v>
      </c>
      <c r="AC72" s="158">
        <v>0</v>
      </c>
      <c r="AD72" s="158">
        <v>0</v>
      </c>
      <c r="AE72" s="349">
        <v>0</v>
      </c>
      <c r="AF72" s="158">
        <v>53781</v>
      </c>
      <c r="AG72" s="158">
        <v>39769</v>
      </c>
      <c r="AH72" s="158">
        <v>22032</v>
      </c>
      <c r="AI72" s="158">
        <v>8751</v>
      </c>
      <c r="AJ72" s="158">
        <v>4379</v>
      </c>
      <c r="AK72" s="158">
        <v>2244</v>
      </c>
      <c r="AL72" s="158">
        <v>1353</v>
      </c>
      <c r="AM72" s="158">
        <v>112</v>
      </c>
      <c r="AN72" s="349">
        <v>132421</v>
      </c>
      <c r="AO72" s="158">
        <v>118</v>
      </c>
      <c r="AP72" s="158">
        <v>231</v>
      </c>
      <c r="AQ72" s="158">
        <v>170</v>
      </c>
      <c r="AR72" s="158">
        <v>82</v>
      </c>
      <c r="AS72" s="158">
        <v>45</v>
      </c>
      <c r="AT72" s="158">
        <v>35</v>
      </c>
      <c r="AU72" s="158">
        <v>27</v>
      </c>
      <c r="AV72" s="158">
        <v>16</v>
      </c>
      <c r="AW72" s="349">
        <v>724</v>
      </c>
      <c r="AX72" s="158">
        <v>118</v>
      </c>
      <c r="AY72" s="158">
        <v>231</v>
      </c>
      <c r="AZ72" s="158">
        <v>170</v>
      </c>
      <c r="BA72" s="158">
        <v>82</v>
      </c>
      <c r="BB72" s="158">
        <v>45</v>
      </c>
      <c r="BC72" s="158">
        <v>35</v>
      </c>
      <c r="BD72" s="158">
        <v>27</v>
      </c>
      <c r="BE72" s="158">
        <v>16</v>
      </c>
      <c r="BF72" s="158">
        <v>0</v>
      </c>
      <c r="BG72" s="349">
        <v>724</v>
      </c>
      <c r="BH72" s="158">
        <v>118</v>
      </c>
      <c r="BI72" s="158">
        <v>53894</v>
      </c>
      <c r="BJ72" s="158">
        <v>39708</v>
      </c>
      <c r="BK72" s="158">
        <v>21944</v>
      </c>
      <c r="BL72" s="158">
        <v>8714</v>
      </c>
      <c r="BM72" s="158">
        <v>4369</v>
      </c>
      <c r="BN72" s="158">
        <v>2236</v>
      </c>
      <c r="BO72" s="158">
        <v>1342</v>
      </c>
      <c r="BP72" s="158">
        <v>96</v>
      </c>
      <c r="BQ72" s="349">
        <v>132421</v>
      </c>
      <c r="BR72" s="158">
        <v>26</v>
      </c>
      <c r="BS72" s="158">
        <v>27077</v>
      </c>
      <c r="BT72" s="158">
        <v>13482</v>
      </c>
      <c r="BU72" s="158">
        <v>6095</v>
      </c>
      <c r="BV72" s="158">
        <v>2008</v>
      </c>
      <c r="BW72" s="158">
        <v>760</v>
      </c>
      <c r="BX72" s="158">
        <v>343</v>
      </c>
      <c r="BY72" s="158">
        <v>150</v>
      </c>
      <c r="BZ72" s="158">
        <v>7</v>
      </c>
      <c r="CA72" s="349">
        <v>49948</v>
      </c>
      <c r="CB72" s="158">
        <v>2</v>
      </c>
      <c r="CC72" s="158">
        <v>586</v>
      </c>
      <c r="CD72" s="158">
        <v>507</v>
      </c>
      <c r="CE72" s="158">
        <v>264</v>
      </c>
      <c r="CF72" s="158">
        <v>115</v>
      </c>
      <c r="CG72" s="158">
        <v>45</v>
      </c>
      <c r="CH72" s="158">
        <v>17</v>
      </c>
      <c r="CI72" s="158">
        <v>8</v>
      </c>
      <c r="CJ72" s="158">
        <v>0</v>
      </c>
      <c r="CK72" s="349">
        <v>1544</v>
      </c>
      <c r="CL72" s="158">
        <v>3</v>
      </c>
      <c r="CM72" s="158">
        <v>88</v>
      </c>
      <c r="CN72" s="158">
        <v>44</v>
      </c>
      <c r="CO72" s="158">
        <v>22</v>
      </c>
      <c r="CP72" s="158">
        <v>39</v>
      </c>
      <c r="CQ72" s="158">
        <v>25</v>
      </c>
      <c r="CR72" s="158">
        <v>19</v>
      </c>
      <c r="CS72" s="158">
        <v>22</v>
      </c>
      <c r="CT72" s="158">
        <v>14</v>
      </c>
      <c r="CU72" s="349">
        <v>276</v>
      </c>
      <c r="CV72" s="158">
        <v>504</v>
      </c>
      <c r="CW72" s="158">
        <v>280</v>
      </c>
      <c r="CX72" s="158">
        <v>123</v>
      </c>
      <c r="CY72" s="158">
        <v>49</v>
      </c>
      <c r="CZ72" s="158">
        <v>10</v>
      </c>
      <c r="DA72" s="158">
        <v>9</v>
      </c>
      <c r="DB72" s="158">
        <v>10</v>
      </c>
      <c r="DC72" s="158">
        <v>0</v>
      </c>
      <c r="DD72" s="349">
        <v>985</v>
      </c>
      <c r="DE72" s="158">
        <v>914</v>
      </c>
      <c r="DF72" s="158">
        <v>508</v>
      </c>
      <c r="DG72" s="158">
        <v>251</v>
      </c>
      <c r="DH72" s="158">
        <v>102</v>
      </c>
      <c r="DI72" s="158">
        <v>30</v>
      </c>
      <c r="DJ72" s="158">
        <v>16</v>
      </c>
      <c r="DK72" s="158">
        <v>13</v>
      </c>
      <c r="DL72" s="158">
        <v>1</v>
      </c>
      <c r="DM72" s="349">
        <v>1835</v>
      </c>
      <c r="DN72" s="158">
        <v>20</v>
      </c>
      <c r="DO72" s="158">
        <v>9</v>
      </c>
      <c r="DP72" s="158">
        <v>5</v>
      </c>
      <c r="DQ72" s="158">
        <v>2</v>
      </c>
      <c r="DR72" s="158">
        <v>1</v>
      </c>
      <c r="DS72" s="158">
        <v>0</v>
      </c>
      <c r="DT72" s="158">
        <v>0</v>
      </c>
      <c r="DU72" s="158">
        <v>0</v>
      </c>
      <c r="DV72" s="349">
        <v>37</v>
      </c>
      <c r="DW72" s="158">
        <v>256</v>
      </c>
      <c r="DX72" s="158">
        <v>91</v>
      </c>
      <c r="DY72" s="158">
        <v>30</v>
      </c>
      <c r="DZ72" s="158">
        <v>12</v>
      </c>
      <c r="EA72" s="158">
        <v>9</v>
      </c>
      <c r="EB72" s="158">
        <v>1</v>
      </c>
      <c r="EC72" s="158">
        <v>3</v>
      </c>
      <c r="ED72" s="158">
        <v>0</v>
      </c>
      <c r="EE72" s="349">
        <v>402</v>
      </c>
      <c r="EF72" s="158">
        <v>1190</v>
      </c>
      <c r="EG72" s="158">
        <v>608</v>
      </c>
      <c r="EH72" s="158">
        <v>286</v>
      </c>
      <c r="EI72" s="158">
        <v>116</v>
      </c>
      <c r="EJ72" s="158">
        <v>40</v>
      </c>
      <c r="EK72" s="158">
        <v>17</v>
      </c>
      <c r="EL72" s="158">
        <v>16</v>
      </c>
      <c r="EM72" s="158">
        <v>1</v>
      </c>
      <c r="EN72" s="349">
        <v>2274</v>
      </c>
      <c r="EO72" s="158">
        <v>693</v>
      </c>
      <c r="EP72" s="158">
        <v>329</v>
      </c>
      <c r="EQ72" s="158">
        <v>148</v>
      </c>
      <c r="ER72" s="158">
        <v>64</v>
      </c>
      <c r="ES72" s="158">
        <v>28</v>
      </c>
      <c r="ET72" s="158">
        <v>9</v>
      </c>
      <c r="EU72" s="158">
        <v>11</v>
      </c>
      <c r="EV72" s="158">
        <v>1</v>
      </c>
      <c r="EW72" s="349">
        <v>1283</v>
      </c>
      <c r="EX72" s="158">
        <v>0</v>
      </c>
      <c r="EY72" s="158">
        <v>0</v>
      </c>
      <c r="EZ72" s="158">
        <v>0</v>
      </c>
      <c r="FA72" s="158">
        <v>0</v>
      </c>
      <c r="FB72" s="158">
        <v>0</v>
      </c>
      <c r="FC72" s="158">
        <v>0</v>
      </c>
      <c r="FD72" s="158">
        <v>0</v>
      </c>
      <c r="FE72" s="158">
        <v>0</v>
      </c>
      <c r="FF72" s="349">
        <v>0</v>
      </c>
      <c r="FG72" s="158">
        <v>0</v>
      </c>
      <c r="FH72" s="158">
        <v>4</v>
      </c>
      <c r="FI72" s="158">
        <v>3</v>
      </c>
      <c r="FJ72" s="158">
        <v>2</v>
      </c>
      <c r="FK72" s="158">
        <v>1</v>
      </c>
      <c r="FL72" s="158">
        <v>0</v>
      </c>
      <c r="FM72" s="158">
        <v>0</v>
      </c>
      <c r="FN72" s="158">
        <v>0</v>
      </c>
      <c r="FO72" s="349">
        <v>10</v>
      </c>
      <c r="FP72" s="158">
        <v>693</v>
      </c>
      <c r="FQ72" s="158">
        <v>325</v>
      </c>
      <c r="FR72" s="158">
        <v>145</v>
      </c>
      <c r="FS72" s="158">
        <v>62</v>
      </c>
      <c r="FT72" s="158">
        <v>27</v>
      </c>
      <c r="FU72" s="158">
        <v>9</v>
      </c>
      <c r="FV72" s="158">
        <v>11</v>
      </c>
      <c r="FW72" s="158">
        <v>1</v>
      </c>
      <c r="FX72" s="349">
        <v>1273</v>
      </c>
      <c r="FY72" s="158">
        <v>87</v>
      </c>
      <c r="FZ72" s="158">
        <v>25865</v>
      </c>
      <c r="GA72" s="158">
        <v>25571</v>
      </c>
      <c r="GB72" s="158">
        <v>15528</v>
      </c>
      <c r="GC72" s="158">
        <v>6538</v>
      </c>
      <c r="GD72" s="158">
        <v>3529</v>
      </c>
      <c r="GE72" s="158">
        <v>1856</v>
      </c>
      <c r="GF72" s="158">
        <v>1158</v>
      </c>
      <c r="GG72" s="158">
        <v>75</v>
      </c>
      <c r="GH72" s="349">
        <v>80207</v>
      </c>
      <c r="GI72" s="158">
        <v>31</v>
      </c>
      <c r="GJ72" s="158">
        <v>28029</v>
      </c>
      <c r="GK72" s="158">
        <v>14137</v>
      </c>
      <c r="GL72" s="158">
        <v>6416</v>
      </c>
      <c r="GM72" s="158">
        <v>2176</v>
      </c>
      <c r="GN72" s="158">
        <v>840</v>
      </c>
      <c r="GO72" s="158">
        <v>380</v>
      </c>
      <c r="GP72" s="158">
        <v>184</v>
      </c>
      <c r="GQ72" s="158">
        <v>21</v>
      </c>
      <c r="GR72" s="349">
        <v>52214</v>
      </c>
      <c r="GS72" s="158">
        <v>109.5</v>
      </c>
      <c r="GT72" s="158">
        <v>47041.25</v>
      </c>
      <c r="GU72" s="158">
        <v>36223.25</v>
      </c>
      <c r="GV72" s="158">
        <v>20353.25</v>
      </c>
      <c r="GW72" s="158">
        <v>8167.75</v>
      </c>
      <c r="GX72" s="158">
        <v>4158.75</v>
      </c>
      <c r="GY72" s="158">
        <v>2137</v>
      </c>
      <c r="GZ72" s="158">
        <v>1292.5</v>
      </c>
      <c r="HA72" s="158">
        <v>87.25</v>
      </c>
      <c r="HB72" s="349">
        <v>119570.5</v>
      </c>
      <c r="HC72" s="395">
        <v>0</v>
      </c>
      <c r="HD72" s="396">
        <v>0</v>
      </c>
      <c r="HE72" s="396">
        <v>0</v>
      </c>
      <c r="HF72" s="396">
        <v>0</v>
      </c>
      <c r="HG72" s="396">
        <v>0</v>
      </c>
      <c r="HH72" s="396">
        <v>0</v>
      </c>
      <c r="HI72" s="396">
        <v>0</v>
      </c>
      <c r="HJ72" s="396">
        <v>0</v>
      </c>
      <c r="HK72" s="396">
        <v>0</v>
      </c>
      <c r="HL72" s="397">
        <v>0</v>
      </c>
      <c r="HM72" s="219">
        <v>60.8</v>
      </c>
      <c r="HN72" s="219">
        <v>31360.799999999999</v>
      </c>
      <c r="HO72" s="219">
        <v>28173.599999999999</v>
      </c>
      <c r="HP72" s="219">
        <v>18091.8</v>
      </c>
      <c r="HQ72" s="219">
        <v>8167.8</v>
      </c>
      <c r="HR72" s="219">
        <v>5082.8999999999996</v>
      </c>
      <c r="HS72" s="219">
        <v>3086.8</v>
      </c>
      <c r="HT72" s="219">
        <v>2154.1999999999998</v>
      </c>
      <c r="HU72" s="219">
        <v>174.5</v>
      </c>
      <c r="HV72" s="219">
        <v>96353.2</v>
      </c>
      <c r="HW72" s="457">
        <v>0</v>
      </c>
      <c r="HX72" s="219">
        <v>96353.2</v>
      </c>
      <c r="HY72" s="395">
        <v>109.5</v>
      </c>
      <c r="HZ72" s="219">
        <v>47041.25</v>
      </c>
      <c r="IA72" s="219">
        <v>36223.25</v>
      </c>
      <c r="IB72" s="219">
        <v>20353.25</v>
      </c>
      <c r="IC72" s="219">
        <v>8167.75</v>
      </c>
      <c r="ID72" s="219">
        <v>4158.75</v>
      </c>
      <c r="IE72" s="219">
        <v>2137</v>
      </c>
      <c r="IF72" s="219">
        <v>1292.5</v>
      </c>
      <c r="IG72" s="219">
        <v>87.25</v>
      </c>
      <c r="IH72" s="219">
        <v>119570.5</v>
      </c>
      <c r="II72" s="395">
        <v>0</v>
      </c>
      <c r="IJ72" s="219">
        <v>0</v>
      </c>
      <c r="IK72" s="219">
        <v>0</v>
      </c>
      <c r="IL72" s="219">
        <v>0</v>
      </c>
      <c r="IM72" s="219">
        <v>0</v>
      </c>
      <c r="IN72" s="219">
        <v>0</v>
      </c>
      <c r="IO72" s="219">
        <v>0</v>
      </c>
      <c r="IP72" s="219">
        <v>0</v>
      </c>
      <c r="IQ72" s="219">
        <v>0</v>
      </c>
      <c r="IR72" s="219">
        <v>0</v>
      </c>
      <c r="IS72" s="395">
        <v>23.11</v>
      </c>
      <c r="IT72" s="219">
        <v>17022.72</v>
      </c>
      <c r="IU72" s="219">
        <v>6043.38</v>
      </c>
      <c r="IV72" s="219">
        <v>2041.44</v>
      </c>
      <c r="IW72" s="219">
        <v>495.24</v>
      </c>
      <c r="IX72" s="219">
        <v>139.22999999999999</v>
      </c>
      <c r="IY72" s="219">
        <v>48.54</v>
      </c>
      <c r="IZ72" s="219">
        <v>18</v>
      </c>
      <c r="JA72" s="219">
        <v>0.61</v>
      </c>
      <c r="JB72" s="219">
        <v>25832.27</v>
      </c>
      <c r="JC72" s="395">
        <v>48</v>
      </c>
      <c r="JD72" s="219">
        <v>20012.400000000001</v>
      </c>
      <c r="JE72" s="219">
        <v>23473.200000000001</v>
      </c>
      <c r="JF72" s="219">
        <v>16277.2</v>
      </c>
      <c r="JG72" s="219">
        <v>7672.5</v>
      </c>
      <c r="JH72" s="219">
        <v>4912.7</v>
      </c>
      <c r="JI72" s="219">
        <v>3016.7</v>
      </c>
      <c r="JJ72" s="219">
        <v>2124.1999999999998</v>
      </c>
      <c r="JK72" s="219">
        <v>173.3</v>
      </c>
      <c r="JL72" s="219">
        <v>77710.2</v>
      </c>
      <c r="JM72" s="457">
        <v>0</v>
      </c>
      <c r="JN72" s="397">
        <v>77710.2</v>
      </c>
      <c r="JP72" s="460"/>
      <c r="JQ72" s="460"/>
      <c r="JR72" s="460"/>
      <c r="JS72" s="460"/>
      <c r="JT72" s="460"/>
      <c r="JU72" s="460"/>
      <c r="JV72" s="460"/>
      <c r="JW72" s="460"/>
      <c r="JX72" s="460"/>
      <c r="JY72" s="460"/>
      <c r="KA72" s="460"/>
      <c r="KB72" s="460"/>
    </row>
    <row r="73" spans="1:288" x14ac:dyDescent="0.2">
      <c r="A73" s="215" t="s">
        <v>263</v>
      </c>
      <c r="B73" s="216" t="s">
        <v>285</v>
      </c>
      <c r="C73" s="217" t="s">
        <v>292</v>
      </c>
      <c r="D73" s="218" t="s">
        <v>262</v>
      </c>
      <c r="E73" s="158">
        <v>4246</v>
      </c>
      <c r="F73" s="158">
        <v>6015</v>
      </c>
      <c r="G73" s="158">
        <v>5799</v>
      </c>
      <c r="H73" s="158">
        <v>4150</v>
      </c>
      <c r="I73" s="158">
        <v>3131</v>
      </c>
      <c r="J73" s="158">
        <v>1973</v>
      </c>
      <c r="K73" s="158">
        <v>1285</v>
      </c>
      <c r="L73" s="158">
        <v>107</v>
      </c>
      <c r="M73" s="349">
        <v>26706</v>
      </c>
      <c r="N73" s="158">
        <v>157</v>
      </c>
      <c r="O73" s="158">
        <v>72</v>
      </c>
      <c r="P73" s="158">
        <v>58</v>
      </c>
      <c r="Q73" s="158">
        <v>31</v>
      </c>
      <c r="R73" s="158">
        <v>36</v>
      </c>
      <c r="S73" s="158">
        <v>10</v>
      </c>
      <c r="T73" s="158">
        <v>6</v>
      </c>
      <c r="U73" s="158">
        <v>1</v>
      </c>
      <c r="V73" s="349">
        <v>371</v>
      </c>
      <c r="W73" s="158">
        <v>0</v>
      </c>
      <c r="X73" s="158">
        <v>0</v>
      </c>
      <c r="Y73" s="158">
        <v>0</v>
      </c>
      <c r="Z73" s="158">
        <v>0</v>
      </c>
      <c r="AA73" s="158">
        <v>0</v>
      </c>
      <c r="AB73" s="158">
        <v>0</v>
      </c>
      <c r="AC73" s="158">
        <v>0</v>
      </c>
      <c r="AD73" s="158">
        <v>0</v>
      </c>
      <c r="AE73" s="349">
        <v>0</v>
      </c>
      <c r="AF73" s="158">
        <v>4089</v>
      </c>
      <c r="AG73" s="158">
        <v>5943</v>
      </c>
      <c r="AH73" s="158">
        <v>5741</v>
      </c>
      <c r="AI73" s="158">
        <v>4119</v>
      </c>
      <c r="AJ73" s="158">
        <v>3095</v>
      </c>
      <c r="AK73" s="158">
        <v>1963</v>
      </c>
      <c r="AL73" s="158">
        <v>1279</v>
      </c>
      <c r="AM73" s="158">
        <v>106</v>
      </c>
      <c r="AN73" s="349">
        <v>26335</v>
      </c>
      <c r="AO73" s="158">
        <v>8</v>
      </c>
      <c r="AP73" s="158">
        <v>19</v>
      </c>
      <c r="AQ73" s="158">
        <v>27</v>
      </c>
      <c r="AR73" s="158">
        <v>23</v>
      </c>
      <c r="AS73" s="158">
        <v>16</v>
      </c>
      <c r="AT73" s="158">
        <v>11</v>
      </c>
      <c r="AU73" s="158">
        <v>13</v>
      </c>
      <c r="AV73" s="158">
        <v>11</v>
      </c>
      <c r="AW73" s="349">
        <v>128</v>
      </c>
      <c r="AX73" s="158">
        <v>8</v>
      </c>
      <c r="AY73" s="158">
        <v>19</v>
      </c>
      <c r="AZ73" s="158">
        <v>27</v>
      </c>
      <c r="BA73" s="158">
        <v>23</v>
      </c>
      <c r="BB73" s="158">
        <v>16</v>
      </c>
      <c r="BC73" s="158">
        <v>11</v>
      </c>
      <c r="BD73" s="158">
        <v>13</v>
      </c>
      <c r="BE73" s="158">
        <v>11</v>
      </c>
      <c r="BF73" s="158">
        <v>0</v>
      </c>
      <c r="BG73" s="349">
        <v>128</v>
      </c>
      <c r="BH73" s="158">
        <v>8</v>
      </c>
      <c r="BI73" s="158">
        <v>4100</v>
      </c>
      <c r="BJ73" s="158">
        <v>5951</v>
      </c>
      <c r="BK73" s="158">
        <v>5737</v>
      </c>
      <c r="BL73" s="158">
        <v>4112</v>
      </c>
      <c r="BM73" s="158">
        <v>3090</v>
      </c>
      <c r="BN73" s="158">
        <v>1965</v>
      </c>
      <c r="BO73" s="158">
        <v>1277</v>
      </c>
      <c r="BP73" s="158">
        <v>95</v>
      </c>
      <c r="BQ73" s="349">
        <v>26335</v>
      </c>
      <c r="BR73" s="158">
        <v>4</v>
      </c>
      <c r="BS73" s="158">
        <v>2211</v>
      </c>
      <c r="BT73" s="158">
        <v>2289</v>
      </c>
      <c r="BU73" s="158">
        <v>1749</v>
      </c>
      <c r="BV73" s="158">
        <v>1007</v>
      </c>
      <c r="BW73" s="158">
        <v>612</v>
      </c>
      <c r="BX73" s="158">
        <v>330</v>
      </c>
      <c r="BY73" s="158">
        <v>165</v>
      </c>
      <c r="BZ73" s="158">
        <v>14</v>
      </c>
      <c r="CA73" s="349">
        <v>8381</v>
      </c>
      <c r="CB73" s="158">
        <v>0</v>
      </c>
      <c r="CC73" s="158">
        <v>18</v>
      </c>
      <c r="CD73" s="158">
        <v>37</v>
      </c>
      <c r="CE73" s="158">
        <v>55</v>
      </c>
      <c r="CF73" s="158">
        <v>17</v>
      </c>
      <c r="CG73" s="158">
        <v>29</v>
      </c>
      <c r="CH73" s="158">
        <v>8</v>
      </c>
      <c r="CI73" s="158">
        <v>4</v>
      </c>
      <c r="CJ73" s="158">
        <v>0</v>
      </c>
      <c r="CK73" s="349">
        <v>168</v>
      </c>
      <c r="CL73" s="158">
        <v>0</v>
      </c>
      <c r="CM73" s="158">
        <v>0</v>
      </c>
      <c r="CN73" s="158">
        <v>6</v>
      </c>
      <c r="CO73" s="158">
        <v>13</v>
      </c>
      <c r="CP73" s="158">
        <v>8</v>
      </c>
      <c r="CQ73" s="158">
        <v>3</v>
      </c>
      <c r="CR73" s="158">
        <v>2</v>
      </c>
      <c r="CS73" s="158">
        <v>11</v>
      </c>
      <c r="CT73" s="158">
        <v>4</v>
      </c>
      <c r="CU73" s="349">
        <v>47</v>
      </c>
      <c r="CV73" s="158">
        <v>50</v>
      </c>
      <c r="CW73" s="158">
        <v>141</v>
      </c>
      <c r="CX73" s="158">
        <v>163</v>
      </c>
      <c r="CY73" s="158">
        <v>119</v>
      </c>
      <c r="CZ73" s="158">
        <v>90</v>
      </c>
      <c r="DA73" s="158">
        <v>37</v>
      </c>
      <c r="DB73" s="158">
        <v>22</v>
      </c>
      <c r="DC73" s="158">
        <v>2</v>
      </c>
      <c r="DD73" s="349">
        <v>624</v>
      </c>
      <c r="DE73" s="158">
        <v>72</v>
      </c>
      <c r="DF73" s="158">
        <v>88</v>
      </c>
      <c r="DG73" s="158">
        <v>83</v>
      </c>
      <c r="DH73" s="158">
        <v>50</v>
      </c>
      <c r="DI73" s="158">
        <v>42</v>
      </c>
      <c r="DJ73" s="158">
        <v>24</v>
      </c>
      <c r="DK73" s="158">
        <v>18</v>
      </c>
      <c r="DL73" s="158">
        <v>2</v>
      </c>
      <c r="DM73" s="349">
        <v>379</v>
      </c>
      <c r="DN73" s="158">
        <v>54</v>
      </c>
      <c r="DO73" s="158">
        <v>68</v>
      </c>
      <c r="DP73" s="158">
        <v>54</v>
      </c>
      <c r="DQ73" s="158">
        <v>36</v>
      </c>
      <c r="DR73" s="158">
        <v>15</v>
      </c>
      <c r="DS73" s="158">
        <v>11</v>
      </c>
      <c r="DT73" s="158">
        <v>8</v>
      </c>
      <c r="DU73" s="158">
        <v>0</v>
      </c>
      <c r="DV73" s="349">
        <v>246</v>
      </c>
      <c r="DW73" s="158">
        <v>10</v>
      </c>
      <c r="DX73" s="158">
        <v>25</v>
      </c>
      <c r="DY73" s="158">
        <v>9</v>
      </c>
      <c r="DZ73" s="158">
        <v>4</v>
      </c>
      <c r="EA73" s="158">
        <v>6</v>
      </c>
      <c r="EB73" s="158">
        <v>2</v>
      </c>
      <c r="EC73" s="158">
        <v>5</v>
      </c>
      <c r="ED73" s="158">
        <v>1</v>
      </c>
      <c r="EE73" s="349">
        <v>62</v>
      </c>
      <c r="EF73" s="158">
        <v>136</v>
      </c>
      <c r="EG73" s="158">
        <v>181</v>
      </c>
      <c r="EH73" s="158">
        <v>146</v>
      </c>
      <c r="EI73" s="158">
        <v>90</v>
      </c>
      <c r="EJ73" s="158">
        <v>63</v>
      </c>
      <c r="EK73" s="158">
        <v>37</v>
      </c>
      <c r="EL73" s="158">
        <v>31</v>
      </c>
      <c r="EM73" s="158">
        <v>3</v>
      </c>
      <c r="EN73" s="349">
        <v>687</v>
      </c>
      <c r="EO73" s="158">
        <v>55</v>
      </c>
      <c r="EP73" s="158">
        <v>75</v>
      </c>
      <c r="EQ73" s="158">
        <v>69</v>
      </c>
      <c r="ER73" s="158">
        <v>36</v>
      </c>
      <c r="ES73" s="158">
        <v>36</v>
      </c>
      <c r="ET73" s="158">
        <v>21</v>
      </c>
      <c r="EU73" s="158">
        <v>17</v>
      </c>
      <c r="EV73" s="158">
        <v>3</v>
      </c>
      <c r="EW73" s="349">
        <v>312</v>
      </c>
      <c r="EX73" s="158">
        <v>0</v>
      </c>
      <c r="EY73" s="158">
        <v>0</v>
      </c>
      <c r="EZ73" s="158">
        <v>0</v>
      </c>
      <c r="FA73" s="158">
        <v>0</v>
      </c>
      <c r="FB73" s="158">
        <v>0</v>
      </c>
      <c r="FC73" s="158">
        <v>0</v>
      </c>
      <c r="FD73" s="158">
        <v>0</v>
      </c>
      <c r="FE73" s="158">
        <v>0</v>
      </c>
      <c r="FF73" s="349">
        <v>0</v>
      </c>
      <c r="FG73" s="158">
        <v>3</v>
      </c>
      <c r="FH73" s="158">
        <v>6</v>
      </c>
      <c r="FI73" s="158">
        <v>2</v>
      </c>
      <c r="FJ73" s="158">
        <v>2</v>
      </c>
      <c r="FK73" s="158">
        <v>3</v>
      </c>
      <c r="FL73" s="158">
        <v>0</v>
      </c>
      <c r="FM73" s="158">
        <v>1</v>
      </c>
      <c r="FN73" s="158">
        <v>0</v>
      </c>
      <c r="FO73" s="349">
        <v>17</v>
      </c>
      <c r="FP73" s="158">
        <v>52</v>
      </c>
      <c r="FQ73" s="158">
        <v>69</v>
      </c>
      <c r="FR73" s="158">
        <v>67</v>
      </c>
      <c r="FS73" s="158">
        <v>34</v>
      </c>
      <c r="FT73" s="158">
        <v>33</v>
      </c>
      <c r="FU73" s="158">
        <v>21</v>
      </c>
      <c r="FV73" s="158">
        <v>16</v>
      </c>
      <c r="FW73" s="158">
        <v>3</v>
      </c>
      <c r="FX73" s="349">
        <v>295</v>
      </c>
      <c r="FY73" s="158">
        <v>4</v>
      </c>
      <c r="FZ73" s="158">
        <v>1807</v>
      </c>
      <c r="GA73" s="158">
        <v>3526</v>
      </c>
      <c r="GB73" s="158">
        <v>3857</v>
      </c>
      <c r="GC73" s="158">
        <v>3040</v>
      </c>
      <c r="GD73" s="158">
        <v>2425</v>
      </c>
      <c r="GE73" s="158">
        <v>1612</v>
      </c>
      <c r="GF73" s="158">
        <v>1084</v>
      </c>
      <c r="GG73" s="158">
        <v>76</v>
      </c>
      <c r="GH73" s="349">
        <v>17431</v>
      </c>
      <c r="GI73" s="158">
        <v>4</v>
      </c>
      <c r="GJ73" s="158">
        <v>2293</v>
      </c>
      <c r="GK73" s="158">
        <v>2425</v>
      </c>
      <c r="GL73" s="158">
        <v>1880</v>
      </c>
      <c r="GM73" s="158">
        <v>1072</v>
      </c>
      <c r="GN73" s="158">
        <v>665</v>
      </c>
      <c r="GO73" s="158">
        <v>353</v>
      </c>
      <c r="GP73" s="158">
        <v>193</v>
      </c>
      <c r="GQ73" s="158">
        <v>19</v>
      </c>
      <c r="GR73" s="349">
        <v>8904</v>
      </c>
      <c r="GS73" s="158">
        <v>7</v>
      </c>
      <c r="GT73" s="158">
        <v>3493.75</v>
      </c>
      <c r="GU73" s="158">
        <v>5311</v>
      </c>
      <c r="GV73" s="158">
        <v>5230</v>
      </c>
      <c r="GW73" s="158">
        <v>3818</v>
      </c>
      <c r="GX73" s="158">
        <v>2916.25</v>
      </c>
      <c r="GY73" s="158">
        <v>1869.5</v>
      </c>
      <c r="GZ73" s="158">
        <v>1223.75</v>
      </c>
      <c r="HA73" s="158">
        <v>90</v>
      </c>
      <c r="HB73" s="349">
        <v>23959.25</v>
      </c>
      <c r="HC73" s="395">
        <v>0</v>
      </c>
      <c r="HD73" s="396">
        <v>0</v>
      </c>
      <c r="HE73" s="396">
        <v>0</v>
      </c>
      <c r="HF73" s="396">
        <v>0</v>
      </c>
      <c r="HG73" s="396">
        <v>0</v>
      </c>
      <c r="HH73" s="396">
        <v>0</v>
      </c>
      <c r="HI73" s="396">
        <v>0</v>
      </c>
      <c r="HJ73" s="396">
        <v>0</v>
      </c>
      <c r="HK73" s="396">
        <v>0</v>
      </c>
      <c r="HL73" s="397">
        <v>0</v>
      </c>
      <c r="HM73" s="219">
        <v>3.9</v>
      </c>
      <c r="HN73" s="219">
        <v>2329.1999999999998</v>
      </c>
      <c r="HO73" s="219">
        <v>4130.8</v>
      </c>
      <c r="HP73" s="219">
        <v>4648.8999999999996</v>
      </c>
      <c r="HQ73" s="219">
        <v>3818</v>
      </c>
      <c r="HR73" s="219">
        <v>3564.3</v>
      </c>
      <c r="HS73" s="219">
        <v>2700.4</v>
      </c>
      <c r="HT73" s="219">
        <v>2039.6</v>
      </c>
      <c r="HU73" s="219">
        <v>180</v>
      </c>
      <c r="HV73" s="219">
        <v>23415.1</v>
      </c>
      <c r="HW73" s="457">
        <v>0</v>
      </c>
      <c r="HX73" s="219">
        <v>23415.1</v>
      </c>
      <c r="HY73" s="395">
        <v>7</v>
      </c>
      <c r="HZ73" s="219">
        <v>3493.75</v>
      </c>
      <c r="IA73" s="219">
        <v>5311</v>
      </c>
      <c r="IB73" s="219">
        <v>5230</v>
      </c>
      <c r="IC73" s="219">
        <v>3818</v>
      </c>
      <c r="ID73" s="219">
        <v>2916.25</v>
      </c>
      <c r="IE73" s="219">
        <v>1869.5</v>
      </c>
      <c r="IF73" s="219">
        <v>1223.75</v>
      </c>
      <c r="IG73" s="219">
        <v>90</v>
      </c>
      <c r="IH73" s="219">
        <v>23959.25</v>
      </c>
      <c r="II73" s="395">
        <v>0</v>
      </c>
      <c r="IJ73" s="219">
        <v>0</v>
      </c>
      <c r="IK73" s="219">
        <v>0</v>
      </c>
      <c r="IL73" s="219">
        <v>0</v>
      </c>
      <c r="IM73" s="219">
        <v>0</v>
      </c>
      <c r="IN73" s="219">
        <v>0</v>
      </c>
      <c r="IO73" s="219">
        <v>0</v>
      </c>
      <c r="IP73" s="219">
        <v>0</v>
      </c>
      <c r="IQ73" s="219">
        <v>0</v>
      </c>
      <c r="IR73" s="219">
        <v>0</v>
      </c>
      <c r="IS73" s="395">
        <v>3.02</v>
      </c>
      <c r="IT73" s="219">
        <v>853.98</v>
      </c>
      <c r="IU73" s="219">
        <v>698.19</v>
      </c>
      <c r="IV73" s="219">
        <v>343.76</v>
      </c>
      <c r="IW73" s="219">
        <v>110.54</v>
      </c>
      <c r="IX73" s="219">
        <v>72.290000000000006</v>
      </c>
      <c r="IY73" s="219">
        <v>23.27</v>
      </c>
      <c r="IZ73" s="219">
        <v>9.27</v>
      </c>
      <c r="JA73" s="219">
        <v>0</v>
      </c>
      <c r="JB73" s="219">
        <v>2114.3200000000002</v>
      </c>
      <c r="JC73" s="395">
        <v>2.2000000000000002</v>
      </c>
      <c r="JD73" s="219">
        <v>1759.8</v>
      </c>
      <c r="JE73" s="219">
        <v>3587.7</v>
      </c>
      <c r="JF73" s="219">
        <v>4343.3</v>
      </c>
      <c r="JG73" s="219">
        <v>3707.5</v>
      </c>
      <c r="JH73" s="219">
        <v>3476</v>
      </c>
      <c r="JI73" s="219">
        <v>2666.8</v>
      </c>
      <c r="JJ73" s="219">
        <v>2024.1</v>
      </c>
      <c r="JK73" s="219">
        <v>180</v>
      </c>
      <c r="JL73" s="219">
        <v>21747.4</v>
      </c>
      <c r="JM73" s="457">
        <v>0</v>
      </c>
      <c r="JN73" s="397">
        <v>21747.4</v>
      </c>
      <c r="JP73" s="460"/>
      <c r="JQ73" s="460"/>
      <c r="JR73" s="460"/>
      <c r="JS73" s="460"/>
      <c r="JT73" s="460"/>
      <c r="JU73" s="460"/>
      <c r="JV73" s="460"/>
      <c r="JW73" s="460"/>
      <c r="JX73" s="460"/>
      <c r="JY73" s="460"/>
      <c r="KA73" s="460"/>
      <c r="KB73" s="460"/>
    </row>
    <row r="74" spans="1:288" x14ac:dyDescent="0.2">
      <c r="A74" s="215" t="s">
        <v>265</v>
      </c>
      <c r="B74" s="216" t="s">
        <v>285</v>
      </c>
      <c r="C74" s="217" t="s">
        <v>286</v>
      </c>
      <c r="D74" s="218" t="s">
        <v>264</v>
      </c>
      <c r="E74" s="158">
        <v>848</v>
      </c>
      <c r="F74" s="158">
        <v>6657</v>
      </c>
      <c r="G74" s="158">
        <v>20995</v>
      </c>
      <c r="H74" s="158">
        <v>8388</v>
      </c>
      <c r="I74" s="158">
        <v>3745</v>
      </c>
      <c r="J74" s="158">
        <v>2184</v>
      </c>
      <c r="K74" s="158">
        <v>452</v>
      </c>
      <c r="L74" s="158">
        <v>9</v>
      </c>
      <c r="M74" s="349">
        <v>43278</v>
      </c>
      <c r="N74" s="158">
        <v>27</v>
      </c>
      <c r="O74" s="158">
        <v>61</v>
      </c>
      <c r="P74" s="158">
        <v>93</v>
      </c>
      <c r="Q74" s="158">
        <v>39</v>
      </c>
      <c r="R74" s="158">
        <v>17</v>
      </c>
      <c r="S74" s="158">
        <v>10</v>
      </c>
      <c r="T74" s="158">
        <v>5</v>
      </c>
      <c r="U74" s="158">
        <v>0</v>
      </c>
      <c r="V74" s="349">
        <v>252</v>
      </c>
      <c r="W74" s="158">
        <v>0</v>
      </c>
      <c r="X74" s="158">
        <v>0</v>
      </c>
      <c r="Y74" s="158">
        <v>0</v>
      </c>
      <c r="Z74" s="158">
        <v>0</v>
      </c>
      <c r="AA74" s="158">
        <v>0</v>
      </c>
      <c r="AB74" s="158">
        <v>0</v>
      </c>
      <c r="AC74" s="158">
        <v>0</v>
      </c>
      <c r="AD74" s="158">
        <v>0</v>
      </c>
      <c r="AE74" s="349">
        <v>0</v>
      </c>
      <c r="AF74" s="158">
        <v>821</v>
      </c>
      <c r="AG74" s="158">
        <v>6596</v>
      </c>
      <c r="AH74" s="158">
        <v>20902</v>
      </c>
      <c r="AI74" s="158">
        <v>8349</v>
      </c>
      <c r="AJ74" s="158">
        <v>3728</v>
      </c>
      <c r="AK74" s="158">
        <v>2174</v>
      </c>
      <c r="AL74" s="158">
        <v>447</v>
      </c>
      <c r="AM74" s="158">
        <v>9</v>
      </c>
      <c r="AN74" s="349">
        <v>43026</v>
      </c>
      <c r="AO74" s="158">
        <v>0</v>
      </c>
      <c r="AP74" s="158">
        <v>4</v>
      </c>
      <c r="AQ74" s="158">
        <v>66</v>
      </c>
      <c r="AR74" s="158">
        <v>34</v>
      </c>
      <c r="AS74" s="158">
        <v>27</v>
      </c>
      <c r="AT74" s="158">
        <v>13</v>
      </c>
      <c r="AU74" s="158">
        <v>6</v>
      </c>
      <c r="AV74" s="158">
        <v>3</v>
      </c>
      <c r="AW74" s="349">
        <v>153</v>
      </c>
      <c r="AX74" s="158">
        <v>0</v>
      </c>
      <c r="AY74" s="158">
        <v>4</v>
      </c>
      <c r="AZ74" s="158">
        <v>66</v>
      </c>
      <c r="BA74" s="158">
        <v>34</v>
      </c>
      <c r="BB74" s="158">
        <v>27</v>
      </c>
      <c r="BC74" s="158">
        <v>13</v>
      </c>
      <c r="BD74" s="158">
        <v>6</v>
      </c>
      <c r="BE74" s="158">
        <v>3</v>
      </c>
      <c r="BF74" s="158">
        <v>0</v>
      </c>
      <c r="BG74" s="349">
        <v>153</v>
      </c>
      <c r="BH74" s="158">
        <v>0</v>
      </c>
      <c r="BI74" s="158">
        <v>825</v>
      </c>
      <c r="BJ74" s="158">
        <v>6658</v>
      </c>
      <c r="BK74" s="158">
        <v>20870</v>
      </c>
      <c r="BL74" s="158">
        <v>8342</v>
      </c>
      <c r="BM74" s="158">
        <v>3714</v>
      </c>
      <c r="BN74" s="158">
        <v>2167</v>
      </c>
      <c r="BO74" s="158">
        <v>444</v>
      </c>
      <c r="BP74" s="158">
        <v>6</v>
      </c>
      <c r="BQ74" s="349">
        <v>43026</v>
      </c>
      <c r="BR74" s="158">
        <v>0</v>
      </c>
      <c r="BS74" s="158">
        <v>501</v>
      </c>
      <c r="BT74" s="158">
        <v>3890</v>
      </c>
      <c r="BU74" s="158">
        <v>6119</v>
      </c>
      <c r="BV74" s="158">
        <v>1917</v>
      </c>
      <c r="BW74" s="158">
        <v>658</v>
      </c>
      <c r="BX74" s="158">
        <v>315</v>
      </c>
      <c r="BY74" s="158">
        <v>59</v>
      </c>
      <c r="BZ74" s="158">
        <v>1</v>
      </c>
      <c r="CA74" s="349">
        <v>13460</v>
      </c>
      <c r="CB74" s="158">
        <v>0</v>
      </c>
      <c r="CC74" s="158">
        <v>4</v>
      </c>
      <c r="CD74" s="158">
        <v>31</v>
      </c>
      <c r="CE74" s="158">
        <v>149</v>
      </c>
      <c r="CF74" s="158">
        <v>49</v>
      </c>
      <c r="CG74" s="158">
        <v>23</v>
      </c>
      <c r="CH74" s="158">
        <v>15</v>
      </c>
      <c r="CI74" s="158">
        <v>1</v>
      </c>
      <c r="CJ74" s="158">
        <v>0</v>
      </c>
      <c r="CK74" s="349">
        <v>272</v>
      </c>
      <c r="CL74" s="158">
        <v>0</v>
      </c>
      <c r="CM74" s="158">
        <v>1</v>
      </c>
      <c r="CN74" s="158">
        <v>2</v>
      </c>
      <c r="CO74" s="158">
        <v>10</v>
      </c>
      <c r="CP74" s="158">
        <v>5</v>
      </c>
      <c r="CQ74" s="158">
        <v>6</v>
      </c>
      <c r="CR74" s="158">
        <v>8</v>
      </c>
      <c r="CS74" s="158">
        <v>8</v>
      </c>
      <c r="CT74" s="158">
        <v>3</v>
      </c>
      <c r="CU74" s="349">
        <v>43</v>
      </c>
      <c r="CV74" s="158">
        <v>14</v>
      </c>
      <c r="CW74" s="158">
        <v>40</v>
      </c>
      <c r="CX74" s="158">
        <v>169</v>
      </c>
      <c r="CY74" s="158">
        <v>50</v>
      </c>
      <c r="CZ74" s="158">
        <v>14</v>
      </c>
      <c r="DA74" s="158">
        <v>11</v>
      </c>
      <c r="DB74" s="158">
        <v>2</v>
      </c>
      <c r="DC74" s="158">
        <v>0</v>
      </c>
      <c r="DD74" s="349">
        <v>300</v>
      </c>
      <c r="DE74" s="158">
        <v>15</v>
      </c>
      <c r="DF74" s="158">
        <v>65</v>
      </c>
      <c r="DG74" s="158">
        <v>153</v>
      </c>
      <c r="DH74" s="158">
        <v>55</v>
      </c>
      <c r="DI74" s="158">
        <v>20</v>
      </c>
      <c r="DJ74" s="158">
        <v>15</v>
      </c>
      <c r="DK74" s="158">
        <v>1</v>
      </c>
      <c r="DL74" s="158">
        <v>1</v>
      </c>
      <c r="DM74" s="349">
        <v>325</v>
      </c>
      <c r="DN74" s="158">
        <v>2</v>
      </c>
      <c r="DO74" s="158">
        <v>10</v>
      </c>
      <c r="DP74" s="158">
        <v>16</v>
      </c>
      <c r="DQ74" s="158">
        <v>1</v>
      </c>
      <c r="DR74" s="158">
        <v>1</v>
      </c>
      <c r="DS74" s="158">
        <v>0</v>
      </c>
      <c r="DT74" s="158">
        <v>0</v>
      </c>
      <c r="DU74" s="158">
        <v>0</v>
      </c>
      <c r="DV74" s="349">
        <v>30</v>
      </c>
      <c r="DW74" s="158">
        <v>1</v>
      </c>
      <c r="DX74" s="158">
        <v>2</v>
      </c>
      <c r="DY74" s="158">
        <v>11</v>
      </c>
      <c r="DZ74" s="158">
        <v>1</v>
      </c>
      <c r="EA74" s="158">
        <v>4</v>
      </c>
      <c r="EB74" s="158">
        <v>1</v>
      </c>
      <c r="EC74" s="158">
        <v>0</v>
      </c>
      <c r="ED74" s="158">
        <v>0</v>
      </c>
      <c r="EE74" s="349">
        <v>20</v>
      </c>
      <c r="EF74" s="158">
        <v>18</v>
      </c>
      <c r="EG74" s="158">
        <v>77</v>
      </c>
      <c r="EH74" s="158">
        <v>180</v>
      </c>
      <c r="EI74" s="158">
        <v>57</v>
      </c>
      <c r="EJ74" s="158">
        <v>25</v>
      </c>
      <c r="EK74" s="158">
        <v>16</v>
      </c>
      <c r="EL74" s="158">
        <v>1</v>
      </c>
      <c r="EM74" s="158">
        <v>1</v>
      </c>
      <c r="EN74" s="349">
        <v>375</v>
      </c>
      <c r="EO74" s="158">
        <v>8</v>
      </c>
      <c r="EP74" s="158">
        <v>11</v>
      </c>
      <c r="EQ74" s="158">
        <v>35</v>
      </c>
      <c r="ER74" s="158">
        <v>7</v>
      </c>
      <c r="ES74" s="158">
        <v>6</v>
      </c>
      <c r="ET74" s="158">
        <v>3</v>
      </c>
      <c r="EU74" s="158">
        <v>0</v>
      </c>
      <c r="EV74" s="158">
        <v>1</v>
      </c>
      <c r="EW74" s="349">
        <v>71</v>
      </c>
      <c r="EX74" s="158">
        <v>0</v>
      </c>
      <c r="EY74" s="158">
        <v>0</v>
      </c>
      <c r="EZ74" s="158">
        <v>0</v>
      </c>
      <c r="FA74" s="158">
        <v>0</v>
      </c>
      <c r="FB74" s="158">
        <v>0</v>
      </c>
      <c r="FC74" s="158">
        <v>0</v>
      </c>
      <c r="FD74" s="158">
        <v>0</v>
      </c>
      <c r="FE74" s="158">
        <v>0</v>
      </c>
      <c r="FF74" s="349">
        <v>0</v>
      </c>
      <c r="FG74" s="158">
        <v>2</v>
      </c>
      <c r="FH74" s="158">
        <v>0</v>
      </c>
      <c r="FI74" s="158">
        <v>5</v>
      </c>
      <c r="FJ74" s="158">
        <v>4</v>
      </c>
      <c r="FK74" s="158">
        <v>1</v>
      </c>
      <c r="FL74" s="158">
        <v>2</v>
      </c>
      <c r="FM74" s="158">
        <v>0</v>
      </c>
      <c r="FN74" s="158">
        <v>0</v>
      </c>
      <c r="FO74" s="349">
        <v>14</v>
      </c>
      <c r="FP74" s="158">
        <v>6</v>
      </c>
      <c r="FQ74" s="158">
        <v>11</v>
      </c>
      <c r="FR74" s="158">
        <v>30</v>
      </c>
      <c r="FS74" s="158">
        <v>3</v>
      </c>
      <c r="FT74" s="158">
        <v>5</v>
      </c>
      <c r="FU74" s="158">
        <v>1</v>
      </c>
      <c r="FV74" s="158">
        <v>0</v>
      </c>
      <c r="FW74" s="158">
        <v>1</v>
      </c>
      <c r="FX74" s="349">
        <v>57</v>
      </c>
      <c r="FY74" s="158">
        <v>0</v>
      </c>
      <c r="FZ74" s="158">
        <v>316</v>
      </c>
      <c r="GA74" s="158">
        <v>2723</v>
      </c>
      <c r="GB74" s="158">
        <v>14565</v>
      </c>
      <c r="GC74" s="158">
        <v>6369</v>
      </c>
      <c r="GD74" s="158">
        <v>3022</v>
      </c>
      <c r="GE74" s="158">
        <v>1828</v>
      </c>
      <c r="GF74" s="158">
        <v>376</v>
      </c>
      <c r="GG74" s="158">
        <v>2</v>
      </c>
      <c r="GH74" s="349">
        <v>29201</v>
      </c>
      <c r="GI74" s="158">
        <v>0</v>
      </c>
      <c r="GJ74" s="158">
        <v>509</v>
      </c>
      <c r="GK74" s="158">
        <v>3935</v>
      </c>
      <c r="GL74" s="158">
        <v>6305</v>
      </c>
      <c r="GM74" s="158">
        <v>1973</v>
      </c>
      <c r="GN74" s="158">
        <v>692</v>
      </c>
      <c r="GO74" s="158">
        <v>339</v>
      </c>
      <c r="GP74" s="158">
        <v>68</v>
      </c>
      <c r="GQ74" s="158">
        <v>4</v>
      </c>
      <c r="GR74" s="349">
        <v>13825</v>
      </c>
      <c r="GS74" s="158">
        <v>0</v>
      </c>
      <c r="GT74" s="158">
        <v>696.75</v>
      </c>
      <c r="GU74" s="158">
        <v>5667.75</v>
      </c>
      <c r="GV74" s="158">
        <v>19287.5</v>
      </c>
      <c r="GW74" s="158">
        <v>7847.5</v>
      </c>
      <c r="GX74" s="158">
        <v>3541.75</v>
      </c>
      <c r="GY74" s="158">
        <v>2081</v>
      </c>
      <c r="GZ74" s="158">
        <v>425</v>
      </c>
      <c r="HA74" s="158">
        <v>4.25</v>
      </c>
      <c r="HB74" s="349">
        <v>39551.5</v>
      </c>
      <c r="HC74" s="395">
        <v>0</v>
      </c>
      <c r="HD74" s="396">
        <v>1.73</v>
      </c>
      <c r="HE74" s="396">
        <v>0</v>
      </c>
      <c r="HF74" s="396">
        <v>0</v>
      </c>
      <c r="HG74" s="396">
        <v>0</v>
      </c>
      <c r="HH74" s="396">
        <v>0</v>
      </c>
      <c r="HI74" s="396">
        <v>0</v>
      </c>
      <c r="HJ74" s="396">
        <v>0</v>
      </c>
      <c r="HK74" s="396">
        <v>0</v>
      </c>
      <c r="HL74" s="397">
        <v>1.73</v>
      </c>
      <c r="HM74" s="219">
        <v>0</v>
      </c>
      <c r="HN74" s="219">
        <v>463.3</v>
      </c>
      <c r="HO74" s="219">
        <v>4408.3</v>
      </c>
      <c r="HP74" s="219">
        <v>17144.400000000001</v>
      </c>
      <c r="HQ74" s="219">
        <v>7847.5</v>
      </c>
      <c r="HR74" s="219">
        <v>4328.8</v>
      </c>
      <c r="HS74" s="219">
        <v>3005.9</v>
      </c>
      <c r="HT74" s="219">
        <v>708.3</v>
      </c>
      <c r="HU74" s="219">
        <v>8.5</v>
      </c>
      <c r="HV74" s="219">
        <v>37915</v>
      </c>
      <c r="HW74" s="457">
        <v>0</v>
      </c>
      <c r="HX74" s="219">
        <v>37915</v>
      </c>
      <c r="HY74" s="395">
        <v>0</v>
      </c>
      <c r="HZ74" s="219">
        <v>696.75</v>
      </c>
      <c r="IA74" s="219">
        <v>5667.75</v>
      </c>
      <c r="IB74" s="219">
        <v>19287.5</v>
      </c>
      <c r="IC74" s="219">
        <v>7847.5</v>
      </c>
      <c r="ID74" s="219">
        <v>3541.75</v>
      </c>
      <c r="IE74" s="219">
        <v>2081</v>
      </c>
      <c r="IF74" s="219">
        <v>425</v>
      </c>
      <c r="IG74" s="219">
        <v>4.25</v>
      </c>
      <c r="IH74" s="219">
        <v>39551.5</v>
      </c>
      <c r="II74" s="395">
        <v>0</v>
      </c>
      <c r="IJ74" s="219">
        <v>1.73</v>
      </c>
      <c r="IK74" s="219">
        <v>0</v>
      </c>
      <c r="IL74" s="219">
        <v>0</v>
      </c>
      <c r="IM74" s="219">
        <v>0</v>
      </c>
      <c r="IN74" s="219">
        <v>0</v>
      </c>
      <c r="IO74" s="219">
        <v>0</v>
      </c>
      <c r="IP74" s="219">
        <v>0</v>
      </c>
      <c r="IQ74" s="219">
        <v>0</v>
      </c>
      <c r="IR74" s="219">
        <v>1.73</v>
      </c>
      <c r="IS74" s="395">
        <v>0</v>
      </c>
      <c r="IT74" s="219">
        <v>198.4</v>
      </c>
      <c r="IU74" s="219">
        <v>1795.1</v>
      </c>
      <c r="IV74" s="219">
        <v>3188.8</v>
      </c>
      <c r="IW74" s="219">
        <v>636.6</v>
      </c>
      <c r="IX74" s="219">
        <v>98.6</v>
      </c>
      <c r="IY74" s="219">
        <v>30.1</v>
      </c>
      <c r="IZ74" s="219">
        <v>7</v>
      </c>
      <c r="JA74" s="219">
        <v>0</v>
      </c>
      <c r="JB74" s="219">
        <v>5954.6</v>
      </c>
      <c r="JC74" s="395">
        <v>0</v>
      </c>
      <c r="JD74" s="219">
        <v>331.1</v>
      </c>
      <c r="JE74" s="219">
        <v>3012.1</v>
      </c>
      <c r="JF74" s="219">
        <v>14310</v>
      </c>
      <c r="JG74" s="219">
        <v>7210.9</v>
      </c>
      <c r="JH74" s="219">
        <v>4208.3</v>
      </c>
      <c r="JI74" s="219">
        <v>2962.4</v>
      </c>
      <c r="JJ74" s="219">
        <v>696.7</v>
      </c>
      <c r="JK74" s="219">
        <v>8.5</v>
      </c>
      <c r="JL74" s="219">
        <v>32740</v>
      </c>
      <c r="JM74" s="457">
        <v>0</v>
      </c>
      <c r="JN74" s="397">
        <v>32740</v>
      </c>
      <c r="JP74" s="460"/>
      <c r="JQ74" s="460"/>
      <c r="JR74" s="460"/>
      <c r="JS74" s="460"/>
      <c r="JT74" s="460"/>
      <c r="JU74" s="460"/>
      <c r="JV74" s="460"/>
      <c r="JW74" s="460"/>
      <c r="JX74" s="460"/>
      <c r="JY74" s="460"/>
      <c r="KA74" s="460"/>
      <c r="KB74" s="460"/>
    </row>
    <row r="75" spans="1:288" x14ac:dyDescent="0.2">
      <c r="A75" s="215" t="s">
        <v>267</v>
      </c>
      <c r="B75" s="216" t="s">
        <v>289</v>
      </c>
      <c r="C75" s="217" t="s">
        <v>109</v>
      </c>
      <c r="D75" s="218" t="s">
        <v>266</v>
      </c>
      <c r="E75" s="158">
        <v>2751</v>
      </c>
      <c r="F75" s="158">
        <v>21550</v>
      </c>
      <c r="G75" s="158">
        <v>46811</v>
      </c>
      <c r="H75" s="158">
        <v>37793</v>
      </c>
      <c r="I75" s="158">
        <v>21624</v>
      </c>
      <c r="J75" s="158">
        <v>11451</v>
      </c>
      <c r="K75" s="158">
        <v>7403</v>
      </c>
      <c r="L75" s="158">
        <v>627</v>
      </c>
      <c r="M75" s="349">
        <v>150010</v>
      </c>
      <c r="N75" s="158">
        <v>60</v>
      </c>
      <c r="O75" s="158">
        <v>370</v>
      </c>
      <c r="P75" s="158">
        <v>645</v>
      </c>
      <c r="Q75" s="158">
        <v>356</v>
      </c>
      <c r="R75" s="158">
        <v>199</v>
      </c>
      <c r="S75" s="158">
        <v>73</v>
      </c>
      <c r="T75" s="158">
        <v>58</v>
      </c>
      <c r="U75" s="158">
        <v>16</v>
      </c>
      <c r="V75" s="349">
        <v>1777</v>
      </c>
      <c r="W75" s="158">
        <v>0</v>
      </c>
      <c r="X75" s="158">
        <v>0</v>
      </c>
      <c r="Y75" s="158">
        <v>0</v>
      </c>
      <c r="Z75" s="158">
        <v>0</v>
      </c>
      <c r="AA75" s="158">
        <v>0</v>
      </c>
      <c r="AB75" s="158">
        <v>0</v>
      </c>
      <c r="AC75" s="158">
        <v>0</v>
      </c>
      <c r="AD75" s="158">
        <v>0</v>
      </c>
      <c r="AE75" s="349">
        <v>0</v>
      </c>
      <c r="AF75" s="158">
        <v>2691</v>
      </c>
      <c r="AG75" s="158">
        <v>21180</v>
      </c>
      <c r="AH75" s="158">
        <v>46166</v>
      </c>
      <c r="AI75" s="158">
        <v>37437</v>
      </c>
      <c r="AJ75" s="158">
        <v>21425</v>
      </c>
      <c r="AK75" s="158">
        <v>11378</v>
      </c>
      <c r="AL75" s="158">
        <v>7345</v>
      </c>
      <c r="AM75" s="158">
        <v>611</v>
      </c>
      <c r="AN75" s="349">
        <v>148233</v>
      </c>
      <c r="AO75" s="158">
        <v>2</v>
      </c>
      <c r="AP75" s="158">
        <v>27</v>
      </c>
      <c r="AQ75" s="158">
        <v>124</v>
      </c>
      <c r="AR75" s="158">
        <v>198</v>
      </c>
      <c r="AS75" s="158">
        <v>192</v>
      </c>
      <c r="AT75" s="158">
        <v>128</v>
      </c>
      <c r="AU75" s="158">
        <v>108</v>
      </c>
      <c r="AV75" s="158">
        <v>23</v>
      </c>
      <c r="AW75" s="349">
        <v>802</v>
      </c>
      <c r="AX75" s="158">
        <v>2</v>
      </c>
      <c r="AY75" s="158">
        <v>27</v>
      </c>
      <c r="AZ75" s="158">
        <v>124</v>
      </c>
      <c r="BA75" s="158">
        <v>198</v>
      </c>
      <c r="BB75" s="158">
        <v>192</v>
      </c>
      <c r="BC75" s="158">
        <v>128</v>
      </c>
      <c r="BD75" s="158">
        <v>108</v>
      </c>
      <c r="BE75" s="158">
        <v>23</v>
      </c>
      <c r="BF75" s="158">
        <v>0</v>
      </c>
      <c r="BG75" s="349">
        <v>802</v>
      </c>
      <c r="BH75" s="158">
        <v>2</v>
      </c>
      <c r="BI75" s="158">
        <v>2716</v>
      </c>
      <c r="BJ75" s="158">
        <v>21277</v>
      </c>
      <c r="BK75" s="158">
        <v>46240</v>
      </c>
      <c r="BL75" s="158">
        <v>37431</v>
      </c>
      <c r="BM75" s="158">
        <v>21361</v>
      </c>
      <c r="BN75" s="158">
        <v>11358</v>
      </c>
      <c r="BO75" s="158">
        <v>7260</v>
      </c>
      <c r="BP75" s="158">
        <v>588</v>
      </c>
      <c r="BQ75" s="349">
        <v>148233</v>
      </c>
      <c r="BR75" s="158">
        <v>0</v>
      </c>
      <c r="BS75" s="158">
        <v>1607</v>
      </c>
      <c r="BT75" s="158">
        <v>12602</v>
      </c>
      <c r="BU75" s="158">
        <v>18980</v>
      </c>
      <c r="BV75" s="158">
        <v>10451</v>
      </c>
      <c r="BW75" s="158">
        <v>4777</v>
      </c>
      <c r="BX75" s="158">
        <v>2026</v>
      </c>
      <c r="BY75" s="158">
        <v>936</v>
      </c>
      <c r="BZ75" s="158">
        <v>57</v>
      </c>
      <c r="CA75" s="349">
        <v>51436</v>
      </c>
      <c r="CB75" s="158">
        <v>0</v>
      </c>
      <c r="CC75" s="158">
        <v>16</v>
      </c>
      <c r="CD75" s="158">
        <v>145</v>
      </c>
      <c r="CE75" s="158">
        <v>517</v>
      </c>
      <c r="CF75" s="158">
        <v>440</v>
      </c>
      <c r="CG75" s="158">
        <v>212</v>
      </c>
      <c r="CH75" s="158">
        <v>110</v>
      </c>
      <c r="CI75" s="158">
        <v>51</v>
      </c>
      <c r="CJ75" s="158">
        <v>1</v>
      </c>
      <c r="CK75" s="349">
        <v>1492</v>
      </c>
      <c r="CL75" s="158">
        <v>0</v>
      </c>
      <c r="CM75" s="158">
        <v>1</v>
      </c>
      <c r="CN75" s="158">
        <v>15</v>
      </c>
      <c r="CO75" s="158">
        <v>20</v>
      </c>
      <c r="CP75" s="158">
        <v>19</v>
      </c>
      <c r="CQ75" s="158">
        <v>16</v>
      </c>
      <c r="CR75" s="158">
        <v>35</v>
      </c>
      <c r="CS75" s="158">
        <v>48</v>
      </c>
      <c r="CT75" s="158">
        <v>20</v>
      </c>
      <c r="CU75" s="349">
        <v>174</v>
      </c>
      <c r="CV75" s="158">
        <v>16</v>
      </c>
      <c r="CW75" s="158">
        <v>75</v>
      </c>
      <c r="CX75" s="158">
        <v>143</v>
      </c>
      <c r="CY75" s="158">
        <v>68</v>
      </c>
      <c r="CZ75" s="158">
        <v>26</v>
      </c>
      <c r="DA75" s="158">
        <v>14</v>
      </c>
      <c r="DB75" s="158">
        <v>10</v>
      </c>
      <c r="DC75" s="158">
        <v>1</v>
      </c>
      <c r="DD75" s="349">
        <v>353</v>
      </c>
      <c r="DE75" s="158">
        <v>83</v>
      </c>
      <c r="DF75" s="158">
        <v>426</v>
      </c>
      <c r="DG75" s="158">
        <v>562</v>
      </c>
      <c r="DH75" s="158">
        <v>310</v>
      </c>
      <c r="DI75" s="158">
        <v>140</v>
      </c>
      <c r="DJ75" s="158">
        <v>62</v>
      </c>
      <c r="DK75" s="158">
        <v>42</v>
      </c>
      <c r="DL75" s="158">
        <v>4</v>
      </c>
      <c r="DM75" s="349">
        <v>1629</v>
      </c>
      <c r="DN75" s="158">
        <v>0</v>
      </c>
      <c r="DO75" s="158">
        <v>0</v>
      </c>
      <c r="DP75" s="158">
        <v>0</v>
      </c>
      <c r="DQ75" s="158">
        <v>0</v>
      </c>
      <c r="DR75" s="158">
        <v>0</v>
      </c>
      <c r="DS75" s="158">
        <v>0</v>
      </c>
      <c r="DT75" s="158">
        <v>0</v>
      </c>
      <c r="DU75" s="158">
        <v>0</v>
      </c>
      <c r="DV75" s="349">
        <v>0</v>
      </c>
      <c r="DW75" s="158">
        <v>13</v>
      </c>
      <c r="DX75" s="158">
        <v>58</v>
      </c>
      <c r="DY75" s="158">
        <v>80</v>
      </c>
      <c r="DZ75" s="158">
        <v>47</v>
      </c>
      <c r="EA75" s="158">
        <v>19</v>
      </c>
      <c r="EB75" s="158">
        <v>10</v>
      </c>
      <c r="EC75" s="158">
        <v>9</v>
      </c>
      <c r="ED75" s="158">
        <v>5</v>
      </c>
      <c r="EE75" s="349">
        <v>241</v>
      </c>
      <c r="EF75" s="158">
        <v>96</v>
      </c>
      <c r="EG75" s="158">
        <v>484</v>
      </c>
      <c r="EH75" s="158">
        <v>642</v>
      </c>
      <c r="EI75" s="158">
        <v>357</v>
      </c>
      <c r="EJ75" s="158">
        <v>159</v>
      </c>
      <c r="EK75" s="158">
        <v>72</v>
      </c>
      <c r="EL75" s="158">
        <v>51</v>
      </c>
      <c r="EM75" s="158">
        <v>9</v>
      </c>
      <c r="EN75" s="349">
        <v>1870</v>
      </c>
      <c r="EO75" s="158">
        <v>52</v>
      </c>
      <c r="EP75" s="158">
        <v>187</v>
      </c>
      <c r="EQ75" s="158">
        <v>235</v>
      </c>
      <c r="ER75" s="158">
        <v>144</v>
      </c>
      <c r="ES75" s="158">
        <v>82</v>
      </c>
      <c r="ET75" s="158">
        <v>25</v>
      </c>
      <c r="EU75" s="158">
        <v>25</v>
      </c>
      <c r="EV75" s="158">
        <v>8</v>
      </c>
      <c r="EW75" s="349">
        <v>758</v>
      </c>
      <c r="EX75" s="158">
        <v>0</v>
      </c>
      <c r="EY75" s="158">
        <v>0</v>
      </c>
      <c r="EZ75" s="158">
        <v>1</v>
      </c>
      <c r="FA75" s="158">
        <v>0</v>
      </c>
      <c r="FB75" s="158">
        <v>0</v>
      </c>
      <c r="FC75" s="158">
        <v>0</v>
      </c>
      <c r="FD75" s="158">
        <v>0</v>
      </c>
      <c r="FE75" s="158">
        <v>0</v>
      </c>
      <c r="FF75" s="349">
        <v>1</v>
      </c>
      <c r="FG75" s="158">
        <v>0</v>
      </c>
      <c r="FH75" s="158">
        <v>2</v>
      </c>
      <c r="FI75" s="158">
        <v>6</v>
      </c>
      <c r="FJ75" s="158">
        <v>4</v>
      </c>
      <c r="FK75" s="158">
        <v>2</v>
      </c>
      <c r="FL75" s="158">
        <v>1</v>
      </c>
      <c r="FM75" s="158">
        <v>1</v>
      </c>
      <c r="FN75" s="158">
        <v>0</v>
      </c>
      <c r="FO75" s="349">
        <v>16</v>
      </c>
      <c r="FP75" s="158">
        <v>52</v>
      </c>
      <c r="FQ75" s="158">
        <v>185</v>
      </c>
      <c r="FR75" s="158">
        <v>228</v>
      </c>
      <c r="FS75" s="158">
        <v>140</v>
      </c>
      <c r="FT75" s="158">
        <v>80</v>
      </c>
      <c r="FU75" s="158">
        <v>24</v>
      </c>
      <c r="FV75" s="158">
        <v>24</v>
      </c>
      <c r="FW75" s="158">
        <v>8</v>
      </c>
      <c r="FX75" s="349">
        <v>741</v>
      </c>
      <c r="FY75" s="158">
        <v>2</v>
      </c>
      <c r="FZ75" s="158">
        <v>1079</v>
      </c>
      <c r="GA75" s="158">
        <v>8457</v>
      </c>
      <c r="GB75" s="158">
        <v>26643</v>
      </c>
      <c r="GC75" s="158">
        <v>26474</v>
      </c>
      <c r="GD75" s="158">
        <v>16337</v>
      </c>
      <c r="GE75" s="158">
        <v>9177</v>
      </c>
      <c r="GF75" s="158">
        <v>6216</v>
      </c>
      <c r="GG75" s="158">
        <v>505</v>
      </c>
      <c r="GH75" s="349">
        <v>94890</v>
      </c>
      <c r="GI75" s="158">
        <v>0</v>
      </c>
      <c r="GJ75" s="158">
        <v>1637</v>
      </c>
      <c r="GK75" s="158">
        <v>12820</v>
      </c>
      <c r="GL75" s="158">
        <v>19597</v>
      </c>
      <c r="GM75" s="158">
        <v>10957</v>
      </c>
      <c r="GN75" s="158">
        <v>5024</v>
      </c>
      <c r="GO75" s="158">
        <v>2181</v>
      </c>
      <c r="GP75" s="158">
        <v>1044</v>
      </c>
      <c r="GQ75" s="158">
        <v>83</v>
      </c>
      <c r="GR75" s="349">
        <v>53343</v>
      </c>
      <c r="GS75" s="158">
        <v>2</v>
      </c>
      <c r="GT75" s="158">
        <v>2316.25</v>
      </c>
      <c r="GU75" s="158">
        <v>18111.75</v>
      </c>
      <c r="GV75" s="158">
        <v>41395.75</v>
      </c>
      <c r="GW75" s="158">
        <v>34722.25</v>
      </c>
      <c r="GX75" s="158">
        <v>20115.25</v>
      </c>
      <c r="GY75" s="158">
        <v>10811.5</v>
      </c>
      <c r="GZ75" s="158">
        <v>6993.75</v>
      </c>
      <c r="HA75" s="158">
        <v>566</v>
      </c>
      <c r="HB75" s="349">
        <v>135034.5</v>
      </c>
      <c r="HC75" s="395">
        <v>1</v>
      </c>
      <c r="HD75" s="396">
        <v>1</v>
      </c>
      <c r="HE75" s="396">
        <v>0</v>
      </c>
      <c r="HF75" s="396">
        <v>0</v>
      </c>
      <c r="HG75" s="396">
        <v>0</v>
      </c>
      <c r="HH75" s="396">
        <v>0</v>
      </c>
      <c r="HI75" s="396">
        <v>0</v>
      </c>
      <c r="HJ75" s="396">
        <v>0</v>
      </c>
      <c r="HK75" s="396">
        <v>0</v>
      </c>
      <c r="HL75" s="397">
        <v>2</v>
      </c>
      <c r="HM75" s="219">
        <v>0.6</v>
      </c>
      <c r="HN75" s="219">
        <v>1543.5</v>
      </c>
      <c r="HO75" s="219">
        <v>14086.9</v>
      </c>
      <c r="HP75" s="219">
        <v>36796.199999999997</v>
      </c>
      <c r="HQ75" s="219">
        <v>34722.300000000003</v>
      </c>
      <c r="HR75" s="219">
        <v>24585.3</v>
      </c>
      <c r="HS75" s="219">
        <v>15616.6</v>
      </c>
      <c r="HT75" s="219">
        <v>11656.3</v>
      </c>
      <c r="HU75" s="219">
        <v>1132</v>
      </c>
      <c r="HV75" s="219">
        <v>140139.70000000001</v>
      </c>
      <c r="HW75" s="457">
        <v>14.1</v>
      </c>
      <c r="HX75" s="219">
        <v>140153.79999999999</v>
      </c>
      <c r="HY75" s="395">
        <v>2</v>
      </c>
      <c r="HZ75" s="219">
        <v>2316.25</v>
      </c>
      <c r="IA75" s="219">
        <v>18111.75</v>
      </c>
      <c r="IB75" s="219">
        <v>41395.75</v>
      </c>
      <c r="IC75" s="219">
        <v>34722.25</v>
      </c>
      <c r="ID75" s="219">
        <v>20115.25</v>
      </c>
      <c r="IE75" s="219">
        <v>10811.5</v>
      </c>
      <c r="IF75" s="219">
        <v>6993.75</v>
      </c>
      <c r="IG75" s="219">
        <v>566</v>
      </c>
      <c r="IH75" s="219">
        <v>135034.5</v>
      </c>
      <c r="II75" s="395">
        <v>1</v>
      </c>
      <c r="IJ75" s="219">
        <v>1</v>
      </c>
      <c r="IK75" s="219">
        <v>0</v>
      </c>
      <c r="IL75" s="219">
        <v>0</v>
      </c>
      <c r="IM75" s="219">
        <v>0</v>
      </c>
      <c r="IN75" s="219">
        <v>0</v>
      </c>
      <c r="IO75" s="219">
        <v>0</v>
      </c>
      <c r="IP75" s="219">
        <v>0</v>
      </c>
      <c r="IQ75" s="219">
        <v>0</v>
      </c>
      <c r="IR75" s="219">
        <v>2</v>
      </c>
      <c r="IS75" s="395">
        <v>0</v>
      </c>
      <c r="IT75" s="219">
        <v>782.3</v>
      </c>
      <c r="IU75" s="219">
        <v>6068.72</v>
      </c>
      <c r="IV75" s="219">
        <v>9218.3799999999992</v>
      </c>
      <c r="IW75" s="219">
        <v>5439.38</v>
      </c>
      <c r="IX75" s="219">
        <v>1583.22</v>
      </c>
      <c r="IY75" s="219">
        <v>391.32</v>
      </c>
      <c r="IZ75" s="219">
        <v>129.32</v>
      </c>
      <c r="JA75" s="219">
        <v>4.41</v>
      </c>
      <c r="JB75" s="219">
        <v>23617.05</v>
      </c>
      <c r="JC75" s="395">
        <v>0.6</v>
      </c>
      <c r="JD75" s="219">
        <v>1022</v>
      </c>
      <c r="JE75" s="219">
        <v>9366.7999999999993</v>
      </c>
      <c r="JF75" s="219">
        <v>28602.1</v>
      </c>
      <c r="JG75" s="219">
        <v>29282.9</v>
      </c>
      <c r="JH75" s="219">
        <v>22650.3</v>
      </c>
      <c r="JI75" s="219">
        <v>15051.4</v>
      </c>
      <c r="JJ75" s="219">
        <v>11440.7</v>
      </c>
      <c r="JK75" s="219">
        <v>1123.2</v>
      </c>
      <c r="JL75" s="219">
        <v>118540</v>
      </c>
      <c r="JM75" s="457">
        <v>14.1</v>
      </c>
      <c r="JN75" s="397">
        <v>118554.1</v>
      </c>
      <c r="JP75" s="460"/>
      <c r="JQ75" s="460"/>
      <c r="JR75" s="460"/>
      <c r="JS75" s="460"/>
      <c r="JT75" s="460"/>
      <c r="JU75" s="460"/>
      <c r="JV75" s="460"/>
      <c r="JW75" s="460"/>
      <c r="JX75" s="460"/>
      <c r="JY75" s="460"/>
      <c r="KA75" s="460"/>
      <c r="KB75" s="460"/>
    </row>
    <row r="76" spans="1:288" x14ac:dyDescent="0.2">
      <c r="A76" s="215" t="s">
        <v>270</v>
      </c>
      <c r="B76" s="216" t="s">
        <v>285</v>
      </c>
      <c r="C76" s="217" t="s">
        <v>56</v>
      </c>
      <c r="D76" s="218" t="s">
        <v>269</v>
      </c>
      <c r="E76" s="158">
        <v>1190</v>
      </c>
      <c r="F76" s="158">
        <v>7895</v>
      </c>
      <c r="G76" s="158">
        <v>18763</v>
      </c>
      <c r="H76" s="158">
        <v>14804</v>
      </c>
      <c r="I76" s="158">
        <v>8412</v>
      </c>
      <c r="J76" s="158">
        <v>5385</v>
      </c>
      <c r="K76" s="158">
        <v>4729</v>
      </c>
      <c r="L76" s="158">
        <v>723</v>
      </c>
      <c r="M76" s="349">
        <v>61901</v>
      </c>
      <c r="N76" s="158">
        <v>38</v>
      </c>
      <c r="O76" s="158">
        <v>143</v>
      </c>
      <c r="P76" s="158">
        <v>133</v>
      </c>
      <c r="Q76" s="158">
        <v>105</v>
      </c>
      <c r="R76" s="158">
        <v>65</v>
      </c>
      <c r="S76" s="158">
        <v>24</v>
      </c>
      <c r="T76" s="158">
        <v>29</v>
      </c>
      <c r="U76" s="158">
        <v>5</v>
      </c>
      <c r="V76" s="349">
        <v>542</v>
      </c>
      <c r="W76" s="158">
        <v>0</v>
      </c>
      <c r="X76" s="158">
        <v>0</v>
      </c>
      <c r="Y76" s="158">
        <v>0</v>
      </c>
      <c r="Z76" s="158">
        <v>0</v>
      </c>
      <c r="AA76" s="158">
        <v>0</v>
      </c>
      <c r="AB76" s="158">
        <v>0</v>
      </c>
      <c r="AC76" s="158">
        <v>0</v>
      </c>
      <c r="AD76" s="158">
        <v>0</v>
      </c>
      <c r="AE76" s="349">
        <v>0</v>
      </c>
      <c r="AF76" s="158">
        <v>1152</v>
      </c>
      <c r="AG76" s="158">
        <v>7752</v>
      </c>
      <c r="AH76" s="158">
        <v>18630</v>
      </c>
      <c r="AI76" s="158">
        <v>14699</v>
      </c>
      <c r="AJ76" s="158">
        <v>8347</v>
      </c>
      <c r="AK76" s="158">
        <v>5361</v>
      </c>
      <c r="AL76" s="158">
        <v>4700</v>
      </c>
      <c r="AM76" s="158">
        <v>718</v>
      </c>
      <c r="AN76" s="349">
        <v>61359</v>
      </c>
      <c r="AO76" s="158">
        <v>1</v>
      </c>
      <c r="AP76" s="158">
        <v>22</v>
      </c>
      <c r="AQ76" s="158">
        <v>68</v>
      </c>
      <c r="AR76" s="158">
        <v>77</v>
      </c>
      <c r="AS76" s="158">
        <v>59</v>
      </c>
      <c r="AT76" s="158">
        <v>36</v>
      </c>
      <c r="AU76" s="158">
        <v>31</v>
      </c>
      <c r="AV76" s="158">
        <v>21</v>
      </c>
      <c r="AW76" s="349">
        <v>315</v>
      </c>
      <c r="AX76" s="158">
        <v>1</v>
      </c>
      <c r="AY76" s="158">
        <v>22</v>
      </c>
      <c r="AZ76" s="158">
        <v>68</v>
      </c>
      <c r="BA76" s="158">
        <v>77</v>
      </c>
      <c r="BB76" s="158">
        <v>59</v>
      </c>
      <c r="BC76" s="158">
        <v>36</v>
      </c>
      <c r="BD76" s="158">
        <v>31</v>
      </c>
      <c r="BE76" s="158">
        <v>21</v>
      </c>
      <c r="BF76" s="158">
        <v>0</v>
      </c>
      <c r="BG76" s="349">
        <v>315</v>
      </c>
      <c r="BH76" s="158">
        <v>1</v>
      </c>
      <c r="BI76" s="158">
        <v>1173</v>
      </c>
      <c r="BJ76" s="158">
        <v>7798</v>
      </c>
      <c r="BK76" s="158">
        <v>18639</v>
      </c>
      <c r="BL76" s="158">
        <v>14681</v>
      </c>
      <c r="BM76" s="158">
        <v>8324</v>
      </c>
      <c r="BN76" s="158">
        <v>5356</v>
      </c>
      <c r="BO76" s="158">
        <v>4690</v>
      </c>
      <c r="BP76" s="158">
        <v>697</v>
      </c>
      <c r="BQ76" s="349">
        <v>61359</v>
      </c>
      <c r="BR76" s="158">
        <v>0</v>
      </c>
      <c r="BS76" s="158">
        <v>643</v>
      </c>
      <c r="BT76" s="158">
        <v>4846</v>
      </c>
      <c r="BU76" s="158">
        <v>6366</v>
      </c>
      <c r="BV76" s="158">
        <v>4029</v>
      </c>
      <c r="BW76" s="158">
        <v>1804</v>
      </c>
      <c r="BX76" s="158">
        <v>849</v>
      </c>
      <c r="BY76" s="158">
        <v>615</v>
      </c>
      <c r="BZ76" s="158">
        <v>44</v>
      </c>
      <c r="CA76" s="349">
        <v>19196</v>
      </c>
      <c r="CB76" s="158">
        <v>0</v>
      </c>
      <c r="CC76" s="158">
        <v>10</v>
      </c>
      <c r="CD76" s="158">
        <v>27</v>
      </c>
      <c r="CE76" s="158">
        <v>112</v>
      </c>
      <c r="CF76" s="158">
        <v>80</v>
      </c>
      <c r="CG76" s="158">
        <v>40</v>
      </c>
      <c r="CH76" s="158">
        <v>16</v>
      </c>
      <c r="CI76" s="158">
        <v>21</v>
      </c>
      <c r="CJ76" s="158">
        <v>2</v>
      </c>
      <c r="CK76" s="349">
        <v>308</v>
      </c>
      <c r="CL76" s="158">
        <v>0</v>
      </c>
      <c r="CM76" s="158">
        <v>1</v>
      </c>
      <c r="CN76" s="158">
        <v>2</v>
      </c>
      <c r="CO76" s="158">
        <v>10</v>
      </c>
      <c r="CP76" s="158">
        <v>9</v>
      </c>
      <c r="CQ76" s="158">
        <v>3</v>
      </c>
      <c r="CR76" s="158">
        <v>3</v>
      </c>
      <c r="CS76" s="158">
        <v>25</v>
      </c>
      <c r="CT76" s="158">
        <v>3</v>
      </c>
      <c r="CU76" s="349">
        <v>56</v>
      </c>
      <c r="CV76" s="158">
        <v>19</v>
      </c>
      <c r="CW76" s="158">
        <v>48</v>
      </c>
      <c r="CX76" s="158">
        <v>74</v>
      </c>
      <c r="CY76" s="158">
        <v>63</v>
      </c>
      <c r="CZ76" s="158">
        <v>40</v>
      </c>
      <c r="DA76" s="158">
        <v>19</v>
      </c>
      <c r="DB76" s="158">
        <v>17</v>
      </c>
      <c r="DC76" s="158">
        <v>5</v>
      </c>
      <c r="DD76" s="349">
        <v>285</v>
      </c>
      <c r="DE76" s="158">
        <v>26</v>
      </c>
      <c r="DF76" s="158">
        <v>90</v>
      </c>
      <c r="DG76" s="158">
        <v>134</v>
      </c>
      <c r="DH76" s="158">
        <v>110</v>
      </c>
      <c r="DI76" s="158">
        <v>65</v>
      </c>
      <c r="DJ76" s="158">
        <v>28</v>
      </c>
      <c r="DK76" s="158">
        <v>30</v>
      </c>
      <c r="DL76" s="158">
        <v>4</v>
      </c>
      <c r="DM76" s="349">
        <v>487</v>
      </c>
      <c r="DN76" s="158">
        <v>14</v>
      </c>
      <c r="DO76" s="158">
        <v>96</v>
      </c>
      <c r="DP76" s="158">
        <v>109</v>
      </c>
      <c r="DQ76" s="158">
        <v>62</v>
      </c>
      <c r="DR76" s="158">
        <v>22</v>
      </c>
      <c r="DS76" s="158">
        <v>16</v>
      </c>
      <c r="DT76" s="158">
        <v>15</v>
      </c>
      <c r="DU76" s="158">
        <v>1</v>
      </c>
      <c r="DV76" s="349">
        <v>335</v>
      </c>
      <c r="DW76" s="158">
        <v>0</v>
      </c>
      <c r="DX76" s="158">
        <v>0</v>
      </c>
      <c r="DY76" s="158">
        <v>0</v>
      </c>
      <c r="DZ76" s="158">
        <v>0</v>
      </c>
      <c r="EA76" s="158">
        <v>0</v>
      </c>
      <c r="EB76" s="158">
        <v>0</v>
      </c>
      <c r="EC76" s="158">
        <v>0</v>
      </c>
      <c r="ED76" s="158">
        <v>0</v>
      </c>
      <c r="EE76" s="349">
        <v>0</v>
      </c>
      <c r="EF76" s="158">
        <v>40</v>
      </c>
      <c r="EG76" s="158">
        <v>186</v>
      </c>
      <c r="EH76" s="158">
        <v>243</v>
      </c>
      <c r="EI76" s="158">
        <v>172</v>
      </c>
      <c r="EJ76" s="158">
        <v>87</v>
      </c>
      <c r="EK76" s="158">
        <v>44</v>
      </c>
      <c r="EL76" s="158">
        <v>45</v>
      </c>
      <c r="EM76" s="158">
        <v>5</v>
      </c>
      <c r="EN76" s="349">
        <v>822</v>
      </c>
      <c r="EO76" s="158">
        <v>22</v>
      </c>
      <c r="EP76" s="158">
        <v>49</v>
      </c>
      <c r="EQ76" s="158">
        <v>79</v>
      </c>
      <c r="ER76" s="158">
        <v>73</v>
      </c>
      <c r="ES76" s="158">
        <v>43</v>
      </c>
      <c r="ET76" s="158">
        <v>21</v>
      </c>
      <c r="EU76" s="158">
        <v>23</v>
      </c>
      <c r="EV76" s="158">
        <v>3</v>
      </c>
      <c r="EW76" s="349">
        <v>313</v>
      </c>
      <c r="EX76" s="158">
        <v>0</v>
      </c>
      <c r="EY76" s="158">
        <v>0</v>
      </c>
      <c r="EZ76" s="158">
        <v>0</v>
      </c>
      <c r="FA76" s="158">
        <v>0</v>
      </c>
      <c r="FB76" s="158">
        <v>0</v>
      </c>
      <c r="FC76" s="158">
        <v>0</v>
      </c>
      <c r="FD76" s="158">
        <v>0</v>
      </c>
      <c r="FE76" s="158">
        <v>0</v>
      </c>
      <c r="FF76" s="349">
        <v>0</v>
      </c>
      <c r="FG76" s="158">
        <v>1</v>
      </c>
      <c r="FH76" s="158">
        <v>1</v>
      </c>
      <c r="FI76" s="158">
        <v>2</v>
      </c>
      <c r="FJ76" s="158">
        <v>4</v>
      </c>
      <c r="FK76" s="158">
        <v>1</v>
      </c>
      <c r="FL76" s="158">
        <v>4</v>
      </c>
      <c r="FM76" s="158">
        <v>4</v>
      </c>
      <c r="FN76" s="158">
        <v>0</v>
      </c>
      <c r="FO76" s="349">
        <v>17</v>
      </c>
      <c r="FP76" s="158">
        <v>21</v>
      </c>
      <c r="FQ76" s="158">
        <v>48</v>
      </c>
      <c r="FR76" s="158">
        <v>77</v>
      </c>
      <c r="FS76" s="158">
        <v>69</v>
      </c>
      <c r="FT76" s="158">
        <v>42</v>
      </c>
      <c r="FU76" s="158">
        <v>17</v>
      </c>
      <c r="FV76" s="158">
        <v>19</v>
      </c>
      <c r="FW76" s="158">
        <v>3</v>
      </c>
      <c r="FX76" s="349">
        <v>296</v>
      </c>
      <c r="FY76" s="158">
        <v>1</v>
      </c>
      <c r="FZ76" s="158">
        <v>505</v>
      </c>
      <c r="GA76" s="158">
        <v>2827</v>
      </c>
      <c r="GB76" s="158">
        <v>12042</v>
      </c>
      <c r="GC76" s="158">
        <v>10501</v>
      </c>
      <c r="GD76" s="158">
        <v>6455</v>
      </c>
      <c r="GE76" s="158">
        <v>4472</v>
      </c>
      <c r="GF76" s="158">
        <v>4014</v>
      </c>
      <c r="GG76" s="158">
        <v>647</v>
      </c>
      <c r="GH76" s="349">
        <v>41464</v>
      </c>
      <c r="GI76" s="158">
        <v>0</v>
      </c>
      <c r="GJ76" s="158">
        <v>668</v>
      </c>
      <c r="GK76" s="158">
        <v>4971</v>
      </c>
      <c r="GL76" s="158">
        <v>6597</v>
      </c>
      <c r="GM76" s="158">
        <v>4180</v>
      </c>
      <c r="GN76" s="158">
        <v>1869</v>
      </c>
      <c r="GO76" s="158">
        <v>884</v>
      </c>
      <c r="GP76" s="158">
        <v>676</v>
      </c>
      <c r="GQ76" s="158">
        <v>50</v>
      </c>
      <c r="GR76" s="349">
        <v>19895</v>
      </c>
      <c r="GS76" s="158">
        <v>1</v>
      </c>
      <c r="GT76" s="158">
        <v>995.25</v>
      </c>
      <c r="GU76" s="158">
        <v>6482.75</v>
      </c>
      <c r="GV76" s="158">
        <v>16905.5</v>
      </c>
      <c r="GW76" s="158">
        <v>13587.25</v>
      </c>
      <c r="GX76" s="158">
        <v>7839.5</v>
      </c>
      <c r="GY76" s="158">
        <v>5122.25</v>
      </c>
      <c r="GZ76" s="158">
        <v>4503.5</v>
      </c>
      <c r="HA76" s="158">
        <v>683</v>
      </c>
      <c r="HB76" s="349">
        <v>56120</v>
      </c>
      <c r="HC76" s="395">
        <v>0</v>
      </c>
      <c r="HD76" s="396">
        <v>0</v>
      </c>
      <c r="HE76" s="396">
        <v>0</v>
      </c>
      <c r="HF76" s="396">
        <v>0</v>
      </c>
      <c r="HG76" s="396">
        <v>0</v>
      </c>
      <c r="HH76" s="396">
        <v>0</v>
      </c>
      <c r="HI76" s="396">
        <v>0</v>
      </c>
      <c r="HJ76" s="396">
        <v>0</v>
      </c>
      <c r="HK76" s="396">
        <v>0</v>
      </c>
      <c r="HL76" s="397">
        <v>0</v>
      </c>
      <c r="HM76" s="219">
        <v>0.6</v>
      </c>
      <c r="HN76" s="219">
        <v>663.5</v>
      </c>
      <c r="HO76" s="219">
        <v>5042.1000000000004</v>
      </c>
      <c r="HP76" s="219">
        <v>15027.1</v>
      </c>
      <c r="HQ76" s="219">
        <v>13587.3</v>
      </c>
      <c r="HR76" s="219">
        <v>9581.6</v>
      </c>
      <c r="HS76" s="219">
        <v>7398.8</v>
      </c>
      <c r="HT76" s="219">
        <v>7505.8</v>
      </c>
      <c r="HU76" s="219">
        <v>1366</v>
      </c>
      <c r="HV76" s="219">
        <v>60172.800000000003</v>
      </c>
      <c r="HW76" s="457">
        <v>0</v>
      </c>
      <c r="HX76" s="219">
        <v>60172.800000000003</v>
      </c>
      <c r="HY76" s="395">
        <v>1</v>
      </c>
      <c r="HZ76" s="219">
        <v>995.25</v>
      </c>
      <c r="IA76" s="219">
        <v>6482.75</v>
      </c>
      <c r="IB76" s="219">
        <v>16905.5</v>
      </c>
      <c r="IC76" s="219">
        <v>13587.25</v>
      </c>
      <c r="ID76" s="219">
        <v>7839.5</v>
      </c>
      <c r="IE76" s="219">
        <v>5122.25</v>
      </c>
      <c r="IF76" s="219">
        <v>4503.5</v>
      </c>
      <c r="IG76" s="219">
        <v>683</v>
      </c>
      <c r="IH76" s="219">
        <v>56120</v>
      </c>
      <c r="II76" s="395">
        <v>0</v>
      </c>
      <c r="IJ76" s="219">
        <v>0</v>
      </c>
      <c r="IK76" s="219">
        <v>0</v>
      </c>
      <c r="IL76" s="219">
        <v>0</v>
      </c>
      <c r="IM76" s="219">
        <v>0</v>
      </c>
      <c r="IN76" s="219">
        <v>0</v>
      </c>
      <c r="IO76" s="219">
        <v>0</v>
      </c>
      <c r="IP76" s="219">
        <v>0</v>
      </c>
      <c r="IQ76" s="219">
        <v>0</v>
      </c>
      <c r="IR76" s="219">
        <v>0</v>
      </c>
      <c r="IS76" s="395">
        <v>0</v>
      </c>
      <c r="IT76" s="219">
        <v>248.67</v>
      </c>
      <c r="IU76" s="219">
        <v>1992.3</v>
      </c>
      <c r="IV76" s="219">
        <v>2573.2199999999998</v>
      </c>
      <c r="IW76" s="219">
        <v>1099.06</v>
      </c>
      <c r="IX76" s="219">
        <v>208.93</v>
      </c>
      <c r="IY76" s="219">
        <v>54.5</v>
      </c>
      <c r="IZ76" s="219">
        <v>19.11</v>
      </c>
      <c r="JA76" s="219">
        <v>2.0099999999999998</v>
      </c>
      <c r="JB76" s="219">
        <v>6197.8</v>
      </c>
      <c r="JC76" s="395">
        <v>0.6</v>
      </c>
      <c r="JD76" s="219">
        <v>497.7</v>
      </c>
      <c r="JE76" s="219">
        <v>3492.6</v>
      </c>
      <c r="JF76" s="219">
        <v>12739.8</v>
      </c>
      <c r="JG76" s="219">
        <v>12488.2</v>
      </c>
      <c r="JH76" s="219">
        <v>9326.2999999999993</v>
      </c>
      <c r="JI76" s="219">
        <v>7320.1</v>
      </c>
      <c r="JJ76" s="219">
        <v>7474</v>
      </c>
      <c r="JK76" s="219">
        <v>1362</v>
      </c>
      <c r="JL76" s="219">
        <v>54701.3</v>
      </c>
      <c r="JM76" s="457">
        <v>0</v>
      </c>
      <c r="JN76" s="397">
        <v>54701.3</v>
      </c>
      <c r="JP76" s="460"/>
      <c r="JQ76" s="460"/>
      <c r="JR76" s="460"/>
      <c r="JS76" s="460"/>
      <c r="JT76" s="460"/>
      <c r="JU76" s="460"/>
      <c r="JV76" s="460"/>
      <c r="JW76" s="460"/>
      <c r="JX76" s="460"/>
      <c r="JY76" s="460"/>
      <c r="KA76" s="460"/>
      <c r="KB76" s="460"/>
    </row>
    <row r="77" spans="1:288" x14ac:dyDescent="0.2">
      <c r="A77" s="215" t="s">
        <v>434</v>
      </c>
      <c r="B77" s="216" t="s">
        <v>293</v>
      </c>
      <c r="C77" s="217" t="s">
        <v>302</v>
      </c>
      <c r="D77" s="218" t="s">
        <v>303</v>
      </c>
      <c r="E77" s="158">
        <v>22581</v>
      </c>
      <c r="F77" s="158">
        <v>9893</v>
      </c>
      <c r="G77" s="158">
        <v>6944</v>
      </c>
      <c r="H77" s="158">
        <v>5057</v>
      </c>
      <c r="I77" s="158">
        <v>2876</v>
      </c>
      <c r="J77" s="158">
        <v>1137</v>
      </c>
      <c r="K77" s="158">
        <v>531</v>
      </c>
      <c r="L77" s="158">
        <v>51</v>
      </c>
      <c r="M77" s="349">
        <v>49070</v>
      </c>
      <c r="N77" s="158">
        <v>300</v>
      </c>
      <c r="O77" s="158">
        <v>101</v>
      </c>
      <c r="P77" s="158">
        <v>138</v>
      </c>
      <c r="Q77" s="158">
        <v>72</v>
      </c>
      <c r="R77" s="158">
        <v>16</v>
      </c>
      <c r="S77" s="158">
        <v>13</v>
      </c>
      <c r="T77" s="158">
        <v>5</v>
      </c>
      <c r="U77" s="158">
        <v>0</v>
      </c>
      <c r="V77" s="349">
        <v>645</v>
      </c>
      <c r="W77" s="158">
        <v>0</v>
      </c>
      <c r="X77" s="158">
        <v>0</v>
      </c>
      <c r="Y77" s="158">
        <v>0</v>
      </c>
      <c r="Z77" s="158">
        <v>0</v>
      </c>
      <c r="AA77" s="158">
        <v>0</v>
      </c>
      <c r="AB77" s="158">
        <v>0</v>
      </c>
      <c r="AC77" s="158">
        <v>0</v>
      </c>
      <c r="AD77" s="158">
        <v>0</v>
      </c>
      <c r="AE77" s="349">
        <v>0</v>
      </c>
      <c r="AF77" s="158">
        <v>22281</v>
      </c>
      <c r="AG77" s="158">
        <v>9792</v>
      </c>
      <c r="AH77" s="158">
        <v>6806</v>
      </c>
      <c r="AI77" s="158">
        <v>4985</v>
      </c>
      <c r="AJ77" s="158">
        <v>2860</v>
      </c>
      <c r="AK77" s="158">
        <v>1124</v>
      </c>
      <c r="AL77" s="158">
        <v>526</v>
      </c>
      <c r="AM77" s="158">
        <v>51</v>
      </c>
      <c r="AN77" s="349">
        <v>48425</v>
      </c>
      <c r="AO77" s="158">
        <v>53</v>
      </c>
      <c r="AP77" s="158">
        <v>39</v>
      </c>
      <c r="AQ77" s="158">
        <v>31</v>
      </c>
      <c r="AR77" s="158">
        <v>35</v>
      </c>
      <c r="AS77" s="158">
        <v>25</v>
      </c>
      <c r="AT77" s="158">
        <v>11</v>
      </c>
      <c r="AU77" s="158">
        <v>8</v>
      </c>
      <c r="AV77" s="158">
        <v>21</v>
      </c>
      <c r="AW77" s="349">
        <v>223</v>
      </c>
      <c r="AX77" s="158">
        <v>53</v>
      </c>
      <c r="AY77" s="158">
        <v>39</v>
      </c>
      <c r="AZ77" s="158">
        <v>31</v>
      </c>
      <c r="BA77" s="158">
        <v>35</v>
      </c>
      <c r="BB77" s="158">
        <v>25</v>
      </c>
      <c r="BC77" s="158">
        <v>11</v>
      </c>
      <c r="BD77" s="158">
        <v>8</v>
      </c>
      <c r="BE77" s="158">
        <v>21</v>
      </c>
      <c r="BF77" s="158">
        <v>0</v>
      </c>
      <c r="BG77" s="349">
        <v>223</v>
      </c>
      <c r="BH77" s="158">
        <v>53</v>
      </c>
      <c r="BI77" s="158">
        <v>22267</v>
      </c>
      <c r="BJ77" s="158">
        <v>9784</v>
      </c>
      <c r="BK77" s="158">
        <v>6810</v>
      </c>
      <c r="BL77" s="158">
        <v>4975</v>
      </c>
      <c r="BM77" s="158">
        <v>2846</v>
      </c>
      <c r="BN77" s="158">
        <v>1121</v>
      </c>
      <c r="BO77" s="158">
        <v>539</v>
      </c>
      <c r="BP77" s="158">
        <v>30</v>
      </c>
      <c r="BQ77" s="349">
        <v>48425</v>
      </c>
      <c r="BR77" s="158">
        <v>15</v>
      </c>
      <c r="BS77" s="158">
        <v>10600</v>
      </c>
      <c r="BT77" s="158">
        <v>3169</v>
      </c>
      <c r="BU77" s="158">
        <v>1966</v>
      </c>
      <c r="BV77" s="158">
        <v>1062</v>
      </c>
      <c r="BW77" s="158">
        <v>486</v>
      </c>
      <c r="BX77" s="158">
        <v>151</v>
      </c>
      <c r="BY77" s="158">
        <v>78</v>
      </c>
      <c r="BZ77" s="158">
        <v>2</v>
      </c>
      <c r="CA77" s="349">
        <v>17529</v>
      </c>
      <c r="CB77" s="158">
        <v>3</v>
      </c>
      <c r="CC77" s="158">
        <v>146</v>
      </c>
      <c r="CD77" s="158">
        <v>82</v>
      </c>
      <c r="CE77" s="158">
        <v>57</v>
      </c>
      <c r="CF77" s="158">
        <v>41</v>
      </c>
      <c r="CG77" s="158">
        <v>18</v>
      </c>
      <c r="CH77" s="158">
        <v>6</v>
      </c>
      <c r="CI77" s="158">
        <v>2</v>
      </c>
      <c r="CJ77" s="158">
        <v>0</v>
      </c>
      <c r="CK77" s="349">
        <v>355</v>
      </c>
      <c r="CL77" s="158">
        <v>1</v>
      </c>
      <c r="CM77" s="158">
        <v>28</v>
      </c>
      <c r="CN77" s="158">
        <v>12</v>
      </c>
      <c r="CO77" s="158">
        <v>8</v>
      </c>
      <c r="CP77" s="158">
        <v>13</v>
      </c>
      <c r="CQ77" s="158">
        <v>9</v>
      </c>
      <c r="CR77" s="158">
        <v>4</v>
      </c>
      <c r="CS77" s="158">
        <v>28</v>
      </c>
      <c r="CT77" s="158">
        <v>3</v>
      </c>
      <c r="CU77" s="349">
        <v>106</v>
      </c>
      <c r="CV77" s="158">
        <v>72</v>
      </c>
      <c r="CW77" s="158">
        <v>28</v>
      </c>
      <c r="CX77" s="158">
        <v>30</v>
      </c>
      <c r="CY77" s="158">
        <v>27</v>
      </c>
      <c r="CZ77" s="158">
        <v>15</v>
      </c>
      <c r="DA77" s="158">
        <v>8</v>
      </c>
      <c r="DB77" s="158">
        <v>3</v>
      </c>
      <c r="DC77" s="158">
        <v>1</v>
      </c>
      <c r="DD77" s="349">
        <v>184</v>
      </c>
      <c r="DE77" s="158">
        <v>704</v>
      </c>
      <c r="DF77" s="158">
        <v>164</v>
      </c>
      <c r="DG77" s="158">
        <v>116</v>
      </c>
      <c r="DH77" s="158">
        <v>58</v>
      </c>
      <c r="DI77" s="158">
        <v>30</v>
      </c>
      <c r="DJ77" s="158">
        <v>17</v>
      </c>
      <c r="DK77" s="158">
        <v>11</v>
      </c>
      <c r="DL77" s="158">
        <v>0</v>
      </c>
      <c r="DM77" s="349">
        <v>1100</v>
      </c>
      <c r="DN77" s="158">
        <v>37</v>
      </c>
      <c r="DO77" s="158">
        <v>8</v>
      </c>
      <c r="DP77" s="158">
        <v>4</v>
      </c>
      <c r="DQ77" s="158">
        <v>2</v>
      </c>
      <c r="DR77" s="158">
        <v>1</v>
      </c>
      <c r="DS77" s="158">
        <v>0</v>
      </c>
      <c r="DT77" s="158">
        <v>0</v>
      </c>
      <c r="DU77" s="158">
        <v>0</v>
      </c>
      <c r="DV77" s="349">
        <v>52</v>
      </c>
      <c r="DW77" s="158">
        <v>102</v>
      </c>
      <c r="DX77" s="158">
        <v>34</v>
      </c>
      <c r="DY77" s="158">
        <v>19</v>
      </c>
      <c r="DZ77" s="158">
        <v>11</v>
      </c>
      <c r="EA77" s="158">
        <v>8</v>
      </c>
      <c r="EB77" s="158">
        <v>2</v>
      </c>
      <c r="EC77" s="158">
        <v>1</v>
      </c>
      <c r="ED77" s="158">
        <v>0</v>
      </c>
      <c r="EE77" s="349">
        <v>177</v>
      </c>
      <c r="EF77" s="158">
        <v>843</v>
      </c>
      <c r="EG77" s="158">
        <v>206</v>
      </c>
      <c r="EH77" s="158">
        <v>139</v>
      </c>
      <c r="EI77" s="158">
        <v>71</v>
      </c>
      <c r="EJ77" s="158">
        <v>39</v>
      </c>
      <c r="EK77" s="158">
        <v>19</v>
      </c>
      <c r="EL77" s="158">
        <v>12</v>
      </c>
      <c r="EM77" s="158">
        <v>0</v>
      </c>
      <c r="EN77" s="349">
        <v>1329</v>
      </c>
      <c r="EO77" s="158">
        <v>343</v>
      </c>
      <c r="EP77" s="158">
        <v>90</v>
      </c>
      <c r="EQ77" s="158">
        <v>74</v>
      </c>
      <c r="ER77" s="158">
        <v>39</v>
      </c>
      <c r="ES77" s="158">
        <v>22</v>
      </c>
      <c r="ET77" s="158">
        <v>10</v>
      </c>
      <c r="EU77" s="158">
        <v>9</v>
      </c>
      <c r="EV77" s="158">
        <v>0</v>
      </c>
      <c r="EW77" s="349">
        <v>587</v>
      </c>
      <c r="EX77" s="158">
        <v>0</v>
      </c>
      <c r="EY77" s="158">
        <v>0</v>
      </c>
      <c r="EZ77" s="158">
        <v>0</v>
      </c>
      <c r="FA77" s="158">
        <v>0</v>
      </c>
      <c r="FB77" s="158">
        <v>0</v>
      </c>
      <c r="FC77" s="158">
        <v>0</v>
      </c>
      <c r="FD77" s="158">
        <v>0</v>
      </c>
      <c r="FE77" s="158">
        <v>0</v>
      </c>
      <c r="FF77" s="349">
        <v>0</v>
      </c>
      <c r="FG77" s="158">
        <v>0</v>
      </c>
      <c r="FH77" s="158">
        <v>0</v>
      </c>
      <c r="FI77" s="158">
        <v>0</v>
      </c>
      <c r="FJ77" s="158">
        <v>0</v>
      </c>
      <c r="FK77" s="158">
        <v>0</v>
      </c>
      <c r="FL77" s="158">
        <v>0</v>
      </c>
      <c r="FM77" s="158">
        <v>0</v>
      </c>
      <c r="FN77" s="158">
        <v>0</v>
      </c>
      <c r="FO77" s="349">
        <v>0</v>
      </c>
      <c r="FP77" s="158">
        <v>343</v>
      </c>
      <c r="FQ77" s="158">
        <v>90</v>
      </c>
      <c r="FR77" s="158">
        <v>74</v>
      </c>
      <c r="FS77" s="158">
        <v>39</v>
      </c>
      <c r="FT77" s="158">
        <v>22</v>
      </c>
      <c r="FU77" s="158">
        <v>10</v>
      </c>
      <c r="FV77" s="158">
        <v>9</v>
      </c>
      <c r="FW77" s="158">
        <v>0</v>
      </c>
      <c r="FX77" s="349">
        <v>587</v>
      </c>
      <c r="FY77" s="158">
        <v>34</v>
      </c>
      <c r="FZ77" s="158">
        <v>11352</v>
      </c>
      <c r="GA77" s="158">
        <v>6477</v>
      </c>
      <c r="GB77" s="158">
        <v>4755</v>
      </c>
      <c r="GC77" s="158">
        <v>3846</v>
      </c>
      <c r="GD77" s="158">
        <v>2323</v>
      </c>
      <c r="GE77" s="158">
        <v>957</v>
      </c>
      <c r="GF77" s="158">
        <v>430</v>
      </c>
      <c r="GG77" s="158">
        <v>25</v>
      </c>
      <c r="GH77" s="349">
        <v>30199</v>
      </c>
      <c r="GI77" s="158">
        <v>19</v>
      </c>
      <c r="GJ77" s="158">
        <v>10915</v>
      </c>
      <c r="GK77" s="158">
        <v>3307</v>
      </c>
      <c r="GL77" s="158">
        <v>2055</v>
      </c>
      <c r="GM77" s="158">
        <v>1129</v>
      </c>
      <c r="GN77" s="158">
        <v>523</v>
      </c>
      <c r="GO77" s="158">
        <v>164</v>
      </c>
      <c r="GP77" s="158">
        <v>109</v>
      </c>
      <c r="GQ77" s="158">
        <v>5</v>
      </c>
      <c r="GR77" s="349">
        <v>18226</v>
      </c>
      <c r="GS77" s="158">
        <v>48</v>
      </c>
      <c r="GT77" s="158">
        <v>19579.5</v>
      </c>
      <c r="GU77" s="158">
        <v>8973.25</v>
      </c>
      <c r="GV77" s="158">
        <v>6305.25</v>
      </c>
      <c r="GW77" s="158">
        <v>4696.25</v>
      </c>
      <c r="GX77" s="158">
        <v>2718</v>
      </c>
      <c r="GY77" s="158">
        <v>1080.25</v>
      </c>
      <c r="GZ77" s="158">
        <v>505.5</v>
      </c>
      <c r="HA77" s="158">
        <v>28</v>
      </c>
      <c r="HB77" s="349">
        <v>43934</v>
      </c>
      <c r="HC77" s="395">
        <v>1</v>
      </c>
      <c r="HD77" s="396">
        <v>0</v>
      </c>
      <c r="HE77" s="396">
        <v>0</v>
      </c>
      <c r="HF77" s="396">
        <v>0</v>
      </c>
      <c r="HG77" s="396">
        <v>0</v>
      </c>
      <c r="HH77" s="396">
        <v>0</v>
      </c>
      <c r="HI77" s="396">
        <v>0</v>
      </c>
      <c r="HJ77" s="396">
        <v>0</v>
      </c>
      <c r="HK77" s="396">
        <v>0</v>
      </c>
      <c r="HL77" s="397">
        <v>1</v>
      </c>
      <c r="HM77" s="219">
        <v>26.1</v>
      </c>
      <c r="HN77" s="219">
        <v>13053</v>
      </c>
      <c r="HO77" s="219">
        <v>6979.2</v>
      </c>
      <c r="HP77" s="219">
        <v>5604.7</v>
      </c>
      <c r="HQ77" s="219">
        <v>4696.3</v>
      </c>
      <c r="HR77" s="219">
        <v>3322</v>
      </c>
      <c r="HS77" s="219">
        <v>1560.4</v>
      </c>
      <c r="HT77" s="219">
        <v>842.5</v>
      </c>
      <c r="HU77" s="219">
        <v>56</v>
      </c>
      <c r="HV77" s="219">
        <v>36140.199999999997</v>
      </c>
      <c r="HW77" s="457">
        <v>101.1</v>
      </c>
      <c r="HX77" s="219">
        <v>36241.300000000003</v>
      </c>
      <c r="HY77" s="395">
        <v>48</v>
      </c>
      <c r="HZ77" s="219">
        <v>19579.5</v>
      </c>
      <c r="IA77" s="219">
        <v>8973.25</v>
      </c>
      <c r="IB77" s="219">
        <v>6305.25</v>
      </c>
      <c r="IC77" s="219">
        <v>4696.25</v>
      </c>
      <c r="ID77" s="219">
        <v>2718</v>
      </c>
      <c r="IE77" s="219">
        <v>1080.25</v>
      </c>
      <c r="IF77" s="219">
        <v>505.5</v>
      </c>
      <c r="IG77" s="219">
        <v>28</v>
      </c>
      <c r="IH77" s="219">
        <v>43934</v>
      </c>
      <c r="II77" s="395">
        <v>1</v>
      </c>
      <c r="IJ77" s="219">
        <v>0</v>
      </c>
      <c r="IK77" s="219">
        <v>0</v>
      </c>
      <c r="IL77" s="219">
        <v>0</v>
      </c>
      <c r="IM77" s="219">
        <v>0</v>
      </c>
      <c r="IN77" s="219">
        <v>0</v>
      </c>
      <c r="IO77" s="219">
        <v>0</v>
      </c>
      <c r="IP77" s="219">
        <v>0</v>
      </c>
      <c r="IQ77" s="219">
        <v>0</v>
      </c>
      <c r="IR77" s="219">
        <v>1</v>
      </c>
      <c r="IS77" s="395">
        <v>8.6</v>
      </c>
      <c r="IT77" s="219">
        <v>5493.8</v>
      </c>
      <c r="IU77" s="219">
        <v>1019.76</v>
      </c>
      <c r="IV77" s="219">
        <v>367.42</v>
      </c>
      <c r="IW77" s="219">
        <v>149.6</v>
      </c>
      <c r="IX77" s="219">
        <v>54.5</v>
      </c>
      <c r="IY77" s="219">
        <v>16.38</v>
      </c>
      <c r="IZ77" s="219">
        <v>1.53</v>
      </c>
      <c r="JA77" s="219">
        <v>0</v>
      </c>
      <c r="JB77" s="219">
        <v>7111.59</v>
      </c>
      <c r="JC77" s="395">
        <v>21.3</v>
      </c>
      <c r="JD77" s="219">
        <v>9390.5</v>
      </c>
      <c r="JE77" s="219">
        <v>6186</v>
      </c>
      <c r="JF77" s="219">
        <v>5278.1</v>
      </c>
      <c r="JG77" s="219">
        <v>4546.7</v>
      </c>
      <c r="JH77" s="219">
        <v>3255.4</v>
      </c>
      <c r="JI77" s="219">
        <v>1536.7</v>
      </c>
      <c r="JJ77" s="219">
        <v>840</v>
      </c>
      <c r="JK77" s="219">
        <v>56</v>
      </c>
      <c r="JL77" s="219">
        <v>31110.7</v>
      </c>
      <c r="JM77" s="457">
        <v>101.1</v>
      </c>
      <c r="JN77" s="397">
        <v>31211.8</v>
      </c>
      <c r="JP77" s="460"/>
      <c r="JQ77" s="460"/>
      <c r="JR77" s="460"/>
      <c r="JS77" s="460"/>
      <c r="JT77" s="460"/>
      <c r="JU77" s="460"/>
      <c r="JV77" s="460"/>
      <c r="JW77" s="460"/>
      <c r="JX77" s="460"/>
      <c r="JY77" s="460"/>
      <c r="KA77" s="460"/>
      <c r="KB77" s="460"/>
    </row>
    <row r="78" spans="1:288" x14ac:dyDescent="0.2">
      <c r="A78" s="215" t="s">
        <v>436</v>
      </c>
      <c r="B78" s="216" t="s">
        <v>285</v>
      </c>
      <c r="C78" s="217" t="s">
        <v>286</v>
      </c>
      <c r="D78" s="218" t="s">
        <v>435</v>
      </c>
      <c r="E78" s="158">
        <v>1604</v>
      </c>
      <c r="F78" s="158">
        <v>6723</v>
      </c>
      <c r="G78" s="158">
        <v>14371</v>
      </c>
      <c r="H78" s="158">
        <v>10561</v>
      </c>
      <c r="I78" s="158">
        <v>5298</v>
      </c>
      <c r="J78" s="158">
        <v>2475</v>
      </c>
      <c r="K78" s="158">
        <v>956</v>
      </c>
      <c r="L78" s="158">
        <v>58</v>
      </c>
      <c r="M78" s="349">
        <v>42046</v>
      </c>
      <c r="N78" s="158">
        <v>49</v>
      </c>
      <c r="O78" s="158">
        <v>67</v>
      </c>
      <c r="P78" s="158">
        <v>110</v>
      </c>
      <c r="Q78" s="158">
        <v>93</v>
      </c>
      <c r="R78" s="158">
        <v>41</v>
      </c>
      <c r="S78" s="158">
        <v>10</v>
      </c>
      <c r="T78" s="158">
        <v>4</v>
      </c>
      <c r="U78" s="158">
        <v>1</v>
      </c>
      <c r="V78" s="349">
        <v>375</v>
      </c>
      <c r="W78" s="158">
        <v>0</v>
      </c>
      <c r="X78" s="158">
        <v>0</v>
      </c>
      <c r="Y78" s="158">
        <v>0</v>
      </c>
      <c r="Z78" s="158">
        <v>0</v>
      </c>
      <c r="AA78" s="158">
        <v>0</v>
      </c>
      <c r="AB78" s="158">
        <v>0</v>
      </c>
      <c r="AC78" s="158">
        <v>0</v>
      </c>
      <c r="AD78" s="158">
        <v>0</v>
      </c>
      <c r="AE78" s="349">
        <v>0</v>
      </c>
      <c r="AF78" s="158">
        <v>1555</v>
      </c>
      <c r="AG78" s="158">
        <v>6656</v>
      </c>
      <c r="AH78" s="158">
        <v>14261</v>
      </c>
      <c r="AI78" s="158">
        <v>10468</v>
      </c>
      <c r="AJ78" s="158">
        <v>5257</v>
      </c>
      <c r="AK78" s="158">
        <v>2465</v>
      </c>
      <c r="AL78" s="158">
        <v>952</v>
      </c>
      <c r="AM78" s="158">
        <v>57</v>
      </c>
      <c r="AN78" s="349">
        <v>41671</v>
      </c>
      <c r="AO78" s="158">
        <v>1</v>
      </c>
      <c r="AP78" s="158">
        <v>24</v>
      </c>
      <c r="AQ78" s="158">
        <v>73</v>
      </c>
      <c r="AR78" s="158">
        <v>62</v>
      </c>
      <c r="AS78" s="158">
        <v>49</v>
      </c>
      <c r="AT78" s="158">
        <v>21</v>
      </c>
      <c r="AU78" s="158">
        <v>12</v>
      </c>
      <c r="AV78" s="158">
        <v>12</v>
      </c>
      <c r="AW78" s="349">
        <v>254</v>
      </c>
      <c r="AX78" s="158">
        <v>1</v>
      </c>
      <c r="AY78" s="158">
        <v>24</v>
      </c>
      <c r="AZ78" s="158">
        <v>73</v>
      </c>
      <c r="BA78" s="158">
        <v>62</v>
      </c>
      <c r="BB78" s="158">
        <v>49</v>
      </c>
      <c r="BC78" s="158">
        <v>21</v>
      </c>
      <c r="BD78" s="158">
        <v>12</v>
      </c>
      <c r="BE78" s="158">
        <v>12</v>
      </c>
      <c r="BF78" s="158">
        <v>0</v>
      </c>
      <c r="BG78" s="349">
        <v>254</v>
      </c>
      <c r="BH78" s="158">
        <v>1</v>
      </c>
      <c r="BI78" s="158">
        <v>1578</v>
      </c>
      <c r="BJ78" s="158">
        <v>6705</v>
      </c>
      <c r="BK78" s="158">
        <v>14250</v>
      </c>
      <c r="BL78" s="158">
        <v>10455</v>
      </c>
      <c r="BM78" s="158">
        <v>5229</v>
      </c>
      <c r="BN78" s="158">
        <v>2456</v>
      </c>
      <c r="BO78" s="158">
        <v>952</v>
      </c>
      <c r="BP78" s="158">
        <v>45</v>
      </c>
      <c r="BQ78" s="349">
        <v>41671</v>
      </c>
      <c r="BR78" s="158">
        <v>1</v>
      </c>
      <c r="BS78" s="158">
        <v>1023</v>
      </c>
      <c r="BT78" s="158">
        <v>3448</v>
      </c>
      <c r="BU78" s="158">
        <v>4725</v>
      </c>
      <c r="BV78" s="158">
        <v>2900</v>
      </c>
      <c r="BW78" s="158">
        <v>956</v>
      </c>
      <c r="BX78" s="158">
        <v>366</v>
      </c>
      <c r="BY78" s="158">
        <v>89</v>
      </c>
      <c r="BZ78" s="158">
        <v>2</v>
      </c>
      <c r="CA78" s="349">
        <v>13510</v>
      </c>
      <c r="CB78" s="158">
        <v>0</v>
      </c>
      <c r="CC78" s="158">
        <v>5</v>
      </c>
      <c r="CD78" s="158">
        <v>35</v>
      </c>
      <c r="CE78" s="158">
        <v>119</v>
      </c>
      <c r="CF78" s="158">
        <v>67</v>
      </c>
      <c r="CG78" s="158">
        <v>42</v>
      </c>
      <c r="CH78" s="158">
        <v>12</v>
      </c>
      <c r="CI78" s="158">
        <v>3</v>
      </c>
      <c r="CJ78" s="158">
        <v>0</v>
      </c>
      <c r="CK78" s="349">
        <v>283</v>
      </c>
      <c r="CL78" s="158">
        <v>0</v>
      </c>
      <c r="CM78" s="158">
        <v>0</v>
      </c>
      <c r="CN78" s="158">
        <v>2</v>
      </c>
      <c r="CO78" s="158">
        <v>3</v>
      </c>
      <c r="CP78" s="158">
        <v>4</v>
      </c>
      <c r="CQ78" s="158">
        <v>5</v>
      </c>
      <c r="CR78" s="158">
        <v>8</v>
      </c>
      <c r="CS78" s="158">
        <v>13</v>
      </c>
      <c r="CT78" s="158">
        <v>3</v>
      </c>
      <c r="CU78" s="349">
        <v>38</v>
      </c>
      <c r="CV78" s="158">
        <v>13</v>
      </c>
      <c r="CW78" s="158">
        <v>22</v>
      </c>
      <c r="CX78" s="158">
        <v>26</v>
      </c>
      <c r="CY78" s="158">
        <v>24</v>
      </c>
      <c r="CZ78" s="158">
        <v>9</v>
      </c>
      <c r="DA78" s="158">
        <v>5</v>
      </c>
      <c r="DB78" s="158">
        <v>5</v>
      </c>
      <c r="DC78" s="158">
        <v>0</v>
      </c>
      <c r="DD78" s="349">
        <v>104</v>
      </c>
      <c r="DE78" s="158">
        <v>23</v>
      </c>
      <c r="DF78" s="158">
        <v>63</v>
      </c>
      <c r="DG78" s="158">
        <v>74</v>
      </c>
      <c r="DH78" s="158">
        <v>38</v>
      </c>
      <c r="DI78" s="158">
        <v>16</v>
      </c>
      <c r="DJ78" s="158">
        <v>12</v>
      </c>
      <c r="DK78" s="158">
        <v>0</v>
      </c>
      <c r="DL78" s="158">
        <v>0</v>
      </c>
      <c r="DM78" s="349">
        <v>226</v>
      </c>
      <c r="DN78" s="158">
        <v>28</v>
      </c>
      <c r="DO78" s="158">
        <v>110</v>
      </c>
      <c r="DP78" s="158">
        <v>130</v>
      </c>
      <c r="DQ78" s="158">
        <v>70</v>
      </c>
      <c r="DR78" s="158">
        <v>31</v>
      </c>
      <c r="DS78" s="158">
        <v>12</v>
      </c>
      <c r="DT78" s="158">
        <v>2</v>
      </c>
      <c r="DU78" s="158">
        <v>0</v>
      </c>
      <c r="DV78" s="349">
        <v>383</v>
      </c>
      <c r="DW78" s="158">
        <v>11</v>
      </c>
      <c r="DX78" s="158">
        <v>15</v>
      </c>
      <c r="DY78" s="158">
        <v>16</v>
      </c>
      <c r="DZ78" s="158">
        <v>7</v>
      </c>
      <c r="EA78" s="158">
        <v>4</v>
      </c>
      <c r="EB78" s="158">
        <v>4</v>
      </c>
      <c r="EC78" s="158">
        <v>1</v>
      </c>
      <c r="ED78" s="158">
        <v>0</v>
      </c>
      <c r="EE78" s="349">
        <v>58</v>
      </c>
      <c r="EF78" s="158">
        <v>62</v>
      </c>
      <c r="EG78" s="158">
        <v>188</v>
      </c>
      <c r="EH78" s="158">
        <v>220</v>
      </c>
      <c r="EI78" s="158">
        <v>115</v>
      </c>
      <c r="EJ78" s="158">
        <v>51</v>
      </c>
      <c r="EK78" s="158">
        <v>28</v>
      </c>
      <c r="EL78" s="158">
        <v>3</v>
      </c>
      <c r="EM78" s="158">
        <v>0</v>
      </c>
      <c r="EN78" s="349">
        <v>667</v>
      </c>
      <c r="EO78" s="158">
        <v>26</v>
      </c>
      <c r="EP78" s="158">
        <v>57</v>
      </c>
      <c r="EQ78" s="158">
        <v>60</v>
      </c>
      <c r="ER78" s="158">
        <v>31</v>
      </c>
      <c r="ES78" s="158">
        <v>15</v>
      </c>
      <c r="ET78" s="158">
        <v>12</v>
      </c>
      <c r="EU78" s="158">
        <v>1</v>
      </c>
      <c r="EV78" s="158">
        <v>0</v>
      </c>
      <c r="EW78" s="349">
        <v>202</v>
      </c>
      <c r="EX78" s="158">
        <v>0</v>
      </c>
      <c r="EY78" s="158">
        <v>0</v>
      </c>
      <c r="EZ78" s="158">
        <v>0</v>
      </c>
      <c r="FA78" s="158">
        <v>0</v>
      </c>
      <c r="FB78" s="158">
        <v>0</v>
      </c>
      <c r="FC78" s="158">
        <v>0</v>
      </c>
      <c r="FD78" s="158">
        <v>0</v>
      </c>
      <c r="FE78" s="158">
        <v>0</v>
      </c>
      <c r="FF78" s="349">
        <v>0</v>
      </c>
      <c r="FG78" s="158">
        <v>1</v>
      </c>
      <c r="FH78" s="158">
        <v>8</v>
      </c>
      <c r="FI78" s="158">
        <v>13</v>
      </c>
      <c r="FJ78" s="158">
        <v>3</v>
      </c>
      <c r="FK78" s="158">
        <v>6</v>
      </c>
      <c r="FL78" s="158">
        <v>2</v>
      </c>
      <c r="FM78" s="158">
        <v>0</v>
      </c>
      <c r="FN78" s="158">
        <v>0</v>
      </c>
      <c r="FO78" s="349">
        <v>33</v>
      </c>
      <c r="FP78" s="158">
        <v>25</v>
      </c>
      <c r="FQ78" s="158">
        <v>49</v>
      </c>
      <c r="FR78" s="158">
        <v>47</v>
      </c>
      <c r="FS78" s="158">
        <v>28</v>
      </c>
      <c r="FT78" s="158">
        <v>9</v>
      </c>
      <c r="FU78" s="158">
        <v>10</v>
      </c>
      <c r="FV78" s="158">
        <v>1</v>
      </c>
      <c r="FW78" s="158">
        <v>0</v>
      </c>
      <c r="FX78" s="349">
        <v>169</v>
      </c>
      <c r="FY78" s="158">
        <v>0</v>
      </c>
      <c r="FZ78" s="158">
        <v>511</v>
      </c>
      <c r="GA78" s="158">
        <v>3094</v>
      </c>
      <c r="GB78" s="158">
        <v>9257</v>
      </c>
      <c r="GC78" s="158">
        <v>7407</v>
      </c>
      <c r="GD78" s="158">
        <v>4191</v>
      </c>
      <c r="GE78" s="158">
        <v>2054</v>
      </c>
      <c r="GF78" s="158">
        <v>844</v>
      </c>
      <c r="GG78" s="158">
        <v>40</v>
      </c>
      <c r="GH78" s="349">
        <v>27398</v>
      </c>
      <c r="GI78" s="158">
        <v>1</v>
      </c>
      <c r="GJ78" s="158">
        <v>1067</v>
      </c>
      <c r="GK78" s="158">
        <v>3611</v>
      </c>
      <c r="GL78" s="158">
        <v>4993</v>
      </c>
      <c r="GM78" s="158">
        <v>3048</v>
      </c>
      <c r="GN78" s="158">
        <v>1038</v>
      </c>
      <c r="GO78" s="158">
        <v>402</v>
      </c>
      <c r="GP78" s="158">
        <v>108</v>
      </c>
      <c r="GQ78" s="158">
        <v>5</v>
      </c>
      <c r="GR78" s="349">
        <v>14273</v>
      </c>
      <c r="GS78" s="158">
        <v>0.75</v>
      </c>
      <c r="GT78" s="158">
        <v>1300</v>
      </c>
      <c r="GU78" s="158">
        <v>5730.75</v>
      </c>
      <c r="GV78" s="158">
        <v>12917</v>
      </c>
      <c r="GW78" s="158">
        <v>9646.25</v>
      </c>
      <c r="GX78" s="158">
        <v>4948.5</v>
      </c>
      <c r="GY78" s="158">
        <v>2348.5</v>
      </c>
      <c r="GZ78" s="158">
        <v>921</v>
      </c>
      <c r="HA78" s="158">
        <v>43</v>
      </c>
      <c r="HB78" s="349">
        <v>37855.75</v>
      </c>
      <c r="HC78" s="395">
        <v>0</v>
      </c>
      <c r="HD78" s="396">
        <v>0.5</v>
      </c>
      <c r="HE78" s="396">
        <v>0</v>
      </c>
      <c r="HF78" s="396">
        <v>0</v>
      </c>
      <c r="HG78" s="396">
        <v>0</v>
      </c>
      <c r="HH78" s="396">
        <v>0</v>
      </c>
      <c r="HI78" s="396">
        <v>0</v>
      </c>
      <c r="HJ78" s="396">
        <v>0</v>
      </c>
      <c r="HK78" s="396">
        <v>0</v>
      </c>
      <c r="HL78" s="397">
        <v>0.5</v>
      </c>
      <c r="HM78" s="219">
        <v>0.4</v>
      </c>
      <c r="HN78" s="219">
        <v>866.3</v>
      </c>
      <c r="HO78" s="219">
        <v>4457.3</v>
      </c>
      <c r="HP78" s="219">
        <v>11481.8</v>
      </c>
      <c r="HQ78" s="219">
        <v>9646.2999999999993</v>
      </c>
      <c r="HR78" s="219">
        <v>6048.2</v>
      </c>
      <c r="HS78" s="219">
        <v>3392.3</v>
      </c>
      <c r="HT78" s="219">
        <v>1535</v>
      </c>
      <c r="HU78" s="219">
        <v>86</v>
      </c>
      <c r="HV78" s="219">
        <v>37513.599999999999</v>
      </c>
      <c r="HW78" s="457">
        <v>0</v>
      </c>
      <c r="HX78" s="219">
        <v>37513.599999999999</v>
      </c>
      <c r="HY78" s="395">
        <v>0.75</v>
      </c>
      <c r="HZ78" s="219">
        <v>1300</v>
      </c>
      <c r="IA78" s="219">
        <v>5730.75</v>
      </c>
      <c r="IB78" s="219">
        <v>12917</v>
      </c>
      <c r="IC78" s="219">
        <v>9646.25</v>
      </c>
      <c r="ID78" s="219">
        <v>4948.5</v>
      </c>
      <c r="IE78" s="219">
        <v>2348.5</v>
      </c>
      <c r="IF78" s="219">
        <v>921</v>
      </c>
      <c r="IG78" s="219">
        <v>43</v>
      </c>
      <c r="IH78" s="219">
        <v>37855.75</v>
      </c>
      <c r="II78" s="395">
        <v>0</v>
      </c>
      <c r="IJ78" s="219">
        <v>0.5</v>
      </c>
      <c r="IK78" s="219">
        <v>0</v>
      </c>
      <c r="IL78" s="219">
        <v>0</v>
      </c>
      <c r="IM78" s="219">
        <v>0</v>
      </c>
      <c r="IN78" s="219">
        <v>0</v>
      </c>
      <c r="IO78" s="219">
        <v>0</v>
      </c>
      <c r="IP78" s="219">
        <v>0</v>
      </c>
      <c r="IQ78" s="219">
        <v>0</v>
      </c>
      <c r="IR78" s="219">
        <v>0.5</v>
      </c>
      <c r="IS78" s="395">
        <v>0.76</v>
      </c>
      <c r="IT78" s="219">
        <v>356.57</v>
      </c>
      <c r="IU78" s="219">
        <v>1340.19</v>
      </c>
      <c r="IV78" s="219">
        <v>1574.03</v>
      </c>
      <c r="IW78" s="219">
        <v>631.58000000000004</v>
      </c>
      <c r="IX78" s="219">
        <v>128.97</v>
      </c>
      <c r="IY78" s="219">
        <v>45.86</v>
      </c>
      <c r="IZ78" s="219">
        <v>6.48</v>
      </c>
      <c r="JA78" s="219">
        <v>0.33</v>
      </c>
      <c r="JB78" s="219">
        <v>4084.77</v>
      </c>
      <c r="JC78" s="395">
        <v>0</v>
      </c>
      <c r="JD78" s="219">
        <v>628.6</v>
      </c>
      <c r="JE78" s="219">
        <v>3414.9</v>
      </c>
      <c r="JF78" s="219">
        <v>10082.6</v>
      </c>
      <c r="JG78" s="219">
        <v>9014.7000000000007</v>
      </c>
      <c r="JH78" s="219">
        <v>5890.5</v>
      </c>
      <c r="JI78" s="219">
        <v>3326</v>
      </c>
      <c r="JJ78" s="219">
        <v>1524.2</v>
      </c>
      <c r="JK78" s="219">
        <v>85.3</v>
      </c>
      <c r="JL78" s="219">
        <v>33966.800000000003</v>
      </c>
      <c r="JM78" s="457">
        <v>0</v>
      </c>
      <c r="JN78" s="397">
        <v>33966.800000000003</v>
      </c>
      <c r="JP78" s="460"/>
      <c r="JQ78" s="460"/>
      <c r="JR78" s="460"/>
      <c r="JS78" s="460"/>
      <c r="JT78" s="460"/>
      <c r="JU78" s="460"/>
      <c r="JV78" s="460"/>
      <c r="JW78" s="460"/>
      <c r="JX78" s="460"/>
      <c r="JY78" s="460"/>
      <c r="KA78" s="460"/>
      <c r="KB78" s="460"/>
    </row>
    <row r="79" spans="1:288" x14ac:dyDescent="0.2">
      <c r="A79" s="215" t="s">
        <v>438</v>
      </c>
      <c r="B79" s="216" t="s">
        <v>285</v>
      </c>
      <c r="C79" s="217" t="s">
        <v>288</v>
      </c>
      <c r="D79" s="218" t="s">
        <v>437</v>
      </c>
      <c r="E79" s="158">
        <v>3673</v>
      </c>
      <c r="F79" s="158">
        <v>8288</v>
      </c>
      <c r="G79" s="158">
        <v>7394</v>
      </c>
      <c r="H79" s="158">
        <v>5116</v>
      </c>
      <c r="I79" s="158">
        <v>4105</v>
      </c>
      <c r="J79" s="158">
        <v>2574</v>
      </c>
      <c r="K79" s="158">
        <v>2161</v>
      </c>
      <c r="L79" s="158">
        <v>143</v>
      </c>
      <c r="M79" s="349">
        <v>33454</v>
      </c>
      <c r="N79" s="158">
        <v>84</v>
      </c>
      <c r="O79" s="158">
        <v>83</v>
      </c>
      <c r="P79" s="158">
        <v>41</v>
      </c>
      <c r="Q79" s="158">
        <v>38</v>
      </c>
      <c r="R79" s="158">
        <v>26</v>
      </c>
      <c r="S79" s="158">
        <v>13</v>
      </c>
      <c r="T79" s="158">
        <v>12</v>
      </c>
      <c r="U79" s="158">
        <v>3</v>
      </c>
      <c r="V79" s="349">
        <v>300</v>
      </c>
      <c r="W79" s="158">
        <v>1</v>
      </c>
      <c r="X79" s="158">
        <v>0</v>
      </c>
      <c r="Y79" s="158">
        <v>1</v>
      </c>
      <c r="Z79" s="158">
        <v>0</v>
      </c>
      <c r="AA79" s="158">
        <v>0</v>
      </c>
      <c r="AB79" s="158">
        <v>0</v>
      </c>
      <c r="AC79" s="158">
        <v>0</v>
      </c>
      <c r="AD79" s="158">
        <v>0</v>
      </c>
      <c r="AE79" s="349">
        <v>2</v>
      </c>
      <c r="AF79" s="158">
        <v>3588</v>
      </c>
      <c r="AG79" s="158">
        <v>8205</v>
      </c>
      <c r="AH79" s="158">
        <v>7352</v>
      </c>
      <c r="AI79" s="158">
        <v>5078</v>
      </c>
      <c r="AJ79" s="158">
        <v>4079</v>
      </c>
      <c r="AK79" s="158">
        <v>2561</v>
      </c>
      <c r="AL79" s="158">
        <v>2149</v>
      </c>
      <c r="AM79" s="158">
        <v>140</v>
      </c>
      <c r="AN79" s="349">
        <v>33152</v>
      </c>
      <c r="AO79" s="158">
        <v>2</v>
      </c>
      <c r="AP79" s="158">
        <v>39</v>
      </c>
      <c r="AQ79" s="158">
        <v>25</v>
      </c>
      <c r="AR79" s="158">
        <v>26</v>
      </c>
      <c r="AS79" s="158">
        <v>23</v>
      </c>
      <c r="AT79" s="158">
        <v>17</v>
      </c>
      <c r="AU79" s="158">
        <v>16</v>
      </c>
      <c r="AV79" s="158">
        <v>7</v>
      </c>
      <c r="AW79" s="349">
        <v>155</v>
      </c>
      <c r="AX79" s="158">
        <v>2</v>
      </c>
      <c r="AY79" s="158">
        <v>39</v>
      </c>
      <c r="AZ79" s="158">
        <v>25</v>
      </c>
      <c r="BA79" s="158">
        <v>26</v>
      </c>
      <c r="BB79" s="158">
        <v>23</v>
      </c>
      <c r="BC79" s="158">
        <v>17</v>
      </c>
      <c r="BD79" s="158">
        <v>16</v>
      </c>
      <c r="BE79" s="158">
        <v>7</v>
      </c>
      <c r="BF79" s="158">
        <v>0</v>
      </c>
      <c r="BG79" s="349">
        <v>155</v>
      </c>
      <c r="BH79" s="158">
        <v>2</v>
      </c>
      <c r="BI79" s="158">
        <v>3625</v>
      </c>
      <c r="BJ79" s="158">
        <v>8191</v>
      </c>
      <c r="BK79" s="158">
        <v>7353</v>
      </c>
      <c r="BL79" s="158">
        <v>5075</v>
      </c>
      <c r="BM79" s="158">
        <v>4073</v>
      </c>
      <c r="BN79" s="158">
        <v>2560</v>
      </c>
      <c r="BO79" s="158">
        <v>2140</v>
      </c>
      <c r="BP79" s="158">
        <v>133</v>
      </c>
      <c r="BQ79" s="349">
        <v>33152</v>
      </c>
      <c r="BR79" s="158">
        <v>0</v>
      </c>
      <c r="BS79" s="158">
        <v>1880</v>
      </c>
      <c r="BT79" s="158">
        <v>3120</v>
      </c>
      <c r="BU79" s="158">
        <v>2157</v>
      </c>
      <c r="BV79" s="158">
        <v>1063</v>
      </c>
      <c r="BW79" s="158">
        <v>636</v>
      </c>
      <c r="BX79" s="158">
        <v>339</v>
      </c>
      <c r="BY79" s="158">
        <v>276</v>
      </c>
      <c r="BZ79" s="158">
        <v>13</v>
      </c>
      <c r="CA79" s="349">
        <v>9484</v>
      </c>
      <c r="CB79" s="158">
        <v>0</v>
      </c>
      <c r="CC79" s="158">
        <v>13</v>
      </c>
      <c r="CD79" s="158">
        <v>54</v>
      </c>
      <c r="CE79" s="158">
        <v>41</v>
      </c>
      <c r="CF79" s="158">
        <v>30</v>
      </c>
      <c r="CG79" s="158">
        <v>24</v>
      </c>
      <c r="CH79" s="158">
        <v>17</v>
      </c>
      <c r="CI79" s="158">
        <v>2</v>
      </c>
      <c r="CJ79" s="158">
        <v>3</v>
      </c>
      <c r="CK79" s="349">
        <v>184</v>
      </c>
      <c r="CL79" s="158">
        <v>0</v>
      </c>
      <c r="CM79" s="158">
        <v>4</v>
      </c>
      <c r="CN79" s="158">
        <v>4</v>
      </c>
      <c r="CO79" s="158">
        <v>2</v>
      </c>
      <c r="CP79" s="158">
        <v>1</v>
      </c>
      <c r="CQ79" s="158">
        <v>2</v>
      </c>
      <c r="CR79" s="158">
        <v>6</v>
      </c>
      <c r="CS79" s="158">
        <v>8</v>
      </c>
      <c r="CT79" s="158">
        <v>3</v>
      </c>
      <c r="CU79" s="349">
        <v>30</v>
      </c>
      <c r="CV79" s="158">
        <v>15</v>
      </c>
      <c r="CW79" s="158">
        <v>18</v>
      </c>
      <c r="CX79" s="158">
        <v>28</v>
      </c>
      <c r="CY79" s="158">
        <v>70</v>
      </c>
      <c r="CZ79" s="158">
        <v>11</v>
      </c>
      <c r="DA79" s="158">
        <v>11</v>
      </c>
      <c r="DB79" s="158">
        <v>18</v>
      </c>
      <c r="DC79" s="158">
        <v>4</v>
      </c>
      <c r="DD79" s="349">
        <v>175</v>
      </c>
      <c r="DE79" s="158">
        <v>36</v>
      </c>
      <c r="DF79" s="158">
        <v>42</v>
      </c>
      <c r="DG79" s="158">
        <v>26</v>
      </c>
      <c r="DH79" s="158">
        <v>17</v>
      </c>
      <c r="DI79" s="158">
        <v>20</v>
      </c>
      <c r="DJ79" s="158">
        <v>7</v>
      </c>
      <c r="DK79" s="158">
        <v>14</v>
      </c>
      <c r="DL79" s="158">
        <v>0</v>
      </c>
      <c r="DM79" s="349">
        <v>162</v>
      </c>
      <c r="DN79" s="158">
        <v>0</v>
      </c>
      <c r="DO79" s="158">
        <v>0</v>
      </c>
      <c r="DP79" s="158">
        <v>0</v>
      </c>
      <c r="DQ79" s="158">
        <v>0</v>
      </c>
      <c r="DR79" s="158">
        <v>0</v>
      </c>
      <c r="DS79" s="158">
        <v>0</v>
      </c>
      <c r="DT79" s="158">
        <v>0</v>
      </c>
      <c r="DU79" s="158">
        <v>0</v>
      </c>
      <c r="DV79" s="349">
        <v>0</v>
      </c>
      <c r="DW79" s="158">
        <v>17</v>
      </c>
      <c r="DX79" s="158">
        <v>16</v>
      </c>
      <c r="DY79" s="158">
        <v>12</v>
      </c>
      <c r="DZ79" s="158">
        <v>16</v>
      </c>
      <c r="EA79" s="158">
        <v>5</v>
      </c>
      <c r="EB79" s="158">
        <v>7</v>
      </c>
      <c r="EC79" s="158">
        <v>4</v>
      </c>
      <c r="ED79" s="158">
        <v>1</v>
      </c>
      <c r="EE79" s="349">
        <v>78</v>
      </c>
      <c r="EF79" s="158">
        <v>53</v>
      </c>
      <c r="EG79" s="158">
        <v>58</v>
      </c>
      <c r="EH79" s="158">
        <v>38</v>
      </c>
      <c r="EI79" s="158">
        <v>33</v>
      </c>
      <c r="EJ79" s="158">
        <v>25</v>
      </c>
      <c r="EK79" s="158">
        <v>14</v>
      </c>
      <c r="EL79" s="158">
        <v>18</v>
      </c>
      <c r="EM79" s="158">
        <v>1</v>
      </c>
      <c r="EN79" s="349">
        <v>240</v>
      </c>
      <c r="EO79" s="158">
        <v>37</v>
      </c>
      <c r="EP79" s="158">
        <v>33</v>
      </c>
      <c r="EQ79" s="158">
        <v>28</v>
      </c>
      <c r="ER79" s="158">
        <v>18</v>
      </c>
      <c r="ES79" s="158">
        <v>18</v>
      </c>
      <c r="ET79" s="158">
        <v>9</v>
      </c>
      <c r="EU79" s="158">
        <v>11</v>
      </c>
      <c r="EV79" s="158">
        <v>1</v>
      </c>
      <c r="EW79" s="349">
        <v>155</v>
      </c>
      <c r="EX79" s="158">
        <v>0</v>
      </c>
      <c r="EY79" s="158">
        <v>0</v>
      </c>
      <c r="EZ79" s="158">
        <v>0</v>
      </c>
      <c r="FA79" s="158">
        <v>0</v>
      </c>
      <c r="FB79" s="158">
        <v>0</v>
      </c>
      <c r="FC79" s="158">
        <v>0</v>
      </c>
      <c r="FD79" s="158">
        <v>0</v>
      </c>
      <c r="FE79" s="158">
        <v>0</v>
      </c>
      <c r="FF79" s="349">
        <v>0</v>
      </c>
      <c r="FG79" s="158">
        <v>0</v>
      </c>
      <c r="FH79" s="158">
        <v>1</v>
      </c>
      <c r="FI79" s="158">
        <v>0</v>
      </c>
      <c r="FJ79" s="158">
        <v>0</v>
      </c>
      <c r="FK79" s="158">
        <v>1</v>
      </c>
      <c r="FL79" s="158">
        <v>0</v>
      </c>
      <c r="FM79" s="158">
        <v>0</v>
      </c>
      <c r="FN79" s="158">
        <v>0</v>
      </c>
      <c r="FO79" s="349">
        <v>2</v>
      </c>
      <c r="FP79" s="158">
        <v>37</v>
      </c>
      <c r="FQ79" s="158">
        <v>32</v>
      </c>
      <c r="FR79" s="158">
        <v>28</v>
      </c>
      <c r="FS79" s="158">
        <v>18</v>
      </c>
      <c r="FT79" s="158">
        <v>17</v>
      </c>
      <c r="FU79" s="158">
        <v>9</v>
      </c>
      <c r="FV79" s="158">
        <v>11</v>
      </c>
      <c r="FW79" s="158">
        <v>1</v>
      </c>
      <c r="FX79" s="349">
        <v>153</v>
      </c>
      <c r="FY79" s="158">
        <v>2</v>
      </c>
      <c r="FZ79" s="158">
        <v>1711</v>
      </c>
      <c r="GA79" s="158">
        <v>4995</v>
      </c>
      <c r="GB79" s="158">
        <v>5138</v>
      </c>
      <c r="GC79" s="158">
        <v>3963</v>
      </c>
      <c r="GD79" s="158">
        <v>3406</v>
      </c>
      <c r="GE79" s="158">
        <v>2187</v>
      </c>
      <c r="GF79" s="158">
        <v>1850</v>
      </c>
      <c r="GG79" s="158">
        <v>113</v>
      </c>
      <c r="GH79" s="349">
        <v>23365</v>
      </c>
      <c r="GI79" s="158">
        <v>0</v>
      </c>
      <c r="GJ79" s="158">
        <v>1914</v>
      </c>
      <c r="GK79" s="158">
        <v>3196</v>
      </c>
      <c r="GL79" s="158">
        <v>2215</v>
      </c>
      <c r="GM79" s="158">
        <v>1112</v>
      </c>
      <c r="GN79" s="158">
        <v>667</v>
      </c>
      <c r="GO79" s="158">
        <v>373</v>
      </c>
      <c r="GP79" s="158">
        <v>290</v>
      </c>
      <c r="GQ79" s="158">
        <v>20</v>
      </c>
      <c r="GR79" s="349">
        <v>9787</v>
      </c>
      <c r="GS79" s="158">
        <v>2</v>
      </c>
      <c r="GT79" s="158">
        <v>3158.25</v>
      </c>
      <c r="GU79" s="158">
        <v>7402.5</v>
      </c>
      <c r="GV79" s="158">
        <v>6807</v>
      </c>
      <c r="GW79" s="158">
        <v>4808.25</v>
      </c>
      <c r="GX79" s="158">
        <v>3909.5</v>
      </c>
      <c r="GY79" s="158">
        <v>2469.5</v>
      </c>
      <c r="GZ79" s="158">
        <v>2068.5</v>
      </c>
      <c r="HA79" s="158">
        <v>128</v>
      </c>
      <c r="HB79" s="349">
        <v>30753.5</v>
      </c>
      <c r="HC79" s="395">
        <v>0</v>
      </c>
      <c r="HD79" s="396">
        <v>0</v>
      </c>
      <c r="HE79" s="396">
        <v>0.5</v>
      </c>
      <c r="HF79" s="396">
        <v>0</v>
      </c>
      <c r="HG79" s="396">
        <v>0</v>
      </c>
      <c r="HH79" s="396">
        <v>0</v>
      </c>
      <c r="HI79" s="396">
        <v>0</v>
      </c>
      <c r="HJ79" s="396">
        <v>0</v>
      </c>
      <c r="HK79" s="396">
        <v>0</v>
      </c>
      <c r="HL79" s="397">
        <v>0.5</v>
      </c>
      <c r="HM79" s="219">
        <v>1.1000000000000001</v>
      </c>
      <c r="HN79" s="219">
        <v>2105.5</v>
      </c>
      <c r="HO79" s="219">
        <v>5757.1</v>
      </c>
      <c r="HP79" s="219">
        <v>6050.7</v>
      </c>
      <c r="HQ79" s="219">
        <v>4808.3</v>
      </c>
      <c r="HR79" s="219">
        <v>4778.3</v>
      </c>
      <c r="HS79" s="219">
        <v>3567.1</v>
      </c>
      <c r="HT79" s="219">
        <v>3447.5</v>
      </c>
      <c r="HU79" s="219">
        <v>256</v>
      </c>
      <c r="HV79" s="219">
        <v>30771.599999999999</v>
      </c>
      <c r="HW79" s="457">
        <v>0</v>
      </c>
      <c r="HX79" s="219">
        <v>30771.599999999999</v>
      </c>
      <c r="HY79" s="395">
        <v>2</v>
      </c>
      <c r="HZ79" s="219">
        <v>3158.25</v>
      </c>
      <c r="IA79" s="219">
        <v>7402.5</v>
      </c>
      <c r="IB79" s="219">
        <v>6807</v>
      </c>
      <c r="IC79" s="219">
        <v>4808.25</v>
      </c>
      <c r="ID79" s="219">
        <v>3909.5</v>
      </c>
      <c r="IE79" s="219">
        <v>2469.5</v>
      </c>
      <c r="IF79" s="219">
        <v>2068.5</v>
      </c>
      <c r="IG79" s="219">
        <v>128</v>
      </c>
      <c r="IH79" s="219">
        <v>30753.5</v>
      </c>
      <c r="II79" s="395">
        <v>0</v>
      </c>
      <c r="IJ79" s="219">
        <v>0</v>
      </c>
      <c r="IK79" s="219">
        <v>0.5</v>
      </c>
      <c r="IL79" s="219">
        <v>0</v>
      </c>
      <c r="IM79" s="219">
        <v>0</v>
      </c>
      <c r="IN79" s="219">
        <v>0</v>
      </c>
      <c r="IO79" s="219">
        <v>0</v>
      </c>
      <c r="IP79" s="219">
        <v>0</v>
      </c>
      <c r="IQ79" s="219">
        <v>0</v>
      </c>
      <c r="IR79" s="219">
        <v>0.5</v>
      </c>
      <c r="IS79" s="395">
        <v>0</v>
      </c>
      <c r="IT79" s="219">
        <v>761.99</v>
      </c>
      <c r="IU79" s="219">
        <v>1332.46</v>
      </c>
      <c r="IV79" s="219">
        <v>531.41999999999996</v>
      </c>
      <c r="IW79" s="219">
        <v>139.11000000000001</v>
      </c>
      <c r="IX79" s="219">
        <v>58.25</v>
      </c>
      <c r="IY79" s="219">
        <v>29.39</v>
      </c>
      <c r="IZ79" s="219">
        <v>13.57</v>
      </c>
      <c r="JA79" s="219">
        <v>0.97</v>
      </c>
      <c r="JB79" s="219">
        <v>2867.16</v>
      </c>
      <c r="JC79" s="395">
        <v>1.1000000000000001</v>
      </c>
      <c r="JD79" s="219">
        <v>1597.5</v>
      </c>
      <c r="JE79" s="219">
        <v>4720.8</v>
      </c>
      <c r="JF79" s="219">
        <v>5578.3</v>
      </c>
      <c r="JG79" s="219">
        <v>4669.1000000000004</v>
      </c>
      <c r="JH79" s="219">
        <v>4707.1000000000004</v>
      </c>
      <c r="JI79" s="219">
        <v>3524.6</v>
      </c>
      <c r="JJ79" s="219">
        <v>3424.9</v>
      </c>
      <c r="JK79" s="219">
        <v>254.1</v>
      </c>
      <c r="JL79" s="219">
        <v>28477.5</v>
      </c>
      <c r="JM79" s="457">
        <v>0</v>
      </c>
      <c r="JN79" s="397">
        <v>28477.5</v>
      </c>
      <c r="JP79" s="460"/>
      <c r="JQ79" s="460"/>
      <c r="JR79" s="460"/>
      <c r="JS79" s="460"/>
      <c r="JT79" s="460"/>
      <c r="JU79" s="460"/>
      <c r="JV79" s="460"/>
      <c r="JW79" s="460"/>
      <c r="JX79" s="460"/>
      <c r="JY79" s="460"/>
      <c r="KA79" s="460"/>
      <c r="KB79" s="460"/>
    </row>
    <row r="80" spans="1:288" x14ac:dyDescent="0.2">
      <c r="A80" s="215" t="s">
        <v>439</v>
      </c>
      <c r="B80" s="216" t="s">
        <v>293</v>
      </c>
      <c r="C80" s="217" t="s">
        <v>288</v>
      </c>
      <c r="D80" s="218" t="s">
        <v>304</v>
      </c>
      <c r="E80" s="158">
        <v>55731</v>
      </c>
      <c r="F80" s="158">
        <v>20551</v>
      </c>
      <c r="G80" s="158">
        <v>16109</v>
      </c>
      <c r="H80" s="158">
        <v>8220</v>
      </c>
      <c r="I80" s="158">
        <v>4248</v>
      </c>
      <c r="J80" s="158">
        <v>2206</v>
      </c>
      <c r="K80" s="158">
        <v>624</v>
      </c>
      <c r="L80" s="158">
        <v>46</v>
      </c>
      <c r="M80" s="349">
        <v>107735</v>
      </c>
      <c r="N80" s="158">
        <v>1440</v>
      </c>
      <c r="O80" s="158">
        <v>376</v>
      </c>
      <c r="P80" s="158">
        <v>296</v>
      </c>
      <c r="Q80" s="158">
        <v>88</v>
      </c>
      <c r="R80" s="158">
        <v>32</v>
      </c>
      <c r="S80" s="158">
        <v>18</v>
      </c>
      <c r="T80" s="158">
        <v>9</v>
      </c>
      <c r="U80" s="158">
        <v>14</v>
      </c>
      <c r="V80" s="349">
        <v>2273</v>
      </c>
      <c r="W80" s="158">
        <v>0</v>
      </c>
      <c r="X80" s="158">
        <v>1</v>
      </c>
      <c r="Y80" s="158">
        <v>0</v>
      </c>
      <c r="Z80" s="158">
        <v>0</v>
      </c>
      <c r="AA80" s="158">
        <v>1</v>
      </c>
      <c r="AB80" s="158">
        <v>1</v>
      </c>
      <c r="AC80" s="158">
        <v>0</v>
      </c>
      <c r="AD80" s="158">
        <v>0</v>
      </c>
      <c r="AE80" s="349">
        <v>3</v>
      </c>
      <c r="AF80" s="158">
        <v>54291</v>
      </c>
      <c r="AG80" s="158">
        <v>20174</v>
      </c>
      <c r="AH80" s="158">
        <v>15813</v>
      </c>
      <c r="AI80" s="158">
        <v>8132</v>
      </c>
      <c r="AJ80" s="158">
        <v>4215</v>
      </c>
      <c r="AK80" s="158">
        <v>2187</v>
      </c>
      <c r="AL80" s="158">
        <v>615</v>
      </c>
      <c r="AM80" s="158">
        <v>32</v>
      </c>
      <c r="AN80" s="349">
        <v>105459</v>
      </c>
      <c r="AO80" s="158">
        <v>136</v>
      </c>
      <c r="AP80" s="158">
        <v>101</v>
      </c>
      <c r="AQ80" s="158">
        <v>120</v>
      </c>
      <c r="AR80" s="158">
        <v>61</v>
      </c>
      <c r="AS80" s="158">
        <v>32</v>
      </c>
      <c r="AT80" s="158">
        <v>24</v>
      </c>
      <c r="AU80" s="158">
        <v>32</v>
      </c>
      <c r="AV80" s="158">
        <v>18</v>
      </c>
      <c r="AW80" s="349">
        <v>524</v>
      </c>
      <c r="AX80" s="158">
        <v>136</v>
      </c>
      <c r="AY80" s="158">
        <v>101</v>
      </c>
      <c r="AZ80" s="158">
        <v>120</v>
      </c>
      <c r="BA80" s="158">
        <v>61</v>
      </c>
      <c r="BB80" s="158">
        <v>32</v>
      </c>
      <c r="BC80" s="158">
        <v>24</v>
      </c>
      <c r="BD80" s="158">
        <v>32</v>
      </c>
      <c r="BE80" s="158">
        <v>18</v>
      </c>
      <c r="BF80" s="158">
        <v>0</v>
      </c>
      <c r="BG80" s="349">
        <v>524</v>
      </c>
      <c r="BH80" s="158">
        <v>136</v>
      </c>
      <c r="BI80" s="158">
        <v>54256</v>
      </c>
      <c r="BJ80" s="158">
        <v>20193</v>
      </c>
      <c r="BK80" s="158">
        <v>15754</v>
      </c>
      <c r="BL80" s="158">
        <v>8103</v>
      </c>
      <c r="BM80" s="158">
        <v>4207</v>
      </c>
      <c r="BN80" s="158">
        <v>2195</v>
      </c>
      <c r="BO80" s="158">
        <v>601</v>
      </c>
      <c r="BP80" s="158">
        <v>14</v>
      </c>
      <c r="BQ80" s="349">
        <v>105459</v>
      </c>
      <c r="BR80" s="158">
        <v>38</v>
      </c>
      <c r="BS80" s="158">
        <v>25240</v>
      </c>
      <c r="BT80" s="158">
        <v>6954</v>
      </c>
      <c r="BU80" s="158">
        <v>4530</v>
      </c>
      <c r="BV80" s="158">
        <v>1790</v>
      </c>
      <c r="BW80" s="158">
        <v>613</v>
      </c>
      <c r="BX80" s="158">
        <v>256</v>
      </c>
      <c r="BY80" s="158">
        <v>60</v>
      </c>
      <c r="BZ80" s="158">
        <v>0</v>
      </c>
      <c r="CA80" s="349">
        <v>39481</v>
      </c>
      <c r="CB80" s="158">
        <v>4</v>
      </c>
      <c r="CC80" s="158">
        <v>641</v>
      </c>
      <c r="CD80" s="158">
        <v>244</v>
      </c>
      <c r="CE80" s="158">
        <v>175</v>
      </c>
      <c r="CF80" s="158">
        <v>84</v>
      </c>
      <c r="CG80" s="158">
        <v>36</v>
      </c>
      <c r="CH80" s="158">
        <v>10</v>
      </c>
      <c r="CI80" s="158">
        <v>2</v>
      </c>
      <c r="CJ80" s="158">
        <v>0</v>
      </c>
      <c r="CK80" s="349">
        <v>1196</v>
      </c>
      <c r="CL80" s="158">
        <v>0</v>
      </c>
      <c r="CM80" s="158">
        <v>61</v>
      </c>
      <c r="CN80" s="158">
        <v>22</v>
      </c>
      <c r="CO80" s="158">
        <v>22</v>
      </c>
      <c r="CP80" s="158">
        <v>9</v>
      </c>
      <c r="CQ80" s="158">
        <v>4</v>
      </c>
      <c r="CR80" s="158">
        <v>36</v>
      </c>
      <c r="CS80" s="158">
        <v>30</v>
      </c>
      <c r="CT80" s="158">
        <v>7</v>
      </c>
      <c r="CU80" s="349">
        <v>191</v>
      </c>
      <c r="CV80" s="158">
        <v>36</v>
      </c>
      <c r="CW80" s="158">
        <v>38</v>
      </c>
      <c r="CX80" s="158">
        <v>30</v>
      </c>
      <c r="CY80" s="158">
        <v>14</v>
      </c>
      <c r="CZ80" s="158">
        <v>4</v>
      </c>
      <c r="DA80" s="158">
        <v>1</v>
      </c>
      <c r="DB80" s="158">
        <v>2</v>
      </c>
      <c r="DC80" s="158">
        <v>0</v>
      </c>
      <c r="DD80" s="349">
        <v>125</v>
      </c>
      <c r="DE80" s="158">
        <v>1439</v>
      </c>
      <c r="DF80" s="158">
        <v>369</v>
      </c>
      <c r="DG80" s="158">
        <v>228</v>
      </c>
      <c r="DH80" s="158">
        <v>84</v>
      </c>
      <c r="DI80" s="158">
        <v>37</v>
      </c>
      <c r="DJ80" s="158">
        <v>21</v>
      </c>
      <c r="DK80" s="158">
        <v>7</v>
      </c>
      <c r="DL80" s="158">
        <v>0</v>
      </c>
      <c r="DM80" s="349">
        <v>2185</v>
      </c>
      <c r="DN80" s="158">
        <v>0</v>
      </c>
      <c r="DO80" s="158">
        <v>0</v>
      </c>
      <c r="DP80" s="158">
        <v>0</v>
      </c>
      <c r="DQ80" s="158">
        <v>0</v>
      </c>
      <c r="DR80" s="158">
        <v>0</v>
      </c>
      <c r="DS80" s="158">
        <v>0</v>
      </c>
      <c r="DT80" s="158">
        <v>0</v>
      </c>
      <c r="DU80" s="158">
        <v>0</v>
      </c>
      <c r="DV80" s="349">
        <v>0</v>
      </c>
      <c r="DW80" s="158">
        <v>199</v>
      </c>
      <c r="DX80" s="158">
        <v>36</v>
      </c>
      <c r="DY80" s="158">
        <v>33</v>
      </c>
      <c r="DZ80" s="158">
        <v>12</v>
      </c>
      <c r="EA80" s="158">
        <v>8</v>
      </c>
      <c r="EB80" s="158">
        <v>4</v>
      </c>
      <c r="EC80" s="158">
        <v>3</v>
      </c>
      <c r="ED80" s="158">
        <v>0</v>
      </c>
      <c r="EE80" s="349">
        <v>295</v>
      </c>
      <c r="EF80" s="158">
        <v>1638</v>
      </c>
      <c r="EG80" s="158">
        <v>405</v>
      </c>
      <c r="EH80" s="158">
        <v>261</v>
      </c>
      <c r="EI80" s="158">
        <v>96</v>
      </c>
      <c r="EJ80" s="158">
        <v>45</v>
      </c>
      <c r="EK80" s="158">
        <v>25</v>
      </c>
      <c r="EL80" s="158">
        <v>10</v>
      </c>
      <c r="EM80" s="158">
        <v>0</v>
      </c>
      <c r="EN80" s="349">
        <v>2480</v>
      </c>
      <c r="EO80" s="158">
        <v>709</v>
      </c>
      <c r="EP80" s="158">
        <v>153</v>
      </c>
      <c r="EQ80" s="158">
        <v>132</v>
      </c>
      <c r="ER80" s="158">
        <v>40</v>
      </c>
      <c r="ES80" s="158">
        <v>25</v>
      </c>
      <c r="ET80" s="158">
        <v>12</v>
      </c>
      <c r="EU80" s="158">
        <v>6</v>
      </c>
      <c r="EV80" s="158">
        <v>0</v>
      </c>
      <c r="EW80" s="349">
        <v>1077</v>
      </c>
      <c r="EX80" s="158">
        <v>0</v>
      </c>
      <c r="EY80" s="158">
        <v>0</v>
      </c>
      <c r="EZ80" s="158">
        <v>0</v>
      </c>
      <c r="FA80" s="158">
        <v>0</v>
      </c>
      <c r="FB80" s="158">
        <v>0</v>
      </c>
      <c r="FC80" s="158">
        <v>0</v>
      </c>
      <c r="FD80" s="158">
        <v>0</v>
      </c>
      <c r="FE80" s="158">
        <v>0</v>
      </c>
      <c r="FF80" s="349">
        <v>0</v>
      </c>
      <c r="FG80" s="158">
        <v>3</v>
      </c>
      <c r="FH80" s="158">
        <v>2</v>
      </c>
      <c r="FI80" s="158">
        <v>2</v>
      </c>
      <c r="FJ80" s="158">
        <v>1</v>
      </c>
      <c r="FK80" s="158">
        <v>0</v>
      </c>
      <c r="FL80" s="158">
        <v>0</v>
      </c>
      <c r="FM80" s="158">
        <v>0</v>
      </c>
      <c r="FN80" s="158">
        <v>0</v>
      </c>
      <c r="FO80" s="349">
        <v>8</v>
      </c>
      <c r="FP80" s="158">
        <v>706</v>
      </c>
      <c r="FQ80" s="158">
        <v>151</v>
      </c>
      <c r="FR80" s="158">
        <v>130</v>
      </c>
      <c r="FS80" s="158">
        <v>39</v>
      </c>
      <c r="FT80" s="158">
        <v>25</v>
      </c>
      <c r="FU80" s="158">
        <v>12</v>
      </c>
      <c r="FV80" s="158">
        <v>6</v>
      </c>
      <c r="FW80" s="158">
        <v>0</v>
      </c>
      <c r="FX80" s="349">
        <v>1069</v>
      </c>
      <c r="FY80" s="158">
        <v>94</v>
      </c>
      <c r="FZ80" s="158">
        <v>28114</v>
      </c>
      <c r="GA80" s="158">
        <v>12932</v>
      </c>
      <c r="GB80" s="158">
        <v>10991</v>
      </c>
      <c r="GC80" s="158">
        <v>6207</v>
      </c>
      <c r="GD80" s="158">
        <v>3546</v>
      </c>
      <c r="GE80" s="158">
        <v>1889</v>
      </c>
      <c r="GF80" s="158">
        <v>506</v>
      </c>
      <c r="GG80" s="158">
        <v>7</v>
      </c>
      <c r="GH80" s="349">
        <v>64286</v>
      </c>
      <c r="GI80" s="158">
        <v>42</v>
      </c>
      <c r="GJ80" s="158">
        <v>26142</v>
      </c>
      <c r="GK80" s="158">
        <v>7261</v>
      </c>
      <c r="GL80" s="158">
        <v>4763</v>
      </c>
      <c r="GM80" s="158">
        <v>1896</v>
      </c>
      <c r="GN80" s="158">
        <v>661</v>
      </c>
      <c r="GO80" s="158">
        <v>306</v>
      </c>
      <c r="GP80" s="158">
        <v>95</v>
      </c>
      <c r="GQ80" s="158">
        <v>7</v>
      </c>
      <c r="GR80" s="349">
        <v>41173</v>
      </c>
      <c r="GS80" s="158">
        <v>125.5</v>
      </c>
      <c r="GT80" s="158">
        <v>47854.65</v>
      </c>
      <c r="GU80" s="158">
        <v>18400</v>
      </c>
      <c r="GV80" s="158">
        <v>14582.95</v>
      </c>
      <c r="GW80" s="158">
        <v>7635.9</v>
      </c>
      <c r="GX80" s="158">
        <v>4046.75</v>
      </c>
      <c r="GY80" s="158">
        <v>2112.5</v>
      </c>
      <c r="GZ80" s="158">
        <v>572</v>
      </c>
      <c r="HA80" s="158">
        <v>10.5</v>
      </c>
      <c r="HB80" s="349">
        <v>95340.75</v>
      </c>
      <c r="HC80" s="395">
        <v>0</v>
      </c>
      <c r="HD80" s="396">
        <v>1.5</v>
      </c>
      <c r="HE80" s="396">
        <v>0</v>
      </c>
      <c r="HF80" s="396">
        <v>0</v>
      </c>
      <c r="HG80" s="396">
        <v>0</v>
      </c>
      <c r="HH80" s="396">
        <v>0</v>
      </c>
      <c r="HI80" s="396">
        <v>0</v>
      </c>
      <c r="HJ80" s="396">
        <v>0</v>
      </c>
      <c r="HK80" s="396">
        <v>0</v>
      </c>
      <c r="HL80" s="397">
        <v>1.5</v>
      </c>
      <c r="HM80" s="219">
        <v>69.7</v>
      </c>
      <c r="HN80" s="219">
        <v>31902.1</v>
      </c>
      <c r="HO80" s="219">
        <v>14311.1</v>
      </c>
      <c r="HP80" s="219">
        <v>12962.6</v>
      </c>
      <c r="HQ80" s="219">
        <v>7635.9</v>
      </c>
      <c r="HR80" s="219">
        <v>4946</v>
      </c>
      <c r="HS80" s="219">
        <v>3051.4</v>
      </c>
      <c r="HT80" s="219">
        <v>953.3</v>
      </c>
      <c r="HU80" s="219">
        <v>21</v>
      </c>
      <c r="HV80" s="219">
        <v>75853.100000000006</v>
      </c>
      <c r="HW80" s="457">
        <v>0</v>
      </c>
      <c r="HX80" s="219">
        <v>75853.100000000006</v>
      </c>
      <c r="HY80" s="395">
        <v>125.5</v>
      </c>
      <c r="HZ80" s="219">
        <v>47854.65</v>
      </c>
      <c r="IA80" s="219">
        <v>18400</v>
      </c>
      <c r="IB80" s="219">
        <v>14582.95</v>
      </c>
      <c r="IC80" s="219">
        <v>7635.9</v>
      </c>
      <c r="ID80" s="219">
        <v>4046.75</v>
      </c>
      <c r="IE80" s="219">
        <v>2112.5</v>
      </c>
      <c r="IF80" s="219">
        <v>572</v>
      </c>
      <c r="IG80" s="219">
        <v>10.5</v>
      </c>
      <c r="IH80" s="219">
        <v>95340.75</v>
      </c>
      <c r="II80" s="395">
        <v>0</v>
      </c>
      <c r="IJ80" s="219">
        <v>1.5</v>
      </c>
      <c r="IK80" s="219">
        <v>0</v>
      </c>
      <c r="IL80" s="219">
        <v>0</v>
      </c>
      <c r="IM80" s="219">
        <v>0</v>
      </c>
      <c r="IN80" s="219">
        <v>0</v>
      </c>
      <c r="IO80" s="219">
        <v>0</v>
      </c>
      <c r="IP80" s="219">
        <v>0</v>
      </c>
      <c r="IQ80" s="219">
        <v>0</v>
      </c>
      <c r="IR80" s="219">
        <v>1.5</v>
      </c>
      <c r="IS80" s="395">
        <v>48.32</v>
      </c>
      <c r="IT80" s="219">
        <v>11971.35</v>
      </c>
      <c r="IU80" s="219">
        <v>1815.06</v>
      </c>
      <c r="IV80" s="219">
        <v>822.86</v>
      </c>
      <c r="IW80" s="219">
        <v>206.74</v>
      </c>
      <c r="IX80" s="219">
        <v>48.61</v>
      </c>
      <c r="IY80" s="219">
        <v>27.51</v>
      </c>
      <c r="IZ80" s="219">
        <v>4.41</v>
      </c>
      <c r="JA80" s="219">
        <v>0</v>
      </c>
      <c r="JB80" s="219">
        <v>14944.86</v>
      </c>
      <c r="JC80" s="395">
        <v>42.9</v>
      </c>
      <c r="JD80" s="219">
        <v>23921.200000000001</v>
      </c>
      <c r="JE80" s="219">
        <v>12899.4</v>
      </c>
      <c r="JF80" s="219">
        <v>12231.2</v>
      </c>
      <c r="JG80" s="219">
        <v>7429.2</v>
      </c>
      <c r="JH80" s="219">
        <v>4886.6000000000004</v>
      </c>
      <c r="JI80" s="219">
        <v>3011.7</v>
      </c>
      <c r="JJ80" s="219">
        <v>946</v>
      </c>
      <c r="JK80" s="219">
        <v>21</v>
      </c>
      <c r="JL80" s="219">
        <v>65389.2</v>
      </c>
      <c r="JM80" s="457">
        <v>0</v>
      </c>
      <c r="JN80" s="397">
        <v>65389.2</v>
      </c>
      <c r="JP80" s="460"/>
      <c r="JQ80" s="460"/>
      <c r="JR80" s="460"/>
      <c r="JS80" s="460"/>
      <c r="JT80" s="460"/>
      <c r="JU80" s="460"/>
      <c r="JV80" s="460"/>
      <c r="JW80" s="460"/>
      <c r="JX80" s="460"/>
      <c r="JY80" s="460"/>
      <c r="KA80" s="460"/>
      <c r="KB80" s="460"/>
    </row>
    <row r="81" spans="1:288" x14ac:dyDescent="0.2">
      <c r="A81" s="215" t="s">
        <v>441</v>
      </c>
      <c r="B81" s="216" t="s">
        <v>285</v>
      </c>
      <c r="C81" s="217" t="s">
        <v>288</v>
      </c>
      <c r="D81" s="218" t="s">
        <v>440</v>
      </c>
      <c r="E81" s="158">
        <v>3480</v>
      </c>
      <c r="F81" s="158">
        <v>7139</v>
      </c>
      <c r="G81" s="158">
        <v>7306</v>
      </c>
      <c r="H81" s="158">
        <v>5494</v>
      </c>
      <c r="I81" s="158">
        <v>4766</v>
      </c>
      <c r="J81" s="158">
        <v>2914</v>
      </c>
      <c r="K81" s="158">
        <v>2073</v>
      </c>
      <c r="L81" s="158">
        <v>129</v>
      </c>
      <c r="M81" s="349">
        <v>33301</v>
      </c>
      <c r="N81" s="158">
        <v>126</v>
      </c>
      <c r="O81" s="158">
        <v>98</v>
      </c>
      <c r="P81" s="158">
        <v>82</v>
      </c>
      <c r="Q81" s="158">
        <v>77</v>
      </c>
      <c r="R81" s="158">
        <v>45</v>
      </c>
      <c r="S81" s="158">
        <v>20</v>
      </c>
      <c r="T81" s="158">
        <v>15</v>
      </c>
      <c r="U81" s="158">
        <v>2</v>
      </c>
      <c r="V81" s="349">
        <v>465</v>
      </c>
      <c r="W81" s="158">
        <v>0</v>
      </c>
      <c r="X81" s="158">
        <v>1</v>
      </c>
      <c r="Y81" s="158">
        <v>0</v>
      </c>
      <c r="Z81" s="158">
        <v>0</v>
      </c>
      <c r="AA81" s="158">
        <v>0</v>
      </c>
      <c r="AB81" s="158">
        <v>1</v>
      </c>
      <c r="AC81" s="158">
        <v>0</v>
      </c>
      <c r="AD81" s="158">
        <v>0</v>
      </c>
      <c r="AE81" s="349">
        <v>2</v>
      </c>
      <c r="AF81" s="158">
        <v>3354</v>
      </c>
      <c r="AG81" s="158">
        <v>7040</v>
      </c>
      <c r="AH81" s="158">
        <v>7224</v>
      </c>
      <c r="AI81" s="158">
        <v>5417</v>
      </c>
      <c r="AJ81" s="158">
        <v>4721</v>
      </c>
      <c r="AK81" s="158">
        <v>2893</v>
      </c>
      <c r="AL81" s="158">
        <v>2058</v>
      </c>
      <c r="AM81" s="158">
        <v>127</v>
      </c>
      <c r="AN81" s="349">
        <v>32834</v>
      </c>
      <c r="AO81" s="158">
        <v>5</v>
      </c>
      <c r="AP81" s="158">
        <v>22</v>
      </c>
      <c r="AQ81" s="158">
        <v>39</v>
      </c>
      <c r="AR81" s="158">
        <v>33</v>
      </c>
      <c r="AS81" s="158">
        <v>35</v>
      </c>
      <c r="AT81" s="158">
        <v>18</v>
      </c>
      <c r="AU81" s="158">
        <v>17</v>
      </c>
      <c r="AV81" s="158">
        <v>17</v>
      </c>
      <c r="AW81" s="349">
        <v>186</v>
      </c>
      <c r="AX81" s="158">
        <v>5</v>
      </c>
      <c r="AY81" s="158">
        <v>22</v>
      </c>
      <c r="AZ81" s="158">
        <v>39</v>
      </c>
      <c r="BA81" s="158">
        <v>33</v>
      </c>
      <c r="BB81" s="158">
        <v>35</v>
      </c>
      <c r="BC81" s="158">
        <v>18</v>
      </c>
      <c r="BD81" s="158">
        <v>17</v>
      </c>
      <c r="BE81" s="158">
        <v>17</v>
      </c>
      <c r="BF81" s="158">
        <v>0</v>
      </c>
      <c r="BG81" s="349">
        <v>186</v>
      </c>
      <c r="BH81" s="158">
        <v>5</v>
      </c>
      <c r="BI81" s="158">
        <v>3371</v>
      </c>
      <c r="BJ81" s="158">
        <v>7057</v>
      </c>
      <c r="BK81" s="158">
        <v>7218</v>
      </c>
      <c r="BL81" s="158">
        <v>5419</v>
      </c>
      <c r="BM81" s="158">
        <v>4704</v>
      </c>
      <c r="BN81" s="158">
        <v>2892</v>
      </c>
      <c r="BO81" s="158">
        <v>2058</v>
      </c>
      <c r="BP81" s="158">
        <v>110</v>
      </c>
      <c r="BQ81" s="349">
        <v>32834</v>
      </c>
      <c r="BR81" s="158">
        <v>1</v>
      </c>
      <c r="BS81" s="158">
        <v>1863</v>
      </c>
      <c r="BT81" s="158">
        <v>2706</v>
      </c>
      <c r="BU81" s="158">
        <v>2239</v>
      </c>
      <c r="BV81" s="158">
        <v>1366</v>
      </c>
      <c r="BW81" s="158">
        <v>985</v>
      </c>
      <c r="BX81" s="158">
        <v>510</v>
      </c>
      <c r="BY81" s="158">
        <v>304</v>
      </c>
      <c r="BZ81" s="158">
        <v>10</v>
      </c>
      <c r="CA81" s="349">
        <v>9984</v>
      </c>
      <c r="CB81" s="158">
        <v>0</v>
      </c>
      <c r="CC81" s="158">
        <v>12</v>
      </c>
      <c r="CD81" s="158">
        <v>52</v>
      </c>
      <c r="CE81" s="158">
        <v>51</v>
      </c>
      <c r="CF81" s="158">
        <v>36</v>
      </c>
      <c r="CG81" s="158">
        <v>25</v>
      </c>
      <c r="CH81" s="158">
        <v>15</v>
      </c>
      <c r="CI81" s="158">
        <v>7</v>
      </c>
      <c r="CJ81" s="158">
        <v>0</v>
      </c>
      <c r="CK81" s="349">
        <v>198</v>
      </c>
      <c r="CL81" s="158">
        <v>0</v>
      </c>
      <c r="CM81" s="158">
        <v>1</v>
      </c>
      <c r="CN81" s="158">
        <v>5</v>
      </c>
      <c r="CO81" s="158">
        <v>9</v>
      </c>
      <c r="CP81" s="158">
        <v>4</v>
      </c>
      <c r="CQ81" s="158">
        <v>3</v>
      </c>
      <c r="CR81" s="158">
        <v>6</v>
      </c>
      <c r="CS81" s="158">
        <v>18</v>
      </c>
      <c r="CT81" s="158">
        <v>1</v>
      </c>
      <c r="CU81" s="349">
        <v>47</v>
      </c>
      <c r="CV81" s="158">
        <v>106</v>
      </c>
      <c r="CW81" s="158">
        <v>201</v>
      </c>
      <c r="CX81" s="158">
        <v>291</v>
      </c>
      <c r="CY81" s="158">
        <v>166</v>
      </c>
      <c r="CZ81" s="158">
        <v>110</v>
      </c>
      <c r="DA81" s="158">
        <v>45</v>
      </c>
      <c r="DB81" s="158">
        <v>35</v>
      </c>
      <c r="DC81" s="158">
        <v>7</v>
      </c>
      <c r="DD81" s="349">
        <v>961</v>
      </c>
      <c r="DE81" s="158">
        <v>169</v>
      </c>
      <c r="DF81" s="158">
        <v>167</v>
      </c>
      <c r="DG81" s="158">
        <v>165</v>
      </c>
      <c r="DH81" s="158">
        <v>111</v>
      </c>
      <c r="DI81" s="158">
        <v>69</v>
      </c>
      <c r="DJ81" s="158">
        <v>30</v>
      </c>
      <c r="DK81" s="158">
        <v>30</v>
      </c>
      <c r="DL81" s="158">
        <v>4</v>
      </c>
      <c r="DM81" s="349">
        <v>745</v>
      </c>
      <c r="DN81" s="158">
        <v>61</v>
      </c>
      <c r="DO81" s="158">
        <v>103</v>
      </c>
      <c r="DP81" s="158">
        <v>82</v>
      </c>
      <c r="DQ81" s="158">
        <v>62</v>
      </c>
      <c r="DR81" s="158">
        <v>37</v>
      </c>
      <c r="DS81" s="158">
        <v>22</v>
      </c>
      <c r="DT81" s="158">
        <v>10</v>
      </c>
      <c r="DU81" s="158">
        <v>2</v>
      </c>
      <c r="DV81" s="349">
        <v>379</v>
      </c>
      <c r="DW81" s="158">
        <v>0</v>
      </c>
      <c r="DX81" s="158">
        <v>0</v>
      </c>
      <c r="DY81" s="158">
        <v>0</v>
      </c>
      <c r="DZ81" s="158">
        <v>0</v>
      </c>
      <c r="EA81" s="158">
        <v>0</v>
      </c>
      <c r="EB81" s="158">
        <v>0</v>
      </c>
      <c r="EC81" s="158">
        <v>0</v>
      </c>
      <c r="ED81" s="158">
        <v>0</v>
      </c>
      <c r="EE81" s="349">
        <v>0</v>
      </c>
      <c r="EF81" s="158">
        <v>230</v>
      </c>
      <c r="EG81" s="158">
        <v>270</v>
      </c>
      <c r="EH81" s="158">
        <v>247</v>
      </c>
      <c r="EI81" s="158">
        <v>173</v>
      </c>
      <c r="EJ81" s="158">
        <v>106</v>
      </c>
      <c r="EK81" s="158">
        <v>52</v>
      </c>
      <c r="EL81" s="158">
        <v>40</v>
      </c>
      <c r="EM81" s="158">
        <v>6</v>
      </c>
      <c r="EN81" s="349">
        <v>1124</v>
      </c>
      <c r="EO81" s="158">
        <v>142</v>
      </c>
      <c r="EP81" s="158">
        <v>148</v>
      </c>
      <c r="EQ81" s="158">
        <v>131</v>
      </c>
      <c r="ER81" s="158">
        <v>107</v>
      </c>
      <c r="ES81" s="158">
        <v>60</v>
      </c>
      <c r="ET81" s="158">
        <v>31</v>
      </c>
      <c r="EU81" s="158">
        <v>28</v>
      </c>
      <c r="EV81" s="158">
        <v>5</v>
      </c>
      <c r="EW81" s="349">
        <v>652</v>
      </c>
      <c r="EX81" s="158">
        <v>0</v>
      </c>
      <c r="EY81" s="158">
        <v>0</v>
      </c>
      <c r="EZ81" s="158">
        <v>0</v>
      </c>
      <c r="FA81" s="158">
        <v>0</v>
      </c>
      <c r="FB81" s="158">
        <v>0</v>
      </c>
      <c r="FC81" s="158">
        <v>0</v>
      </c>
      <c r="FD81" s="158">
        <v>0</v>
      </c>
      <c r="FE81" s="158">
        <v>0</v>
      </c>
      <c r="FF81" s="349">
        <v>0</v>
      </c>
      <c r="FG81" s="158">
        <v>3</v>
      </c>
      <c r="FH81" s="158">
        <v>15</v>
      </c>
      <c r="FI81" s="158">
        <v>9</v>
      </c>
      <c r="FJ81" s="158">
        <v>15</v>
      </c>
      <c r="FK81" s="158">
        <v>9</v>
      </c>
      <c r="FL81" s="158">
        <v>5</v>
      </c>
      <c r="FM81" s="158">
        <v>2</v>
      </c>
      <c r="FN81" s="158">
        <v>1</v>
      </c>
      <c r="FO81" s="349">
        <v>59</v>
      </c>
      <c r="FP81" s="158">
        <v>139</v>
      </c>
      <c r="FQ81" s="158">
        <v>133</v>
      </c>
      <c r="FR81" s="158">
        <v>122</v>
      </c>
      <c r="FS81" s="158">
        <v>92</v>
      </c>
      <c r="FT81" s="158">
        <v>51</v>
      </c>
      <c r="FU81" s="158">
        <v>26</v>
      </c>
      <c r="FV81" s="158">
        <v>26</v>
      </c>
      <c r="FW81" s="158">
        <v>4</v>
      </c>
      <c r="FX81" s="349">
        <v>593</v>
      </c>
      <c r="FY81" s="158">
        <v>4</v>
      </c>
      <c r="FZ81" s="158">
        <v>1425</v>
      </c>
      <c r="GA81" s="158">
        <v>4186</v>
      </c>
      <c r="GB81" s="158">
        <v>4832</v>
      </c>
      <c r="GC81" s="158">
        <v>3946</v>
      </c>
      <c r="GD81" s="158">
        <v>3653</v>
      </c>
      <c r="GE81" s="158">
        <v>2339</v>
      </c>
      <c r="GF81" s="158">
        <v>1719</v>
      </c>
      <c r="GG81" s="158">
        <v>97</v>
      </c>
      <c r="GH81" s="349">
        <v>22201</v>
      </c>
      <c r="GI81" s="158">
        <v>1</v>
      </c>
      <c r="GJ81" s="158">
        <v>1946</v>
      </c>
      <c r="GK81" s="158">
        <v>2871</v>
      </c>
      <c r="GL81" s="158">
        <v>2386</v>
      </c>
      <c r="GM81" s="158">
        <v>1473</v>
      </c>
      <c r="GN81" s="158">
        <v>1051</v>
      </c>
      <c r="GO81" s="158">
        <v>553</v>
      </c>
      <c r="GP81" s="158">
        <v>339</v>
      </c>
      <c r="GQ81" s="158">
        <v>13</v>
      </c>
      <c r="GR81" s="349">
        <v>10633</v>
      </c>
      <c r="GS81" s="158">
        <v>4.75</v>
      </c>
      <c r="GT81" s="158">
        <v>2836.25</v>
      </c>
      <c r="GU81" s="158">
        <v>6259.5</v>
      </c>
      <c r="GV81" s="158">
        <v>6556.5</v>
      </c>
      <c r="GW81" s="158">
        <v>5002</v>
      </c>
      <c r="GX81" s="158">
        <v>4412.5</v>
      </c>
      <c r="GY81" s="158">
        <v>2735.75</v>
      </c>
      <c r="GZ81" s="158">
        <v>1961.25</v>
      </c>
      <c r="HA81" s="158">
        <v>105</v>
      </c>
      <c r="HB81" s="349">
        <v>29873.5</v>
      </c>
      <c r="HC81" s="395">
        <v>0</v>
      </c>
      <c r="HD81" s="396">
        <v>0.88</v>
      </c>
      <c r="HE81" s="396">
        <v>0</v>
      </c>
      <c r="HF81" s="396">
        <v>0</v>
      </c>
      <c r="HG81" s="396">
        <v>0</v>
      </c>
      <c r="HH81" s="396">
        <v>0</v>
      </c>
      <c r="HI81" s="396">
        <v>0</v>
      </c>
      <c r="HJ81" s="396">
        <v>0</v>
      </c>
      <c r="HK81" s="396">
        <v>0</v>
      </c>
      <c r="HL81" s="397">
        <v>0.88</v>
      </c>
      <c r="HM81" s="219">
        <v>2.6</v>
      </c>
      <c r="HN81" s="219">
        <v>1890.2</v>
      </c>
      <c r="HO81" s="219">
        <v>4868.5</v>
      </c>
      <c r="HP81" s="219">
        <v>5828</v>
      </c>
      <c r="HQ81" s="219">
        <v>5002</v>
      </c>
      <c r="HR81" s="219">
        <v>5393.1</v>
      </c>
      <c r="HS81" s="219">
        <v>3951.6</v>
      </c>
      <c r="HT81" s="219">
        <v>3268.8</v>
      </c>
      <c r="HU81" s="219">
        <v>210</v>
      </c>
      <c r="HV81" s="219">
        <v>30414.799999999999</v>
      </c>
      <c r="HW81" s="457">
        <v>0</v>
      </c>
      <c r="HX81" s="219">
        <v>30414.799999999999</v>
      </c>
      <c r="HY81" s="395">
        <v>4.75</v>
      </c>
      <c r="HZ81" s="219">
        <v>2836.25</v>
      </c>
      <c r="IA81" s="219">
        <v>6259.5</v>
      </c>
      <c r="IB81" s="219">
        <v>6556.5</v>
      </c>
      <c r="IC81" s="219">
        <v>5002</v>
      </c>
      <c r="ID81" s="219">
        <v>4412.5</v>
      </c>
      <c r="IE81" s="219">
        <v>2735.75</v>
      </c>
      <c r="IF81" s="219">
        <v>1961.25</v>
      </c>
      <c r="IG81" s="219">
        <v>105</v>
      </c>
      <c r="IH81" s="219">
        <v>29873.5</v>
      </c>
      <c r="II81" s="395">
        <v>0</v>
      </c>
      <c r="IJ81" s="219">
        <v>0.88</v>
      </c>
      <c r="IK81" s="219">
        <v>0</v>
      </c>
      <c r="IL81" s="219">
        <v>0</v>
      </c>
      <c r="IM81" s="219">
        <v>0</v>
      </c>
      <c r="IN81" s="219">
        <v>0</v>
      </c>
      <c r="IO81" s="219">
        <v>0</v>
      </c>
      <c r="IP81" s="219">
        <v>0</v>
      </c>
      <c r="IQ81" s="219">
        <v>0</v>
      </c>
      <c r="IR81" s="219">
        <v>0.88</v>
      </c>
      <c r="IS81" s="395">
        <v>0.9</v>
      </c>
      <c r="IT81" s="219">
        <v>810.38</v>
      </c>
      <c r="IU81" s="219">
        <v>1057.97</v>
      </c>
      <c r="IV81" s="219">
        <v>551.33000000000004</v>
      </c>
      <c r="IW81" s="219">
        <v>186.7</v>
      </c>
      <c r="IX81" s="219">
        <v>114.39</v>
      </c>
      <c r="IY81" s="219">
        <v>34.549999999999997</v>
      </c>
      <c r="IZ81" s="219">
        <v>19.149999999999999</v>
      </c>
      <c r="JA81" s="219">
        <v>0</v>
      </c>
      <c r="JB81" s="219">
        <v>2775.37</v>
      </c>
      <c r="JC81" s="395">
        <v>2.1</v>
      </c>
      <c r="JD81" s="219">
        <v>1350</v>
      </c>
      <c r="JE81" s="219">
        <v>4045.6</v>
      </c>
      <c r="JF81" s="219">
        <v>5337.9</v>
      </c>
      <c r="JG81" s="219">
        <v>4815.3</v>
      </c>
      <c r="JH81" s="219">
        <v>5253.2</v>
      </c>
      <c r="JI81" s="219">
        <v>3901.7</v>
      </c>
      <c r="JJ81" s="219">
        <v>3236.8</v>
      </c>
      <c r="JK81" s="219">
        <v>210</v>
      </c>
      <c r="JL81" s="219">
        <v>28152.6</v>
      </c>
      <c r="JM81" s="457">
        <v>0</v>
      </c>
      <c r="JN81" s="397">
        <v>28152.6</v>
      </c>
      <c r="JP81" s="460"/>
      <c r="JQ81" s="460"/>
      <c r="JR81" s="460"/>
      <c r="JS81" s="460"/>
      <c r="JT81" s="460"/>
      <c r="JU81" s="460"/>
      <c r="JV81" s="460"/>
      <c r="JW81" s="460"/>
      <c r="JX81" s="460"/>
      <c r="JY81" s="460"/>
      <c r="KA81" s="460"/>
      <c r="KB81" s="460"/>
    </row>
    <row r="82" spans="1:288" x14ac:dyDescent="0.2">
      <c r="A82" s="215" t="s">
        <v>443</v>
      </c>
      <c r="B82" s="216" t="s">
        <v>291</v>
      </c>
      <c r="C82" s="217" t="s">
        <v>292</v>
      </c>
      <c r="D82" s="218" t="s">
        <v>442</v>
      </c>
      <c r="E82" s="158">
        <v>79192</v>
      </c>
      <c r="F82" s="158">
        <v>23573</v>
      </c>
      <c r="G82" s="158">
        <v>14291</v>
      </c>
      <c r="H82" s="158">
        <v>8642</v>
      </c>
      <c r="I82" s="158">
        <v>4178</v>
      </c>
      <c r="J82" s="158">
        <v>1848</v>
      </c>
      <c r="K82" s="158">
        <v>826</v>
      </c>
      <c r="L82" s="158">
        <v>122</v>
      </c>
      <c r="M82" s="349">
        <v>132672</v>
      </c>
      <c r="N82" s="158">
        <v>977</v>
      </c>
      <c r="O82" s="158">
        <v>205</v>
      </c>
      <c r="P82" s="158">
        <v>137</v>
      </c>
      <c r="Q82" s="158">
        <v>57</v>
      </c>
      <c r="R82" s="158">
        <v>37</v>
      </c>
      <c r="S82" s="158">
        <v>7</v>
      </c>
      <c r="T82" s="158">
        <v>8</v>
      </c>
      <c r="U82" s="158">
        <v>12</v>
      </c>
      <c r="V82" s="349">
        <v>1440</v>
      </c>
      <c r="W82" s="158">
        <v>0</v>
      </c>
      <c r="X82" s="158">
        <v>0</v>
      </c>
      <c r="Y82" s="158">
        <v>0</v>
      </c>
      <c r="Z82" s="158">
        <v>0</v>
      </c>
      <c r="AA82" s="158">
        <v>0</v>
      </c>
      <c r="AB82" s="158">
        <v>0</v>
      </c>
      <c r="AC82" s="158">
        <v>0</v>
      </c>
      <c r="AD82" s="158">
        <v>0</v>
      </c>
      <c r="AE82" s="349">
        <v>0</v>
      </c>
      <c r="AF82" s="158">
        <v>78215</v>
      </c>
      <c r="AG82" s="158">
        <v>23368</v>
      </c>
      <c r="AH82" s="158">
        <v>14154</v>
      </c>
      <c r="AI82" s="158">
        <v>8585</v>
      </c>
      <c r="AJ82" s="158">
        <v>4141</v>
      </c>
      <c r="AK82" s="158">
        <v>1841</v>
      </c>
      <c r="AL82" s="158">
        <v>818</v>
      </c>
      <c r="AM82" s="158">
        <v>110</v>
      </c>
      <c r="AN82" s="349">
        <v>131232</v>
      </c>
      <c r="AO82" s="158">
        <v>260</v>
      </c>
      <c r="AP82" s="158">
        <v>115</v>
      </c>
      <c r="AQ82" s="158">
        <v>94</v>
      </c>
      <c r="AR82" s="158">
        <v>78</v>
      </c>
      <c r="AS82" s="158">
        <v>50</v>
      </c>
      <c r="AT82" s="158">
        <v>19</v>
      </c>
      <c r="AU82" s="158">
        <v>24</v>
      </c>
      <c r="AV82" s="158">
        <v>43</v>
      </c>
      <c r="AW82" s="349">
        <v>683</v>
      </c>
      <c r="AX82" s="158">
        <v>260</v>
      </c>
      <c r="AY82" s="158">
        <v>115</v>
      </c>
      <c r="AZ82" s="158">
        <v>94</v>
      </c>
      <c r="BA82" s="158">
        <v>78</v>
      </c>
      <c r="BB82" s="158">
        <v>50</v>
      </c>
      <c r="BC82" s="158">
        <v>19</v>
      </c>
      <c r="BD82" s="158">
        <v>24</v>
      </c>
      <c r="BE82" s="158">
        <v>43</v>
      </c>
      <c r="BF82" s="158">
        <v>0</v>
      </c>
      <c r="BG82" s="349">
        <v>683</v>
      </c>
      <c r="BH82" s="158">
        <v>260</v>
      </c>
      <c r="BI82" s="158">
        <v>78070</v>
      </c>
      <c r="BJ82" s="158">
        <v>23347</v>
      </c>
      <c r="BK82" s="158">
        <v>14138</v>
      </c>
      <c r="BL82" s="158">
        <v>8557</v>
      </c>
      <c r="BM82" s="158">
        <v>4110</v>
      </c>
      <c r="BN82" s="158">
        <v>1846</v>
      </c>
      <c r="BO82" s="158">
        <v>837</v>
      </c>
      <c r="BP82" s="158">
        <v>67</v>
      </c>
      <c r="BQ82" s="349">
        <v>131232</v>
      </c>
      <c r="BR82" s="158">
        <v>58</v>
      </c>
      <c r="BS82" s="158">
        <v>32417</v>
      </c>
      <c r="BT82" s="158">
        <v>7201</v>
      </c>
      <c r="BU82" s="158">
        <v>3720</v>
      </c>
      <c r="BV82" s="158">
        <v>1571</v>
      </c>
      <c r="BW82" s="158">
        <v>683</v>
      </c>
      <c r="BX82" s="158">
        <v>243</v>
      </c>
      <c r="BY82" s="158">
        <v>92</v>
      </c>
      <c r="BZ82" s="158">
        <v>7</v>
      </c>
      <c r="CA82" s="349">
        <v>45992</v>
      </c>
      <c r="CB82" s="158">
        <v>16</v>
      </c>
      <c r="CC82" s="158">
        <v>485</v>
      </c>
      <c r="CD82" s="158">
        <v>169</v>
      </c>
      <c r="CE82" s="158">
        <v>107</v>
      </c>
      <c r="CF82" s="158">
        <v>60</v>
      </c>
      <c r="CG82" s="158">
        <v>19</v>
      </c>
      <c r="CH82" s="158">
        <v>8</v>
      </c>
      <c r="CI82" s="158">
        <v>7</v>
      </c>
      <c r="CJ82" s="158">
        <v>0</v>
      </c>
      <c r="CK82" s="349">
        <v>871</v>
      </c>
      <c r="CL82" s="158">
        <v>8</v>
      </c>
      <c r="CM82" s="158">
        <v>125</v>
      </c>
      <c r="CN82" s="158">
        <v>52</v>
      </c>
      <c r="CO82" s="158">
        <v>56</v>
      </c>
      <c r="CP82" s="158">
        <v>48</v>
      </c>
      <c r="CQ82" s="158">
        <v>20</v>
      </c>
      <c r="CR82" s="158">
        <v>18</v>
      </c>
      <c r="CS82" s="158">
        <v>47</v>
      </c>
      <c r="CT82" s="158">
        <v>12</v>
      </c>
      <c r="CU82" s="349">
        <v>386</v>
      </c>
      <c r="CV82" s="158">
        <v>230</v>
      </c>
      <c r="CW82" s="158">
        <v>94</v>
      </c>
      <c r="CX82" s="158">
        <v>89</v>
      </c>
      <c r="CY82" s="158">
        <v>44</v>
      </c>
      <c r="CZ82" s="158">
        <v>19</v>
      </c>
      <c r="DA82" s="158">
        <v>9</v>
      </c>
      <c r="DB82" s="158">
        <v>5</v>
      </c>
      <c r="DC82" s="158">
        <v>2</v>
      </c>
      <c r="DD82" s="349">
        <v>492</v>
      </c>
      <c r="DE82" s="158">
        <v>2121</v>
      </c>
      <c r="DF82" s="158">
        <v>352</v>
      </c>
      <c r="DG82" s="158">
        <v>207</v>
      </c>
      <c r="DH82" s="158">
        <v>102</v>
      </c>
      <c r="DI82" s="158">
        <v>48</v>
      </c>
      <c r="DJ82" s="158">
        <v>30</v>
      </c>
      <c r="DK82" s="158">
        <v>14</v>
      </c>
      <c r="DL82" s="158">
        <v>3</v>
      </c>
      <c r="DM82" s="349">
        <v>2877</v>
      </c>
      <c r="DN82" s="158">
        <v>0</v>
      </c>
      <c r="DO82" s="158">
        <v>0</v>
      </c>
      <c r="DP82" s="158">
        <v>0</v>
      </c>
      <c r="DQ82" s="158">
        <v>0</v>
      </c>
      <c r="DR82" s="158">
        <v>0</v>
      </c>
      <c r="DS82" s="158">
        <v>0</v>
      </c>
      <c r="DT82" s="158">
        <v>0</v>
      </c>
      <c r="DU82" s="158">
        <v>0</v>
      </c>
      <c r="DV82" s="349">
        <v>0</v>
      </c>
      <c r="DW82" s="158">
        <v>503</v>
      </c>
      <c r="DX82" s="158">
        <v>64</v>
      </c>
      <c r="DY82" s="158">
        <v>39</v>
      </c>
      <c r="DZ82" s="158">
        <v>16</v>
      </c>
      <c r="EA82" s="158">
        <v>12</v>
      </c>
      <c r="EB82" s="158">
        <v>7</v>
      </c>
      <c r="EC82" s="158">
        <v>7</v>
      </c>
      <c r="ED82" s="158">
        <v>1</v>
      </c>
      <c r="EE82" s="349">
        <v>649</v>
      </c>
      <c r="EF82" s="158">
        <v>2624</v>
      </c>
      <c r="EG82" s="158">
        <v>416</v>
      </c>
      <c r="EH82" s="158">
        <v>246</v>
      </c>
      <c r="EI82" s="158">
        <v>118</v>
      </c>
      <c r="EJ82" s="158">
        <v>60</v>
      </c>
      <c r="EK82" s="158">
        <v>37</v>
      </c>
      <c r="EL82" s="158">
        <v>21</v>
      </c>
      <c r="EM82" s="158">
        <v>4</v>
      </c>
      <c r="EN82" s="349">
        <v>3526</v>
      </c>
      <c r="EO82" s="158">
        <v>1235</v>
      </c>
      <c r="EP82" s="158">
        <v>178</v>
      </c>
      <c r="EQ82" s="158">
        <v>118</v>
      </c>
      <c r="ER82" s="158">
        <v>54</v>
      </c>
      <c r="ES82" s="158">
        <v>40</v>
      </c>
      <c r="ET82" s="158">
        <v>19</v>
      </c>
      <c r="EU82" s="158">
        <v>12</v>
      </c>
      <c r="EV82" s="158">
        <v>3</v>
      </c>
      <c r="EW82" s="349">
        <v>1659</v>
      </c>
      <c r="EX82" s="158">
        <v>0</v>
      </c>
      <c r="EY82" s="158">
        <v>0</v>
      </c>
      <c r="EZ82" s="158">
        <v>0</v>
      </c>
      <c r="FA82" s="158">
        <v>0</v>
      </c>
      <c r="FB82" s="158">
        <v>0</v>
      </c>
      <c r="FC82" s="158">
        <v>0</v>
      </c>
      <c r="FD82" s="158">
        <v>0</v>
      </c>
      <c r="FE82" s="158">
        <v>0</v>
      </c>
      <c r="FF82" s="349">
        <v>0</v>
      </c>
      <c r="FG82" s="158">
        <v>0</v>
      </c>
      <c r="FH82" s="158">
        <v>0</v>
      </c>
      <c r="FI82" s="158">
        <v>0</v>
      </c>
      <c r="FJ82" s="158">
        <v>0</v>
      </c>
      <c r="FK82" s="158">
        <v>0</v>
      </c>
      <c r="FL82" s="158">
        <v>0</v>
      </c>
      <c r="FM82" s="158">
        <v>0</v>
      </c>
      <c r="FN82" s="158">
        <v>0</v>
      </c>
      <c r="FO82" s="349">
        <v>0</v>
      </c>
      <c r="FP82" s="158">
        <v>1235</v>
      </c>
      <c r="FQ82" s="158">
        <v>178</v>
      </c>
      <c r="FR82" s="158">
        <v>118</v>
      </c>
      <c r="FS82" s="158">
        <v>54</v>
      </c>
      <c r="FT82" s="158">
        <v>40</v>
      </c>
      <c r="FU82" s="158">
        <v>19</v>
      </c>
      <c r="FV82" s="158">
        <v>12</v>
      </c>
      <c r="FW82" s="158">
        <v>3</v>
      </c>
      <c r="FX82" s="349">
        <v>1659</v>
      </c>
      <c r="FY82" s="158">
        <v>178</v>
      </c>
      <c r="FZ82" s="158">
        <v>44514</v>
      </c>
      <c r="GA82" s="158">
        <v>15860</v>
      </c>
      <c r="GB82" s="158">
        <v>10215</v>
      </c>
      <c r="GC82" s="158">
        <v>6862</v>
      </c>
      <c r="GD82" s="158">
        <v>3376</v>
      </c>
      <c r="GE82" s="158">
        <v>1569</v>
      </c>
      <c r="GF82" s="158">
        <v>684</v>
      </c>
      <c r="GG82" s="158">
        <v>47</v>
      </c>
      <c r="GH82" s="349">
        <v>83305</v>
      </c>
      <c r="GI82" s="158">
        <v>82</v>
      </c>
      <c r="GJ82" s="158">
        <v>33556</v>
      </c>
      <c r="GK82" s="158">
        <v>7487</v>
      </c>
      <c r="GL82" s="158">
        <v>3923</v>
      </c>
      <c r="GM82" s="158">
        <v>1695</v>
      </c>
      <c r="GN82" s="158">
        <v>734</v>
      </c>
      <c r="GO82" s="158">
        <v>277</v>
      </c>
      <c r="GP82" s="158">
        <v>153</v>
      </c>
      <c r="GQ82" s="158">
        <v>20</v>
      </c>
      <c r="GR82" s="349">
        <v>47927</v>
      </c>
      <c r="GS82" s="158">
        <v>237.5</v>
      </c>
      <c r="GT82" s="158">
        <v>70020.5</v>
      </c>
      <c r="GU82" s="158">
        <v>21510</v>
      </c>
      <c r="GV82" s="158">
        <v>13172.25</v>
      </c>
      <c r="GW82" s="158">
        <v>8133.25</v>
      </c>
      <c r="GX82" s="158">
        <v>3930.5</v>
      </c>
      <c r="GY82" s="158">
        <v>1777.25</v>
      </c>
      <c r="GZ82" s="158">
        <v>792.25</v>
      </c>
      <c r="HA82" s="158">
        <v>59.75</v>
      </c>
      <c r="HB82" s="349">
        <v>119633.25</v>
      </c>
      <c r="HC82" s="395">
        <v>0</v>
      </c>
      <c r="HD82" s="396">
        <v>1</v>
      </c>
      <c r="HE82" s="396">
        <v>0</v>
      </c>
      <c r="HF82" s="396">
        <v>0</v>
      </c>
      <c r="HG82" s="396">
        <v>0</v>
      </c>
      <c r="HH82" s="396">
        <v>0</v>
      </c>
      <c r="HI82" s="396">
        <v>0</v>
      </c>
      <c r="HJ82" s="396">
        <v>0</v>
      </c>
      <c r="HK82" s="396">
        <v>0</v>
      </c>
      <c r="HL82" s="397">
        <v>1</v>
      </c>
      <c r="HM82" s="219">
        <v>131.9</v>
      </c>
      <c r="HN82" s="219">
        <v>46679.7</v>
      </c>
      <c r="HO82" s="219">
        <v>16730</v>
      </c>
      <c r="HP82" s="219">
        <v>11708.7</v>
      </c>
      <c r="HQ82" s="219">
        <v>8133.3</v>
      </c>
      <c r="HR82" s="219">
        <v>4803.8999999999996</v>
      </c>
      <c r="HS82" s="219">
        <v>2567.1</v>
      </c>
      <c r="HT82" s="219">
        <v>1320.4</v>
      </c>
      <c r="HU82" s="219">
        <v>119.5</v>
      </c>
      <c r="HV82" s="219">
        <v>92194.5</v>
      </c>
      <c r="HW82" s="457">
        <v>0</v>
      </c>
      <c r="HX82" s="219">
        <v>92194.5</v>
      </c>
      <c r="HY82" s="395">
        <v>237.5</v>
      </c>
      <c r="HZ82" s="219">
        <v>70020.5</v>
      </c>
      <c r="IA82" s="219">
        <v>21510</v>
      </c>
      <c r="IB82" s="219">
        <v>13172.25</v>
      </c>
      <c r="IC82" s="219">
        <v>8133.25</v>
      </c>
      <c r="ID82" s="219">
        <v>3930.5</v>
      </c>
      <c r="IE82" s="219">
        <v>1777.25</v>
      </c>
      <c r="IF82" s="219">
        <v>792.25</v>
      </c>
      <c r="IG82" s="219">
        <v>59.75</v>
      </c>
      <c r="IH82" s="219">
        <v>119633.25</v>
      </c>
      <c r="II82" s="395">
        <v>0</v>
      </c>
      <c r="IJ82" s="219">
        <v>1</v>
      </c>
      <c r="IK82" s="219">
        <v>0</v>
      </c>
      <c r="IL82" s="219">
        <v>0</v>
      </c>
      <c r="IM82" s="219">
        <v>0</v>
      </c>
      <c r="IN82" s="219">
        <v>0</v>
      </c>
      <c r="IO82" s="219">
        <v>0</v>
      </c>
      <c r="IP82" s="219">
        <v>0</v>
      </c>
      <c r="IQ82" s="219">
        <v>0</v>
      </c>
      <c r="IR82" s="219">
        <v>1</v>
      </c>
      <c r="IS82" s="395">
        <v>65.349999999999994</v>
      </c>
      <c r="IT82" s="219">
        <v>18996.03</v>
      </c>
      <c r="IU82" s="219">
        <v>1788.98</v>
      </c>
      <c r="IV82" s="219">
        <v>740.07</v>
      </c>
      <c r="IW82" s="219">
        <v>217.39</v>
      </c>
      <c r="IX82" s="219">
        <v>86.44</v>
      </c>
      <c r="IY82" s="219">
        <v>33.6</v>
      </c>
      <c r="IZ82" s="219">
        <v>4.9800000000000004</v>
      </c>
      <c r="JA82" s="219">
        <v>0</v>
      </c>
      <c r="JB82" s="219">
        <v>21932.84</v>
      </c>
      <c r="JC82" s="395">
        <v>95.6</v>
      </c>
      <c r="JD82" s="219">
        <v>34015.599999999999</v>
      </c>
      <c r="JE82" s="219">
        <v>15338.6</v>
      </c>
      <c r="JF82" s="219">
        <v>11050.8</v>
      </c>
      <c r="JG82" s="219">
        <v>7915.9</v>
      </c>
      <c r="JH82" s="219">
        <v>4698.3</v>
      </c>
      <c r="JI82" s="219">
        <v>2518.6</v>
      </c>
      <c r="JJ82" s="219">
        <v>1312.1</v>
      </c>
      <c r="JK82" s="219">
        <v>119.5</v>
      </c>
      <c r="JL82" s="219">
        <v>77065</v>
      </c>
      <c r="JM82" s="457">
        <v>0</v>
      </c>
      <c r="JN82" s="397">
        <v>77065</v>
      </c>
      <c r="JP82" s="460"/>
      <c r="JQ82" s="460"/>
      <c r="JR82" s="460"/>
      <c r="JS82" s="460"/>
      <c r="JT82" s="460"/>
      <c r="JU82" s="460"/>
      <c r="JV82" s="460"/>
      <c r="JW82" s="460"/>
      <c r="JX82" s="460"/>
      <c r="JY82" s="460"/>
      <c r="KA82" s="460"/>
      <c r="KB82" s="460"/>
    </row>
    <row r="83" spans="1:288" x14ac:dyDescent="0.2">
      <c r="A83" s="215" t="s">
        <v>445</v>
      </c>
      <c r="B83" s="216" t="s">
        <v>285</v>
      </c>
      <c r="C83" s="217" t="s">
        <v>286</v>
      </c>
      <c r="D83" s="218" t="s">
        <v>444</v>
      </c>
      <c r="E83" s="158">
        <v>6834</v>
      </c>
      <c r="F83" s="158">
        <v>16152</v>
      </c>
      <c r="G83" s="158">
        <v>13289</v>
      </c>
      <c r="H83" s="158">
        <v>6723</v>
      </c>
      <c r="I83" s="158">
        <v>4124</v>
      </c>
      <c r="J83" s="158">
        <v>2214</v>
      </c>
      <c r="K83" s="158">
        <v>1401</v>
      </c>
      <c r="L83" s="158">
        <v>70</v>
      </c>
      <c r="M83" s="349">
        <v>50807</v>
      </c>
      <c r="N83" s="158">
        <v>139</v>
      </c>
      <c r="O83" s="158">
        <v>184</v>
      </c>
      <c r="P83" s="158">
        <v>315</v>
      </c>
      <c r="Q83" s="158">
        <v>77</v>
      </c>
      <c r="R83" s="158">
        <v>34</v>
      </c>
      <c r="S83" s="158">
        <v>29</v>
      </c>
      <c r="T83" s="158">
        <v>15</v>
      </c>
      <c r="U83" s="158">
        <v>2</v>
      </c>
      <c r="V83" s="349">
        <v>795</v>
      </c>
      <c r="W83" s="158">
        <v>2</v>
      </c>
      <c r="X83" s="158">
        <v>1</v>
      </c>
      <c r="Y83" s="158">
        <v>0</v>
      </c>
      <c r="Z83" s="158">
        <v>0</v>
      </c>
      <c r="AA83" s="158">
        <v>0</v>
      </c>
      <c r="AB83" s="158">
        <v>0</v>
      </c>
      <c r="AC83" s="158">
        <v>0</v>
      </c>
      <c r="AD83" s="158">
        <v>0</v>
      </c>
      <c r="AE83" s="349">
        <v>3</v>
      </c>
      <c r="AF83" s="158">
        <v>6693</v>
      </c>
      <c r="AG83" s="158">
        <v>15967</v>
      </c>
      <c r="AH83" s="158">
        <v>12974</v>
      </c>
      <c r="AI83" s="158">
        <v>6646</v>
      </c>
      <c r="AJ83" s="158">
        <v>4090</v>
      </c>
      <c r="AK83" s="158">
        <v>2185</v>
      </c>
      <c r="AL83" s="158">
        <v>1386</v>
      </c>
      <c r="AM83" s="158">
        <v>68</v>
      </c>
      <c r="AN83" s="349">
        <v>50009</v>
      </c>
      <c r="AO83" s="158">
        <v>8</v>
      </c>
      <c r="AP83" s="158">
        <v>67</v>
      </c>
      <c r="AQ83" s="158">
        <v>74</v>
      </c>
      <c r="AR83" s="158">
        <v>53</v>
      </c>
      <c r="AS83" s="158">
        <v>49</v>
      </c>
      <c r="AT83" s="158">
        <v>24</v>
      </c>
      <c r="AU83" s="158">
        <v>48</v>
      </c>
      <c r="AV83" s="158">
        <v>16</v>
      </c>
      <c r="AW83" s="349">
        <v>339</v>
      </c>
      <c r="AX83" s="158">
        <v>8</v>
      </c>
      <c r="AY83" s="158">
        <v>67</v>
      </c>
      <c r="AZ83" s="158">
        <v>74</v>
      </c>
      <c r="BA83" s="158">
        <v>53</v>
      </c>
      <c r="BB83" s="158">
        <v>49</v>
      </c>
      <c r="BC83" s="158">
        <v>24</v>
      </c>
      <c r="BD83" s="158">
        <v>48</v>
      </c>
      <c r="BE83" s="158">
        <v>16</v>
      </c>
      <c r="BF83" s="158">
        <v>0</v>
      </c>
      <c r="BG83" s="349">
        <v>339</v>
      </c>
      <c r="BH83" s="158">
        <v>8</v>
      </c>
      <c r="BI83" s="158">
        <v>6752</v>
      </c>
      <c r="BJ83" s="158">
        <v>15974</v>
      </c>
      <c r="BK83" s="158">
        <v>12953</v>
      </c>
      <c r="BL83" s="158">
        <v>6642</v>
      </c>
      <c r="BM83" s="158">
        <v>4065</v>
      </c>
      <c r="BN83" s="158">
        <v>2209</v>
      </c>
      <c r="BO83" s="158">
        <v>1354</v>
      </c>
      <c r="BP83" s="158">
        <v>52</v>
      </c>
      <c r="BQ83" s="349">
        <v>50009</v>
      </c>
      <c r="BR83" s="158">
        <v>5</v>
      </c>
      <c r="BS83" s="158">
        <v>4015</v>
      </c>
      <c r="BT83" s="158">
        <v>6113</v>
      </c>
      <c r="BU83" s="158">
        <v>3991</v>
      </c>
      <c r="BV83" s="158">
        <v>1719</v>
      </c>
      <c r="BW83" s="158">
        <v>835</v>
      </c>
      <c r="BX83" s="158">
        <v>335</v>
      </c>
      <c r="BY83" s="158">
        <v>204</v>
      </c>
      <c r="BZ83" s="158">
        <v>3</v>
      </c>
      <c r="CA83" s="349">
        <v>17220</v>
      </c>
      <c r="CB83" s="158">
        <v>0</v>
      </c>
      <c r="CC83" s="158">
        <v>35</v>
      </c>
      <c r="CD83" s="158">
        <v>152</v>
      </c>
      <c r="CE83" s="158">
        <v>116</v>
      </c>
      <c r="CF83" s="158">
        <v>51</v>
      </c>
      <c r="CG83" s="158">
        <v>35</v>
      </c>
      <c r="CH83" s="158">
        <v>14</v>
      </c>
      <c r="CI83" s="158">
        <v>9</v>
      </c>
      <c r="CJ83" s="158">
        <v>0</v>
      </c>
      <c r="CK83" s="349">
        <v>412</v>
      </c>
      <c r="CL83" s="158">
        <v>1</v>
      </c>
      <c r="CM83" s="158">
        <v>14</v>
      </c>
      <c r="CN83" s="158">
        <v>14</v>
      </c>
      <c r="CO83" s="158">
        <v>14</v>
      </c>
      <c r="CP83" s="158">
        <v>7</v>
      </c>
      <c r="CQ83" s="158">
        <v>16</v>
      </c>
      <c r="CR83" s="158">
        <v>35</v>
      </c>
      <c r="CS83" s="158">
        <v>28</v>
      </c>
      <c r="CT83" s="158">
        <v>4</v>
      </c>
      <c r="CU83" s="349">
        <v>133</v>
      </c>
      <c r="CV83" s="158">
        <v>252</v>
      </c>
      <c r="CW83" s="158">
        <v>221</v>
      </c>
      <c r="CX83" s="158">
        <v>241</v>
      </c>
      <c r="CY83" s="158">
        <v>191</v>
      </c>
      <c r="CZ83" s="158">
        <v>118</v>
      </c>
      <c r="DA83" s="158">
        <v>68</v>
      </c>
      <c r="DB83" s="158">
        <v>69</v>
      </c>
      <c r="DC83" s="158">
        <v>8</v>
      </c>
      <c r="DD83" s="349">
        <v>1168</v>
      </c>
      <c r="DE83" s="158">
        <v>231</v>
      </c>
      <c r="DF83" s="158">
        <v>345</v>
      </c>
      <c r="DG83" s="158">
        <v>190</v>
      </c>
      <c r="DH83" s="158">
        <v>90</v>
      </c>
      <c r="DI83" s="158">
        <v>38</v>
      </c>
      <c r="DJ83" s="158">
        <v>24</v>
      </c>
      <c r="DK83" s="158">
        <v>17</v>
      </c>
      <c r="DL83" s="158">
        <v>1</v>
      </c>
      <c r="DM83" s="349">
        <v>936</v>
      </c>
      <c r="DN83" s="158">
        <v>24</v>
      </c>
      <c r="DO83" s="158">
        <v>46</v>
      </c>
      <c r="DP83" s="158">
        <v>32</v>
      </c>
      <c r="DQ83" s="158">
        <v>25</v>
      </c>
      <c r="DR83" s="158">
        <v>10</v>
      </c>
      <c r="DS83" s="158">
        <v>12</v>
      </c>
      <c r="DT83" s="158">
        <v>1</v>
      </c>
      <c r="DU83" s="158">
        <v>0</v>
      </c>
      <c r="DV83" s="349">
        <v>150</v>
      </c>
      <c r="DW83" s="158">
        <v>0</v>
      </c>
      <c r="DX83" s="158">
        <v>0</v>
      </c>
      <c r="DY83" s="158">
        <v>0</v>
      </c>
      <c r="DZ83" s="158">
        <v>0</v>
      </c>
      <c r="EA83" s="158">
        <v>0</v>
      </c>
      <c r="EB83" s="158">
        <v>0</v>
      </c>
      <c r="EC83" s="158">
        <v>0</v>
      </c>
      <c r="ED83" s="158">
        <v>0</v>
      </c>
      <c r="EE83" s="349">
        <v>0</v>
      </c>
      <c r="EF83" s="158">
        <v>255</v>
      </c>
      <c r="EG83" s="158">
        <v>391</v>
      </c>
      <c r="EH83" s="158">
        <v>222</v>
      </c>
      <c r="EI83" s="158">
        <v>115</v>
      </c>
      <c r="EJ83" s="158">
        <v>48</v>
      </c>
      <c r="EK83" s="158">
        <v>36</v>
      </c>
      <c r="EL83" s="158">
        <v>18</v>
      </c>
      <c r="EM83" s="158">
        <v>1</v>
      </c>
      <c r="EN83" s="349">
        <v>1086</v>
      </c>
      <c r="EO83" s="158">
        <v>124</v>
      </c>
      <c r="EP83" s="158">
        <v>175</v>
      </c>
      <c r="EQ83" s="158">
        <v>109</v>
      </c>
      <c r="ER83" s="158">
        <v>65</v>
      </c>
      <c r="ES83" s="158">
        <v>33</v>
      </c>
      <c r="ET83" s="158">
        <v>28</v>
      </c>
      <c r="EU83" s="158">
        <v>15</v>
      </c>
      <c r="EV83" s="158">
        <v>1</v>
      </c>
      <c r="EW83" s="349">
        <v>550</v>
      </c>
      <c r="EX83" s="158">
        <v>0</v>
      </c>
      <c r="EY83" s="158">
        <v>0</v>
      </c>
      <c r="EZ83" s="158">
        <v>0</v>
      </c>
      <c r="FA83" s="158">
        <v>0</v>
      </c>
      <c r="FB83" s="158">
        <v>0</v>
      </c>
      <c r="FC83" s="158">
        <v>0</v>
      </c>
      <c r="FD83" s="158">
        <v>0</v>
      </c>
      <c r="FE83" s="158">
        <v>0</v>
      </c>
      <c r="FF83" s="349">
        <v>0</v>
      </c>
      <c r="FG83" s="158">
        <v>18</v>
      </c>
      <c r="FH83" s="158">
        <v>37</v>
      </c>
      <c r="FI83" s="158">
        <v>22</v>
      </c>
      <c r="FJ83" s="158">
        <v>19</v>
      </c>
      <c r="FK83" s="158">
        <v>8</v>
      </c>
      <c r="FL83" s="158">
        <v>9</v>
      </c>
      <c r="FM83" s="158">
        <v>1</v>
      </c>
      <c r="FN83" s="158">
        <v>0</v>
      </c>
      <c r="FO83" s="349">
        <v>114</v>
      </c>
      <c r="FP83" s="158">
        <v>106</v>
      </c>
      <c r="FQ83" s="158">
        <v>138</v>
      </c>
      <c r="FR83" s="158">
        <v>87</v>
      </c>
      <c r="FS83" s="158">
        <v>46</v>
      </c>
      <c r="FT83" s="158">
        <v>25</v>
      </c>
      <c r="FU83" s="158">
        <v>19</v>
      </c>
      <c r="FV83" s="158">
        <v>14</v>
      </c>
      <c r="FW83" s="158">
        <v>1</v>
      </c>
      <c r="FX83" s="349">
        <v>436</v>
      </c>
      <c r="FY83" s="158">
        <v>2</v>
      </c>
      <c r="FZ83" s="158">
        <v>2664</v>
      </c>
      <c r="GA83" s="158">
        <v>9647</v>
      </c>
      <c r="GB83" s="158">
        <v>8800</v>
      </c>
      <c r="GC83" s="158">
        <v>4838</v>
      </c>
      <c r="GD83" s="158">
        <v>3168</v>
      </c>
      <c r="GE83" s="158">
        <v>1812</v>
      </c>
      <c r="GF83" s="158">
        <v>1111</v>
      </c>
      <c r="GG83" s="158">
        <v>45</v>
      </c>
      <c r="GH83" s="349">
        <v>32087</v>
      </c>
      <c r="GI83" s="158">
        <v>6</v>
      </c>
      <c r="GJ83" s="158">
        <v>4088</v>
      </c>
      <c r="GK83" s="158">
        <v>6327</v>
      </c>
      <c r="GL83" s="158">
        <v>4153</v>
      </c>
      <c r="GM83" s="158">
        <v>1804</v>
      </c>
      <c r="GN83" s="158">
        <v>897</v>
      </c>
      <c r="GO83" s="158">
        <v>397</v>
      </c>
      <c r="GP83" s="158">
        <v>243</v>
      </c>
      <c r="GQ83" s="158">
        <v>7</v>
      </c>
      <c r="GR83" s="349">
        <v>17922</v>
      </c>
      <c r="GS83" s="158">
        <v>6.25</v>
      </c>
      <c r="GT83" s="158">
        <v>5708.5</v>
      </c>
      <c r="GU83" s="158">
        <v>14353.75</v>
      </c>
      <c r="GV83" s="158">
        <v>11887.25</v>
      </c>
      <c r="GW83" s="158">
        <v>6170</v>
      </c>
      <c r="GX83" s="158">
        <v>3829</v>
      </c>
      <c r="GY83" s="158">
        <v>2091.75</v>
      </c>
      <c r="GZ83" s="158">
        <v>1285.25</v>
      </c>
      <c r="HA83" s="158">
        <v>49.25</v>
      </c>
      <c r="HB83" s="349">
        <v>45381</v>
      </c>
      <c r="HC83" s="395">
        <v>0</v>
      </c>
      <c r="HD83" s="396">
        <v>0</v>
      </c>
      <c r="HE83" s="396">
        <v>0.5</v>
      </c>
      <c r="HF83" s="396">
        <v>0</v>
      </c>
      <c r="HG83" s="396">
        <v>0</v>
      </c>
      <c r="HH83" s="396">
        <v>0</v>
      </c>
      <c r="HI83" s="396">
        <v>0</v>
      </c>
      <c r="HJ83" s="396">
        <v>0</v>
      </c>
      <c r="HK83" s="396">
        <v>0</v>
      </c>
      <c r="HL83" s="397">
        <v>0.5</v>
      </c>
      <c r="HM83" s="219">
        <v>3.5</v>
      </c>
      <c r="HN83" s="219">
        <v>3805.7</v>
      </c>
      <c r="HO83" s="219">
        <v>11163.6</v>
      </c>
      <c r="HP83" s="219">
        <v>10566.4</v>
      </c>
      <c r="HQ83" s="219">
        <v>6170</v>
      </c>
      <c r="HR83" s="219">
        <v>4679.8999999999996</v>
      </c>
      <c r="HS83" s="219">
        <v>3021.4</v>
      </c>
      <c r="HT83" s="219">
        <v>2142.1</v>
      </c>
      <c r="HU83" s="219">
        <v>98.5</v>
      </c>
      <c r="HV83" s="219">
        <v>41651.1</v>
      </c>
      <c r="HW83" s="457">
        <v>189.8</v>
      </c>
      <c r="HX83" s="219">
        <v>41840.9</v>
      </c>
      <c r="HY83" s="395">
        <v>6.25</v>
      </c>
      <c r="HZ83" s="219">
        <v>5708.5</v>
      </c>
      <c r="IA83" s="219">
        <v>14353.75</v>
      </c>
      <c r="IB83" s="219">
        <v>11887.25</v>
      </c>
      <c r="IC83" s="219">
        <v>6170</v>
      </c>
      <c r="ID83" s="219">
        <v>3829</v>
      </c>
      <c r="IE83" s="219">
        <v>2091.75</v>
      </c>
      <c r="IF83" s="219">
        <v>1285.25</v>
      </c>
      <c r="IG83" s="219">
        <v>49.25</v>
      </c>
      <c r="IH83" s="219">
        <v>45381</v>
      </c>
      <c r="II83" s="395">
        <v>0</v>
      </c>
      <c r="IJ83" s="219">
        <v>0</v>
      </c>
      <c r="IK83" s="219">
        <v>0.5</v>
      </c>
      <c r="IL83" s="219">
        <v>0</v>
      </c>
      <c r="IM83" s="219">
        <v>0</v>
      </c>
      <c r="IN83" s="219">
        <v>0</v>
      </c>
      <c r="IO83" s="219">
        <v>0</v>
      </c>
      <c r="IP83" s="219">
        <v>0</v>
      </c>
      <c r="IQ83" s="219">
        <v>0</v>
      </c>
      <c r="IR83" s="219">
        <v>0.5</v>
      </c>
      <c r="IS83" s="395">
        <v>3.63</v>
      </c>
      <c r="IT83" s="219">
        <v>2195.63</v>
      </c>
      <c r="IU83" s="219">
        <v>3141.42</v>
      </c>
      <c r="IV83" s="219">
        <v>1507.35</v>
      </c>
      <c r="IW83" s="219">
        <v>367.69</v>
      </c>
      <c r="IX83" s="219">
        <v>139.6</v>
      </c>
      <c r="IY83" s="219">
        <v>38.79</v>
      </c>
      <c r="IZ83" s="219">
        <v>12.76</v>
      </c>
      <c r="JA83" s="219">
        <v>0.44</v>
      </c>
      <c r="JB83" s="219">
        <v>7407.31</v>
      </c>
      <c r="JC83" s="395">
        <v>1.5</v>
      </c>
      <c r="JD83" s="219">
        <v>2341.9</v>
      </c>
      <c r="JE83" s="219">
        <v>8720.2999999999993</v>
      </c>
      <c r="JF83" s="219">
        <v>9226.6</v>
      </c>
      <c r="JG83" s="219">
        <v>5802.3</v>
      </c>
      <c r="JH83" s="219">
        <v>4509.3</v>
      </c>
      <c r="JI83" s="219">
        <v>2965.4</v>
      </c>
      <c r="JJ83" s="219">
        <v>2120.8000000000002</v>
      </c>
      <c r="JK83" s="219">
        <v>97.6</v>
      </c>
      <c r="JL83" s="219">
        <v>35785.699999999997</v>
      </c>
      <c r="JM83" s="457">
        <v>189.8</v>
      </c>
      <c r="JN83" s="397">
        <v>35975.5</v>
      </c>
      <c r="JP83" s="460"/>
      <c r="JQ83" s="460"/>
      <c r="JR83" s="460"/>
      <c r="JS83" s="460"/>
      <c r="JT83" s="460"/>
      <c r="JU83" s="460"/>
      <c r="JV83" s="460"/>
      <c r="JW83" s="460"/>
      <c r="JX83" s="460"/>
      <c r="JY83" s="460"/>
      <c r="KA83" s="460"/>
      <c r="KB83" s="460"/>
    </row>
    <row r="84" spans="1:288" x14ac:dyDescent="0.2">
      <c r="A84" s="215" t="s">
        <v>447</v>
      </c>
      <c r="B84" s="216" t="s">
        <v>291</v>
      </c>
      <c r="C84" s="217" t="s">
        <v>295</v>
      </c>
      <c r="D84" s="218" t="s">
        <v>446</v>
      </c>
      <c r="E84" s="158">
        <v>42196</v>
      </c>
      <c r="F84" s="158">
        <v>38187</v>
      </c>
      <c r="G84" s="158">
        <v>29578</v>
      </c>
      <c r="H84" s="158">
        <v>15735</v>
      </c>
      <c r="I84" s="158">
        <v>6539</v>
      </c>
      <c r="J84" s="158">
        <v>2391</v>
      </c>
      <c r="K84" s="158">
        <v>956</v>
      </c>
      <c r="L84" s="158">
        <v>139</v>
      </c>
      <c r="M84" s="349">
        <v>135721</v>
      </c>
      <c r="N84" s="158">
        <v>488</v>
      </c>
      <c r="O84" s="158">
        <v>329</v>
      </c>
      <c r="P84" s="158">
        <v>277</v>
      </c>
      <c r="Q84" s="158">
        <v>150</v>
      </c>
      <c r="R84" s="158">
        <v>53</v>
      </c>
      <c r="S84" s="158">
        <v>21</v>
      </c>
      <c r="T84" s="158">
        <v>7</v>
      </c>
      <c r="U84" s="158">
        <v>0</v>
      </c>
      <c r="V84" s="349">
        <v>1325</v>
      </c>
      <c r="W84" s="158">
        <v>0</v>
      </c>
      <c r="X84" s="158">
        <v>0</v>
      </c>
      <c r="Y84" s="158">
        <v>0</v>
      </c>
      <c r="Z84" s="158">
        <v>0</v>
      </c>
      <c r="AA84" s="158">
        <v>0</v>
      </c>
      <c r="AB84" s="158">
        <v>0</v>
      </c>
      <c r="AC84" s="158">
        <v>0</v>
      </c>
      <c r="AD84" s="158">
        <v>0</v>
      </c>
      <c r="AE84" s="349">
        <v>0</v>
      </c>
      <c r="AF84" s="158">
        <v>41708</v>
      </c>
      <c r="AG84" s="158">
        <v>37858</v>
      </c>
      <c r="AH84" s="158">
        <v>29301</v>
      </c>
      <c r="AI84" s="158">
        <v>15585</v>
      </c>
      <c r="AJ84" s="158">
        <v>6486</v>
      </c>
      <c r="AK84" s="158">
        <v>2370</v>
      </c>
      <c r="AL84" s="158">
        <v>949</v>
      </c>
      <c r="AM84" s="158">
        <v>139</v>
      </c>
      <c r="AN84" s="349">
        <v>134396</v>
      </c>
      <c r="AO84" s="158">
        <v>111</v>
      </c>
      <c r="AP84" s="158">
        <v>227</v>
      </c>
      <c r="AQ84" s="158">
        <v>191</v>
      </c>
      <c r="AR84" s="158">
        <v>140</v>
      </c>
      <c r="AS84" s="158">
        <v>62</v>
      </c>
      <c r="AT84" s="158">
        <v>42</v>
      </c>
      <c r="AU84" s="158">
        <v>33</v>
      </c>
      <c r="AV84" s="158">
        <v>21</v>
      </c>
      <c r="AW84" s="349">
        <v>827</v>
      </c>
      <c r="AX84" s="158">
        <v>111</v>
      </c>
      <c r="AY84" s="158">
        <v>227</v>
      </c>
      <c r="AZ84" s="158">
        <v>191</v>
      </c>
      <c r="BA84" s="158">
        <v>140</v>
      </c>
      <c r="BB84" s="158">
        <v>62</v>
      </c>
      <c r="BC84" s="158">
        <v>42</v>
      </c>
      <c r="BD84" s="158">
        <v>33</v>
      </c>
      <c r="BE84" s="158">
        <v>21</v>
      </c>
      <c r="BF84" s="158">
        <v>0</v>
      </c>
      <c r="BG84" s="349">
        <v>827</v>
      </c>
      <c r="BH84" s="158">
        <v>111</v>
      </c>
      <c r="BI84" s="158">
        <v>41824</v>
      </c>
      <c r="BJ84" s="158">
        <v>37822</v>
      </c>
      <c r="BK84" s="158">
        <v>29250</v>
      </c>
      <c r="BL84" s="158">
        <v>15507</v>
      </c>
      <c r="BM84" s="158">
        <v>6466</v>
      </c>
      <c r="BN84" s="158">
        <v>2361</v>
      </c>
      <c r="BO84" s="158">
        <v>937</v>
      </c>
      <c r="BP84" s="158">
        <v>118</v>
      </c>
      <c r="BQ84" s="349">
        <v>134396</v>
      </c>
      <c r="BR84" s="158">
        <v>20</v>
      </c>
      <c r="BS84" s="158">
        <v>19782</v>
      </c>
      <c r="BT84" s="158">
        <v>12116</v>
      </c>
      <c r="BU84" s="158">
        <v>7538</v>
      </c>
      <c r="BV84" s="158">
        <v>3191</v>
      </c>
      <c r="BW84" s="158">
        <v>996</v>
      </c>
      <c r="BX84" s="158">
        <v>374</v>
      </c>
      <c r="BY84" s="158">
        <v>122</v>
      </c>
      <c r="BZ84" s="158">
        <v>12</v>
      </c>
      <c r="CA84" s="349">
        <v>44151</v>
      </c>
      <c r="CB84" s="158">
        <v>3</v>
      </c>
      <c r="CC84" s="158">
        <v>314</v>
      </c>
      <c r="CD84" s="158">
        <v>348</v>
      </c>
      <c r="CE84" s="158">
        <v>212</v>
      </c>
      <c r="CF84" s="158">
        <v>109</v>
      </c>
      <c r="CG84" s="158">
        <v>36</v>
      </c>
      <c r="CH84" s="158">
        <v>13</v>
      </c>
      <c r="CI84" s="158">
        <v>6</v>
      </c>
      <c r="CJ84" s="158">
        <v>0</v>
      </c>
      <c r="CK84" s="349">
        <v>1041</v>
      </c>
      <c r="CL84" s="158">
        <v>1</v>
      </c>
      <c r="CM84" s="158">
        <v>25</v>
      </c>
      <c r="CN84" s="158">
        <v>27</v>
      </c>
      <c r="CO84" s="158">
        <v>26</v>
      </c>
      <c r="CP84" s="158">
        <v>21</v>
      </c>
      <c r="CQ84" s="158">
        <v>20</v>
      </c>
      <c r="CR84" s="158">
        <v>28</v>
      </c>
      <c r="CS84" s="158">
        <v>31</v>
      </c>
      <c r="CT84" s="158">
        <v>7</v>
      </c>
      <c r="CU84" s="349">
        <v>186</v>
      </c>
      <c r="CV84" s="158">
        <v>133</v>
      </c>
      <c r="CW84" s="158">
        <v>83</v>
      </c>
      <c r="CX84" s="158">
        <v>64</v>
      </c>
      <c r="CY84" s="158">
        <v>35</v>
      </c>
      <c r="CZ84" s="158">
        <v>18</v>
      </c>
      <c r="DA84" s="158">
        <v>5</v>
      </c>
      <c r="DB84" s="158">
        <v>5</v>
      </c>
      <c r="DC84" s="158">
        <v>1</v>
      </c>
      <c r="DD84" s="349">
        <v>344</v>
      </c>
      <c r="DE84" s="158">
        <v>1284</v>
      </c>
      <c r="DF84" s="158">
        <v>577</v>
      </c>
      <c r="DG84" s="158">
        <v>328</v>
      </c>
      <c r="DH84" s="158">
        <v>138</v>
      </c>
      <c r="DI84" s="158">
        <v>52</v>
      </c>
      <c r="DJ84" s="158">
        <v>17</v>
      </c>
      <c r="DK84" s="158">
        <v>7</v>
      </c>
      <c r="DL84" s="158">
        <v>8</v>
      </c>
      <c r="DM84" s="349">
        <v>2411</v>
      </c>
      <c r="DN84" s="158">
        <v>5</v>
      </c>
      <c r="DO84" s="158">
        <v>5</v>
      </c>
      <c r="DP84" s="158">
        <v>3</v>
      </c>
      <c r="DQ84" s="158">
        <v>1</v>
      </c>
      <c r="DR84" s="158">
        <v>0</v>
      </c>
      <c r="DS84" s="158">
        <v>3</v>
      </c>
      <c r="DT84" s="158">
        <v>0</v>
      </c>
      <c r="DU84" s="158">
        <v>0</v>
      </c>
      <c r="DV84" s="349">
        <v>17</v>
      </c>
      <c r="DW84" s="158">
        <v>179</v>
      </c>
      <c r="DX84" s="158">
        <v>81</v>
      </c>
      <c r="DY84" s="158">
        <v>60</v>
      </c>
      <c r="DZ84" s="158">
        <v>29</v>
      </c>
      <c r="EA84" s="158">
        <v>2</v>
      </c>
      <c r="EB84" s="158">
        <v>5</v>
      </c>
      <c r="EC84" s="158">
        <v>5</v>
      </c>
      <c r="ED84" s="158">
        <v>0</v>
      </c>
      <c r="EE84" s="349">
        <v>361</v>
      </c>
      <c r="EF84" s="158">
        <v>1468</v>
      </c>
      <c r="EG84" s="158">
        <v>663</v>
      </c>
      <c r="EH84" s="158">
        <v>391</v>
      </c>
      <c r="EI84" s="158">
        <v>168</v>
      </c>
      <c r="EJ84" s="158">
        <v>54</v>
      </c>
      <c r="EK84" s="158">
        <v>25</v>
      </c>
      <c r="EL84" s="158">
        <v>12</v>
      </c>
      <c r="EM84" s="158">
        <v>8</v>
      </c>
      <c r="EN84" s="349">
        <v>2789</v>
      </c>
      <c r="EO84" s="158">
        <v>672</v>
      </c>
      <c r="EP84" s="158">
        <v>312</v>
      </c>
      <c r="EQ84" s="158">
        <v>221</v>
      </c>
      <c r="ER84" s="158">
        <v>112</v>
      </c>
      <c r="ES84" s="158">
        <v>37</v>
      </c>
      <c r="ET84" s="158">
        <v>18</v>
      </c>
      <c r="EU84" s="158">
        <v>12</v>
      </c>
      <c r="EV84" s="158">
        <v>7</v>
      </c>
      <c r="EW84" s="349">
        <v>1391</v>
      </c>
      <c r="EX84" s="158">
        <v>0</v>
      </c>
      <c r="EY84" s="158">
        <v>0</v>
      </c>
      <c r="EZ84" s="158">
        <v>0</v>
      </c>
      <c r="FA84" s="158">
        <v>0</v>
      </c>
      <c r="FB84" s="158">
        <v>0</v>
      </c>
      <c r="FC84" s="158">
        <v>0</v>
      </c>
      <c r="FD84" s="158">
        <v>0</v>
      </c>
      <c r="FE84" s="158">
        <v>0</v>
      </c>
      <c r="FF84" s="349">
        <v>0</v>
      </c>
      <c r="FG84" s="158">
        <v>6</v>
      </c>
      <c r="FH84" s="158">
        <v>11</v>
      </c>
      <c r="FI84" s="158">
        <v>17</v>
      </c>
      <c r="FJ84" s="158">
        <v>5</v>
      </c>
      <c r="FK84" s="158">
        <v>1</v>
      </c>
      <c r="FL84" s="158">
        <v>1</v>
      </c>
      <c r="FM84" s="158">
        <v>1</v>
      </c>
      <c r="FN84" s="158">
        <v>0</v>
      </c>
      <c r="FO84" s="349">
        <v>42</v>
      </c>
      <c r="FP84" s="158">
        <v>666</v>
      </c>
      <c r="FQ84" s="158">
        <v>301</v>
      </c>
      <c r="FR84" s="158">
        <v>204</v>
      </c>
      <c r="FS84" s="158">
        <v>107</v>
      </c>
      <c r="FT84" s="158">
        <v>36</v>
      </c>
      <c r="FU84" s="158">
        <v>17</v>
      </c>
      <c r="FV84" s="158">
        <v>11</v>
      </c>
      <c r="FW84" s="158">
        <v>7</v>
      </c>
      <c r="FX84" s="349">
        <v>1349</v>
      </c>
      <c r="FY84" s="158">
        <v>87</v>
      </c>
      <c r="FZ84" s="158">
        <v>21519</v>
      </c>
      <c r="GA84" s="158">
        <v>25245</v>
      </c>
      <c r="GB84" s="158">
        <v>21411</v>
      </c>
      <c r="GC84" s="158">
        <v>12156</v>
      </c>
      <c r="GD84" s="158">
        <v>5412</v>
      </c>
      <c r="GE84" s="158">
        <v>1938</v>
      </c>
      <c r="GF84" s="158">
        <v>773</v>
      </c>
      <c r="GG84" s="158">
        <v>99</v>
      </c>
      <c r="GH84" s="349">
        <v>88640</v>
      </c>
      <c r="GI84" s="158">
        <v>24</v>
      </c>
      <c r="GJ84" s="158">
        <v>20305</v>
      </c>
      <c r="GK84" s="158">
        <v>12577</v>
      </c>
      <c r="GL84" s="158">
        <v>7839</v>
      </c>
      <c r="GM84" s="158">
        <v>3351</v>
      </c>
      <c r="GN84" s="158">
        <v>1054</v>
      </c>
      <c r="GO84" s="158">
        <v>423</v>
      </c>
      <c r="GP84" s="158">
        <v>164</v>
      </c>
      <c r="GQ84" s="158">
        <v>19</v>
      </c>
      <c r="GR84" s="349">
        <v>45756</v>
      </c>
      <c r="GS84" s="158">
        <v>104.75</v>
      </c>
      <c r="GT84" s="158">
        <v>36875.75</v>
      </c>
      <c r="GU84" s="158">
        <v>34731.75</v>
      </c>
      <c r="GV84" s="158">
        <v>27328.75</v>
      </c>
      <c r="GW84" s="158">
        <v>14685.75</v>
      </c>
      <c r="GX84" s="158">
        <v>6199</v>
      </c>
      <c r="GY84" s="158">
        <v>2252</v>
      </c>
      <c r="GZ84" s="158">
        <v>892</v>
      </c>
      <c r="HA84" s="158">
        <v>111.5</v>
      </c>
      <c r="HB84" s="349">
        <v>123181.25</v>
      </c>
      <c r="HC84" s="395">
        <v>0</v>
      </c>
      <c r="HD84" s="396">
        <v>0</v>
      </c>
      <c r="HE84" s="396">
        <v>0</v>
      </c>
      <c r="HF84" s="396">
        <v>0</v>
      </c>
      <c r="HG84" s="396">
        <v>0</v>
      </c>
      <c r="HH84" s="396">
        <v>0</v>
      </c>
      <c r="HI84" s="396">
        <v>0</v>
      </c>
      <c r="HJ84" s="396">
        <v>0</v>
      </c>
      <c r="HK84" s="396">
        <v>0</v>
      </c>
      <c r="HL84" s="397">
        <v>0</v>
      </c>
      <c r="HM84" s="219">
        <v>58.2</v>
      </c>
      <c r="HN84" s="219">
        <v>24583.8</v>
      </c>
      <c r="HO84" s="219">
        <v>27013.599999999999</v>
      </c>
      <c r="HP84" s="219">
        <v>24292.2</v>
      </c>
      <c r="HQ84" s="219">
        <v>14685.8</v>
      </c>
      <c r="HR84" s="219">
        <v>7576.6</v>
      </c>
      <c r="HS84" s="219">
        <v>3252.9</v>
      </c>
      <c r="HT84" s="219">
        <v>1486.7</v>
      </c>
      <c r="HU84" s="219">
        <v>223</v>
      </c>
      <c r="HV84" s="219">
        <v>103172.8</v>
      </c>
      <c r="HW84" s="457">
        <v>0</v>
      </c>
      <c r="HX84" s="219">
        <v>103172.8</v>
      </c>
      <c r="HY84" s="395">
        <v>104.75</v>
      </c>
      <c r="HZ84" s="219">
        <v>36875.75</v>
      </c>
      <c r="IA84" s="219">
        <v>34731.75</v>
      </c>
      <c r="IB84" s="219">
        <v>27328.75</v>
      </c>
      <c r="IC84" s="219">
        <v>14685.75</v>
      </c>
      <c r="ID84" s="219">
        <v>6199</v>
      </c>
      <c r="IE84" s="219">
        <v>2252</v>
      </c>
      <c r="IF84" s="219">
        <v>892</v>
      </c>
      <c r="IG84" s="219">
        <v>111.5</v>
      </c>
      <c r="IH84" s="219">
        <v>123181.25</v>
      </c>
      <c r="II84" s="395">
        <v>0</v>
      </c>
      <c r="IJ84" s="219">
        <v>0</v>
      </c>
      <c r="IK84" s="219">
        <v>0</v>
      </c>
      <c r="IL84" s="219">
        <v>0</v>
      </c>
      <c r="IM84" s="219">
        <v>0</v>
      </c>
      <c r="IN84" s="219">
        <v>0</v>
      </c>
      <c r="IO84" s="219">
        <v>0</v>
      </c>
      <c r="IP84" s="219">
        <v>0</v>
      </c>
      <c r="IQ84" s="219">
        <v>0</v>
      </c>
      <c r="IR84" s="219">
        <v>0</v>
      </c>
      <c r="IS84" s="395">
        <v>25.15</v>
      </c>
      <c r="IT84" s="219">
        <v>13185.44</v>
      </c>
      <c r="IU84" s="219">
        <v>6292.15</v>
      </c>
      <c r="IV84" s="219">
        <v>2550.25</v>
      </c>
      <c r="IW84" s="219">
        <v>706.16</v>
      </c>
      <c r="IX84" s="219">
        <v>148.16999999999999</v>
      </c>
      <c r="IY84" s="219">
        <v>39.51</v>
      </c>
      <c r="IZ84" s="219">
        <v>10.61</v>
      </c>
      <c r="JA84" s="219">
        <v>0</v>
      </c>
      <c r="JB84" s="219">
        <v>22957.439999999999</v>
      </c>
      <c r="JC84" s="395">
        <v>44.2</v>
      </c>
      <c r="JD84" s="219">
        <v>15793.5</v>
      </c>
      <c r="JE84" s="219">
        <v>22119.7</v>
      </c>
      <c r="JF84" s="219">
        <v>22025.3</v>
      </c>
      <c r="JG84" s="219">
        <v>13979.6</v>
      </c>
      <c r="JH84" s="219">
        <v>7395.5</v>
      </c>
      <c r="JI84" s="219">
        <v>3195.8</v>
      </c>
      <c r="JJ84" s="219">
        <v>1469</v>
      </c>
      <c r="JK84" s="219">
        <v>223</v>
      </c>
      <c r="JL84" s="219">
        <v>86245.6</v>
      </c>
      <c r="JM84" s="457">
        <v>0</v>
      </c>
      <c r="JN84" s="397">
        <v>86245.6</v>
      </c>
      <c r="JP84" s="460"/>
      <c r="JQ84" s="460"/>
      <c r="JR84" s="460"/>
      <c r="JS84" s="460"/>
      <c r="JT84" s="460"/>
      <c r="JU84" s="460"/>
      <c r="JV84" s="460"/>
      <c r="JW84" s="460"/>
      <c r="JX84" s="460"/>
      <c r="JY84" s="460"/>
      <c r="KA84" s="460"/>
      <c r="KB84" s="460"/>
    </row>
    <row r="85" spans="1:288" x14ac:dyDescent="0.2">
      <c r="A85" s="215" t="s">
        <v>86</v>
      </c>
      <c r="B85" s="216" t="s">
        <v>293</v>
      </c>
      <c r="C85" s="217" t="s">
        <v>302</v>
      </c>
      <c r="D85" s="218" t="s">
        <v>85</v>
      </c>
      <c r="E85" s="158">
        <v>143377</v>
      </c>
      <c r="F85" s="158">
        <v>30272</v>
      </c>
      <c r="G85" s="158">
        <v>28936</v>
      </c>
      <c r="H85" s="158">
        <v>19894</v>
      </c>
      <c r="I85" s="158">
        <v>9727</v>
      </c>
      <c r="J85" s="158">
        <v>3739</v>
      </c>
      <c r="K85" s="158">
        <v>2051</v>
      </c>
      <c r="L85" s="158">
        <v>260</v>
      </c>
      <c r="M85" s="349">
        <v>238256</v>
      </c>
      <c r="N85" s="158">
        <v>2335</v>
      </c>
      <c r="O85" s="158">
        <v>578</v>
      </c>
      <c r="P85" s="158">
        <v>656</v>
      </c>
      <c r="Q85" s="158">
        <v>660</v>
      </c>
      <c r="R85" s="158">
        <v>221</v>
      </c>
      <c r="S85" s="158">
        <v>77</v>
      </c>
      <c r="T85" s="158">
        <v>64</v>
      </c>
      <c r="U85" s="158">
        <v>38</v>
      </c>
      <c r="V85" s="349">
        <v>4629</v>
      </c>
      <c r="W85" s="158">
        <v>0</v>
      </c>
      <c r="X85" s="158">
        <v>0</v>
      </c>
      <c r="Y85" s="158">
        <v>0</v>
      </c>
      <c r="Z85" s="158">
        <v>0</v>
      </c>
      <c r="AA85" s="158">
        <v>0</v>
      </c>
      <c r="AB85" s="158">
        <v>0</v>
      </c>
      <c r="AC85" s="158">
        <v>0</v>
      </c>
      <c r="AD85" s="158">
        <v>0</v>
      </c>
      <c r="AE85" s="349">
        <v>0</v>
      </c>
      <c r="AF85" s="158">
        <v>141042</v>
      </c>
      <c r="AG85" s="158">
        <v>29694</v>
      </c>
      <c r="AH85" s="158">
        <v>28280</v>
      </c>
      <c r="AI85" s="158">
        <v>19234</v>
      </c>
      <c r="AJ85" s="158">
        <v>9506</v>
      </c>
      <c r="AK85" s="158">
        <v>3662</v>
      </c>
      <c r="AL85" s="158">
        <v>1987</v>
      </c>
      <c r="AM85" s="158">
        <v>222</v>
      </c>
      <c r="AN85" s="349">
        <v>233627</v>
      </c>
      <c r="AO85" s="158">
        <v>418</v>
      </c>
      <c r="AP85" s="158">
        <v>154</v>
      </c>
      <c r="AQ85" s="158">
        <v>204</v>
      </c>
      <c r="AR85" s="158">
        <v>135</v>
      </c>
      <c r="AS85" s="158">
        <v>114</v>
      </c>
      <c r="AT85" s="158">
        <v>49</v>
      </c>
      <c r="AU85" s="158">
        <v>42</v>
      </c>
      <c r="AV85" s="158">
        <v>74</v>
      </c>
      <c r="AW85" s="349">
        <v>1190</v>
      </c>
      <c r="AX85" s="158">
        <v>418</v>
      </c>
      <c r="AY85" s="158">
        <v>154</v>
      </c>
      <c r="AZ85" s="158">
        <v>204</v>
      </c>
      <c r="BA85" s="158">
        <v>135</v>
      </c>
      <c r="BB85" s="158">
        <v>114</v>
      </c>
      <c r="BC85" s="158">
        <v>49</v>
      </c>
      <c r="BD85" s="158">
        <v>42</v>
      </c>
      <c r="BE85" s="158">
        <v>74</v>
      </c>
      <c r="BF85" s="158">
        <v>0</v>
      </c>
      <c r="BG85" s="349">
        <v>1190</v>
      </c>
      <c r="BH85" s="158">
        <v>418</v>
      </c>
      <c r="BI85" s="158">
        <v>140778</v>
      </c>
      <c r="BJ85" s="158">
        <v>29744</v>
      </c>
      <c r="BK85" s="158">
        <v>28211</v>
      </c>
      <c r="BL85" s="158">
        <v>19213</v>
      </c>
      <c r="BM85" s="158">
        <v>9441</v>
      </c>
      <c r="BN85" s="158">
        <v>3655</v>
      </c>
      <c r="BO85" s="158">
        <v>2019</v>
      </c>
      <c r="BP85" s="158">
        <v>148</v>
      </c>
      <c r="BQ85" s="349">
        <v>233627</v>
      </c>
      <c r="BR85" s="158">
        <v>84</v>
      </c>
      <c r="BS85" s="158">
        <v>61413</v>
      </c>
      <c r="BT85" s="158">
        <v>9604</v>
      </c>
      <c r="BU85" s="158">
        <v>6869</v>
      </c>
      <c r="BV85" s="158">
        <v>3445</v>
      </c>
      <c r="BW85" s="158">
        <v>1543</v>
      </c>
      <c r="BX85" s="158">
        <v>539</v>
      </c>
      <c r="BY85" s="158">
        <v>258</v>
      </c>
      <c r="BZ85" s="158">
        <v>11</v>
      </c>
      <c r="CA85" s="349">
        <v>83766</v>
      </c>
      <c r="CB85" s="158">
        <v>10</v>
      </c>
      <c r="CC85" s="158">
        <v>970</v>
      </c>
      <c r="CD85" s="158">
        <v>275</v>
      </c>
      <c r="CE85" s="158">
        <v>235</v>
      </c>
      <c r="CF85" s="158">
        <v>150</v>
      </c>
      <c r="CG85" s="158">
        <v>57</v>
      </c>
      <c r="CH85" s="158">
        <v>35</v>
      </c>
      <c r="CI85" s="158">
        <v>10</v>
      </c>
      <c r="CJ85" s="158">
        <v>2</v>
      </c>
      <c r="CK85" s="349">
        <v>1744</v>
      </c>
      <c r="CL85" s="158">
        <v>14</v>
      </c>
      <c r="CM85" s="158">
        <v>118</v>
      </c>
      <c r="CN85" s="158">
        <v>41</v>
      </c>
      <c r="CO85" s="158">
        <v>44</v>
      </c>
      <c r="CP85" s="158">
        <v>32</v>
      </c>
      <c r="CQ85" s="158">
        <v>31</v>
      </c>
      <c r="CR85" s="158">
        <v>37</v>
      </c>
      <c r="CS85" s="158">
        <v>85</v>
      </c>
      <c r="CT85" s="158">
        <v>17</v>
      </c>
      <c r="CU85" s="349">
        <v>419</v>
      </c>
      <c r="CV85" s="158">
        <v>717</v>
      </c>
      <c r="CW85" s="158">
        <v>437</v>
      </c>
      <c r="CX85" s="158">
        <v>265</v>
      </c>
      <c r="CY85" s="158">
        <v>184</v>
      </c>
      <c r="CZ85" s="158">
        <v>103</v>
      </c>
      <c r="DA85" s="158">
        <v>46</v>
      </c>
      <c r="DB85" s="158">
        <v>33</v>
      </c>
      <c r="DC85" s="158">
        <v>11</v>
      </c>
      <c r="DD85" s="349">
        <v>1796</v>
      </c>
      <c r="DE85" s="158">
        <v>5072</v>
      </c>
      <c r="DF85" s="158">
        <v>731</v>
      </c>
      <c r="DG85" s="158">
        <v>471</v>
      </c>
      <c r="DH85" s="158">
        <v>300</v>
      </c>
      <c r="DI85" s="158">
        <v>144</v>
      </c>
      <c r="DJ85" s="158">
        <v>65</v>
      </c>
      <c r="DK85" s="158">
        <v>52</v>
      </c>
      <c r="DL85" s="158">
        <v>4</v>
      </c>
      <c r="DM85" s="349">
        <v>6839</v>
      </c>
      <c r="DN85" s="158">
        <v>0</v>
      </c>
      <c r="DO85" s="158">
        <v>0</v>
      </c>
      <c r="DP85" s="158">
        <v>0</v>
      </c>
      <c r="DQ85" s="158">
        <v>0</v>
      </c>
      <c r="DR85" s="158">
        <v>0</v>
      </c>
      <c r="DS85" s="158">
        <v>0</v>
      </c>
      <c r="DT85" s="158">
        <v>0</v>
      </c>
      <c r="DU85" s="158">
        <v>0</v>
      </c>
      <c r="DV85" s="349">
        <v>0</v>
      </c>
      <c r="DW85" s="158">
        <v>1083</v>
      </c>
      <c r="DX85" s="158">
        <v>120</v>
      </c>
      <c r="DY85" s="158">
        <v>110</v>
      </c>
      <c r="DZ85" s="158">
        <v>48</v>
      </c>
      <c r="EA85" s="158">
        <v>27</v>
      </c>
      <c r="EB85" s="158">
        <v>12</v>
      </c>
      <c r="EC85" s="158">
        <v>9</v>
      </c>
      <c r="ED85" s="158">
        <v>4</v>
      </c>
      <c r="EE85" s="349">
        <v>1413</v>
      </c>
      <c r="EF85" s="158">
        <v>6155</v>
      </c>
      <c r="EG85" s="158">
        <v>851</v>
      </c>
      <c r="EH85" s="158">
        <v>581</v>
      </c>
      <c r="EI85" s="158">
        <v>348</v>
      </c>
      <c r="EJ85" s="158">
        <v>171</v>
      </c>
      <c r="EK85" s="158">
        <v>77</v>
      </c>
      <c r="EL85" s="158">
        <v>61</v>
      </c>
      <c r="EM85" s="158">
        <v>8</v>
      </c>
      <c r="EN85" s="349">
        <v>8252</v>
      </c>
      <c r="EO85" s="158">
        <v>3394</v>
      </c>
      <c r="EP85" s="158">
        <v>407</v>
      </c>
      <c r="EQ85" s="158">
        <v>312</v>
      </c>
      <c r="ER85" s="158">
        <v>172</v>
      </c>
      <c r="ES85" s="158">
        <v>92</v>
      </c>
      <c r="ET85" s="158">
        <v>42</v>
      </c>
      <c r="EU85" s="158">
        <v>34</v>
      </c>
      <c r="EV85" s="158">
        <v>7</v>
      </c>
      <c r="EW85" s="349">
        <v>4460</v>
      </c>
      <c r="EX85" s="158">
        <v>0</v>
      </c>
      <c r="EY85" s="158">
        <v>0</v>
      </c>
      <c r="EZ85" s="158">
        <v>0</v>
      </c>
      <c r="FA85" s="158">
        <v>0</v>
      </c>
      <c r="FB85" s="158">
        <v>0</v>
      </c>
      <c r="FC85" s="158">
        <v>0</v>
      </c>
      <c r="FD85" s="158">
        <v>0</v>
      </c>
      <c r="FE85" s="158">
        <v>0</v>
      </c>
      <c r="FF85" s="349">
        <v>0</v>
      </c>
      <c r="FG85" s="158">
        <v>12</v>
      </c>
      <c r="FH85" s="158">
        <v>6</v>
      </c>
      <c r="FI85" s="158">
        <v>4</v>
      </c>
      <c r="FJ85" s="158">
        <v>1</v>
      </c>
      <c r="FK85" s="158">
        <v>1</v>
      </c>
      <c r="FL85" s="158">
        <v>1</v>
      </c>
      <c r="FM85" s="158">
        <v>0</v>
      </c>
      <c r="FN85" s="158">
        <v>2</v>
      </c>
      <c r="FO85" s="349">
        <v>27</v>
      </c>
      <c r="FP85" s="158">
        <v>3382</v>
      </c>
      <c r="FQ85" s="158">
        <v>401</v>
      </c>
      <c r="FR85" s="158">
        <v>308</v>
      </c>
      <c r="FS85" s="158">
        <v>171</v>
      </c>
      <c r="FT85" s="158">
        <v>91</v>
      </c>
      <c r="FU85" s="158">
        <v>41</v>
      </c>
      <c r="FV85" s="158">
        <v>34</v>
      </c>
      <c r="FW85" s="158">
        <v>5</v>
      </c>
      <c r="FX85" s="349">
        <v>4433</v>
      </c>
      <c r="FY85" s="158">
        <v>310</v>
      </c>
      <c r="FZ85" s="158">
        <v>77184</v>
      </c>
      <c r="GA85" s="158">
        <v>19694</v>
      </c>
      <c r="GB85" s="158">
        <v>20951</v>
      </c>
      <c r="GC85" s="158">
        <v>15535</v>
      </c>
      <c r="GD85" s="158">
        <v>7781</v>
      </c>
      <c r="GE85" s="158">
        <v>3030</v>
      </c>
      <c r="GF85" s="158">
        <v>1656</v>
      </c>
      <c r="GG85" s="158">
        <v>114</v>
      </c>
      <c r="GH85" s="349">
        <v>146255</v>
      </c>
      <c r="GI85" s="158">
        <v>108</v>
      </c>
      <c r="GJ85" s="158">
        <v>63594</v>
      </c>
      <c r="GK85" s="158">
        <v>10050</v>
      </c>
      <c r="GL85" s="158">
        <v>7260</v>
      </c>
      <c r="GM85" s="158">
        <v>3678</v>
      </c>
      <c r="GN85" s="158">
        <v>1660</v>
      </c>
      <c r="GO85" s="158">
        <v>625</v>
      </c>
      <c r="GP85" s="158">
        <v>363</v>
      </c>
      <c r="GQ85" s="158">
        <v>34</v>
      </c>
      <c r="GR85" s="349">
        <v>87372</v>
      </c>
      <c r="GS85" s="158">
        <v>387.5</v>
      </c>
      <c r="GT85" s="158">
        <v>125659.75</v>
      </c>
      <c r="GU85" s="158">
        <v>27308.75</v>
      </c>
      <c r="GV85" s="158">
        <v>26467</v>
      </c>
      <c r="GW85" s="158">
        <v>18320.75</v>
      </c>
      <c r="GX85" s="158">
        <v>9038</v>
      </c>
      <c r="GY85" s="158">
        <v>3498</v>
      </c>
      <c r="GZ85" s="158">
        <v>1913.5</v>
      </c>
      <c r="HA85" s="158">
        <v>138.25</v>
      </c>
      <c r="HB85" s="349">
        <v>212731.5</v>
      </c>
      <c r="HC85" s="395">
        <v>0</v>
      </c>
      <c r="HD85" s="396">
        <v>0.38</v>
      </c>
      <c r="HE85" s="396">
        <v>0</v>
      </c>
      <c r="HF85" s="396">
        <v>0</v>
      </c>
      <c r="HG85" s="396">
        <v>0</v>
      </c>
      <c r="HH85" s="396">
        <v>0</v>
      </c>
      <c r="HI85" s="396">
        <v>0</v>
      </c>
      <c r="HJ85" s="396">
        <v>0</v>
      </c>
      <c r="HK85" s="396">
        <v>0</v>
      </c>
      <c r="HL85" s="397">
        <v>0.38</v>
      </c>
      <c r="HM85" s="219">
        <v>215.3</v>
      </c>
      <c r="HN85" s="219">
        <v>83772.899999999994</v>
      </c>
      <c r="HO85" s="219">
        <v>21240.1</v>
      </c>
      <c r="HP85" s="219">
        <v>23526.2</v>
      </c>
      <c r="HQ85" s="219">
        <v>18320.8</v>
      </c>
      <c r="HR85" s="219">
        <v>11046.4</v>
      </c>
      <c r="HS85" s="219">
        <v>5052.7</v>
      </c>
      <c r="HT85" s="219">
        <v>3189.2</v>
      </c>
      <c r="HU85" s="219">
        <v>276.5</v>
      </c>
      <c r="HV85" s="219">
        <v>166640.1</v>
      </c>
      <c r="HW85" s="457">
        <v>0</v>
      </c>
      <c r="HX85" s="219">
        <v>166640.1</v>
      </c>
      <c r="HY85" s="395">
        <v>387.5</v>
      </c>
      <c r="HZ85" s="219">
        <v>125659.75</v>
      </c>
      <c r="IA85" s="219">
        <v>27308.75</v>
      </c>
      <c r="IB85" s="219">
        <v>26467</v>
      </c>
      <c r="IC85" s="219">
        <v>18320.75</v>
      </c>
      <c r="ID85" s="219">
        <v>9038</v>
      </c>
      <c r="IE85" s="219">
        <v>3498</v>
      </c>
      <c r="IF85" s="219">
        <v>1913.5</v>
      </c>
      <c r="IG85" s="219">
        <v>138.25</v>
      </c>
      <c r="IH85" s="219">
        <v>212731.5</v>
      </c>
      <c r="II85" s="395">
        <v>0</v>
      </c>
      <c r="IJ85" s="219">
        <v>0.38</v>
      </c>
      <c r="IK85" s="219">
        <v>0</v>
      </c>
      <c r="IL85" s="219">
        <v>0</v>
      </c>
      <c r="IM85" s="219">
        <v>0</v>
      </c>
      <c r="IN85" s="219">
        <v>0</v>
      </c>
      <c r="IO85" s="219">
        <v>0</v>
      </c>
      <c r="IP85" s="219">
        <v>0</v>
      </c>
      <c r="IQ85" s="219">
        <v>0</v>
      </c>
      <c r="IR85" s="219">
        <v>0.38</v>
      </c>
      <c r="IS85" s="395">
        <v>116.41</v>
      </c>
      <c r="IT85" s="219">
        <v>40287.26</v>
      </c>
      <c r="IU85" s="219">
        <v>3097.75</v>
      </c>
      <c r="IV85" s="219">
        <v>1546.44</v>
      </c>
      <c r="IW85" s="219">
        <v>646</v>
      </c>
      <c r="IX85" s="219">
        <v>229.24</v>
      </c>
      <c r="IY85" s="219">
        <v>56.51</v>
      </c>
      <c r="IZ85" s="219">
        <v>18.34</v>
      </c>
      <c r="JA85" s="219">
        <v>0</v>
      </c>
      <c r="JB85" s="219">
        <v>45997.95</v>
      </c>
      <c r="JC85" s="395">
        <v>150.6</v>
      </c>
      <c r="JD85" s="219">
        <v>56914.7</v>
      </c>
      <c r="JE85" s="219">
        <v>18830.8</v>
      </c>
      <c r="JF85" s="219">
        <v>22151.599999999999</v>
      </c>
      <c r="JG85" s="219">
        <v>17674.8</v>
      </c>
      <c r="JH85" s="219">
        <v>10766.3</v>
      </c>
      <c r="JI85" s="219">
        <v>4971</v>
      </c>
      <c r="JJ85" s="219">
        <v>3158.6</v>
      </c>
      <c r="JK85" s="219">
        <v>276.5</v>
      </c>
      <c r="JL85" s="219">
        <v>134894.9</v>
      </c>
      <c r="JM85" s="457">
        <v>0</v>
      </c>
      <c r="JN85" s="397">
        <v>134894.9</v>
      </c>
      <c r="JP85" s="460"/>
      <c r="JQ85" s="460"/>
      <c r="JR85" s="460"/>
      <c r="JS85" s="460"/>
      <c r="JT85" s="460"/>
      <c r="JU85" s="460"/>
      <c r="JV85" s="460"/>
      <c r="JW85" s="460"/>
      <c r="JX85" s="460"/>
      <c r="JY85" s="460"/>
      <c r="KA85" s="460"/>
      <c r="KB85" s="460"/>
    </row>
    <row r="86" spans="1:288" x14ac:dyDescent="0.2">
      <c r="A86" s="215" t="s">
        <v>449</v>
      </c>
      <c r="B86" s="216" t="s">
        <v>289</v>
      </c>
      <c r="C86" s="217" t="s">
        <v>109</v>
      </c>
      <c r="D86" s="218" t="s">
        <v>448</v>
      </c>
      <c r="E86" s="158">
        <v>4076</v>
      </c>
      <c r="F86" s="158">
        <v>13096</v>
      </c>
      <c r="G86" s="158">
        <v>31452</v>
      </c>
      <c r="H86" s="158">
        <v>43259</v>
      </c>
      <c r="I86" s="158">
        <v>22373</v>
      </c>
      <c r="J86" s="158">
        <v>9750</v>
      </c>
      <c r="K86" s="158">
        <v>6810</v>
      </c>
      <c r="L86" s="158">
        <v>949</v>
      </c>
      <c r="M86" s="349">
        <v>131765</v>
      </c>
      <c r="N86" s="158">
        <v>159</v>
      </c>
      <c r="O86" s="158">
        <v>702</v>
      </c>
      <c r="P86" s="158">
        <v>447</v>
      </c>
      <c r="Q86" s="158">
        <v>450</v>
      </c>
      <c r="R86" s="158">
        <v>309</v>
      </c>
      <c r="S86" s="158">
        <v>203</v>
      </c>
      <c r="T86" s="158">
        <v>110</v>
      </c>
      <c r="U86" s="158">
        <v>23</v>
      </c>
      <c r="V86" s="349">
        <v>2403</v>
      </c>
      <c r="W86" s="158">
        <v>0</v>
      </c>
      <c r="X86" s="158">
        <v>0</v>
      </c>
      <c r="Y86" s="158">
        <v>0</v>
      </c>
      <c r="Z86" s="158">
        <v>0</v>
      </c>
      <c r="AA86" s="158">
        <v>0</v>
      </c>
      <c r="AB86" s="158">
        <v>0</v>
      </c>
      <c r="AC86" s="158">
        <v>0</v>
      </c>
      <c r="AD86" s="158">
        <v>0</v>
      </c>
      <c r="AE86" s="349">
        <v>0</v>
      </c>
      <c r="AF86" s="158">
        <v>3917</v>
      </c>
      <c r="AG86" s="158">
        <v>12394</v>
      </c>
      <c r="AH86" s="158">
        <v>31005</v>
      </c>
      <c r="AI86" s="158">
        <v>42809</v>
      </c>
      <c r="AJ86" s="158">
        <v>22064</v>
      </c>
      <c r="AK86" s="158">
        <v>9547</v>
      </c>
      <c r="AL86" s="158">
        <v>6700</v>
      </c>
      <c r="AM86" s="158">
        <v>926</v>
      </c>
      <c r="AN86" s="349">
        <v>129362</v>
      </c>
      <c r="AO86" s="158">
        <v>2</v>
      </c>
      <c r="AP86" s="158">
        <v>9</v>
      </c>
      <c r="AQ86" s="158">
        <v>93</v>
      </c>
      <c r="AR86" s="158">
        <v>376</v>
      </c>
      <c r="AS86" s="158">
        <v>184</v>
      </c>
      <c r="AT86" s="158">
        <v>79</v>
      </c>
      <c r="AU86" s="158">
        <v>61</v>
      </c>
      <c r="AV86" s="158">
        <v>25</v>
      </c>
      <c r="AW86" s="349">
        <v>829</v>
      </c>
      <c r="AX86" s="158">
        <v>2</v>
      </c>
      <c r="AY86" s="158">
        <v>9</v>
      </c>
      <c r="AZ86" s="158">
        <v>93</v>
      </c>
      <c r="BA86" s="158">
        <v>376</v>
      </c>
      <c r="BB86" s="158">
        <v>184</v>
      </c>
      <c r="BC86" s="158">
        <v>79</v>
      </c>
      <c r="BD86" s="158">
        <v>61</v>
      </c>
      <c r="BE86" s="158">
        <v>25</v>
      </c>
      <c r="BF86" s="158">
        <v>0</v>
      </c>
      <c r="BG86" s="349">
        <v>829</v>
      </c>
      <c r="BH86" s="158">
        <v>2</v>
      </c>
      <c r="BI86" s="158">
        <v>3924</v>
      </c>
      <c r="BJ86" s="158">
        <v>12478</v>
      </c>
      <c r="BK86" s="158">
        <v>31288</v>
      </c>
      <c r="BL86" s="158">
        <v>42617</v>
      </c>
      <c r="BM86" s="158">
        <v>21959</v>
      </c>
      <c r="BN86" s="158">
        <v>9529</v>
      </c>
      <c r="BO86" s="158">
        <v>6664</v>
      </c>
      <c r="BP86" s="158">
        <v>901</v>
      </c>
      <c r="BQ86" s="349">
        <v>129362</v>
      </c>
      <c r="BR86" s="158">
        <v>1</v>
      </c>
      <c r="BS86" s="158">
        <v>1547</v>
      </c>
      <c r="BT86" s="158">
        <v>4086</v>
      </c>
      <c r="BU86" s="158">
        <v>9395</v>
      </c>
      <c r="BV86" s="158">
        <v>8431</v>
      </c>
      <c r="BW86" s="158">
        <v>4256</v>
      </c>
      <c r="BX86" s="158">
        <v>1499</v>
      </c>
      <c r="BY86" s="158">
        <v>723</v>
      </c>
      <c r="BZ86" s="158">
        <v>53</v>
      </c>
      <c r="CA86" s="349">
        <v>29991</v>
      </c>
      <c r="CB86" s="158">
        <v>0</v>
      </c>
      <c r="CC86" s="158">
        <v>24</v>
      </c>
      <c r="CD86" s="158">
        <v>102</v>
      </c>
      <c r="CE86" s="158">
        <v>305</v>
      </c>
      <c r="CF86" s="158">
        <v>449</v>
      </c>
      <c r="CG86" s="158">
        <v>235</v>
      </c>
      <c r="CH86" s="158">
        <v>69</v>
      </c>
      <c r="CI86" s="158">
        <v>60</v>
      </c>
      <c r="CJ86" s="158">
        <v>5</v>
      </c>
      <c r="CK86" s="349">
        <v>1249</v>
      </c>
      <c r="CL86" s="158">
        <v>0</v>
      </c>
      <c r="CM86" s="158">
        <v>3</v>
      </c>
      <c r="CN86" s="158">
        <v>2</v>
      </c>
      <c r="CO86" s="158">
        <v>13</v>
      </c>
      <c r="CP86" s="158">
        <v>17</v>
      </c>
      <c r="CQ86" s="158">
        <v>20</v>
      </c>
      <c r="CR86" s="158">
        <v>15</v>
      </c>
      <c r="CS86" s="158">
        <v>49</v>
      </c>
      <c r="CT86" s="158">
        <v>18</v>
      </c>
      <c r="CU86" s="349">
        <v>137</v>
      </c>
      <c r="CV86" s="158">
        <v>9</v>
      </c>
      <c r="CW86" s="158">
        <v>14</v>
      </c>
      <c r="CX86" s="158">
        <v>56</v>
      </c>
      <c r="CY86" s="158">
        <v>86</v>
      </c>
      <c r="CZ86" s="158">
        <v>71</v>
      </c>
      <c r="DA86" s="158">
        <v>32</v>
      </c>
      <c r="DB86" s="158">
        <v>13</v>
      </c>
      <c r="DC86" s="158">
        <v>0</v>
      </c>
      <c r="DD86" s="349">
        <v>281</v>
      </c>
      <c r="DE86" s="158">
        <v>84</v>
      </c>
      <c r="DF86" s="158">
        <v>434</v>
      </c>
      <c r="DG86" s="158">
        <v>452</v>
      </c>
      <c r="DH86" s="158">
        <v>319</v>
      </c>
      <c r="DI86" s="158">
        <v>188</v>
      </c>
      <c r="DJ86" s="158">
        <v>75</v>
      </c>
      <c r="DK86" s="158">
        <v>100</v>
      </c>
      <c r="DL86" s="158">
        <v>17</v>
      </c>
      <c r="DM86" s="349">
        <v>1669</v>
      </c>
      <c r="DN86" s="158">
        <v>0</v>
      </c>
      <c r="DO86" s="158">
        <v>0</v>
      </c>
      <c r="DP86" s="158">
        <v>0</v>
      </c>
      <c r="DQ86" s="158">
        <v>0</v>
      </c>
      <c r="DR86" s="158">
        <v>0</v>
      </c>
      <c r="DS86" s="158">
        <v>0</v>
      </c>
      <c r="DT86" s="158">
        <v>0</v>
      </c>
      <c r="DU86" s="158">
        <v>0</v>
      </c>
      <c r="DV86" s="349">
        <v>0</v>
      </c>
      <c r="DW86" s="158">
        <v>2</v>
      </c>
      <c r="DX86" s="158">
        <v>32</v>
      </c>
      <c r="DY86" s="158">
        <v>36</v>
      </c>
      <c r="DZ86" s="158">
        <v>28</v>
      </c>
      <c r="EA86" s="158">
        <v>18</v>
      </c>
      <c r="EB86" s="158">
        <v>5</v>
      </c>
      <c r="EC86" s="158">
        <v>0</v>
      </c>
      <c r="ED86" s="158">
        <v>1</v>
      </c>
      <c r="EE86" s="349">
        <v>122</v>
      </c>
      <c r="EF86" s="158">
        <v>86</v>
      </c>
      <c r="EG86" s="158">
        <v>466</v>
      </c>
      <c r="EH86" s="158">
        <v>488</v>
      </c>
      <c r="EI86" s="158">
        <v>347</v>
      </c>
      <c r="EJ86" s="158">
        <v>206</v>
      </c>
      <c r="EK86" s="158">
        <v>80</v>
      </c>
      <c r="EL86" s="158">
        <v>100</v>
      </c>
      <c r="EM86" s="158">
        <v>18</v>
      </c>
      <c r="EN86" s="349">
        <v>1791</v>
      </c>
      <c r="EO86" s="158">
        <v>10</v>
      </c>
      <c r="EP86" s="158">
        <v>52</v>
      </c>
      <c r="EQ86" s="158">
        <v>56</v>
      </c>
      <c r="ER86" s="158">
        <v>39</v>
      </c>
      <c r="ES86" s="158">
        <v>25</v>
      </c>
      <c r="ET86" s="158">
        <v>10</v>
      </c>
      <c r="EU86" s="158">
        <v>13</v>
      </c>
      <c r="EV86" s="158">
        <v>6</v>
      </c>
      <c r="EW86" s="349">
        <v>211</v>
      </c>
      <c r="EX86" s="158">
        <v>0</v>
      </c>
      <c r="EY86" s="158">
        <v>0</v>
      </c>
      <c r="EZ86" s="158">
        <v>0</v>
      </c>
      <c r="FA86" s="158">
        <v>0</v>
      </c>
      <c r="FB86" s="158">
        <v>0</v>
      </c>
      <c r="FC86" s="158">
        <v>0</v>
      </c>
      <c r="FD86" s="158">
        <v>0</v>
      </c>
      <c r="FE86" s="158">
        <v>0</v>
      </c>
      <c r="FF86" s="349">
        <v>0</v>
      </c>
      <c r="FG86" s="158">
        <v>1</v>
      </c>
      <c r="FH86" s="158">
        <v>1</v>
      </c>
      <c r="FI86" s="158">
        <v>5</v>
      </c>
      <c r="FJ86" s="158">
        <v>12</v>
      </c>
      <c r="FK86" s="158">
        <v>18</v>
      </c>
      <c r="FL86" s="158">
        <v>7</v>
      </c>
      <c r="FM86" s="158">
        <v>9</v>
      </c>
      <c r="FN86" s="158">
        <v>5</v>
      </c>
      <c r="FO86" s="349">
        <v>58</v>
      </c>
      <c r="FP86" s="158">
        <v>9</v>
      </c>
      <c r="FQ86" s="158">
        <v>51</v>
      </c>
      <c r="FR86" s="158">
        <v>51</v>
      </c>
      <c r="FS86" s="158">
        <v>27</v>
      </c>
      <c r="FT86" s="158">
        <v>7</v>
      </c>
      <c r="FU86" s="158">
        <v>3</v>
      </c>
      <c r="FV86" s="158">
        <v>4</v>
      </c>
      <c r="FW86" s="158">
        <v>1</v>
      </c>
      <c r="FX86" s="349">
        <v>153</v>
      </c>
      <c r="FY86" s="158">
        <v>1</v>
      </c>
      <c r="FZ86" s="158">
        <v>2348</v>
      </c>
      <c r="GA86" s="158">
        <v>8256</v>
      </c>
      <c r="GB86" s="158">
        <v>21539</v>
      </c>
      <c r="GC86" s="158">
        <v>33692</v>
      </c>
      <c r="GD86" s="158">
        <v>17430</v>
      </c>
      <c r="GE86" s="158">
        <v>7941</v>
      </c>
      <c r="GF86" s="158">
        <v>5832</v>
      </c>
      <c r="GG86" s="158">
        <v>824</v>
      </c>
      <c r="GH86" s="349">
        <v>97863</v>
      </c>
      <c r="GI86" s="158">
        <v>1</v>
      </c>
      <c r="GJ86" s="158">
        <v>1576</v>
      </c>
      <c r="GK86" s="158">
        <v>4222</v>
      </c>
      <c r="GL86" s="158">
        <v>9749</v>
      </c>
      <c r="GM86" s="158">
        <v>8925</v>
      </c>
      <c r="GN86" s="158">
        <v>4529</v>
      </c>
      <c r="GO86" s="158">
        <v>1588</v>
      </c>
      <c r="GP86" s="158">
        <v>832</v>
      </c>
      <c r="GQ86" s="158">
        <v>77</v>
      </c>
      <c r="GR86" s="349">
        <v>31499</v>
      </c>
      <c r="GS86" s="158">
        <v>1.75</v>
      </c>
      <c r="GT86" s="158">
        <v>3530.75</v>
      </c>
      <c r="GU86" s="158">
        <v>11446</v>
      </c>
      <c r="GV86" s="158">
        <v>28874.5</v>
      </c>
      <c r="GW86" s="158">
        <v>40402.5</v>
      </c>
      <c r="GX86" s="158">
        <v>20835.25</v>
      </c>
      <c r="GY86" s="158">
        <v>9132</v>
      </c>
      <c r="GZ86" s="158">
        <v>6443.75</v>
      </c>
      <c r="HA86" s="158">
        <v>878</v>
      </c>
      <c r="HB86" s="349">
        <v>121544.5</v>
      </c>
      <c r="HC86" s="395">
        <v>0</v>
      </c>
      <c r="HD86" s="396">
        <v>5</v>
      </c>
      <c r="HE86" s="396">
        <v>0</v>
      </c>
      <c r="HF86" s="396">
        <v>0</v>
      </c>
      <c r="HG86" s="396">
        <v>0</v>
      </c>
      <c r="HH86" s="396">
        <v>0</v>
      </c>
      <c r="HI86" s="396">
        <v>0</v>
      </c>
      <c r="HJ86" s="396">
        <v>0</v>
      </c>
      <c r="HK86" s="396">
        <v>0</v>
      </c>
      <c r="HL86" s="397">
        <v>5</v>
      </c>
      <c r="HM86" s="219">
        <v>1</v>
      </c>
      <c r="HN86" s="219">
        <v>2350.5</v>
      </c>
      <c r="HO86" s="219">
        <v>8902.4</v>
      </c>
      <c r="HP86" s="219">
        <v>25666.2</v>
      </c>
      <c r="HQ86" s="219">
        <v>40402.5</v>
      </c>
      <c r="HR86" s="219">
        <v>25465.3</v>
      </c>
      <c r="HS86" s="219">
        <v>13190.7</v>
      </c>
      <c r="HT86" s="219">
        <v>10739.6</v>
      </c>
      <c r="HU86" s="219">
        <v>1756</v>
      </c>
      <c r="HV86" s="219">
        <v>128474.2</v>
      </c>
      <c r="HW86" s="457">
        <v>0</v>
      </c>
      <c r="HX86" s="219">
        <v>128474.2</v>
      </c>
      <c r="HY86" s="395">
        <v>1.75</v>
      </c>
      <c r="HZ86" s="219">
        <v>3530.75</v>
      </c>
      <c r="IA86" s="219">
        <v>11446</v>
      </c>
      <c r="IB86" s="219">
        <v>28874.5</v>
      </c>
      <c r="IC86" s="219">
        <v>40402.5</v>
      </c>
      <c r="ID86" s="219">
        <v>20835.25</v>
      </c>
      <c r="IE86" s="219">
        <v>9132</v>
      </c>
      <c r="IF86" s="219">
        <v>6443.75</v>
      </c>
      <c r="IG86" s="219">
        <v>878</v>
      </c>
      <c r="IH86" s="219">
        <v>121544.5</v>
      </c>
      <c r="II86" s="395">
        <v>0</v>
      </c>
      <c r="IJ86" s="219">
        <v>5</v>
      </c>
      <c r="IK86" s="219">
        <v>0</v>
      </c>
      <c r="IL86" s="219">
        <v>0</v>
      </c>
      <c r="IM86" s="219">
        <v>0</v>
      </c>
      <c r="IN86" s="219">
        <v>0</v>
      </c>
      <c r="IO86" s="219">
        <v>0</v>
      </c>
      <c r="IP86" s="219">
        <v>0</v>
      </c>
      <c r="IQ86" s="219">
        <v>0</v>
      </c>
      <c r="IR86" s="219">
        <v>5</v>
      </c>
      <c r="IS86" s="395">
        <v>1.75</v>
      </c>
      <c r="IT86" s="219">
        <v>1209.79</v>
      </c>
      <c r="IU86" s="219">
        <v>3881.93</v>
      </c>
      <c r="IV86" s="219">
        <v>6620.54</v>
      </c>
      <c r="IW86" s="219">
        <v>5891.04</v>
      </c>
      <c r="IX86" s="219">
        <v>2133.16</v>
      </c>
      <c r="IY86" s="219">
        <v>453.59</v>
      </c>
      <c r="IZ86" s="219">
        <v>129.4</v>
      </c>
      <c r="JA86" s="219">
        <v>7.56</v>
      </c>
      <c r="JB86" s="219">
        <v>20328.759999999998</v>
      </c>
      <c r="JC86" s="395">
        <v>0</v>
      </c>
      <c r="JD86" s="219">
        <v>1544</v>
      </c>
      <c r="JE86" s="219">
        <v>5883.2</v>
      </c>
      <c r="JF86" s="219">
        <v>19781.3</v>
      </c>
      <c r="JG86" s="219">
        <v>34511.5</v>
      </c>
      <c r="JH86" s="219">
        <v>22858.1</v>
      </c>
      <c r="JI86" s="219">
        <v>12535.5</v>
      </c>
      <c r="JJ86" s="219">
        <v>10523.9</v>
      </c>
      <c r="JK86" s="219">
        <v>1740.9</v>
      </c>
      <c r="JL86" s="219">
        <v>109378.4</v>
      </c>
      <c r="JM86" s="457">
        <v>0</v>
      </c>
      <c r="JN86" s="397">
        <v>109378.4</v>
      </c>
      <c r="JP86" s="460"/>
      <c r="JQ86" s="460"/>
      <c r="JR86" s="460"/>
      <c r="JS86" s="460"/>
      <c r="JT86" s="460"/>
      <c r="JU86" s="460"/>
      <c r="JV86" s="460"/>
      <c r="JW86" s="460"/>
      <c r="JX86" s="460"/>
      <c r="JY86" s="460"/>
      <c r="KA86" s="460"/>
      <c r="KB86" s="460"/>
    </row>
    <row r="87" spans="1:288" x14ac:dyDescent="0.2">
      <c r="A87" s="215" t="s">
        <v>451</v>
      </c>
      <c r="B87" s="216" t="s">
        <v>285</v>
      </c>
      <c r="C87" s="217" t="s">
        <v>56</v>
      </c>
      <c r="D87" s="436" t="s">
        <v>450</v>
      </c>
      <c r="E87" s="158">
        <v>4462</v>
      </c>
      <c r="F87" s="158">
        <v>10851</v>
      </c>
      <c r="G87" s="158">
        <v>7482</v>
      </c>
      <c r="H87" s="158">
        <v>6689</v>
      </c>
      <c r="I87" s="158">
        <v>4377</v>
      </c>
      <c r="J87" s="158">
        <v>1952</v>
      </c>
      <c r="K87" s="158">
        <v>668</v>
      </c>
      <c r="L87" s="158">
        <v>81</v>
      </c>
      <c r="M87" s="349">
        <v>36562</v>
      </c>
      <c r="N87" s="158">
        <v>191</v>
      </c>
      <c r="O87" s="158">
        <v>139</v>
      </c>
      <c r="P87" s="158">
        <v>121</v>
      </c>
      <c r="Q87" s="158">
        <v>159</v>
      </c>
      <c r="R87" s="158">
        <v>153</v>
      </c>
      <c r="S87" s="158">
        <v>60</v>
      </c>
      <c r="T87" s="158">
        <v>27</v>
      </c>
      <c r="U87" s="158">
        <v>3</v>
      </c>
      <c r="V87" s="349">
        <v>853</v>
      </c>
      <c r="W87" s="158">
        <v>3</v>
      </c>
      <c r="X87" s="158">
        <v>0</v>
      </c>
      <c r="Y87" s="158">
        <v>0</v>
      </c>
      <c r="Z87" s="158">
        <v>1</v>
      </c>
      <c r="AA87" s="158">
        <v>0</v>
      </c>
      <c r="AB87" s="158">
        <v>0</v>
      </c>
      <c r="AC87" s="158">
        <v>0</v>
      </c>
      <c r="AD87" s="158">
        <v>0</v>
      </c>
      <c r="AE87" s="349">
        <v>4</v>
      </c>
      <c r="AF87" s="158">
        <v>4268</v>
      </c>
      <c r="AG87" s="158">
        <v>10712</v>
      </c>
      <c r="AH87" s="158">
        <v>7361</v>
      </c>
      <c r="AI87" s="158">
        <v>6529</v>
      </c>
      <c r="AJ87" s="158">
        <v>4224</v>
      </c>
      <c r="AK87" s="158">
        <v>1892</v>
      </c>
      <c r="AL87" s="158">
        <v>641</v>
      </c>
      <c r="AM87" s="158">
        <v>78</v>
      </c>
      <c r="AN87" s="349">
        <v>35705</v>
      </c>
      <c r="AO87" s="158">
        <v>8</v>
      </c>
      <c r="AP87" s="158">
        <v>42</v>
      </c>
      <c r="AQ87" s="158">
        <v>45</v>
      </c>
      <c r="AR87" s="158">
        <v>40</v>
      </c>
      <c r="AS87" s="158">
        <v>29</v>
      </c>
      <c r="AT87" s="158">
        <v>13</v>
      </c>
      <c r="AU87" s="158">
        <v>14</v>
      </c>
      <c r="AV87" s="158">
        <v>4</v>
      </c>
      <c r="AW87" s="349">
        <v>195</v>
      </c>
      <c r="AX87" s="158">
        <v>8</v>
      </c>
      <c r="AY87" s="158">
        <v>42</v>
      </c>
      <c r="AZ87" s="158">
        <v>45</v>
      </c>
      <c r="BA87" s="158">
        <v>40</v>
      </c>
      <c r="BB87" s="158">
        <v>29</v>
      </c>
      <c r="BC87" s="158">
        <v>13</v>
      </c>
      <c r="BD87" s="158">
        <v>14</v>
      </c>
      <c r="BE87" s="158">
        <v>4</v>
      </c>
      <c r="BF87" s="158">
        <v>0</v>
      </c>
      <c r="BG87" s="349">
        <v>195</v>
      </c>
      <c r="BH87" s="158">
        <v>8</v>
      </c>
      <c r="BI87" s="158">
        <v>4302</v>
      </c>
      <c r="BJ87" s="158">
        <v>10715</v>
      </c>
      <c r="BK87" s="158">
        <v>7356</v>
      </c>
      <c r="BL87" s="158">
        <v>6518</v>
      </c>
      <c r="BM87" s="158">
        <v>4208</v>
      </c>
      <c r="BN87" s="158">
        <v>1893</v>
      </c>
      <c r="BO87" s="158">
        <v>631</v>
      </c>
      <c r="BP87" s="158">
        <v>74</v>
      </c>
      <c r="BQ87" s="349">
        <v>35705</v>
      </c>
      <c r="BR87" s="158">
        <v>5</v>
      </c>
      <c r="BS87" s="158">
        <v>2374</v>
      </c>
      <c r="BT87" s="158">
        <v>3766</v>
      </c>
      <c r="BU87" s="158">
        <v>1893</v>
      </c>
      <c r="BV87" s="158">
        <v>1292</v>
      </c>
      <c r="BW87" s="158">
        <v>631</v>
      </c>
      <c r="BX87" s="158">
        <v>221</v>
      </c>
      <c r="BY87" s="158">
        <v>76</v>
      </c>
      <c r="BZ87" s="158">
        <v>7</v>
      </c>
      <c r="CA87" s="349">
        <v>10265</v>
      </c>
      <c r="CB87" s="158">
        <v>0</v>
      </c>
      <c r="CC87" s="158">
        <v>31</v>
      </c>
      <c r="CD87" s="158">
        <v>98</v>
      </c>
      <c r="CE87" s="158">
        <v>62</v>
      </c>
      <c r="CF87" s="158">
        <v>48</v>
      </c>
      <c r="CG87" s="158">
        <v>36</v>
      </c>
      <c r="CH87" s="158">
        <v>15</v>
      </c>
      <c r="CI87" s="158">
        <v>3</v>
      </c>
      <c r="CJ87" s="158">
        <v>0</v>
      </c>
      <c r="CK87" s="349">
        <v>293</v>
      </c>
      <c r="CL87" s="158">
        <v>0</v>
      </c>
      <c r="CM87" s="158">
        <v>3</v>
      </c>
      <c r="CN87" s="158">
        <v>5</v>
      </c>
      <c r="CO87" s="158">
        <v>3</v>
      </c>
      <c r="CP87" s="158">
        <v>3</v>
      </c>
      <c r="CQ87" s="158">
        <v>6</v>
      </c>
      <c r="CR87" s="158">
        <v>14</v>
      </c>
      <c r="CS87" s="158">
        <v>6</v>
      </c>
      <c r="CT87" s="158">
        <v>2</v>
      </c>
      <c r="CU87" s="349">
        <v>42</v>
      </c>
      <c r="CV87" s="158">
        <v>20</v>
      </c>
      <c r="CW87" s="158">
        <v>25</v>
      </c>
      <c r="CX87" s="158">
        <v>24</v>
      </c>
      <c r="CY87" s="158">
        <v>20</v>
      </c>
      <c r="CZ87" s="158">
        <v>16</v>
      </c>
      <c r="DA87" s="158">
        <v>16</v>
      </c>
      <c r="DB87" s="158">
        <v>5</v>
      </c>
      <c r="DC87" s="158">
        <v>8</v>
      </c>
      <c r="DD87" s="349">
        <v>134</v>
      </c>
      <c r="DE87" s="158">
        <v>68</v>
      </c>
      <c r="DF87" s="158">
        <v>112</v>
      </c>
      <c r="DG87" s="158">
        <v>87</v>
      </c>
      <c r="DH87" s="158">
        <v>68</v>
      </c>
      <c r="DI87" s="158">
        <v>29</v>
      </c>
      <c r="DJ87" s="158">
        <v>12</v>
      </c>
      <c r="DK87" s="158">
        <v>9</v>
      </c>
      <c r="DL87" s="158">
        <v>3</v>
      </c>
      <c r="DM87" s="349">
        <v>388</v>
      </c>
      <c r="DN87" s="158">
        <v>19</v>
      </c>
      <c r="DO87" s="158">
        <v>44</v>
      </c>
      <c r="DP87" s="158">
        <v>27</v>
      </c>
      <c r="DQ87" s="158">
        <v>13</v>
      </c>
      <c r="DR87" s="158">
        <v>16</v>
      </c>
      <c r="DS87" s="158">
        <v>6</v>
      </c>
      <c r="DT87" s="158">
        <v>0</v>
      </c>
      <c r="DU87" s="158">
        <v>0</v>
      </c>
      <c r="DV87" s="349">
        <v>125</v>
      </c>
      <c r="DW87" s="158">
        <v>20</v>
      </c>
      <c r="DX87" s="158">
        <v>27</v>
      </c>
      <c r="DY87" s="158">
        <v>16</v>
      </c>
      <c r="DZ87" s="158">
        <v>21</v>
      </c>
      <c r="EA87" s="158">
        <v>13</v>
      </c>
      <c r="EB87" s="158">
        <v>9</v>
      </c>
      <c r="EC87" s="158">
        <v>1</v>
      </c>
      <c r="ED87" s="158">
        <v>0</v>
      </c>
      <c r="EE87" s="349">
        <v>107</v>
      </c>
      <c r="EF87" s="158">
        <v>107</v>
      </c>
      <c r="EG87" s="158">
        <v>183</v>
      </c>
      <c r="EH87" s="158">
        <v>130</v>
      </c>
      <c r="EI87" s="158">
        <v>102</v>
      </c>
      <c r="EJ87" s="158">
        <v>58</v>
      </c>
      <c r="EK87" s="158">
        <v>27</v>
      </c>
      <c r="EL87" s="158">
        <v>10</v>
      </c>
      <c r="EM87" s="158">
        <v>3</v>
      </c>
      <c r="EN87" s="349">
        <v>620</v>
      </c>
      <c r="EO87" s="158">
        <v>45</v>
      </c>
      <c r="EP87" s="158">
        <v>71</v>
      </c>
      <c r="EQ87" s="158">
        <v>47</v>
      </c>
      <c r="ER87" s="158">
        <v>54</v>
      </c>
      <c r="ES87" s="158">
        <v>26</v>
      </c>
      <c r="ET87" s="158">
        <v>13</v>
      </c>
      <c r="EU87" s="158">
        <v>4</v>
      </c>
      <c r="EV87" s="158">
        <v>3</v>
      </c>
      <c r="EW87" s="349">
        <v>263</v>
      </c>
      <c r="EX87" s="158">
        <v>0</v>
      </c>
      <c r="EY87" s="158">
        <v>0</v>
      </c>
      <c r="EZ87" s="158">
        <v>0</v>
      </c>
      <c r="FA87" s="158">
        <v>0</v>
      </c>
      <c r="FB87" s="158">
        <v>0</v>
      </c>
      <c r="FC87" s="158">
        <v>0</v>
      </c>
      <c r="FD87" s="158">
        <v>0</v>
      </c>
      <c r="FE87" s="158">
        <v>0</v>
      </c>
      <c r="FF87" s="349">
        <v>0</v>
      </c>
      <c r="FG87" s="158">
        <v>0</v>
      </c>
      <c r="FH87" s="158">
        <v>5</v>
      </c>
      <c r="FI87" s="158">
        <v>9</v>
      </c>
      <c r="FJ87" s="158">
        <v>0</v>
      </c>
      <c r="FK87" s="158">
        <v>3</v>
      </c>
      <c r="FL87" s="158">
        <v>2</v>
      </c>
      <c r="FM87" s="158">
        <v>0</v>
      </c>
      <c r="FN87" s="158">
        <v>0</v>
      </c>
      <c r="FO87" s="349">
        <v>19</v>
      </c>
      <c r="FP87" s="158">
        <v>45</v>
      </c>
      <c r="FQ87" s="158">
        <v>66</v>
      </c>
      <c r="FR87" s="158">
        <v>38</v>
      </c>
      <c r="FS87" s="158">
        <v>54</v>
      </c>
      <c r="FT87" s="158">
        <v>23</v>
      </c>
      <c r="FU87" s="158">
        <v>11</v>
      </c>
      <c r="FV87" s="158">
        <v>4</v>
      </c>
      <c r="FW87" s="158">
        <v>3</v>
      </c>
      <c r="FX87" s="349">
        <v>244</v>
      </c>
      <c r="FY87" s="158">
        <v>3</v>
      </c>
      <c r="FZ87" s="158">
        <v>1853</v>
      </c>
      <c r="GA87" s="158">
        <v>6774</v>
      </c>
      <c r="GB87" s="158">
        <v>5355</v>
      </c>
      <c r="GC87" s="158">
        <v>5139</v>
      </c>
      <c r="GD87" s="158">
        <v>3504</v>
      </c>
      <c r="GE87" s="158">
        <v>1627</v>
      </c>
      <c r="GF87" s="158">
        <v>545</v>
      </c>
      <c r="GG87" s="158">
        <v>65</v>
      </c>
      <c r="GH87" s="349">
        <v>24865</v>
      </c>
      <c r="GI87" s="158">
        <v>5</v>
      </c>
      <c r="GJ87" s="158">
        <v>2449</v>
      </c>
      <c r="GK87" s="158">
        <v>3941</v>
      </c>
      <c r="GL87" s="158">
        <v>2001</v>
      </c>
      <c r="GM87" s="158">
        <v>1379</v>
      </c>
      <c r="GN87" s="158">
        <v>704</v>
      </c>
      <c r="GO87" s="158">
        <v>266</v>
      </c>
      <c r="GP87" s="158">
        <v>86</v>
      </c>
      <c r="GQ87" s="158">
        <v>9</v>
      </c>
      <c r="GR87" s="349">
        <v>10840</v>
      </c>
      <c r="GS87" s="158">
        <v>6.75</v>
      </c>
      <c r="GT87" s="158">
        <v>3689.25</v>
      </c>
      <c r="GU87" s="158">
        <v>9720.9</v>
      </c>
      <c r="GV87" s="158">
        <v>6854.85</v>
      </c>
      <c r="GW87" s="158">
        <v>6178.9</v>
      </c>
      <c r="GX87" s="158">
        <v>4031.35</v>
      </c>
      <c r="GY87" s="158">
        <v>1826.8</v>
      </c>
      <c r="GZ87" s="158">
        <v>608.75</v>
      </c>
      <c r="HA87" s="158">
        <v>71.25</v>
      </c>
      <c r="HB87" s="349">
        <v>32988.800000000003</v>
      </c>
      <c r="HC87" s="395">
        <v>0</v>
      </c>
      <c r="HD87" s="396">
        <v>3.63</v>
      </c>
      <c r="HE87" s="396">
        <v>0.88</v>
      </c>
      <c r="HF87" s="396">
        <v>0.88</v>
      </c>
      <c r="HG87" s="396">
        <v>0</v>
      </c>
      <c r="HH87" s="396">
        <v>0</v>
      </c>
      <c r="HI87" s="396">
        <v>0</v>
      </c>
      <c r="HJ87" s="396">
        <v>0</v>
      </c>
      <c r="HK87" s="396">
        <v>0</v>
      </c>
      <c r="HL87" s="397">
        <v>5.39</v>
      </c>
      <c r="HM87" s="219">
        <v>3.8</v>
      </c>
      <c r="HN87" s="219">
        <v>2457.1</v>
      </c>
      <c r="HO87" s="219">
        <v>7560</v>
      </c>
      <c r="HP87" s="219">
        <v>6092.4</v>
      </c>
      <c r="HQ87" s="219">
        <v>6178.9</v>
      </c>
      <c r="HR87" s="219">
        <v>4927.2</v>
      </c>
      <c r="HS87" s="219">
        <v>2638.7</v>
      </c>
      <c r="HT87" s="219">
        <v>1014.6</v>
      </c>
      <c r="HU87" s="219">
        <v>142.5</v>
      </c>
      <c r="HV87" s="219">
        <v>31015.200000000001</v>
      </c>
      <c r="HW87" s="457">
        <v>0</v>
      </c>
      <c r="HX87" s="219">
        <v>31015.200000000001</v>
      </c>
      <c r="HY87" s="395">
        <v>6.75</v>
      </c>
      <c r="HZ87" s="219">
        <v>3689.25</v>
      </c>
      <c r="IA87" s="219">
        <v>9720.9</v>
      </c>
      <c r="IB87" s="219">
        <v>6854.85</v>
      </c>
      <c r="IC87" s="219">
        <v>6178.9</v>
      </c>
      <c r="ID87" s="219">
        <v>4031.35</v>
      </c>
      <c r="IE87" s="219">
        <v>1826.8</v>
      </c>
      <c r="IF87" s="219">
        <v>608.75</v>
      </c>
      <c r="IG87" s="219">
        <v>71.25</v>
      </c>
      <c r="IH87" s="219">
        <v>32988.800000000003</v>
      </c>
      <c r="II87" s="395">
        <v>0</v>
      </c>
      <c r="IJ87" s="219">
        <v>3.63</v>
      </c>
      <c r="IK87" s="219">
        <v>0.88</v>
      </c>
      <c r="IL87" s="219">
        <v>0.88</v>
      </c>
      <c r="IM87" s="219">
        <v>0</v>
      </c>
      <c r="IN87" s="219">
        <v>0</v>
      </c>
      <c r="IO87" s="219">
        <v>0</v>
      </c>
      <c r="IP87" s="219">
        <v>0</v>
      </c>
      <c r="IQ87" s="219">
        <v>0</v>
      </c>
      <c r="IR87" s="219">
        <v>5.39</v>
      </c>
      <c r="IS87" s="395">
        <v>2.88</v>
      </c>
      <c r="IT87" s="219">
        <v>963.85</v>
      </c>
      <c r="IU87" s="219">
        <v>1584.07</v>
      </c>
      <c r="IV87" s="219">
        <v>461.55</v>
      </c>
      <c r="IW87" s="219">
        <v>220.92</v>
      </c>
      <c r="IX87" s="219">
        <v>83.15</v>
      </c>
      <c r="IY87" s="219">
        <v>11.3</v>
      </c>
      <c r="IZ87" s="219">
        <v>2.52</v>
      </c>
      <c r="JA87" s="219">
        <v>0</v>
      </c>
      <c r="JB87" s="219">
        <v>3330.24</v>
      </c>
      <c r="JC87" s="395">
        <v>2.2000000000000002</v>
      </c>
      <c r="JD87" s="219">
        <v>1814.5</v>
      </c>
      <c r="JE87" s="219">
        <v>6328</v>
      </c>
      <c r="JF87" s="219">
        <v>5682.2</v>
      </c>
      <c r="JG87" s="219">
        <v>5958</v>
      </c>
      <c r="JH87" s="219">
        <v>4825.6000000000004</v>
      </c>
      <c r="JI87" s="219">
        <v>2622.4</v>
      </c>
      <c r="JJ87" s="219">
        <v>1010.4</v>
      </c>
      <c r="JK87" s="219">
        <v>142.5</v>
      </c>
      <c r="JL87" s="219">
        <v>28385.8</v>
      </c>
      <c r="JM87" s="457">
        <v>0</v>
      </c>
      <c r="JN87" s="397">
        <v>28385.8</v>
      </c>
      <c r="JP87" s="460"/>
      <c r="JQ87" s="460"/>
      <c r="JR87" s="460"/>
      <c r="JS87" s="460"/>
      <c r="JT87" s="460"/>
      <c r="JU87" s="460"/>
      <c r="JV87" s="460"/>
      <c r="JW87" s="460"/>
      <c r="JX87" s="460"/>
      <c r="JY87" s="460"/>
      <c r="KA87" s="460"/>
      <c r="KB87" s="460"/>
    </row>
    <row r="88" spans="1:288" x14ac:dyDescent="0.2">
      <c r="A88" s="215" t="s">
        <v>453</v>
      </c>
      <c r="B88" s="216" t="s">
        <v>285</v>
      </c>
      <c r="C88" s="217" t="s">
        <v>294</v>
      </c>
      <c r="D88" s="218" t="s">
        <v>452</v>
      </c>
      <c r="E88" s="158">
        <v>6066</v>
      </c>
      <c r="F88" s="158">
        <v>12789</v>
      </c>
      <c r="G88" s="158">
        <v>14653</v>
      </c>
      <c r="H88" s="158">
        <v>12020</v>
      </c>
      <c r="I88" s="158">
        <v>9882</v>
      </c>
      <c r="J88" s="158">
        <v>6013</v>
      </c>
      <c r="K88" s="158">
        <v>3957</v>
      </c>
      <c r="L88" s="158">
        <v>200</v>
      </c>
      <c r="M88" s="349">
        <v>65580</v>
      </c>
      <c r="N88" s="158">
        <v>192</v>
      </c>
      <c r="O88" s="158">
        <v>281</v>
      </c>
      <c r="P88" s="158">
        <v>221</v>
      </c>
      <c r="Q88" s="158">
        <v>181</v>
      </c>
      <c r="R88" s="158">
        <v>123</v>
      </c>
      <c r="S88" s="158">
        <v>59</v>
      </c>
      <c r="T88" s="158">
        <v>35</v>
      </c>
      <c r="U88" s="158">
        <v>7</v>
      </c>
      <c r="V88" s="349">
        <v>1099</v>
      </c>
      <c r="W88" s="158">
        <v>2</v>
      </c>
      <c r="X88" s="158">
        <v>0</v>
      </c>
      <c r="Y88" s="158">
        <v>0</v>
      </c>
      <c r="Z88" s="158">
        <v>0</v>
      </c>
      <c r="AA88" s="158">
        <v>0</v>
      </c>
      <c r="AB88" s="158">
        <v>0</v>
      </c>
      <c r="AC88" s="158">
        <v>0</v>
      </c>
      <c r="AD88" s="158">
        <v>0</v>
      </c>
      <c r="AE88" s="349">
        <v>2</v>
      </c>
      <c r="AF88" s="158">
        <v>5872</v>
      </c>
      <c r="AG88" s="158">
        <v>12508</v>
      </c>
      <c r="AH88" s="158">
        <v>14432</v>
      </c>
      <c r="AI88" s="158">
        <v>11839</v>
      </c>
      <c r="AJ88" s="158">
        <v>9759</v>
      </c>
      <c r="AK88" s="158">
        <v>5954</v>
      </c>
      <c r="AL88" s="158">
        <v>3922</v>
      </c>
      <c r="AM88" s="158">
        <v>193</v>
      </c>
      <c r="AN88" s="349">
        <v>64479</v>
      </c>
      <c r="AO88" s="158">
        <v>18</v>
      </c>
      <c r="AP88" s="158">
        <v>51</v>
      </c>
      <c r="AQ88" s="158">
        <v>94</v>
      </c>
      <c r="AR88" s="158">
        <v>85</v>
      </c>
      <c r="AS88" s="158">
        <v>92</v>
      </c>
      <c r="AT88" s="158">
        <v>59</v>
      </c>
      <c r="AU88" s="158">
        <v>79</v>
      </c>
      <c r="AV88" s="158">
        <v>28</v>
      </c>
      <c r="AW88" s="349">
        <v>506</v>
      </c>
      <c r="AX88" s="158">
        <v>18</v>
      </c>
      <c r="AY88" s="158">
        <v>51</v>
      </c>
      <c r="AZ88" s="158">
        <v>94</v>
      </c>
      <c r="BA88" s="158">
        <v>85</v>
      </c>
      <c r="BB88" s="158">
        <v>92</v>
      </c>
      <c r="BC88" s="158">
        <v>59</v>
      </c>
      <c r="BD88" s="158">
        <v>79</v>
      </c>
      <c r="BE88" s="158">
        <v>28</v>
      </c>
      <c r="BF88" s="158">
        <v>0</v>
      </c>
      <c r="BG88" s="349">
        <v>506</v>
      </c>
      <c r="BH88" s="158">
        <v>18</v>
      </c>
      <c r="BI88" s="158">
        <v>5905</v>
      </c>
      <c r="BJ88" s="158">
        <v>12551</v>
      </c>
      <c r="BK88" s="158">
        <v>14423</v>
      </c>
      <c r="BL88" s="158">
        <v>11846</v>
      </c>
      <c r="BM88" s="158">
        <v>9726</v>
      </c>
      <c r="BN88" s="158">
        <v>5974</v>
      </c>
      <c r="BO88" s="158">
        <v>3871</v>
      </c>
      <c r="BP88" s="158">
        <v>165</v>
      </c>
      <c r="BQ88" s="349">
        <v>64479</v>
      </c>
      <c r="BR88" s="158">
        <v>9</v>
      </c>
      <c r="BS88" s="158">
        <v>3235</v>
      </c>
      <c r="BT88" s="158">
        <v>5120</v>
      </c>
      <c r="BU88" s="158">
        <v>4661</v>
      </c>
      <c r="BV88" s="158">
        <v>3553</v>
      </c>
      <c r="BW88" s="158">
        <v>2200</v>
      </c>
      <c r="BX88" s="158">
        <v>1159</v>
      </c>
      <c r="BY88" s="158">
        <v>639</v>
      </c>
      <c r="BZ88" s="158">
        <v>23</v>
      </c>
      <c r="CA88" s="349">
        <v>20599</v>
      </c>
      <c r="CB88" s="158">
        <v>0</v>
      </c>
      <c r="CC88" s="158">
        <v>33</v>
      </c>
      <c r="CD88" s="158">
        <v>120</v>
      </c>
      <c r="CE88" s="158">
        <v>122</v>
      </c>
      <c r="CF88" s="158">
        <v>94</v>
      </c>
      <c r="CG88" s="158">
        <v>62</v>
      </c>
      <c r="CH88" s="158">
        <v>38</v>
      </c>
      <c r="CI88" s="158">
        <v>14</v>
      </c>
      <c r="CJ88" s="158">
        <v>1</v>
      </c>
      <c r="CK88" s="349">
        <v>484</v>
      </c>
      <c r="CL88" s="158">
        <v>4</v>
      </c>
      <c r="CM88" s="158">
        <v>11</v>
      </c>
      <c r="CN88" s="158">
        <v>12</v>
      </c>
      <c r="CO88" s="158">
        <v>12</v>
      </c>
      <c r="CP88" s="158">
        <v>11</v>
      </c>
      <c r="CQ88" s="158">
        <v>21</v>
      </c>
      <c r="CR88" s="158">
        <v>40</v>
      </c>
      <c r="CS88" s="158">
        <v>35</v>
      </c>
      <c r="CT88" s="158">
        <v>3</v>
      </c>
      <c r="CU88" s="349">
        <v>149</v>
      </c>
      <c r="CV88" s="158">
        <v>296</v>
      </c>
      <c r="CW88" s="158">
        <v>382</v>
      </c>
      <c r="CX88" s="158">
        <v>562</v>
      </c>
      <c r="CY88" s="158">
        <v>555</v>
      </c>
      <c r="CZ88" s="158">
        <v>385</v>
      </c>
      <c r="DA88" s="158">
        <v>179</v>
      </c>
      <c r="DB88" s="158">
        <v>135</v>
      </c>
      <c r="DC88" s="158">
        <v>19</v>
      </c>
      <c r="DD88" s="349">
        <v>2513</v>
      </c>
      <c r="DE88" s="158">
        <v>136</v>
      </c>
      <c r="DF88" s="158">
        <v>149</v>
      </c>
      <c r="DG88" s="158">
        <v>148</v>
      </c>
      <c r="DH88" s="158">
        <v>81</v>
      </c>
      <c r="DI88" s="158">
        <v>50</v>
      </c>
      <c r="DJ88" s="158">
        <v>30</v>
      </c>
      <c r="DK88" s="158">
        <v>24</v>
      </c>
      <c r="DL88" s="158">
        <v>2</v>
      </c>
      <c r="DM88" s="349">
        <v>620</v>
      </c>
      <c r="DN88" s="158">
        <v>149</v>
      </c>
      <c r="DO88" s="158">
        <v>212</v>
      </c>
      <c r="DP88" s="158">
        <v>156</v>
      </c>
      <c r="DQ88" s="158">
        <v>108</v>
      </c>
      <c r="DR88" s="158">
        <v>59</v>
      </c>
      <c r="DS88" s="158">
        <v>42</v>
      </c>
      <c r="DT88" s="158">
        <v>26</v>
      </c>
      <c r="DU88" s="158">
        <v>1</v>
      </c>
      <c r="DV88" s="349">
        <v>753</v>
      </c>
      <c r="DW88" s="158">
        <v>21</v>
      </c>
      <c r="DX88" s="158">
        <v>25</v>
      </c>
      <c r="DY88" s="158">
        <v>15</v>
      </c>
      <c r="DZ88" s="158">
        <v>9</v>
      </c>
      <c r="EA88" s="158">
        <v>13</v>
      </c>
      <c r="EB88" s="158">
        <v>7</v>
      </c>
      <c r="EC88" s="158">
        <v>5</v>
      </c>
      <c r="ED88" s="158">
        <v>3</v>
      </c>
      <c r="EE88" s="349">
        <v>98</v>
      </c>
      <c r="EF88" s="158">
        <v>306</v>
      </c>
      <c r="EG88" s="158">
        <v>386</v>
      </c>
      <c r="EH88" s="158">
        <v>319</v>
      </c>
      <c r="EI88" s="158">
        <v>198</v>
      </c>
      <c r="EJ88" s="158">
        <v>122</v>
      </c>
      <c r="EK88" s="158">
        <v>79</v>
      </c>
      <c r="EL88" s="158">
        <v>55</v>
      </c>
      <c r="EM88" s="158">
        <v>6</v>
      </c>
      <c r="EN88" s="349">
        <v>1471</v>
      </c>
      <c r="EO88" s="158">
        <v>102</v>
      </c>
      <c r="EP88" s="158">
        <v>129</v>
      </c>
      <c r="EQ88" s="158">
        <v>108</v>
      </c>
      <c r="ER88" s="158">
        <v>74</v>
      </c>
      <c r="ES88" s="158">
        <v>57</v>
      </c>
      <c r="ET88" s="158">
        <v>34</v>
      </c>
      <c r="EU88" s="158">
        <v>24</v>
      </c>
      <c r="EV88" s="158">
        <v>5</v>
      </c>
      <c r="EW88" s="349">
        <v>533</v>
      </c>
      <c r="EX88" s="158">
        <v>0</v>
      </c>
      <c r="EY88" s="158">
        <v>0</v>
      </c>
      <c r="EZ88" s="158">
        <v>0</v>
      </c>
      <c r="FA88" s="158">
        <v>0</v>
      </c>
      <c r="FB88" s="158">
        <v>1</v>
      </c>
      <c r="FC88" s="158">
        <v>0</v>
      </c>
      <c r="FD88" s="158">
        <v>0</v>
      </c>
      <c r="FE88" s="158">
        <v>1</v>
      </c>
      <c r="FF88" s="349">
        <v>2</v>
      </c>
      <c r="FG88" s="158">
        <v>7</v>
      </c>
      <c r="FH88" s="158">
        <v>11</v>
      </c>
      <c r="FI88" s="158">
        <v>13</v>
      </c>
      <c r="FJ88" s="158">
        <v>20</v>
      </c>
      <c r="FK88" s="158">
        <v>12</v>
      </c>
      <c r="FL88" s="158">
        <v>11</v>
      </c>
      <c r="FM88" s="158">
        <v>6</v>
      </c>
      <c r="FN88" s="158">
        <v>0</v>
      </c>
      <c r="FO88" s="349">
        <v>80</v>
      </c>
      <c r="FP88" s="158">
        <v>95</v>
      </c>
      <c r="FQ88" s="158">
        <v>118</v>
      </c>
      <c r="FR88" s="158">
        <v>95</v>
      </c>
      <c r="FS88" s="158">
        <v>54</v>
      </c>
      <c r="FT88" s="158">
        <v>44</v>
      </c>
      <c r="FU88" s="158">
        <v>23</v>
      </c>
      <c r="FV88" s="158">
        <v>18</v>
      </c>
      <c r="FW88" s="158">
        <v>4</v>
      </c>
      <c r="FX88" s="349">
        <v>451</v>
      </c>
      <c r="FY88" s="158">
        <v>5</v>
      </c>
      <c r="FZ88" s="158">
        <v>2444</v>
      </c>
      <c r="GA88" s="158">
        <v>7059</v>
      </c>
      <c r="GB88" s="158">
        <v>9455</v>
      </c>
      <c r="GC88" s="158">
        <v>8066</v>
      </c>
      <c r="GD88" s="158">
        <v>7369</v>
      </c>
      <c r="GE88" s="158">
        <v>4687</v>
      </c>
      <c r="GF88" s="158">
        <v>3152</v>
      </c>
      <c r="GG88" s="158">
        <v>134</v>
      </c>
      <c r="GH88" s="349">
        <v>42371</v>
      </c>
      <c r="GI88" s="158">
        <v>13</v>
      </c>
      <c r="GJ88" s="158">
        <v>3461</v>
      </c>
      <c r="GK88" s="158">
        <v>5492</v>
      </c>
      <c r="GL88" s="158">
        <v>4968</v>
      </c>
      <c r="GM88" s="158">
        <v>3780</v>
      </c>
      <c r="GN88" s="158">
        <v>2357</v>
      </c>
      <c r="GO88" s="158">
        <v>1287</v>
      </c>
      <c r="GP88" s="158">
        <v>719</v>
      </c>
      <c r="GQ88" s="158">
        <v>31</v>
      </c>
      <c r="GR88" s="349">
        <v>22108</v>
      </c>
      <c r="GS88" s="158">
        <v>13.75</v>
      </c>
      <c r="GT88" s="158">
        <v>4944.5</v>
      </c>
      <c r="GU88" s="158">
        <v>11043.5</v>
      </c>
      <c r="GV88" s="158">
        <v>13083.75</v>
      </c>
      <c r="GW88" s="158">
        <v>10837.25</v>
      </c>
      <c r="GX88" s="158">
        <v>9107.5</v>
      </c>
      <c r="GY88" s="158">
        <v>5623.25</v>
      </c>
      <c r="GZ88" s="158">
        <v>3671.25</v>
      </c>
      <c r="HA88" s="158">
        <v>158.5</v>
      </c>
      <c r="HB88" s="349">
        <v>58483.25</v>
      </c>
      <c r="HC88" s="395">
        <v>0</v>
      </c>
      <c r="HD88" s="396">
        <v>16.5</v>
      </c>
      <c r="HE88" s="396">
        <v>3.25</v>
      </c>
      <c r="HF88" s="396">
        <v>1</v>
      </c>
      <c r="HG88" s="396">
        <v>0</v>
      </c>
      <c r="HH88" s="396">
        <v>0</v>
      </c>
      <c r="HI88" s="396">
        <v>0</v>
      </c>
      <c r="HJ88" s="396">
        <v>0</v>
      </c>
      <c r="HK88" s="396">
        <v>0</v>
      </c>
      <c r="HL88" s="397">
        <v>20.75</v>
      </c>
      <c r="HM88" s="219">
        <v>7.6</v>
      </c>
      <c r="HN88" s="219">
        <v>3285.3</v>
      </c>
      <c r="HO88" s="219">
        <v>8586.9</v>
      </c>
      <c r="HP88" s="219">
        <v>11629.1</v>
      </c>
      <c r="HQ88" s="219">
        <v>10837.3</v>
      </c>
      <c r="HR88" s="219">
        <v>11131.4</v>
      </c>
      <c r="HS88" s="219">
        <v>8122.5</v>
      </c>
      <c r="HT88" s="219">
        <v>6118.8</v>
      </c>
      <c r="HU88" s="219">
        <v>317</v>
      </c>
      <c r="HV88" s="219">
        <v>60035.9</v>
      </c>
      <c r="HW88" s="457">
        <v>136.69999999999999</v>
      </c>
      <c r="HX88" s="219">
        <v>60172.6</v>
      </c>
      <c r="HY88" s="395">
        <v>13.75</v>
      </c>
      <c r="HZ88" s="219">
        <v>4944.5</v>
      </c>
      <c r="IA88" s="219">
        <v>11043.5</v>
      </c>
      <c r="IB88" s="219">
        <v>13083.75</v>
      </c>
      <c r="IC88" s="219">
        <v>10837.25</v>
      </c>
      <c r="ID88" s="219">
        <v>9107.5</v>
      </c>
      <c r="IE88" s="219">
        <v>5623.25</v>
      </c>
      <c r="IF88" s="219">
        <v>3671.25</v>
      </c>
      <c r="IG88" s="219">
        <v>158.5</v>
      </c>
      <c r="IH88" s="219">
        <v>58483.25</v>
      </c>
      <c r="II88" s="395">
        <v>0</v>
      </c>
      <c r="IJ88" s="219">
        <v>16.5</v>
      </c>
      <c r="IK88" s="219">
        <v>3.25</v>
      </c>
      <c r="IL88" s="219">
        <v>1</v>
      </c>
      <c r="IM88" s="219">
        <v>0</v>
      </c>
      <c r="IN88" s="219">
        <v>0</v>
      </c>
      <c r="IO88" s="219">
        <v>0</v>
      </c>
      <c r="IP88" s="219">
        <v>0</v>
      </c>
      <c r="IQ88" s="219">
        <v>0</v>
      </c>
      <c r="IR88" s="219">
        <v>20.75</v>
      </c>
      <c r="IS88" s="395">
        <v>2.52</v>
      </c>
      <c r="IT88" s="219">
        <v>1204.8800000000001</v>
      </c>
      <c r="IU88" s="219">
        <v>2097.5</v>
      </c>
      <c r="IV88" s="219">
        <v>1507.48</v>
      </c>
      <c r="IW88" s="219">
        <v>632.92999999999995</v>
      </c>
      <c r="IX88" s="219">
        <v>254.76</v>
      </c>
      <c r="IY88" s="219">
        <v>78.239999999999995</v>
      </c>
      <c r="IZ88" s="219">
        <v>23.52</v>
      </c>
      <c r="JA88" s="219">
        <v>0</v>
      </c>
      <c r="JB88" s="219">
        <v>5801.83</v>
      </c>
      <c r="JC88" s="395">
        <v>6.2</v>
      </c>
      <c r="JD88" s="219">
        <v>2482.1</v>
      </c>
      <c r="JE88" s="219">
        <v>6955.5</v>
      </c>
      <c r="JF88" s="219">
        <v>10289.1</v>
      </c>
      <c r="JG88" s="219">
        <v>10204.299999999999</v>
      </c>
      <c r="JH88" s="219">
        <v>10820</v>
      </c>
      <c r="JI88" s="219">
        <v>8009.5</v>
      </c>
      <c r="JJ88" s="219">
        <v>6079.6</v>
      </c>
      <c r="JK88" s="219">
        <v>317</v>
      </c>
      <c r="JL88" s="219">
        <v>55163.3</v>
      </c>
      <c r="JM88" s="457">
        <v>136.69999999999999</v>
      </c>
      <c r="JN88" s="397">
        <v>55300</v>
      </c>
      <c r="JP88" s="460"/>
      <c r="JQ88" s="460"/>
      <c r="JR88" s="460"/>
      <c r="JS88" s="460"/>
      <c r="JT88" s="460"/>
      <c r="JU88" s="460"/>
      <c r="JV88" s="460"/>
      <c r="JW88" s="460"/>
      <c r="JX88" s="460"/>
      <c r="JY88" s="460"/>
      <c r="KA88" s="460"/>
      <c r="KB88" s="460"/>
    </row>
    <row r="89" spans="1:288" x14ac:dyDescent="0.2">
      <c r="A89" s="215" t="s">
        <v>455</v>
      </c>
      <c r="B89" s="216" t="s">
        <v>285</v>
      </c>
      <c r="C89" s="217" t="s">
        <v>294</v>
      </c>
      <c r="D89" s="218" t="s">
        <v>454</v>
      </c>
      <c r="E89" s="158">
        <v>2434</v>
      </c>
      <c r="F89" s="158">
        <v>3240</v>
      </c>
      <c r="G89" s="158">
        <v>7424</v>
      </c>
      <c r="H89" s="158">
        <v>9045</v>
      </c>
      <c r="I89" s="158">
        <v>9448</v>
      </c>
      <c r="J89" s="158">
        <v>5111</v>
      </c>
      <c r="K89" s="158">
        <v>2489</v>
      </c>
      <c r="L89" s="158">
        <v>171</v>
      </c>
      <c r="M89" s="349">
        <v>39362</v>
      </c>
      <c r="N89" s="158">
        <v>138</v>
      </c>
      <c r="O89" s="158">
        <v>98</v>
      </c>
      <c r="P89" s="158">
        <v>74</v>
      </c>
      <c r="Q89" s="158">
        <v>109</v>
      </c>
      <c r="R89" s="158">
        <v>78</v>
      </c>
      <c r="S89" s="158">
        <v>36</v>
      </c>
      <c r="T89" s="158">
        <v>16</v>
      </c>
      <c r="U89" s="158">
        <v>3</v>
      </c>
      <c r="V89" s="349">
        <v>552</v>
      </c>
      <c r="W89" s="158">
        <v>0</v>
      </c>
      <c r="X89" s="158">
        <v>0</v>
      </c>
      <c r="Y89" s="158">
        <v>0</v>
      </c>
      <c r="Z89" s="158">
        <v>0</v>
      </c>
      <c r="AA89" s="158">
        <v>1</v>
      </c>
      <c r="AB89" s="158">
        <v>1</v>
      </c>
      <c r="AC89" s="158">
        <v>1</v>
      </c>
      <c r="AD89" s="158">
        <v>0</v>
      </c>
      <c r="AE89" s="349">
        <v>3</v>
      </c>
      <c r="AF89" s="158">
        <v>2296</v>
      </c>
      <c r="AG89" s="158">
        <v>3142</v>
      </c>
      <c r="AH89" s="158">
        <v>7350</v>
      </c>
      <c r="AI89" s="158">
        <v>8936</v>
      </c>
      <c r="AJ89" s="158">
        <v>9369</v>
      </c>
      <c r="AK89" s="158">
        <v>5074</v>
      </c>
      <c r="AL89" s="158">
        <v>2472</v>
      </c>
      <c r="AM89" s="158">
        <v>168</v>
      </c>
      <c r="AN89" s="349">
        <v>38807</v>
      </c>
      <c r="AO89" s="158">
        <v>7</v>
      </c>
      <c r="AP89" s="158">
        <v>8</v>
      </c>
      <c r="AQ89" s="158">
        <v>31</v>
      </c>
      <c r="AR89" s="158">
        <v>55</v>
      </c>
      <c r="AS89" s="158">
        <v>104</v>
      </c>
      <c r="AT89" s="158">
        <v>56</v>
      </c>
      <c r="AU89" s="158">
        <v>34</v>
      </c>
      <c r="AV89" s="158">
        <v>12</v>
      </c>
      <c r="AW89" s="349">
        <v>307</v>
      </c>
      <c r="AX89" s="158">
        <v>7</v>
      </c>
      <c r="AY89" s="158">
        <v>8</v>
      </c>
      <c r="AZ89" s="158">
        <v>31</v>
      </c>
      <c r="BA89" s="158">
        <v>55</v>
      </c>
      <c r="BB89" s="158">
        <v>104</v>
      </c>
      <c r="BC89" s="158">
        <v>56</v>
      </c>
      <c r="BD89" s="158">
        <v>34</v>
      </c>
      <c r="BE89" s="158">
        <v>12</v>
      </c>
      <c r="BF89" s="158">
        <v>0</v>
      </c>
      <c r="BG89" s="349">
        <v>307</v>
      </c>
      <c r="BH89" s="158">
        <v>7</v>
      </c>
      <c r="BI89" s="158">
        <v>2297</v>
      </c>
      <c r="BJ89" s="158">
        <v>3165</v>
      </c>
      <c r="BK89" s="158">
        <v>7374</v>
      </c>
      <c r="BL89" s="158">
        <v>8985</v>
      </c>
      <c r="BM89" s="158">
        <v>9321</v>
      </c>
      <c r="BN89" s="158">
        <v>5052</v>
      </c>
      <c r="BO89" s="158">
        <v>2450</v>
      </c>
      <c r="BP89" s="158">
        <v>156</v>
      </c>
      <c r="BQ89" s="349">
        <v>38807</v>
      </c>
      <c r="BR89" s="158">
        <v>1</v>
      </c>
      <c r="BS89" s="158">
        <v>1299</v>
      </c>
      <c r="BT89" s="158">
        <v>1607</v>
      </c>
      <c r="BU89" s="158">
        <v>2398</v>
      </c>
      <c r="BV89" s="158">
        <v>2566</v>
      </c>
      <c r="BW89" s="158">
        <v>2030</v>
      </c>
      <c r="BX89" s="158">
        <v>789</v>
      </c>
      <c r="BY89" s="158">
        <v>310</v>
      </c>
      <c r="BZ89" s="158">
        <v>16</v>
      </c>
      <c r="CA89" s="349">
        <v>11016</v>
      </c>
      <c r="CB89" s="158">
        <v>0</v>
      </c>
      <c r="CC89" s="158">
        <v>17</v>
      </c>
      <c r="CD89" s="158">
        <v>17</v>
      </c>
      <c r="CE89" s="158">
        <v>75</v>
      </c>
      <c r="CF89" s="158">
        <v>93</v>
      </c>
      <c r="CG89" s="158">
        <v>96</v>
      </c>
      <c r="CH89" s="158">
        <v>35</v>
      </c>
      <c r="CI89" s="158">
        <v>16</v>
      </c>
      <c r="CJ89" s="158">
        <v>2</v>
      </c>
      <c r="CK89" s="349">
        <v>351</v>
      </c>
      <c r="CL89" s="158">
        <v>0</v>
      </c>
      <c r="CM89" s="158">
        <v>2</v>
      </c>
      <c r="CN89" s="158">
        <v>1</v>
      </c>
      <c r="CO89" s="158">
        <v>7</v>
      </c>
      <c r="CP89" s="158">
        <v>8</v>
      </c>
      <c r="CQ89" s="158">
        <v>9</v>
      </c>
      <c r="CR89" s="158">
        <v>15</v>
      </c>
      <c r="CS89" s="158">
        <v>17</v>
      </c>
      <c r="CT89" s="158">
        <v>1</v>
      </c>
      <c r="CU89" s="349">
        <v>60</v>
      </c>
      <c r="CV89" s="158">
        <v>36</v>
      </c>
      <c r="CW89" s="158">
        <v>18</v>
      </c>
      <c r="CX89" s="158">
        <v>52</v>
      </c>
      <c r="CY89" s="158">
        <v>74</v>
      </c>
      <c r="CZ89" s="158">
        <v>41</v>
      </c>
      <c r="DA89" s="158">
        <v>23</v>
      </c>
      <c r="DB89" s="158">
        <v>28</v>
      </c>
      <c r="DC89" s="158">
        <v>1</v>
      </c>
      <c r="DD89" s="349">
        <v>273</v>
      </c>
      <c r="DE89" s="158">
        <v>43</v>
      </c>
      <c r="DF89" s="158">
        <v>46</v>
      </c>
      <c r="DG89" s="158">
        <v>78</v>
      </c>
      <c r="DH89" s="158">
        <v>60</v>
      </c>
      <c r="DI89" s="158">
        <v>60</v>
      </c>
      <c r="DJ89" s="158">
        <v>48</v>
      </c>
      <c r="DK89" s="158">
        <v>18</v>
      </c>
      <c r="DL89" s="158">
        <v>4</v>
      </c>
      <c r="DM89" s="349">
        <v>357</v>
      </c>
      <c r="DN89" s="158">
        <v>10</v>
      </c>
      <c r="DO89" s="158">
        <v>14</v>
      </c>
      <c r="DP89" s="158">
        <v>27</v>
      </c>
      <c r="DQ89" s="158">
        <v>30</v>
      </c>
      <c r="DR89" s="158">
        <v>21</v>
      </c>
      <c r="DS89" s="158">
        <v>16</v>
      </c>
      <c r="DT89" s="158">
        <v>6</v>
      </c>
      <c r="DU89" s="158">
        <v>0</v>
      </c>
      <c r="DV89" s="349">
        <v>124</v>
      </c>
      <c r="DW89" s="158">
        <v>5</v>
      </c>
      <c r="DX89" s="158">
        <v>7</v>
      </c>
      <c r="DY89" s="158">
        <v>7</v>
      </c>
      <c r="DZ89" s="158">
        <v>6</v>
      </c>
      <c r="EA89" s="158">
        <v>6</v>
      </c>
      <c r="EB89" s="158">
        <v>3</v>
      </c>
      <c r="EC89" s="158">
        <v>2</v>
      </c>
      <c r="ED89" s="158">
        <v>1</v>
      </c>
      <c r="EE89" s="349">
        <v>37</v>
      </c>
      <c r="EF89" s="158">
        <v>58</v>
      </c>
      <c r="EG89" s="158">
        <v>67</v>
      </c>
      <c r="EH89" s="158">
        <v>112</v>
      </c>
      <c r="EI89" s="158">
        <v>96</v>
      </c>
      <c r="EJ89" s="158">
        <v>87</v>
      </c>
      <c r="EK89" s="158">
        <v>67</v>
      </c>
      <c r="EL89" s="158">
        <v>26</v>
      </c>
      <c r="EM89" s="158">
        <v>5</v>
      </c>
      <c r="EN89" s="349">
        <v>518</v>
      </c>
      <c r="EO89" s="158">
        <v>24</v>
      </c>
      <c r="EP89" s="158">
        <v>23</v>
      </c>
      <c r="EQ89" s="158">
        <v>45</v>
      </c>
      <c r="ER89" s="158">
        <v>46</v>
      </c>
      <c r="ES89" s="158">
        <v>43</v>
      </c>
      <c r="ET89" s="158">
        <v>33</v>
      </c>
      <c r="EU89" s="158">
        <v>15</v>
      </c>
      <c r="EV89" s="158">
        <v>1</v>
      </c>
      <c r="EW89" s="349">
        <v>230</v>
      </c>
      <c r="EX89" s="158">
        <v>2</v>
      </c>
      <c r="EY89" s="158">
        <v>0</v>
      </c>
      <c r="EZ89" s="158">
        <v>0</v>
      </c>
      <c r="FA89" s="158">
        <v>0</v>
      </c>
      <c r="FB89" s="158">
        <v>0</v>
      </c>
      <c r="FC89" s="158">
        <v>1</v>
      </c>
      <c r="FD89" s="158">
        <v>1</v>
      </c>
      <c r="FE89" s="158">
        <v>0</v>
      </c>
      <c r="FF89" s="349">
        <v>4</v>
      </c>
      <c r="FG89" s="158">
        <v>2</v>
      </c>
      <c r="FH89" s="158">
        <v>1</v>
      </c>
      <c r="FI89" s="158">
        <v>4</v>
      </c>
      <c r="FJ89" s="158">
        <v>9</v>
      </c>
      <c r="FK89" s="158">
        <v>7</v>
      </c>
      <c r="FL89" s="158">
        <v>8</v>
      </c>
      <c r="FM89" s="158">
        <v>2</v>
      </c>
      <c r="FN89" s="158">
        <v>0</v>
      </c>
      <c r="FO89" s="349">
        <v>33</v>
      </c>
      <c r="FP89" s="158">
        <v>20</v>
      </c>
      <c r="FQ89" s="158">
        <v>22</v>
      </c>
      <c r="FR89" s="158">
        <v>41</v>
      </c>
      <c r="FS89" s="158">
        <v>37</v>
      </c>
      <c r="FT89" s="158">
        <v>36</v>
      </c>
      <c r="FU89" s="158">
        <v>24</v>
      </c>
      <c r="FV89" s="158">
        <v>12</v>
      </c>
      <c r="FW89" s="158">
        <v>1</v>
      </c>
      <c r="FX89" s="349">
        <v>193</v>
      </c>
      <c r="FY89" s="158">
        <v>6</v>
      </c>
      <c r="FZ89" s="158">
        <v>948</v>
      </c>
      <c r="GA89" s="158">
        <v>1519</v>
      </c>
      <c r="GB89" s="158">
        <v>4860</v>
      </c>
      <c r="GC89" s="158">
        <v>6281</v>
      </c>
      <c r="GD89" s="158">
        <v>7158</v>
      </c>
      <c r="GE89" s="158">
        <v>4194</v>
      </c>
      <c r="GF89" s="158">
        <v>2099</v>
      </c>
      <c r="GG89" s="158">
        <v>136</v>
      </c>
      <c r="GH89" s="349">
        <v>27201</v>
      </c>
      <c r="GI89" s="158">
        <v>1</v>
      </c>
      <c r="GJ89" s="158">
        <v>1349</v>
      </c>
      <c r="GK89" s="158">
        <v>1646</v>
      </c>
      <c r="GL89" s="158">
        <v>2514</v>
      </c>
      <c r="GM89" s="158">
        <v>2704</v>
      </c>
      <c r="GN89" s="158">
        <v>2163</v>
      </c>
      <c r="GO89" s="158">
        <v>858</v>
      </c>
      <c r="GP89" s="158">
        <v>351</v>
      </c>
      <c r="GQ89" s="158">
        <v>20</v>
      </c>
      <c r="GR89" s="349">
        <v>11606</v>
      </c>
      <c r="GS89" s="158">
        <v>6.75</v>
      </c>
      <c r="GT89" s="158">
        <v>1953</v>
      </c>
      <c r="GU89" s="158">
        <v>2749</v>
      </c>
      <c r="GV89" s="158">
        <v>6732.75</v>
      </c>
      <c r="GW89" s="158">
        <v>8296.25</v>
      </c>
      <c r="GX89" s="158">
        <v>8770.5</v>
      </c>
      <c r="GY89" s="158">
        <v>4830</v>
      </c>
      <c r="GZ89" s="158">
        <v>2356.5</v>
      </c>
      <c r="HA89" s="158">
        <v>151.5</v>
      </c>
      <c r="HB89" s="349">
        <v>35846.25</v>
      </c>
      <c r="HC89" s="395">
        <v>0</v>
      </c>
      <c r="HD89" s="396">
        <v>4</v>
      </c>
      <c r="HE89" s="396">
        <v>0.5</v>
      </c>
      <c r="HF89" s="396">
        <v>0</v>
      </c>
      <c r="HG89" s="396">
        <v>0</v>
      </c>
      <c r="HH89" s="396">
        <v>0</v>
      </c>
      <c r="HI89" s="396">
        <v>0</v>
      </c>
      <c r="HJ89" s="396">
        <v>0</v>
      </c>
      <c r="HK89" s="396">
        <v>0</v>
      </c>
      <c r="HL89" s="397">
        <v>4.5</v>
      </c>
      <c r="HM89" s="219">
        <v>3.8</v>
      </c>
      <c r="HN89" s="219">
        <v>1299.3</v>
      </c>
      <c r="HO89" s="219">
        <v>2137.6999999999998</v>
      </c>
      <c r="HP89" s="219">
        <v>5984.7</v>
      </c>
      <c r="HQ89" s="219">
        <v>8296.2999999999993</v>
      </c>
      <c r="HR89" s="219">
        <v>10719.5</v>
      </c>
      <c r="HS89" s="219">
        <v>6976.7</v>
      </c>
      <c r="HT89" s="219">
        <v>3927.5</v>
      </c>
      <c r="HU89" s="219">
        <v>303</v>
      </c>
      <c r="HV89" s="219">
        <v>39648.5</v>
      </c>
      <c r="HW89" s="457">
        <v>50.2</v>
      </c>
      <c r="HX89" s="219">
        <v>39698.699999999997</v>
      </c>
      <c r="HY89" s="395">
        <v>6.75</v>
      </c>
      <c r="HZ89" s="219">
        <v>1953</v>
      </c>
      <c r="IA89" s="219">
        <v>2749</v>
      </c>
      <c r="IB89" s="219">
        <v>6732.75</v>
      </c>
      <c r="IC89" s="219">
        <v>8296.25</v>
      </c>
      <c r="ID89" s="219">
        <v>8770.5</v>
      </c>
      <c r="IE89" s="219">
        <v>4830</v>
      </c>
      <c r="IF89" s="219">
        <v>2356.5</v>
      </c>
      <c r="IG89" s="219">
        <v>151.5</v>
      </c>
      <c r="IH89" s="219">
        <v>35846.25</v>
      </c>
      <c r="II89" s="395">
        <v>0</v>
      </c>
      <c r="IJ89" s="219">
        <v>4</v>
      </c>
      <c r="IK89" s="219">
        <v>0.5</v>
      </c>
      <c r="IL89" s="219">
        <v>0</v>
      </c>
      <c r="IM89" s="219">
        <v>0</v>
      </c>
      <c r="IN89" s="219">
        <v>0</v>
      </c>
      <c r="IO89" s="219">
        <v>0</v>
      </c>
      <c r="IP89" s="219">
        <v>0</v>
      </c>
      <c r="IQ89" s="219">
        <v>0</v>
      </c>
      <c r="IR89" s="219">
        <v>4.5</v>
      </c>
      <c r="IS89" s="395">
        <v>0.67</v>
      </c>
      <c r="IT89" s="219">
        <v>577.30999999999995</v>
      </c>
      <c r="IU89" s="219">
        <v>770.75</v>
      </c>
      <c r="IV89" s="219">
        <v>936.52</v>
      </c>
      <c r="IW89" s="219">
        <v>574.19000000000005</v>
      </c>
      <c r="IX89" s="219">
        <v>334.48</v>
      </c>
      <c r="IY89" s="219">
        <v>102.81</v>
      </c>
      <c r="IZ89" s="219">
        <v>25.15</v>
      </c>
      <c r="JA89" s="219">
        <v>0</v>
      </c>
      <c r="JB89" s="219">
        <v>3321.88</v>
      </c>
      <c r="JC89" s="395">
        <v>3.4</v>
      </c>
      <c r="JD89" s="219">
        <v>914.5</v>
      </c>
      <c r="JE89" s="219">
        <v>1538.3</v>
      </c>
      <c r="JF89" s="219">
        <v>5152.2</v>
      </c>
      <c r="JG89" s="219">
        <v>7722.1</v>
      </c>
      <c r="JH89" s="219">
        <v>10310.700000000001</v>
      </c>
      <c r="JI89" s="219">
        <v>6828.2</v>
      </c>
      <c r="JJ89" s="219">
        <v>3885.6</v>
      </c>
      <c r="JK89" s="219">
        <v>303</v>
      </c>
      <c r="JL89" s="219">
        <v>36658</v>
      </c>
      <c r="JM89" s="457">
        <v>50.2</v>
      </c>
      <c r="JN89" s="397">
        <v>36708.199999999997</v>
      </c>
      <c r="JP89" s="460"/>
      <c r="JQ89" s="460"/>
      <c r="JR89" s="460"/>
      <c r="JS89" s="460"/>
      <c r="JT89" s="460"/>
      <c r="JU89" s="460"/>
      <c r="JV89" s="460"/>
      <c r="JW89" s="460"/>
      <c r="JX89" s="460"/>
      <c r="JY89" s="460"/>
      <c r="KA89" s="460"/>
      <c r="KB89" s="460"/>
    </row>
    <row r="90" spans="1:288" x14ac:dyDescent="0.2">
      <c r="A90" s="215" t="s">
        <v>457</v>
      </c>
      <c r="B90" s="216" t="s">
        <v>285</v>
      </c>
      <c r="C90" s="217" t="s">
        <v>286</v>
      </c>
      <c r="D90" s="218" t="s">
        <v>456</v>
      </c>
      <c r="E90" s="158">
        <v>2827</v>
      </c>
      <c r="F90" s="158">
        <v>5451</v>
      </c>
      <c r="G90" s="158">
        <v>12080</v>
      </c>
      <c r="H90" s="158">
        <v>10299</v>
      </c>
      <c r="I90" s="158">
        <v>8464</v>
      </c>
      <c r="J90" s="158">
        <v>6009</v>
      </c>
      <c r="K90" s="158">
        <v>4517</v>
      </c>
      <c r="L90" s="158">
        <v>636</v>
      </c>
      <c r="M90" s="349">
        <v>50283</v>
      </c>
      <c r="N90" s="158">
        <v>478</v>
      </c>
      <c r="O90" s="158">
        <v>171</v>
      </c>
      <c r="P90" s="158">
        <v>202</v>
      </c>
      <c r="Q90" s="158">
        <v>148</v>
      </c>
      <c r="R90" s="158">
        <v>85</v>
      </c>
      <c r="S90" s="158">
        <v>44</v>
      </c>
      <c r="T90" s="158">
        <v>30</v>
      </c>
      <c r="U90" s="158">
        <v>14</v>
      </c>
      <c r="V90" s="349">
        <v>1172</v>
      </c>
      <c r="W90" s="158">
        <v>0</v>
      </c>
      <c r="X90" s="158">
        <v>0</v>
      </c>
      <c r="Y90" s="158">
        <v>0</v>
      </c>
      <c r="Z90" s="158">
        <v>0</v>
      </c>
      <c r="AA90" s="158">
        <v>0</v>
      </c>
      <c r="AB90" s="158">
        <v>0</v>
      </c>
      <c r="AC90" s="158">
        <v>2</v>
      </c>
      <c r="AD90" s="158">
        <v>0</v>
      </c>
      <c r="AE90" s="349">
        <v>2</v>
      </c>
      <c r="AF90" s="158">
        <v>2349</v>
      </c>
      <c r="AG90" s="158">
        <v>5280</v>
      </c>
      <c r="AH90" s="158">
        <v>11878</v>
      </c>
      <c r="AI90" s="158">
        <v>10151</v>
      </c>
      <c r="AJ90" s="158">
        <v>8379</v>
      </c>
      <c r="AK90" s="158">
        <v>5965</v>
      </c>
      <c r="AL90" s="158">
        <v>4485</v>
      </c>
      <c r="AM90" s="158">
        <v>622</v>
      </c>
      <c r="AN90" s="349">
        <v>49109</v>
      </c>
      <c r="AO90" s="158">
        <v>14</v>
      </c>
      <c r="AP90" s="158">
        <v>23</v>
      </c>
      <c r="AQ90" s="158">
        <v>63</v>
      </c>
      <c r="AR90" s="158">
        <v>68</v>
      </c>
      <c r="AS90" s="158">
        <v>93</v>
      </c>
      <c r="AT90" s="158">
        <v>84</v>
      </c>
      <c r="AU90" s="158">
        <v>54</v>
      </c>
      <c r="AV90" s="158">
        <v>19</v>
      </c>
      <c r="AW90" s="349">
        <v>418</v>
      </c>
      <c r="AX90" s="158">
        <v>14</v>
      </c>
      <c r="AY90" s="158">
        <v>23</v>
      </c>
      <c r="AZ90" s="158">
        <v>63</v>
      </c>
      <c r="BA90" s="158">
        <v>68</v>
      </c>
      <c r="BB90" s="158">
        <v>93</v>
      </c>
      <c r="BC90" s="158">
        <v>84</v>
      </c>
      <c r="BD90" s="158">
        <v>54</v>
      </c>
      <c r="BE90" s="158">
        <v>19</v>
      </c>
      <c r="BF90" s="158">
        <v>0</v>
      </c>
      <c r="BG90" s="349">
        <v>418</v>
      </c>
      <c r="BH90" s="158">
        <v>14</v>
      </c>
      <c r="BI90" s="158">
        <v>2358</v>
      </c>
      <c r="BJ90" s="158">
        <v>5320</v>
      </c>
      <c r="BK90" s="158">
        <v>11883</v>
      </c>
      <c r="BL90" s="158">
        <v>10176</v>
      </c>
      <c r="BM90" s="158">
        <v>8370</v>
      </c>
      <c r="BN90" s="158">
        <v>5935</v>
      </c>
      <c r="BO90" s="158">
        <v>4450</v>
      </c>
      <c r="BP90" s="158">
        <v>603</v>
      </c>
      <c r="BQ90" s="349">
        <v>49109</v>
      </c>
      <c r="BR90" s="158">
        <v>6</v>
      </c>
      <c r="BS90" s="158">
        <v>1413</v>
      </c>
      <c r="BT90" s="158">
        <v>2832</v>
      </c>
      <c r="BU90" s="158">
        <v>3926</v>
      </c>
      <c r="BV90" s="158">
        <v>2572</v>
      </c>
      <c r="BW90" s="158">
        <v>1646</v>
      </c>
      <c r="BX90" s="158">
        <v>905</v>
      </c>
      <c r="BY90" s="158">
        <v>557</v>
      </c>
      <c r="BZ90" s="158">
        <v>53</v>
      </c>
      <c r="CA90" s="349">
        <v>13910</v>
      </c>
      <c r="CB90" s="158">
        <v>1</v>
      </c>
      <c r="CC90" s="158">
        <v>6</v>
      </c>
      <c r="CD90" s="158">
        <v>46</v>
      </c>
      <c r="CE90" s="158">
        <v>85</v>
      </c>
      <c r="CF90" s="158">
        <v>105</v>
      </c>
      <c r="CG90" s="158">
        <v>76</v>
      </c>
      <c r="CH90" s="158">
        <v>39</v>
      </c>
      <c r="CI90" s="158">
        <v>27</v>
      </c>
      <c r="CJ90" s="158">
        <v>2</v>
      </c>
      <c r="CK90" s="349">
        <v>387</v>
      </c>
      <c r="CL90" s="158">
        <v>0</v>
      </c>
      <c r="CM90" s="158">
        <v>1</v>
      </c>
      <c r="CN90" s="158">
        <v>8</v>
      </c>
      <c r="CO90" s="158">
        <v>3</v>
      </c>
      <c r="CP90" s="158">
        <v>11</v>
      </c>
      <c r="CQ90" s="158">
        <v>24</v>
      </c>
      <c r="CR90" s="158">
        <v>22</v>
      </c>
      <c r="CS90" s="158">
        <v>22</v>
      </c>
      <c r="CT90" s="158">
        <v>6</v>
      </c>
      <c r="CU90" s="349">
        <v>97</v>
      </c>
      <c r="CV90" s="158">
        <v>85</v>
      </c>
      <c r="CW90" s="158">
        <v>23</v>
      </c>
      <c r="CX90" s="158">
        <v>39</v>
      </c>
      <c r="CY90" s="158">
        <v>51</v>
      </c>
      <c r="CZ90" s="158">
        <v>46</v>
      </c>
      <c r="DA90" s="158">
        <v>33</v>
      </c>
      <c r="DB90" s="158">
        <v>39</v>
      </c>
      <c r="DC90" s="158">
        <v>25</v>
      </c>
      <c r="DD90" s="349">
        <v>341</v>
      </c>
      <c r="DE90" s="158">
        <v>28</v>
      </c>
      <c r="DF90" s="158">
        <v>12</v>
      </c>
      <c r="DG90" s="158">
        <v>24</v>
      </c>
      <c r="DH90" s="158">
        <v>26</v>
      </c>
      <c r="DI90" s="158">
        <v>13</v>
      </c>
      <c r="DJ90" s="158">
        <v>9</v>
      </c>
      <c r="DK90" s="158">
        <v>7</v>
      </c>
      <c r="DL90" s="158">
        <v>4</v>
      </c>
      <c r="DM90" s="349">
        <v>123</v>
      </c>
      <c r="DN90" s="158">
        <v>59</v>
      </c>
      <c r="DO90" s="158">
        <v>104</v>
      </c>
      <c r="DP90" s="158">
        <v>118</v>
      </c>
      <c r="DQ90" s="158">
        <v>89</v>
      </c>
      <c r="DR90" s="158">
        <v>73</v>
      </c>
      <c r="DS90" s="158">
        <v>58</v>
      </c>
      <c r="DT90" s="158">
        <v>37</v>
      </c>
      <c r="DU90" s="158">
        <v>7</v>
      </c>
      <c r="DV90" s="349">
        <v>545</v>
      </c>
      <c r="DW90" s="158">
        <v>9</v>
      </c>
      <c r="DX90" s="158">
        <v>14</v>
      </c>
      <c r="DY90" s="158">
        <v>20</v>
      </c>
      <c r="DZ90" s="158">
        <v>10</v>
      </c>
      <c r="EA90" s="158">
        <v>8</v>
      </c>
      <c r="EB90" s="158">
        <v>3</v>
      </c>
      <c r="EC90" s="158">
        <v>6</v>
      </c>
      <c r="ED90" s="158">
        <v>1</v>
      </c>
      <c r="EE90" s="349">
        <v>71</v>
      </c>
      <c r="EF90" s="158">
        <v>96</v>
      </c>
      <c r="EG90" s="158">
        <v>130</v>
      </c>
      <c r="EH90" s="158">
        <v>162</v>
      </c>
      <c r="EI90" s="158">
        <v>125</v>
      </c>
      <c r="EJ90" s="158">
        <v>94</v>
      </c>
      <c r="EK90" s="158">
        <v>70</v>
      </c>
      <c r="EL90" s="158">
        <v>50</v>
      </c>
      <c r="EM90" s="158">
        <v>12</v>
      </c>
      <c r="EN90" s="349">
        <v>739</v>
      </c>
      <c r="EO90" s="158">
        <v>38</v>
      </c>
      <c r="EP90" s="158">
        <v>29</v>
      </c>
      <c r="EQ90" s="158">
        <v>51</v>
      </c>
      <c r="ER90" s="158">
        <v>45</v>
      </c>
      <c r="ES90" s="158">
        <v>29</v>
      </c>
      <c r="ET90" s="158">
        <v>23</v>
      </c>
      <c r="EU90" s="158">
        <v>15</v>
      </c>
      <c r="EV90" s="158">
        <v>6</v>
      </c>
      <c r="EW90" s="349">
        <v>236</v>
      </c>
      <c r="EX90" s="158">
        <v>0</v>
      </c>
      <c r="EY90" s="158">
        <v>0</v>
      </c>
      <c r="EZ90" s="158">
        <v>1</v>
      </c>
      <c r="FA90" s="158">
        <v>1</v>
      </c>
      <c r="FB90" s="158">
        <v>0</v>
      </c>
      <c r="FC90" s="158">
        <v>4</v>
      </c>
      <c r="FD90" s="158">
        <v>1</v>
      </c>
      <c r="FE90" s="158">
        <v>0</v>
      </c>
      <c r="FF90" s="349">
        <v>7</v>
      </c>
      <c r="FG90" s="158">
        <v>1</v>
      </c>
      <c r="FH90" s="158">
        <v>3</v>
      </c>
      <c r="FI90" s="158">
        <v>6</v>
      </c>
      <c r="FJ90" s="158">
        <v>8</v>
      </c>
      <c r="FK90" s="158">
        <v>8</v>
      </c>
      <c r="FL90" s="158">
        <v>8</v>
      </c>
      <c r="FM90" s="158">
        <v>1</v>
      </c>
      <c r="FN90" s="158">
        <v>1</v>
      </c>
      <c r="FO90" s="349">
        <v>36</v>
      </c>
      <c r="FP90" s="158">
        <v>37</v>
      </c>
      <c r="FQ90" s="158">
        <v>26</v>
      </c>
      <c r="FR90" s="158">
        <v>44</v>
      </c>
      <c r="FS90" s="158">
        <v>36</v>
      </c>
      <c r="FT90" s="158">
        <v>21</v>
      </c>
      <c r="FU90" s="158">
        <v>11</v>
      </c>
      <c r="FV90" s="158">
        <v>13</v>
      </c>
      <c r="FW90" s="158">
        <v>5</v>
      </c>
      <c r="FX90" s="349">
        <v>193</v>
      </c>
      <c r="FY90" s="158">
        <v>7</v>
      </c>
      <c r="FZ90" s="158">
        <v>866</v>
      </c>
      <c r="GA90" s="158">
        <v>2315</v>
      </c>
      <c r="GB90" s="158">
        <v>7730</v>
      </c>
      <c r="GC90" s="158">
        <v>7388</v>
      </c>
      <c r="GD90" s="158">
        <v>6539</v>
      </c>
      <c r="GE90" s="158">
        <v>4908</v>
      </c>
      <c r="GF90" s="158">
        <v>3800</v>
      </c>
      <c r="GG90" s="158">
        <v>534</v>
      </c>
      <c r="GH90" s="349">
        <v>34087</v>
      </c>
      <c r="GI90" s="158">
        <v>7</v>
      </c>
      <c r="GJ90" s="158">
        <v>1492</v>
      </c>
      <c r="GK90" s="158">
        <v>3005</v>
      </c>
      <c r="GL90" s="158">
        <v>4153</v>
      </c>
      <c r="GM90" s="158">
        <v>2788</v>
      </c>
      <c r="GN90" s="158">
        <v>1831</v>
      </c>
      <c r="GO90" s="158">
        <v>1027</v>
      </c>
      <c r="GP90" s="158">
        <v>650</v>
      </c>
      <c r="GQ90" s="158">
        <v>69</v>
      </c>
      <c r="GR90" s="349">
        <v>15022</v>
      </c>
      <c r="GS90" s="158">
        <v>12.25</v>
      </c>
      <c r="GT90" s="158">
        <v>1975.75</v>
      </c>
      <c r="GU90" s="158">
        <v>4551</v>
      </c>
      <c r="GV90" s="158">
        <v>10829.25</v>
      </c>
      <c r="GW90" s="158">
        <v>9461.25</v>
      </c>
      <c r="GX90" s="158">
        <v>7893</v>
      </c>
      <c r="GY90" s="158">
        <v>5660.5</v>
      </c>
      <c r="GZ90" s="158">
        <v>4277</v>
      </c>
      <c r="HA90" s="158">
        <v>583.25</v>
      </c>
      <c r="HB90" s="349">
        <v>45243.25</v>
      </c>
      <c r="HC90" s="395">
        <v>0</v>
      </c>
      <c r="HD90" s="396">
        <v>5.75</v>
      </c>
      <c r="HE90" s="396">
        <v>1.17</v>
      </c>
      <c r="HF90" s="396">
        <v>0</v>
      </c>
      <c r="HG90" s="396">
        <v>0</v>
      </c>
      <c r="HH90" s="396">
        <v>0</v>
      </c>
      <c r="HI90" s="396">
        <v>0</v>
      </c>
      <c r="HJ90" s="396">
        <v>0</v>
      </c>
      <c r="HK90" s="396">
        <v>0</v>
      </c>
      <c r="HL90" s="397">
        <v>6.92</v>
      </c>
      <c r="HM90" s="219">
        <v>6.8</v>
      </c>
      <c r="HN90" s="219">
        <v>1313.3</v>
      </c>
      <c r="HO90" s="219">
        <v>3538.8</v>
      </c>
      <c r="HP90" s="219">
        <v>9626</v>
      </c>
      <c r="HQ90" s="219">
        <v>9461.2999999999993</v>
      </c>
      <c r="HR90" s="219">
        <v>9647</v>
      </c>
      <c r="HS90" s="219">
        <v>8176.3</v>
      </c>
      <c r="HT90" s="219">
        <v>7128.3</v>
      </c>
      <c r="HU90" s="219">
        <v>1166.5</v>
      </c>
      <c r="HV90" s="219">
        <v>50064.3</v>
      </c>
      <c r="HW90" s="457">
        <v>361.4</v>
      </c>
      <c r="HX90" s="219">
        <v>50425.7</v>
      </c>
      <c r="HY90" s="395">
        <v>12.25</v>
      </c>
      <c r="HZ90" s="219">
        <v>1975.75</v>
      </c>
      <c r="IA90" s="219">
        <v>4551</v>
      </c>
      <c r="IB90" s="219">
        <v>10829.25</v>
      </c>
      <c r="IC90" s="219">
        <v>9461.25</v>
      </c>
      <c r="ID90" s="219">
        <v>7893</v>
      </c>
      <c r="IE90" s="219">
        <v>5660.5</v>
      </c>
      <c r="IF90" s="219">
        <v>4277</v>
      </c>
      <c r="IG90" s="219">
        <v>583.25</v>
      </c>
      <c r="IH90" s="219">
        <v>45243.25</v>
      </c>
      <c r="II90" s="395">
        <v>0</v>
      </c>
      <c r="IJ90" s="219">
        <v>5.75</v>
      </c>
      <c r="IK90" s="219">
        <v>1.17</v>
      </c>
      <c r="IL90" s="219">
        <v>0</v>
      </c>
      <c r="IM90" s="219">
        <v>0</v>
      </c>
      <c r="IN90" s="219">
        <v>0</v>
      </c>
      <c r="IO90" s="219">
        <v>0</v>
      </c>
      <c r="IP90" s="219">
        <v>0</v>
      </c>
      <c r="IQ90" s="219">
        <v>0</v>
      </c>
      <c r="IR90" s="219">
        <v>6.92</v>
      </c>
      <c r="IS90" s="395">
        <v>3.76</v>
      </c>
      <c r="IT90" s="219">
        <v>509.85</v>
      </c>
      <c r="IU90" s="219">
        <v>985.88</v>
      </c>
      <c r="IV90" s="219">
        <v>1268.1300000000001</v>
      </c>
      <c r="IW90" s="219">
        <v>488.26</v>
      </c>
      <c r="IX90" s="219">
        <v>143.13</v>
      </c>
      <c r="IY90" s="219">
        <v>45.2</v>
      </c>
      <c r="IZ90" s="219">
        <v>15.11</v>
      </c>
      <c r="JA90" s="219">
        <v>0</v>
      </c>
      <c r="JB90" s="219">
        <v>3459.32</v>
      </c>
      <c r="JC90" s="395">
        <v>4.7</v>
      </c>
      <c r="JD90" s="219">
        <v>973.4</v>
      </c>
      <c r="JE90" s="219">
        <v>2772</v>
      </c>
      <c r="JF90" s="219">
        <v>8498.7999999999993</v>
      </c>
      <c r="JG90" s="219">
        <v>8973</v>
      </c>
      <c r="JH90" s="219">
        <v>9472.1</v>
      </c>
      <c r="JI90" s="219">
        <v>8111</v>
      </c>
      <c r="JJ90" s="219">
        <v>7103.2</v>
      </c>
      <c r="JK90" s="219">
        <v>1166.5</v>
      </c>
      <c r="JL90" s="219">
        <v>47074.7</v>
      </c>
      <c r="JM90" s="457">
        <v>361.4</v>
      </c>
      <c r="JN90" s="397">
        <v>47436.1</v>
      </c>
      <c r="JP90" s="460"/>
      <c r="JQ90" s="460"/>
      <c r="JR90" s="460"/>
      <c r="JS90" s="460"/>
      <c r="JT90" s="460"/>
      <c r="JU90" s="460"/>
      <c r="JV90" s="460"/>
      <c r="JW90" s="460"/>
      <c r="JX90" s="460"/>
      <c r="JY90" s="460"/>
      <c r="KA90" s="460"/>
      <c r="KB90" s="460"/>
    </row>
    <row r="91" spans="1:288" x14ac:dyDescent="0.2">
      <c r="A91" s="215" t="s">
        <v>459</v>
      </c>
      <c r="B91" s="216" t="s">
        <v>285</v>
      </c>
      <c r="C91" s="217" t="s">
        <v>56</v>
      </c>
      <c r="D91" s="218" t="s">
        <v>458</v>
      </c>
      <c r="E91" s="158">
        <v>832</v>
      </c>
      <c r="F91" s="158">
        <v>5788</v>
      </c>
      <c r="G91" s="158">
        <v>14869</v>
      </c>
      <c r="H91" s="158">
        <v>14870</v>
      </c>
      <c r="I91" s="158">
        <v>10395</v>
      </c>
      <c r="J91" s="158">
        <v>7080</v>
      </c>
      <c r="K91" s="158">
        <v>5201</v>
      </c>
      <c r="L91" s="158">
        <v>748</v>
      </c>
      <c r="M91" s="349">
        <v>59783</v>
      </c>
      <c r="N91" s="158">
        <v>98</v>
      </c>
      <c r="O91" s="158">
        <v>113</v>
      </c>
      <c r="P91" s="158">
        <v>141</v>
      </c>
      <c r="Q91" s="158">
        <v>100</v>
      </c>
      <c r="R91" s="158">
        <v>77</v>
      </c>
      <c r="S91" s="158">
        <v>33</v>
      </c>
      <c r="T91" s="158">
        <v>31</v>
      </c>
      <c r="U91" s="158">
        <v>7</v>
      </c>
      <c r="V91" s="349">
        <v>600</v>
      </c>
      <c r="W91" s="158">
        <v>1</v>
      </c>
      <c r="X91" s="158">
        <v>0</v>
      </c>
      <c r="Y91" s="158">
        <v>0</v>
      </c>
      <c r="Z91" s="158">
        <v>0</v>
      </c>
      <c r="AA91" s="158">
        <v>3</v>
      </c>
      <c r="AB91" s="158">
        <v>0</v>
      </c>
      <c r="AC91" s="158">
        <v>2</v>
      </c>
      <c r="AD91" s="158">
        <v>0</v>
      </c>
      <c r="AE91" s="349">
        <v>6</v>
      </c>
      <c r="AF91" s="158">
        <v>733</v>
      </c>
      <c r="AG91" s="158">
        <v>5675</v>
      </c>
      <c r="AH91" s="158">
        <v>14728</v>
      </c>
      <c r="AI91" s="158">
        <v>14770</v>
      </c>
      <c r="AJ91" s="158">
        <v>10315</v>
      </c>
      <c r="AK91" s="158">
        <v>7047</v>
      </c>
      <c r="AL91" s="158">
        <v>5168</v>
      </c>
      <c r="AM91" s="158">
        <v>741</v>
      </c>
      <c r="AN91" s="349">
        <v>59177</v>
      </c>
      <c r="AO91" s="158">
        <v>2</v>
      </c>
      <c r="AP91" s="158">
        <v>10</v>
      </c>
      <c r="AQ91" s="158">
        <v>21</v>
      </c>
      <c r="AR91" s="158">
        <v>54</v>
      </c>
      <c r="AS91" s="158">
        <v>57</v>
      </c>
      <c r="AT91" s="158">
        <v>37</v>
      </c>
      <c r="AU91" s="158">
        <v>32</v>
      </c>
      <c r="AV91" s="158">
        <v>17</v>
      </c>
      <c r="AW91" s="349">
        <v>230</v>
      </c>
      <c r="AX91" s="158">
        <v>2</v>
      </c>
      <c r="AY91" s="158">
        <v>10</v>
      </c>
      <c r="AZ91" s="158">
        <v>21</v>
      </c>
      <c r="BA91" s="158">
        <v>54</v>
      </c>
      <c r="BB91" s="158">
        <v>57</v>
      </c>
      <c r="BC91" s="158">
        <v>37</v>
      </c>
      <c r="BD91" s="158">
        <v>32</v>
      </c>
      <c r="BE91" s="158">
        <v>17</v>
      </c>
      <c r="BF91" s="158">
        <v>0</v>
      </c>
      <c r="BG91" s="349">
        <v>230</v>
      </c>
      <c r="BH91" s="158">
        <v>2</v>
      </c>
      <c r="BI91" s="158">
        <v>741</v>
      </c>
      <c r="BJ91" s="158">
        <v>5686</v>
      </c>
      <c r="BK91" s="158">
        <v>14761</v>
      </c>
      <c r="BL91" s="158">
        <v>14773</v>
      </c>
      <c r="BM91" s="158">
        <v>10295</v>
      </c>
      <c r="BN91" s="158">
        <v>7042</v>
      </c>
      <c r="BO91" s="158">
        <v>5153</v>
      </c>
      <c r="BP91" s="158">
        <v>724</v>
      </c>
      <c r="BQ91" s="349">
        <v>59177</v>
      </c>
      <c r="BR91" s="158">
        <v>1</v>
      </c>
      <c r="BS91" s="158">
        <v>403</v>
      </c>
      <c r="BT91" s="158">
        <v>3372</v>
      </c>
      <c r="BU91" s="158">
        <v>5878</v>
      </c>
      <c r="BV91" s="158">
        <v>4224</v>
      </c>
      <c r="BW91" s="158">
        <v>2055</v>
      </c>
      <c r="BX91" s="158">
        <v>1083</v>
      </c>
      <c r="BY91" s="158">
        <v>628</v>
      </c>
      <c r="BZ91" s="158">
        <v>72</v>
      </c>
      <c r="CA91" s="349">
        <v>17716</v>
      </c>
      <c r="CB91" s="158">
        <v>0</v>
      </c>
      <c r="CC91" s="158">
        <v>2</v>
      </c>
      <c r="CD91" s="158">
        <v>27</v>
      </c>
      <c r="CE91" s="158">
        <v>116</v>
      </c>
      <c r="CF91" s="158">
        <v>123</v>
      </c>
      <c r="CG91" s="158">
        <v>75</v>
      </c>
      <c r="CH91" s="158">
        <v>56</v>
      </c>
      <c r="CI91" s="158">
        <v>26</v>
      </c>
      <c r="CJ91" s="158">
        <v>4</v>
      </c>
      <c r="CK91" s="349">
        <v>429</v>
      </c>
      <c r="CL91" s="158">
        <v>0</v>
      </c>
      <c r="CM91" s="158">
        <v>0</v>
      </c>
      <c r="CN91" s="158">
        <v>1</v>
      </c>
      <c r="CO91" s="158">
        <v>19</v>
      </c>
      <c r="CP91" s="158">
        <v>7</v>
      </c>
      <c r="CQ91" s="158">
        <v>0</v>
      </c>
      <c r="CR91" s="158">
        <v>13</v>
      </c>
      <c r="CS91" s="158">
        <v>16</v>
      </c>
      <c r="CT91" s="158">
        <v>2</v>
      </c>
      <c r="CU91" s="349">
        <v>58</v>
      </c>
      <c r="CV91" s="158">
        <v>13</v>
      </c>
      <c r="CW91" s="158">
        <v>36</v>
      </c>
      <c r="CX91" s="158">
        <v>42</v>
      </c>
      <c r="CY91" s="158">
        <v>42</v>
      </c>
      <c r="CZ91" s="158">
        <v>17</v>
      </c>
      <c r="DA91" s="158">
        <v>15</v>
      </c>
      <c r="DB91" s="158">
        <v>21</v>
      </c>
      <c r="DC91" s="158">
        <v>11</v>
      </c>
      <c r="DD91" s="349">
        <v>197</v>
      </c>
      <c r="DE91" s="158">
        <v>36</v>
      </c>
      <c r="DF91" s="158">
        <v>85</v>
      </c>
      <c r="DG91" s="158">
        <v>80</v>
      </c>
      <c r="DH91" s="158">
        <v>45</v>
      </c>
      <c r="DI91" s="158">
        <v>43</v>
      </c>
      <c r="DJ91" s="158">
        <v>45</v>
      </c>
      <c r="DK91" s="158">
        <v>23</v>
      </c>
      <c r="DL91" s="158">
        <v>8</v>
      </c>
      <c r="DM91" s="349">
        <v>365</v>
      </c>
      <c r="DN91" s="158">
        <v>7</v>
      </c>
      <c r="DO91" s="158">
        <v>81</v>
      </c>
      <c r="DP91" s="158">
        <v>148</v>
      </c>
      <c r="DQ91" s="158">
        <v>97</v>
      </c>
      <c r="DR91" s="158">
        <v>56</v>
      </c>
      <c r="DS91" s="158">
        <v>45</v>
      </c>
      <c r="DT91" s="158">
        <v>32</v>
      </c>
      <c r="DU91" s="158">
        <v>4</v>
      </c>
      <c r="DV91" s="349">
        <v>470</v>
      </c>
      <c r="DW91" s="158">
        <v>0</v>
      </c>
      <c r="DX91" s="158">
        <v>0</v>
      </c>
      <c r="DY91" s="158">
        <v>0</v>
      </c>
      <c r="DZ91" s="158">
        <v>0</v>
      </c>
      <c r="EA91" s="158">
        <v>0</v>
      </c>
      <c r="EB91" s="158">
        <v>0</v>
      </c>
      <c r="EC91" s="158">
        <v>0</v>
      </c>
      <c r="ED91" s="158">
        <v>0</v>
      </c>
      <c r="EE91" s="349">
        <v>0</v>
      </c>
      <c r="EF91" s="158">
        <v>43</v>
      </c>
      <c r="EG91" s="158">
        <v>166</v>
      </c>
      <c r="EH91" s="158">
        <v>228</v>
      </c>
      <c r="EI91" s="158">
        <v>142</v>
      </c>
      <c r="EJ91" s="158">
        <v>99</v>
      </c>
      <c r="EK91" s="158">
        <v>90</v>
      </c>
      <c r="EL91" s="158">
        <v>55</v>
      </c>
      <c r="EM91" s="158">
        <v>12</v>
      </c>
      <c r="EN91" s="349">
        <v>835</v>
      </c>
      <c r="EO91" s="158">
        <v>38</v>
      </c>
      <c r="EP91" s="158">
        <v>88</v>
      </c>
      <c r="EQ91" s="158">
        <v>92</v>
      </c>
      <c r="ER91" s="158">
        <v>55</v>
      </c>
      <c r="ES91" s="158">
        <v>53</v>
      </c>
      <c r="ET91" s="158">
        <v>49</v>
      </c>
      <c r="EU91" s="158">
        <v>32</v>
      </c>
      <c r="EV91" s="158">
        <v>8</v>
      </c>
      <c r="EW91" s="349">
        <v>415</v>
      </c>
      <c r="EX91" s="158">
        <v>0</v>
      </c>
      <c r="EY91" s="158">
        <v>0</v>
      </c>
      <c r="EZ91" s="158">
        <v>0</v>
      </c>
      <c r="FA91" s="158">
        <v>0</v>
      </c>
      <c r="FB91" s="158">
        <v>0</v>
      </c>
      <c r="FC91" s="158">
        <v>0</v>
      </c>
      <c r="FD91" s="158">
        <v>0</v>
      </c>
      <c r="FE91" s="158">
        <v>0</v>
      </c>
      <c r="FF91" s="349">
        <v>0</v>
      </c>
      <c r="FG91" s="158">
        <v>1</v>
      </c>
      <c r="FH91" s="158">
        <v>2</v>
      </c>
      <c r="FI91" s="158">
        <v>9</v>
      </c>
      <c r="FJ91" s="158">
        <v>8</v>
      </c>
      <c r="FK91" s="158">
        <v>7</v>
      </c>
      <c r="FL91" s="158">
        <v>4</v>
      </c>
      <c r="FM91" s="158">
        <v>7</v>
      </c>
      <c r="FN91" s="158">
        <v>0</v>
      </c>
      <c r="FO91" s="349">
        <v>38</v>
      </c>
      <c r="FP91" s="158">
        <v>37</v>
      </c>
      <c r="FQ91" s="158">
        <v>86</v>
      </c>
      <c r="FR91" s="158">
        <v>83</v>
      </c>
      <c r="FS91" s="158">
        <v>47</v>
      </c>
      <c r="FT91" s="158">
        <v>46</v>
      </c>
      <c r="FU91" s="158">
        <v>45</v>
      </c>
      <c r="FV91" s="158">
        <v>25</v>
      </c>
      <c r="FW91" s="158">
        <v>8</v>
      </c>
      <c r="FX91" s="349">
        <v>377</v>
      </c>
      <c r="FY91" s="158">
        <v>1</v>
      </c>
      <c r="FZ91" s="158">
        <v>326</v>
      </c>
      <c r="GA91" s="158">
        <v>2202</v>
      </c>
      <c r="GB91" s="158">
        <v>8600</v>
      </c>
      <c r="GC91" s="158">
        <v>10321</v>
      </c>
      <c r="GD91" s="158">
        <v>8109</v>
      </c>
      <c r="GE91" s="158">
        <v>5843</v>
      </c>
      <c r="GF91" s="158">
        <v>4451</v>
      </c>
      <c r="GG91" s="158">
        <v>642</v>
      </c>
      <c r="GH91" s="349">
        <v>40495</v>
      </c>
      <c r="GI91" s="158">
        <v>1</v>
      </c>
      <c r="GJ91" s="158">
        <v>415</v>
      </c>
      <c r="GK91" s="158">
        <v>3484</v>
      </c>
      <c r="GL91" s="158">
        <v>6161</v>
      </c>
      <c r="GM91" s="158">
        <v>4452</v>
      </c>
      <c r="GN91" s="158">
        <v>2186</v>
      </c>
      <c r="GO91" s="158">
        <v>1199</v>
      </c>
      <c r="GP91" s="158">
        <v>702</v>
      </c>
      <c r="GQ91" s="158">
        <v>82</v>
      </c>
      <c r="GR91" s="349">
        <v>18682</v>
      </c>
      <c r="GS91" s="158">
        <v>1.75</v>
      </c>
      <c r="GT91" s="158">
        <v>634.75</v>
      </c>
      <c r="GU91" s="158">
        <v>4793.75</v>
      </c>
      <c r="GV91" s="158">
        <v>13179</v>
      </c>
      <c r="GW91" s="158">
        <v>13633.75</v>
      </c>
      <c r="GX91" s="158">
        <v>9734.5</v>
      </c>
      <c r="GY91" s="158">
        <v>6727.25</v>
      </c>
      <c r="GZ91" s="158">
        <v>4965.5</v>
      </c>
      <c r="HA91" s="158">
        <v>702</v>
      </c>
      <c r="HB91" s="349">
        <v>54372.25</v>
      </c>
      <c r="HC91" s="395">
        <v>0</v>
      </c>
      <c r="HD91" s="396">
        <v>0</v>
      </c>
      <c r="HE91" s="396">
        <v>0</v>
      </c>
      <c r="HF91" s="396">
        <v>0.5</v>
      </c>
      <c r="HG91" s="396">
        <v>0</v>
      </c>
      <c r="HH91" s="396">
        <v>0</v>
      </c>
      <c r="HI91" s="396">
        <v>1</v>
      </c>
      <c r="HJ91" s="396">
        <v>0</v>
      </c>
      <c r="HK91" s="396">
        <v>0</v>
      </c>
      <c r="HL91" s="397">
        <v>1.5</v>
      </c>
      <c r="HM91" s="219">
        <v>1</v>
      </c>
      <c r="HN91" s="219">
        <v>423.2</v>
      </c>
      <c r="HO91" s="219">
        <v>3728.5</v>
      </c>
      <c r="HP91" s="219">
        <v>11714.2</v>
      </c>
      <c r="HQ91" s="219">
        <v>13633.8</v>
      </c>
      <c r="HR91" s="219">
        <v>11897.7</v>
      </c>
      <c r="HS91" s="219">
        <v>9715.7000000000007</v>
      </c>
      <c r="HT91" s="219">
        <v>8275.7999999999993</v>
      </c>
      <c r="HU91" s="219">
        <v>1404</v>
      </c>
      <c r="HV91" s="219">
        <v>60793.9</v>
      </c>
      <c r="HW91" s="457">
        <v>0</v>
      </c>
      <c r="HX91" s="219">
        <v>60793.9</v>
      </c>
      <c r="HY91" s="395">
        <v>1.75</v>
      </c>
      <c r="HZ91" s="219">
        <v>634.75</v>
      </c>
      <c r="IA91" s="219">
        <v>4793.75</v>
      </c>
      <c r="IB91" s="219">
        <v>13179</v>
      </c>
      <c r="IC91" s="219">
        <v>13633.75</v>
      </c>
      <c r="ID91" s="219">
        <v>9734.5</v>
      </c>
      <c r="IE91" s="219">
        <v>6727.25</v>
      </c>
      <c r="IF91" s="219">
        <v>4965.5</v>
      </c>
      <c r="IG91" s="219">
        <v>702</v>
      </c>
      <c r="IH91" s="219">
        <v>54372.25</v>
      </c>
      <c r="II91" s="395">
        <v>0</v>
      </c>
      <c r="IJ91" s="219">
        <v>0</v>
      </c>
      <c r="IK91" s="219">
        <v>0</v>
      </c>
      <c r="IL91" s="219">
        <v>0.5</v>
      </c>
      <c r="IM91" s="219">
        <v>0</v>
      </c>
      <c r="IN91" s="219">
        <v>0</v>
      </c>
      <c r="IO91" s="219">
        <v>1</v>
      </c>
      <c r="IP91" s="219">
        <v>0</v>
      </c>
      <c r="IQ91" s="219">
        <v>0</v>
      </c>
      <c r="IR91" s="219">
        <v>1.5</v>
      </c>
      <c r="IS91" s="395">
        <v>0.75</v>
      </c>
      <c r="IT91" s="219">
        <v>128.83000000000001</v>
      </c>
      <c r="IU91" s="219">
        <v>1113.83</v>
      </c>
      <c r="IV91" s="219">
        <v>1915.77</v>
      </c>
      <c r="IW91" s="219">
        <v>975.98</v>
      </c>
      <c r="IX91" s="219">
        <v>232.03</v>
      </c>
      <c r="IY91" s="219">
        <v>94.55</v>
      </c>
      <c r="IZ91" s="219">
        <v>26.22</v>
      </c>
      <c r="JA91" s="219">
        <v>2.81</v>
      </c>
      <c r="JB91" s="219">
        <v>4490.7700000000004</v>
      </c>
      <c r="JC91" s="395">
        <v>0.6</v>
      </c>
      <c r="JD91" s="219">
        <v>337.3</v>
      </c>
      <c r="JE91" s="219">
        <v>2862.2</v>
      </c>
      <c r="JF91" s="219">
        <v>10011.299999999999</v>
      </c>
      <c r="JG91" s="219">
        <v>12657.8</v>
      </c>
      <c r="JH91" s="219">
        <v>11614.1</v>
      </c>
      <c r="JI91" s="219">
        <v>9579.1</v>
      </c>
      <c r="JJ91" s="219">
        <v>8232.1</v>
      </c>
      <c r="JK91" s="219">
        <v>1398.4</v>
      </c>
      <c r="JL91" s="219">
        <v>56692.9</v>
      </c>
      <c r="JM91" s="457">
        <v>0</v>
      </c>
      <c r="JN91" s="397">
        <v>56692.9</v>
      </c>
      <c r="JP91" s="460"/>
      <c r="JQ91" s="460"/>
      <c r="JR91" s="460"/>
      <c r="JS91" s="460"/>
      <c r="JT91" s="460"/>
      <c r="JU91" s="460"/>
      <c r="JV91" s="460"/>
      <c r="JW91" s="460"/>
      <c r="JX91" s="460"/>
      <c r="JY91" s="460"/>
      <c r="KA91" s="460"/>
      <c r="KB91" s="460"/>
    </row>
    <row r="92" spans="1:288" x14ac:dyDescent="0.2">
      <c r="A92" s="215" t="s">
        <v>461</v>
      </c>
      <c r="B92" s="216" t="s">
        <v>285</v>
      </c>
      <c r="C92" s="217" t="s">
        <v>288</v>
      </c>
      <c r="D92" s="218" t="s">
        <v>460</v>
      </c>
      <c r="E92" s="158">
        <v>26569</v>
      </c>
      <c r="F92" s="158">
        <v>13826</v>
      </c>
      <c r="G92" s="158">
        <v>15565</v>
      </c>
      <c r="H92" s="158">
        <v>6186</v>
      </c>
      <c r="I92" s="158">
        <v>3167</v>
      </c>
      <c r="J92" s="158">
        <v>1094</v>
      </c>
      <c r="K92" s="158">
        <v>518</v>
      </c>
      <c r="L92" s="158">
        <v>53</v>
      </c>
      <c r="M92" s="349">
        <v>66978</v>
      </c>
      <c r="N92" s="158">
        <v>845</v>
      </c>
      <c r="O92" s="158">
        <v>278</v>
      </c>
      <c r="P92" s="158">
        <v>189</v>
      </c>
      <c r="Q92" s="158">
        <v>58</v>
      </c>
      <c r="R92" s="158">
        <v>22</v>
      </c>
      <c r="S92" s="158">
        <v>12</v>
      </c>
      <c r="T92" s="158">
        <v>10</v>
      </c>
      <c r="U92" s="158">
        <v>3</v>
      </c>
      <c r="V92" s="349">
        <v>1417</v>
      </c>
      <c r="W92" s="158">
        <v>11</v>
      </c>
      <c r="X92" s="158">
        <v>0</v>
      </c>
      <c r="Y92" s="158">
        <v>3</v>
      </c>
      <c r="Z92" s="158">
        <v>0</v>
      </c>
      <c r="AA92" s="158">
        <v>0</v>
      </c>
      <c r="AB92" s="158">
        <v>0</v>
      </c>
      <c r="AC92" s="158">
        <v>0</v>
      </c>
      <c r="AD92" s="158">
        <v>0</v>
      </c>
      <c r="AE92" s="349">
        <v>14</v>
      </c>
      <c r="AF92" s="158">
        <v>25713</v>
      </c>
      <c r="AG92" s="158">
        <v>13548</v>
      </c>
      <c r="AH92" s="158">
        <v>15373</v>
      </c>
      <c r="AI92" s="158">
        <v>6128</v>
      </c>
      <c r="AJ92" s="158">
        <v>3145</v>
      </c>
      <c r="AK92" s="158">
        <v>1082</v>
      </c>
      <c r="AL92" s="158">
        <v>508</v>
      </c>
      <c r="AM92" s="158">
        <v>50</v>
      </c>
      <c r="AN92" s="349">
        <v>65547</v>
      </c>
      <c r="AO92" s="158">
        <v>63</v>
      </c>
      <c r="AP92" s="158">
        <v>61</v>
      </c>
      <c r="AQ92" s="158">
        <v>146</v>
      </c>
      <c r="AR92" s="158">
        <v>68</v>
      </c>
      <c r="AS92" s="158">
        <v>40</v>
      </c>
      <c r="AT92" s="158">
        <v>12</v>
      </c>
      <c r="AU92" s="158">
        <v>36</v>
      </c>
      <c r="AV92" s="158">
        <v>13</v>
      </c>
      <c r="AW92" s="349">
        <v>439</v>
      </c>
      <c r="AX92" s="158">
        <v>63</v>
      </c>
      <c r="AY92" s="158">
        <v>61</v>
      </c>
      <c r="AZ92" s="158">
        <v>146</v>
      </c>
      <c r="BA92" s="158">
        <v>68</v>
      </c>
      <c r="BB92" s="158">
        <v>40</v>
      </c>
      <c r="BC92" s="158">
        <v>12</v>
      </c>
      <c r="BD92" s="158">
        <v>36</v>
      </c>
      <c r="BE92" s="158">
        <v>13</v>
      </c>
      <c r="BF92" s="158">
        <v>0</v>
      </c>
      <c r="BG92" s="349">
        <v>439</v>
      </c>
      <c r="BH92" s="158">
        <v>63</v>
      </c>
      <c r="BI92" s="158">
        <v>25711</v>
      </c>
      <c r="BJ92" s="158">
        <v>13633</v>
      </c>
      <c r="BK92" s="158">
        <v>15295</v>
      </c>
      <c r="BL92" s="158">
        <v>6100</v>
      </c>
      <c r="BM92" s="158">
        <v>3117</v>
      </c>
      <c r="BN92" s="158">
        <v>1106</v>
      </c>
      <c r="BO92" s="158">
        <v>485</v>
      </c>
      <c r="BP92" s="158">
        <v>37</v>
      </c>
      <c r="BQ92" s="349">
        <v>65547</v>
      </c>
      <c r="BR92" s="158">
        <v>12</v>
      </c>
      <c r="BS92" s="158">
        <v>10680</v>
      </c>
      <c r="BT92" s="158">
        <v>4125</v>
      </c>
      <c r="BU92" s="158">
        <v>4108</v>
      </c>
      <c r="BV92" s="158">
        <v>1199</v>
      </c>
      <c r="BW92" s="158">
        <v>521</v>
      </c>
      <c r="BX92" s="158">
        <v>166</v>
      </c>
      <c r="BY92" s="158">
        <v>61</v>
      </c>
      <c r="BZ92" s="158">
        <v>3</v>
      </c>
      <c r="CA92" s="349">
        <v>20875</v>
      </c>
      <c r="CB92" s="158">
        <v>1</v>
      </c>
      <c r="CC92" s="158">
        <v>151</v>
      </c>
      <c r="CD92" s="158">
        <v>88</v>
      </c>
      <c r="CE92" s="158">
        <v>82</v>
      </c>
      <c r="CF92" s="158">
        <v>31</v>
      </c>
      <c r="CG92" s="158">
        <v>13</v>
      </c>
      <c r="CH92" s="158">
        <v>2</v>
      </c>
      <c r="CI92" s="158">
        <v>3</v>
      </c>
      <c r="CJ92" s="158">
        <v>0</v>
      </c>
      <c r="CK92" s="349">
        <v>371</v>
      </c>
      <c r="CL92" s="158">
        <v>3</v>
      </c>
      <c r="CM92" s="158">
        <v>9</v>
      </c>
      <c r="CN92" s="158">
        <v>10</v>
      </c>
      <c r="CO92" s="158">
        <v>20</v>
      </c>
      <c r="CP92" s="158">
        <v>5</v>
      </c>
      <c r="CQ92" s="158">
        <v>14</v>
      </c>
      <c r="CR92" s="158">
        <v>31</v>
      </c>
      <c r="CS92" s="158">
        <v>19</v>
      </c>
      <c r="CT92" s="158">
        <v>5</v>
      </c>
      <c r="CU92" s="349">
        <v>116</v>
      </c>
      <c r="CV92" s="158">
        <v>814</v>
      </c>
      <c r="CW92" s="158">
        <v>245</v>
      </c>
      <c r="CX92" s="158">
        <v>296</v>
      </c>
      <c r="CY92" s="158">
        <v>91</v>
      </c>
      <c r="CZ92" s="158">
        <v>40</v>
      </c>
      <c r="DA92" s="158">
        <v>19</v>
      </c>
      <c r="DB92" s="158">
        <v>7</v>
      </c>
      <c r="DC92" s="158">
        <v>2</v>
      </c>
      <c r="DD92" s="349">
        <v>1514</v>
      </c>
      <c r="DE92" s="158">
        <v>657</v>
      </c>
      <c r="DF92" s="158">
        <v>198</v>
      </c>
      <c r="DG92" s="158">
        <v>155</v>
      </c>
      <c r="DH92" s="158">
        <v>58</v>
      </c>
      <c r="DI92" s="158">
        <v>25</v>
      </c>
      <c r="DJ92" s="158">
        <v>10</v>
      </c>
      <c r="DK92" s="158">
        <v>4</v>
      </c>
      <c r="DL92" s="158">
        <v>1</v>
      </c>
      <c r="DM92" s="349">
        <v>1108</v>
      </c>
      <c r="DN92" s="158">
        <v>151</v>
      </c>
      <c r="DO92" s="158">
        <v>45</v>
      </c>
      <c r="DP92" s="158">
        <v>44</v>
      </c>
      <c r="DQ92" s="158">
        <v>14</v>
      </c>
      <c r="DR92" s="158">
        <v>6</v>
      </c>
      <c r="DS92" s="158">
        <v>2</v>
      </c>
      <c r="DT92" s="158">
        <v>0</v>
      </c>
      <c r="DU92" s="158">
        <v>1</v>
      </c>
      <c r="DV92" s="349">
        <v>263</v>
      </c>
      <c r="DW92" s="158">
        <v>162</v>
      </c>
      <c r="DX92" s="158">
        <v>48</v>
      </c>
      <c r="DY92" s="158">
        <v>57</v>
      </c>
      <c r="DZ92" s="158">
        <v>20</v>
      </c>
      <c r="EA92" s="158">
        <v>12</v>
      </c>
      <c r="EB92" s="158">
        <v>6</v>
      </c>
      <c r="EC92" s="158">
        <v>7</v>
      </c>
      <c r="ED92" s="158">
        <v>0</v>
      </c>
      <c r="EE92" s="349">
        <v>312</v>
      </c>
      <c r="EF92" s="158">
        <v>970</v>
      </c>
      <c r="EG92" s="158">
        <v>291</v>
      </c>
      <c r="EH92" s="158">
        <v>256</v>
      </c>
      <c r="EI92" s="158">
        <v>92</v>
      </c>
      <c r="EJ92" s="158">
        <v>43</v>
      </c>
      <c r="EK92" s="158">
        <v>18</v>
      </c>
      <c r="EL92" s="158">
        <v>11</v>
      </c>
      <c r="EM92" s="158">
        <v>2</v>
      </c>
      <c r="EN92" s="349">
        <v>1683</v>
      </c>
      <c r="EO92" s="158">
        <v>440</v>
      </c>
      <c r="EP92" s="158">
        <v>157</v>
      </c>
      <c r="EQ92" s="158">
        <v>141</v>
      </c>
      <c r="ER92" s="158">
        <v>52</v>
      </c>
      <c r="ES92" s="158">
        <v>31</v>
      </c>
      <c r="ET92" s="158">
        <v>13</v>
      </c>
      <c r="EU92" s="158">
        <v>8</v>
      </c>
      <c r="EV92" s="158">
        <v>2</v>
      </c>
      <c r="EW92" s="349">
        <v>844</v>
      </c>
      <c r="EX92" s="158">
        <v>0</v>
      </c>
      <c r="EY92" s="158">
        <v>0</v>
      </c>
      <c r="EZ92" s="158">
        <v>0</v>
      </c>
      <c r="FA92" s="158">
        <v>0</v>
      </c>
      <c r="FB92" s="158">
        <v>0</v>
      </c>
      <c r="FC92" s="158">
        <v>0</v>
      </c>
      <c r="FD92" s="158">
        <v>0</v>
      </c>
      <c r="FE92" s="158">
        <v>0</v>
      </c>
      <c r="FF92" s="349">
        <v>0</v>
      </c>
      <c r="FG92" s="158">
        <v>14</v>
      </c>
      <c r="FH92" s="158">
        <v>9</v>
      </c>
      <c r="FI92" s="158">
        <v>9</v>
      </c>
      <c r="FJ92" s="158">
        <v>2</v>
      </c>
      <c r="FK92" s="158">
        <v>1</v>
      </c>
      <c r="FL92" s="158">
        <v>1</v>
      </c>
      <c r="FM92" s="158">
        <v>0</v>
      </c>
      <c r="FN92" s="158">
        <v>1</v>
      </c>
      <c r="FO92" s="349">
        <v>37</v>
      </c>
      <c r="FP92" s="158">
        <v>426</v>
      </c>
      <c r="FQ92" s="158">
        <v>148</v>
      </c>
      <c r="FR92" s="158">
        <v>132</v>
      </c>
      <c r="FS92" s="158">
        <v>50</v>
      </c>
      <c r="FT92" s="158">
        <v>30</v>
      </c>
      <c r="FU92" s="158">
        <v>12</v>
      </c>
      <c r="FV92" s="158">
        <v>8</v>
      </c>
      <c r="FW92" s="158">
        <v>1</v>
      </c>
      <c r="FX92" s="349">
        <v>807</v>
      </c>
      <c r="FY92" s="158">
        <v>47</v>
      </c>
      <c r="FZ92" s="158">
        <v>13744</v>
      </c>
      <c r="GA92" s="158">
        <v>9072</v>
      </c>
      <c r="GB92" s="158">
        <v>10688</v>
      </c>
      <c r="GC92" s="158">
        <v>4740</v>
      </c>
      <c r="GD92" s="158">
        <v>2511</v>
      </c>
      <c r="GE92" s="158">
        <v>880</v>
      </c>
      <c r="GF92" s="158">
        <v>388</v>
      </c>
      <c r="GG92" s="158">
        <v>26</v>
      </c>
      <c r="GH92" s="349">
        <v>42096</v>
      </c>
      <c r="GI92" s="158">
        <v>16</v>
      </c>
      <c r="GJ92" s="158">
        <v>11967</v>
      </c>
      <c r="GK92" s="158">
        <v>4561</v>
      </c>
      <c r="GL92" s="158">
        <v>4607</v>
      </c>
      <c r="GM92" s="158">
        <v>1360</v>
      </c>
      <c r="GN92" s="158">
        <v>606</v>
      </c>
      <c r="GO92" s="158">
        <v>226</v>
      </c>
      <c r="GP92" s="158">
        <v>97</v>
      </c>
      <c r="GQ92" s="158">
        <v>11</v>
      </c>
      <c r="GR92" s="349">
        <v>23451</v>
      </c>
      <c r="GS92" s="158">
        <v>58.25</v>
      </c>
      <c r="GT92" s="158">
        <v>22852.85</v>
      </c>
      <c r="GU92" s="158">
        <v>12537.45</v>
      </c>
      <c r="GV92" s="158">
        <v>14197.55</v>
      </c>
      <c r="GW92" s="158">
        <v>5781.35</v>
      </c>
      <c r="GX92" s="158">
        <v>2972.85</v>
      </c>
      <c r="GY92" s="158">
        <v>1049.0999999999999</v>
      </c>
      <c r="GZ92" s="158">
        <v>462.3</v>
      </c>
      <c r="HA92" s="158">
        <v>33.299999999999997</v>
      </c>
      <c r="HB92" s="349">
        <v>59945</v>
      </c>
      <c r="HC92" s="395">
        <v>0</v>
      </c>
      <c r="HD92" s="396">
        <v>2.08</v>
      </c>
      <c r="HE92" s="396">
        <v>0</v>
      </c>
      <c r="HF92" s="396">
        <v>0</v>
      </c>
      <c r="HG92" s="396">
        <v>0</v>
      </c>
      <c r="HH92" s="396">
        <v>0</v>
      </c>
      <c r="HI92" s="396">
        <v>0</v>
      </c>
      <c r="HJ92" s="396">
        <v>0</v>
      </c>
      <c r="HK92" s="396">
        <v>0</v>
      </c>
      <c r="HL92" s="397">
        <v>2.08</v>
      </c>
      <c r="HM92" s="219">
        <v>32.4</v>
      </c>
      <c r="HN92" s="219">
        <v>15233.8</v>
      </c>
      <c r="HO92" s="219">
        <v>9751.4</v>
      </c>
      <c r="HP92" s="219">
        <v>12620</v>
      </c>
      <c r="HQ92" s="219">
        <v>5781.4</v>
      </c>
      <c r="HR92" s="219">
        <v>3633.5</v>
      </c>
      <c r="HS92" s="219">
        <v>1515.4</v>
      </c>
      <c r="HT92" s="219">
        <v>770.5</v>
      </c>
      <c r="HU92" s="219">
        <v>66.599999999999994</v>
      </c>
      <c r="HV92" s="219">
        <v>49405</v>
      </c>
      <c r="HW92" s="457">
        <v>298.8</v>
      </c>
      <c r="HX92" s="219">
        <v>49703.8</v>
      </c>
      <c r="HY92" s="395">
        <v>58.25</v>
      </c>
      <c r="HZ92" s="219">
        <v>22852.85</v>
      </c>
      <c r="IA92" s="219">
        <v>12537.45</v>
      </c>
      <c r="IB92" s="219">
        <v>14197.55</v>
      </c>
      <c r="IC92" s="219">
        <v>5781.35</v>
      </c>
      <c r="ID92" s="219">
        <v>2972.85</v>
      </c>
      <c r="IE92" s="219">
        <v>1049.0999999999999</v>
      </c>
      <c r="IF92" s="219">
        <v>462.3</v>
      </c>
      <c r="IG92" s="219">
        <v>33.299999999999997</v>
      </c>
      <c r="IH92" s="219">
        <v>59945</v>
      </c>
      <c r="II92" s="395">
        <v>0</v>
      </c>
      <c r="IJ92" s="219">
        <v>2.08</v>
      </c>
      <c r="IK92" s="219">
        <v>0</v>
      </c>
      <c r="IL92" s="219">
        <v>0</v>
      </c>
      <c r="IM92" s="219">
        <v>0</v>
      </c>
      <c r="IN92" s="219">
        <v>0</v>
      </c>
      <c r="IO92" s="219">
        <v>0</v>
      </c>
      <c r="IP92" s="219">
        <v>0</v>
      </c>
      <c r="IQ92" s="219">
        <v>0</v>
      </c>
      <c r="IR92" s="219">
        <v>2.08</v>
      </c>
      <c r="IS92" s="395">
        <v>13.4</v>
      </c>
      <c r="IT92" s="219">
        <v>6321.82</v>
      </c>
      <c r="IU92" s="219">
        <v>1874.67</v>
      </c>
      <c r="IV92" s="219">
        <v>1447.09</v>
      </c>
      <c r="IW92" s="219">
        <v>296.37</v>
      </c>
      <c r="IX92" s="219">
        <v>89.14</v>
      </c>
      <c r="IY92" s="219">
        <v>11.54</v>
      </c>
      <c r="IZ92" s="219">
        <v>5.38</v>
      </c>
      <c r="JA92" s="219">
        <v>0</v>
      </c>
      <c r="JB92" s="219">
        <v>10059.41</v>
      </c>
      <c r="JC92" s="395">
        <v>24.9</v>
      </c>
      <c r="JD92" s="219">
        <v>11019.3</v>
      </c>
      <c r="JE92" s="219">
        <v>8293.2999999999993</v>
      </c>
      <c r="JF92" s="219">
        <v>11333.7</v>
      </c>
      <c r="JG92" s="219">
        <v>5485</v>
      </c>
      <c r="JH92" s="219">
        <v>3524.5</v>
      </c>
      <c r="JI92" s="219">
        <v>1498.7</v>
      </c>
      <c r="JJ92" s="219">
        <v>761.5</v>
      </c>
      <c r="JK92" s="219">
        <v>66.599999999999994</v>
      </c>
      <c r="JL92" s="219">
        <v>42007.5</v>
      </c>
      <c r="JM92" s="457">
        <v>298.8</v>
      </c>
      <c r="JN92" s="397">
        <v>42306.3</v>
      </c>
      <c r="JP92" s="460"/>
      <c r="JQ92" s="460"/>
      <c r="JR92" s="460"/>
      <c r="JS92" s="460"/>
      <c r="JT92" s="460"/>
      <c r="JU92" s="460"/>
      <c r="JV92" s="460"/>
      <c r="JW92" s="460"/>
      <c r="JX92" s="460"/>
      <c r="JY92" s="460"/>
      <c r="KA92" s="460"/>
      <c r="KB92" s="460"/>
    </row>
    <row r="93" spans="1:288" x14ac:dyDescent="0.2">
      <c r="A93" s="215" t="s">
        <v>463</v>
      </c>
      <c r="B93" s="216" t="s">
        <v>285</v>
      </c>
      <c r="C93" s="217" t="s">
        <v>288</v>
      </c>
      <c r="D93" s="218" t="s">
        <v>462</v>
      </c>
      <c r="E93" s="158">
        <v>9210</v>
      </c>
      <c r="F93" s="158">
        <v>10461</v>
      </c>
      <c r="G93" s="158">
        <v>6166</v>
      </c>
      <c r="H93" s="158">
        <v>4936</v>
      </c>
      <c r="I93" s="158">
        <v>3627</v>
      </c>
      <c r="J93" s="158">
        <v>2317</v>
      </c>
      <c r="K93" s="158">
        <v>1384</v>
      </c>
      <c r="L93" s="158">
        <v>134</v>
      </c>
      <c r="M93" s="349">
        <v>38235</v>
      </c>
      <c r="N93" s="158">
        <v>130</v>
      </c>
      <c r="O93" s="158">
        <v>104</v>
      </c>
      <c r="P93" s="158">
        <v>72</v>
      </c>
      <c r="Q93" s="158">
        <v>64</v>
      </c>
      <c r="R93" s="158">
        <v>63</v>
      </c>
      <c r="S93" s="158">
        <v>61</v>
      </c>
      <c r="T93" s="158">
        <v>31</v>
      </c>
      <c r="U93" s="158">
        <v>0</v>
      </c>
      <c r="V93" s="349">
        <v>525</v>
      </c>
      <c r="W93" s="158">
        <v>2</v>
      </c>
      <c r="X93" s="158">
        <v>1</v>
      </c>
      <c r="Y93" s="158">
        <v>2</v>
      </c>
      <c r="Z93" s="158">
        <v>0</v>
      </c>
      <c r="AA93" s="158">
        <v>0</v>
      </c>
      <c r="AB93" s="158">
        <v>0</v>
      </c>
      <c r="AC93" s="158">
        <v>0</v>
      </c>
      <c r="AD93" s="158">
        <v>0</v>
      </c>
      <c r="AE93" s="349">
        <v>5</v>
      </c>
      <c r="AF93" s="158">
        <v>9078</v>
      </c>
      <c r="AG93" s="158">
        <v>10356</v>
      </c>
      <c r="AH93" s="158">
        <v>6092</v>
      </c>
      <c r="AI93" s="158">
        <v>4872</v>
      </c>
      <c r="AJ93" s="158">
        <v>3564</v>
      </c>
      <c r="AK93" s="158">
        <v>2256</v>
      </c>
      <c r="AL93" s="158">
        <v>1353</v>
      </c>
      <c r="AM93" s="158">
        <v>134</v>
      </c>
      <c r="AN93" s="349">
        <v>37705</v>
      </c>
      <c r="AO93" s="158">
        <v>15</v>
      </c>
      <c r="AP93" s="158">
        <v>28</v>
      </c>
      <c r="AQ93" s="158">
        <v>28</v>
      </c>
      <c r="AR93" s="158">
        <v>22</v>
      </c>
      <c r="AS93" s="158">
        <v>30</v>
      </c>
      <c r="AT93" s="158">
        <v>16</v>
      </c>
      <c r="AU93" s="158">
        <v>16</v>
      </c>
      <c r="AV93" s="158">
        <v>7</v>
      </c>
      <c r="AW93" s="349">
        <v>162</v>
      </c>
      <c r="AX93" s="158">
        <v>15</v>
      </c>
      <c r="AY93" s="158">
        <v>28</v>
      </c>
      <c r="AZ93" s="158">
        <v>28</v>
      </c>
      <c r="BA93" s="158">
        <v>22</v>
      </c>
      <c r="BB93" s="158">
        <v>30</v>
      </c>
      <c r="BC93" s="158">
        <v>16</v>
      </c>
      <c r="BD93" s="158">
        <v>16</v>
      </c>
      <c r="BE93" s="158">
        <v>7</v>
      </c>
      <c r="BF93" s="158">
        <v>0</v>
      </c>
      <c r="BG93" s="349">
        <v>162</v>
      </c>
      <c r="BH93" s="158">
        <v>15</v>
      </c>
      <c r="BI93" s="158">
        <v>9091</v>
      </c>
      <c r="BJ93" s="158">
        <v>10356</v>
      </c>
      <c r="BK93" s="158">
        <v>6086</v>
      </c>
      <c r="BL93" s="158">
        <v>4880</v>
      </c>
      <c r="BM93" s="158">
        <v>3550</v>
      </c>
      <c r="BN93" s="158">
        <v>2256</v>
      </c>
      <c r="BO93" s="158">
        <v>1344</v>
      </c>
      <c r="BP93" s="158">
        <v>127</v>
      </c>
      <c r="BQ93" s="349">
        <v>37705</v>
      </c>
      <c r="BR93" s="158">
        <v>2</v>
      </c>
      <c r="BS93" s="158">
        <v>4203</v>
      </c>
      <c r="BT93" s="158">
        <v>3604</v>
      </c>
      <c r="BU93" s="158">
        <v>1630</v>
      </c>
      <c r="BV93" s="158">
        <v>945</v>
      </c>
      <c r="BW93" s="158">
        <v>492</v>
      </c>
      <c r="BX93" s="158">
        <v>273</v>
      </c>
      <c r="BY93" s="158">
        <v>158</v>
      </c>
      <c r="BZ93" s="158">
        <v>11</v>
      </c>
      <c r="CA93" s="349">
        <v>11318</v>
      </c>
      <c r="CB93" s="158">
        <v>0</v>
      </c>
      <c r="CC93" s="158">
        <v>46</v>
      </c>
      <c r="CD93" s="158">
        <v>52</v>
      </c>
      <c r="CE93" s="158">
        <v>36</v>
      </c>
      <c r="CF93" s="158">
        <v>28</v>
      </c>
      <c r="CG93" s="158">
        <v>17</v>
      </c>
      <c r="CH93" s="158">
        <v>5</v>
      </c>
      <c r="CI93" s="158">
        <v>3</v>
      </c>
      <c r="CJ93" s="158">
        <v>1</v>
      </c>
      <c r="CK93" s="349">
        <v>188</v>
      </c>
      <c r="CL93" s="158">
        <v>2</v>
      </c>
      <c r="CM93" s="158">
        <v>2</v>
      </c>
      <c r="CN93" s="158">
        <v>8</v>
      </c>
      <c r="CO93" s="158">
        <v>5</v>
      </c>
      <c r="CP93" s="158">
        <v>4</v>
      </c>
      <c r="CQ93" s="158">
        <v>11</v>
      </c>
      <c r="CR93" s="158">
        <v>12</v>
      </c>
      <c r="CS93" s="158">
        <v>7</v>
      </c>
      <c r="CT93" s="158">
        <v>0</v>
      </c>
      <c r="CU93" s="349">
        <v>51</v>
      </c>
      <c r="CV93" s="158">
        <v>49</v>
      </c>
      <c r="CW93" s="158">
        <v>47</v>
      </c>
      <c r="CX93" s="158">
        <v>34</v>
      </c>
      <c r="CY93" s="158">
        <v>19</v>
      </c>
      <c r="CZ93" s="158">
        <v>17</v>
      </c>
      <c r="DA93" s="158">
        <v>13</v>
      </c>
      <c r="DB93" s="158">
        <v>16</v>
      </c>
      <c r="DC93" s="158">
        <v>1</v>
      </c>
      <c r="DD93" s="349">
        <v>196</v>
      </c>
      <c r="DE93" s="158">
        <v>215</v>
      </c>
      <c r="DF93" s="158">
        <v>145</v>
      </c>
      <c r="DG93" s="158">
        <v>85</v>
      </c>
      <c r="DH93" s="158">
        <v>73</v>
      </c>
      <c r="DI93" s="158">
        <v>45</v>
      </c>
      <c r="DJ93" s="158">
        <v>24</v>
      </c>
      <c r="DK93" s="158">
        <v>16</v>
      </c>
      <c r="DL93" s="158">
        <v>0</v>
      </c>
      <c r="DM93" s="349">
        <v>603</v>
      </c>
      <c r="DN93" s="158">
        <v>0</v>
      </c>
      <c r="DO93" s="158">
        <v>0</v>
      </c>
      <c r="DP93" s="158">
        <v>0</v>
      </c>
      <c r="DQ93" s="158">
        <v>0</v>
      </c>
      <c r="DR93" s="158">
        <v>0</v>
      </c>
      <c r="DS93" s="158">
        <v>0</v>
      </c>
      <c r="DT93" s="158">
        <v>0</v>
      </c>
      <c r="DU93" s="158">
        <v>0</v>
      </c>
      <c r="DV93" s="349">
        <v>0</v>
      </c>
      <c r="DW93" s="158">
        <v>40</v>
      </c>
      <c r="DX93" s="158">
        <v>20</v>
      </c>
      <c r="DY93" s="158">
        <v>23</v>
      </c>
      <c r="DZ93" s="158">
        <v>8</v>
      </c>
      <c r="EA93" s="158">
        <v>5</v>
      </c>
      <c r="EB93" s="158">
        <v>3</v>
      </c>
      <c r="EC93" s="158">
        <v>3</v>
      </c>
      <c r="ED93" s="158">
        <v>1</v>
      </c>
      <c r="EE93" s="349">
        <v>103</v>
      </c>
      <c r="EF93" s="158">
        <v>255</v>
      </c>
      <c r="EG93" s="158">
        <v>165</v>
      </c>
      <c r="EH93" s="158">
        <v>108</v>
      </c>
      <c r="EI93" s="158">
        <v>81</v>
      </c>
      <c r="EJ93" s="158">
        <v>50</v>
      </c>
      <c r="EK93" s="158">
        <v>27</v>
      </c>
      <c r="EL93" s="158">
        <v>19</v>
      </c>
      <c r="EM93" s="158">
        <v>1</v>
      </c>
      <c r="EN93" s="349">
        <v>706</v>
      </c>
      <c r="EO93" s="158">
        <v>149</v>
      </c>
      <c r="EP93" s="158">
        <v>79</v>
      </c>
      <c r="EQ93" s="158">
        <v>70</v>
      </c>
      <c r="ER93" s="158">
        <v>48</v>
      </c>
      <c r="ES93" s="158">
        <v>19</v>
      </c>
      <c r="ET93" s="158">
        <v>14</v>
      </c>
      <c r="EU93" s="158">
        <v>12</v>
      </c>
      <c r="EV93" s="158">
        <v>1</v>
      </c>
      <c r="EW93" s="349">
        <v>392</v>
      </c>
      <c r="EX93" s="158">
        <v>0</v>
      </c>
      <c r="EY93" s="158">
        <v>0</v>
      </c>
      <c r="EZ93" s="158">
        <v>0</v>
      </c>
      <c r="FA93" s="158">
        <v>0</v>
      </c>
      <c r="FB93" s="158">
        <v>0</v>
      </c>
      <c r="FC93" s="158">
        <v>0</v>
      </c>
      <c r="FD93" s="158">
        <v>0</v>
      </c>
      <c r="FE93" s="158">
        <v>0</v>
      </c>
      <c r="FF93" s="349">
        <v>0</v>
      </c>
      <c r="FG93" s="158">
        <v>1</v>
      </c>
      <c r="FH93" s="158">
        <v>0</v>
      </c>
      <c r="FI93" s="158">
        <v>0</v>
      </c>
      <c r="FJ93" s="158">
        <v>1</v>
      </c>
      <c r="FK93" s="158">
        <v>1</v>
      </c>
      <c r="FL93" s="158">
        <v>0</v>
      </c>
      <c r="FM93" s="158">
        <v>0</v>
      </c>
      <c r="FN93" s="158">
        <v>0</v>
      </c>
      <c r="FO93" s="349">
        <v>3</v>
      </c>
      <c r="FP93" s="158">
        <v>148</v>
      </c>
      <c r="FQ93" s="158">
        <v>79</v>
      </c>
      <c r="FR93" s="158">
        <v>70</v>
      </c>
      <c r="FS93" s="158">
        <v>47</v>
      </c>
      <c r="FT93" s="158">
        <v>18</v>
      </c>
      <c r="FU93" s="158">
        <v>14</v>
      </c>
      <c r="FV93" s="158">
        <v>12</v>
      </c>
      <c r="FW93" s="158">
        <v>1</v>
      </c>
      <c r="FX93" s="349">
        <v>389</v>
      </c>
      <c r="FY93" s="158">
        <v>11</v>
      </c>
      <c r="FZ93" s="158">
        <v>4800</v>
      </c>
      <c r="GA93" s="158">
        <v>6671</v>
      </c>
      <c r="GB93" s="158">
        <v>4391</v>
      </c>
      <c r="GC93" s="158">
        <v>3894</v>
      </c>
      <c r="GD93" s="158">
        <v>3024</v>
      </c>
      <c r="GE93" s="158">
        <v>1962</v>
      </c>
      <c r="GF93" s="158">
        <v>1173</v>
      </c>
      <c r="GG93" s="158">
        <v>114</v>
      </c>
      <c r="GH93" s="349">
        <v>26040</v>
      </c>
      <c r="GI93" s="158">
        <v>4</v>
      </c>
      <c r="GJ93" s="158">
        <v>4291</v>
      </c>
      <c r="GK93" s="158">
        <v>3685</v>
      </c>
      <c r="GL93" s="158">
        <v>1695</v>
      </c>
      <c r="GM93" s="158">
        <v>986</v>
      </c>
      <c r="GN93" s="158">
        <v>526</v>
      </c>
      <c r="GO93" s="158">
        <v>294</v>
      </c>
      <c r="GP93" s="158">
        <v>171</v>
      </c>
      <c r="GQ93" s="158">
        <v>13</v>
      </c>
      <c r="GR93" s="349">
        <v>11665</v>
      </c>
      <c r="GS93" s="158">
        <v>13.5</v>
      </c>
      <c r="GT93" s="158">
        <v>8047.75</v>
      </c>
      <c r="GU93" s="158">
        <v>9447.5</v>
      </c>
      <c r="GV93" s="158">
        <v>5678</v>
      </c>
      <c r="GW93" s="158">
        <v>4638.25</v>
      </c>
      <c r="GX93" s="158">
        <v>3419.25</v>
      </c>
      <c r="GY93" s="158">
        <v>2181.5</v>
      </c>
      <c r="GZ93" s="158">
        <v>1301.75</v>
      </c>
      <c r="HA93" s="158">
        <v>124.5</v>
      </c>
      <c r="HB93" s="349">
        <v>34852</v>
      </c>
      <c r="HC93" s="395">
        <v>0</v>
      </c>
      <c r="HD93" s="396">
        <v>3.13</v>
      </c>
      <c r="HE93" s="396">
        <v>0.38</v>
      </c>
      <c r="HF93" s="396">
        <v>0.5</v>
      </c>
      <c r="HG93" s="396">
        <v>0</v>
      </c>
      <c r="HH93" s="396">
        <v>0</v>
      </c>
      <c r="HI93" s="396">
        <v>0</v>
      </c>
      <c r="HJ93" s="396">
        <v>0</v>
      </c>
      <c r="HK93" s="396">
        <v>0</v>
      </c>
      <c r="HL93" s="397">
        <v>4.01</v>
      </c>
      <c r="HM93" s="219">
        <v>7.5</v>
      </c>
      <c r="HN93" s="219">
        <v>5363.1</v>
      </c>
      <c r="HO93" s="219">
        <v>7347.8</v>
      </c>
      <c r="HP93" s="219">
        <v>5046.7</v>
      </c>
      <c r="HQ93" s="219">
        <v>4638.3</v>
      </c>
      <c r="HR93" s="219">
        <v>4179.1000000000004</v>
      </c>
      <c r="HS93" s="219">
        <v>3151.1</v>
      </c>
      <c r="HT93" s="219">
        <v>2169.6</v>
      </c>
      <c r="HU93" s="219">
        <v>249</v>
      </c>
      <c r="HV93" s="219">
        <v>32152.2</v>
      </c>
      <c r="HW93" s="457">
        <v>0</v>
      </c>
      <c r="HX93" s="219">
        <v>32152.2</v>
      </c>
      <c r="HY93" s="395">
        <v>13.5</v>
      </c>
      <c r="HZ93" s="219">
        <v>8047.75</v>
      </c>
      <c r="IA93" s="219">
        <v>9447.5</v>
      </c>
      <c r="IB93" s="219">
        <v>5678</v>
      </c>
      <c r="IC93" s="219">
        <v>4638.25</v>
      </c>
      <c r="ID93" s="219">
        <v>3419.25</v>
      </c>
      <c r="IE93" s="219">
        <v>2181.5</v>
      </c>
      <c r="IF93" s="219">
        <v>1301.75</v>
      </c>
      <c r="IG93" s="219">
        <v>124.5</v>
      </c>
      <c r="IH93" s="219">
        <v>34852</v>
      </c>
      <c r="II93" s="395">
        <v>0</v>
      </c>
      <c r="IJ93" s="219">
        <v>3.13</v>
      </c>
      <c r="IK93" s="219">
        <v>0.38</v>
      </c>
      <c r="IL93" s="219">
        <v>0.5</v>
      </c>
      <c r="IM93" s="219">
        <v>0</v>
      </c>
      <c r="IN93" s="219">
        <v>0</v>
      </c>
      <c r="IO93" s="219">
        <v>0</v>
      </c>
      <c r="IP93" s="219">
        <v>0</v>
      </c>
      <c r="IQ93" s="219">
        <v>0</v>
      </c>
      <c r="IR93" s="219">
        <v>4.01</v>
      </c>
      <c r="IS93" s="395">
        <v>2.1</v>
      </c>
      <c r="IT93" s="219">
        <v>1782.1</v>
      </c>
      <c r="IU93" s="219">
        <v>1292.9000000000001</v>
      </c>
      <c r="IV93" s="219">
        <v>332.7</v>
      </c>
      <c r="IW93" s="219">
        <v>140.30000000000001</v>
      </c>
      <c r="IX93" s="219">
        <v>57.1</v>
      </c>
      <c r="IY93" s="219">
        <v>26.2</v>
      </c>
      <c r="IZ93" s="219">
        <v>7.1</v>
      </c>
      <c r="JA93" s="219">
        <v>0</v>
      </c>
      <c r="JB93" s="219">
        <v>3640.5</v>
      </c>
      <c r="JC93" s="395">
        <v>6.3</v>
      </c>
      <c r="JD93" s="219">
        <v>4175</v>
      </c>
      <c r="JE93" s="219">
        <v>6342.2</v>
      </c>
      <c r="JF93" s="219">
        <v>4750.8999999999996</v>
      </c>
      <c r="JG93" s="219">
        <v>4498</v>
      </c>
      <c r="JH93" s="219">
        <v>4109.3</v>
      </c>
      <c r="JI93" s="219">
        <v>3113.2</v>
      </c>
      <c r="JJ93" s="219">
        <v>2157.8000000000002</v>
      </c>
      <c r="JK93" s="219">
        <v>249</v>
      </c>
      <c r="JL93" s="219">
        <v>29401.7</v>
      </c>
      <c r="JM93" s="457">
        <v>0</v>
      </c>
      <c r="JN93" s="397">
        <v>29401.7</v>
      </c>
      <c r="JP93" s="460"/>
      <c r="JQ93" s="460"/>
      <c r="JR93" s="460"/>
      <c r="JS93" s="460"/>
      <c r="JT93" s="460"/>
      <c r="JU93" s="460"/>
      <c r="JV93" s="460"/>
      <c r="JW93" s="460"/>
      <c r="JX93" s="460"/>
      <c r="JY93" s="460"/>
      <c r="KA93" s="460"/>
      <c r="KB93" s="460"/>
    </row>
    <row r="94" spans="1:288" x14ac:dyDescent="0.2">
      <c r="A94" s="215" t="s">
        <v>464</v>
      </c>
      <c r="B94" s="216" t="s">
        <v>293</v>
      </c>
      <c r="C94" s="217" t="s">
        <v>292</v>
      </c>
      <c r="D94" s="218" t="s">
        <v>305</v>
      </c>
      <c r="E94" s="158">
        <v>39806</v>
      </c>
      <c r="F94" s="158">
        <v>35516</v>
      </c>
      <c r="G94" s="158">
        <v>29616</v>
      </c>
      <c r="H94" s="158">
        <v>23105</v>
      </c>
      <c r="I94" s="158">
        <v>14528</v>
      </c>
      <c r="J94" s="158">
        <v>6386</v>
      </c>
      <c r="K94" s="158">
        <v>2979</v>
      </c>
      <c r="L94" s="158">
        <v>255</v>
      </c>
      <c r="M94" s="349">
        <v>152191</v>
      </c>
      <c r="N94" s="158">
        <v>519</v>
      </c>
      <c r="O94" s="158">
        <v>400</v>
      </c>
      <c r="P94" s="158">
        <v>337</v>
      </c>
      <c r="Q94" s="158">
        <v>168</v>
      </c>
      <c r="R94" s="158">
        <v>83</v>
      </c>
      <c r="S94" s="158">
        <v>38</v>
      </c>
      <c r="T94" s="158">
        <v>13</v>
      </c>
      <c r="U94" s="158">
        <v>12</v>
      </c>
      <c r="V94" s="349">
        <v>1570</v>
      </c>
      <c r="W94" s="158">
        <v>22</v>
      </c>
      <c r="X94" s="158">
        <v>2</v>
      </c>
      <c r="Y94" s="158">
        <v>0</v>
      </c>
      <c r="Z94" s="158">
        <v>3</v>
      </c>
      <c r="AA94" s="158">
        <v>2</v>
      </c>
      <c r="AB94" s="158">
        <v>1</v>
      </c>
      <c r="AC94" s="158">
        <v>0</v>
      </c>
      <c r="AD94" s="158">
        <v>0</v>
      </c>
      <c r="AE94" s="349">
        <v>30</v>
      </c>
      <c r="AF94" s="158">
        <v>39265</v>
      </c>
      <c r="AG94" s="158">
        <v>35114</v>
      </c>
      <c r="AH94" s="158">
        <v>29279</v>
      </c>
      <c r="AI94" s="158">
        <v>22934</v>
      </c>
      <c r="AJ94" s="158">
        <v>14443</v>
      </c>
      <c r="AK94" s="158">
        <v>6347</v>
      </c>
      <c r="AL94" s="158">
        <v>2966</v>
      </c>
      <c r="AM94" s="158">
        <v>243</v>
      </c>
      <c r="AN94" s="349">
        <v>150591</v>
      </c>
      <c r="AO94" s="158">
        <v>161</v>
      </c>
      <c r="AP94" s="158">
        <v>234</v>
      </c>
      <c r="AQ94" s="158">
        <v>232</v>
      </c>
      <c r="AR94" s="158">
        <v>216</v>
      </c>
      <c r="AS94" s="158">
        <v>165</v>
      </c>
      <c r="AT94" s="158">
        <v>70</v>
      </c>
      <c r="AU94" s="158">
        <v>69</v>
      </c>
      <c r="AV94" s="158">
        <v>32</v>
      </c>
      <c r="AW94" s="349">
        <v>1179</v>
      </c>
      <c r="AX94" s="158">
        <v>161</v>
      </c>
      <c r="AY94" s="158">
        <v>234</v>
      </c>
      <c r="AZ94" s="158">
        <v>232</v>
      </c>
      <c r="BA94" s="158">
        <v>216</v>
      </c>
      <c r="BB94" s="158">
        <v>165</v>
      </c>
      <c r="BC94" s="158">
        <v>70</v>
      </c>
      <c r="BD94" s="158">
        <v>69</v>
      </c>
      <c r="BE94" s="158">
        <v>32</v>
      </c>
      <c r="BF94" s="158">
        <v>0</v>
      </c>
      <c r="BG94" s="349">
        <v>1179</v>
      </c>
      <c r="BH94" s="158">
        <v>161</v>
      </c>
      <c r="BI94" s="158">
        <v>39338</v>
      </c>
      <c r="BJ94" s="158">
        <v>35112</v>
      </c>
      <c r="BK94" s="158">
        <v>29263</v>
      </c>
      <c r="BL94" s="158">
        <v>22883</v>
      </c>
      <c r="BM94" s="158">
        <v>14348</v>
      </c>
      <c r="BN94" s="158">
        <v>6346</v>
      </c>
      <c r="BO94" s="158">
        <v>2929</v>
      </c>
      <c r="BP94" s="158">
        <v>211</v>
      </c>
      <c r="BQ94" s="349">
        <v>150591</v>
      </c>
      <c r="BR94" s="158">
        <v>39</v>
      </c>
      <c r="BS94" s="158">
        <v>18174</v>
      </c>
      <c r="BT94" s="158">
        <v>12256</v>
      </c>
      <c r="BU94" s="158">
        <v>8406</v>
      </c>
      <c r="BV94" s="158">
        <v>4820</v>
      </c>
      <c r="BW94" s="158">
        <v>2315</v>
      </c>
      <c r="BX94" s="158">
        <v>881</v>
      </c>
      <c r="BY94" s="158">
        <v>389</v>
      </c>
      <c r="BZ94" s="158">
        <v>24</v>
      </c>
      <c r="CA94" s="349">
        <v>47304</v>
      </c>
      <c r="CB94" s="158">
        <v>5</v>
      </c>
      <c r="CC94" s="158">
        <v>223</v>
      </c>
      <c r="CD94" s="158">
        <v>243</v>
      </c>
      <c r="CE94" s="158">
        <v>202</v>
      </c>
      <c r="CF94" s="158">
        <v>132</v>
      </c>
      <c r="CG94" s="158">
        <v>84</v>
      </c>
      <c r="CH94" s="158">
        <v>33</v>
      </c>
      <c r="CI94" s="158">
        <v>6</v>
      </c>
      <c r="CJ94" s="158">
        <v>1</v>
      </c>
      <c r="CK94" s="349">
        <v>929</v>
      </c>
      <c r="CL94" s="158">
        <v>8</v>
      </c>
      <c r="CM94" s="158">
        <v>27</v>
      </c>
      <c r="CN94" s="158">
        <v>23</v>
      </c>
      <c r="CO94" s="158">
        <v>20</v>
      </c>
      <c r="CP94" s="158">
        <v>36</v>
      </c>
      <c r="CQ94" s="158">
        <v>25</v>
      </c>
      <c r="CR94" s="158">
        <v>48</v>
      </c>
      <c r="CS94" s="158">
        <v>49</v>
      </c>
      <c r="CT94" s="158">
        <v>13</v>
      </c>
      <c r="CU94" s="349">
        <v>249</v>
      </c>
      <c r="CV94" s="158">
        <v>648</v>
      </c>
      <c r="CW94" s="158">
        <v>457</v>
      </c>
      <c r="CX94" s="158">
        <v>334</v>
      </c>
      <c r="CY94" s="158">
        <v>205</v>
      </c>
      <c r="CZ94" s="158">
        <v>103</v>
      </c>
      <c r="DA94" s="158">
        <v>42</v>
      </c>
      <c r="DB94" s="158">
        <v>17</v>
      </c>
      <c r="DC94" s="158">
        <v>7</v>
      </c>
      <c r="DD94" s="349">
        <v>1813</v>
      </c>
      <c r="DE94" s="158">
        <v>899</v>
      </c>
      <c r="DF94" s="158">
        <v>543</v>
      </c>
      <c r="DG94" s="158">
        <v>317</v>
      </c>
      <c r="DH94" s="158">
        <v>186</v>
      </c>
      <c r="DI94" s="158">
        <v>112</v>
      </c>
      <c r="DJ94" s="158">
        <v>60</v>
      </c>
      <c r="DK94" s="158">
        <v>29</v>
      </c>
      <c r="DL94" s="158">
        <v>4</v>
      </c>
      <c r="DM94" s="349">
        <v>2150</v>
      </c>
      <c r="DN94" s="158">
        <v>617</v>
      </c>
      <c r="DO94" s="158">
        <v>341</v>
      </c>
      <c r="DP94" s="158">
        <v>232</v>
      </c>
      <c r="DQ94" s="158">
        <v>134</v>
      </c>
      <c r="DR94" s="158">
        <v>63</v>
      </c>
      <c r="DS94" s="158">
        <v>25</v>
      </c>
      <c r="DT94" s="158">
        <v>25</v>
      </c>
      <c r="DU94" s="158">
        <v>3</v>
      </c>
      <c r="DV94" s="349">
        <v>1440</v>
      </c>
      <c r="DW94" s="158">
        <v>260</v>
      </c>
      <c r="DX94" s="158">
        <v>101</v>
      </c>
      <c r="DY94" s="158">
        <v>70</v>
      </c>
      <c r="DZ94" s="158">
        <v>41</v>
      </c>
      <c r="EA94" s="158">
        <v>16</v>
      </c>
      <c r="EB94" s="158">
        <v>14</v>
      </c>
      <c r="EC94" s="158">
        <v>12</v>
      </c>
      <c r="ED94" s="158">
        <v>1</v>
      </c>
      <c r="EE94" s="349">
        <v>515</v>
      </c>
      <c r="EF94" s="158">
        <v>1776</v>
      </c>
      <c r="EG94" s="158">
        <v>985</v>
      </c>
      <c r="EH94" s="158">
        <v>619</v>
      </c>
      <c r="EI94" s="158">
        <v>361</v>
      </c>
      <c r="EJ94" s="158">
        <v>191</v>
      </c>
      <c r="EK94" s="158">
        <v>99</v>
      </c>
      <c r="EL94" s="158">
        <v>66</v>
      </c>
      <c r="EM94" s="158">
        <v>8</v>
      </c>
      <c r="EN94" s="349">
        <v>4105</v>
      </c>
      <c r="EO94" s="158">
        <v>841</v>
      </c>
      <c r="EP94" s="158">
        <v>448</v>
      </c>
      <c r="EQ94" s="158">
        <v>296</v>
      </c>
      <c r="ER94" s="158">
        <v>188</v>
      </c>
      <c r="ES94" s="158">
        <v>104</v>
      </c>
      <c r="ET94" s="158">
        <v>62</v>
      </c>
      <c r="EU94" s="158">
        <v>39</v>
      </c>
      <c r="EV94" s="158">
        <v>5</v>
      </c>
      <c r="EW94" s="349">
        <v>1983</v>
      </c>
      <c r="EX94" s="158">
        <v>6</v>
      </c>
      <c r="EY94" s="158">
        <v>6</v>
      </c>
      <c r="EZ94" s="158">
        <v>2</v>
      </c>
      <c r="FA94" s="158">
        <v>5</v>
      </c>
      <c r="FB94" s="158">
        <v>2</v>
      </c>
      <c r="FC94" s="158">
        <v>1</v>
      </c>
      <c r="FD94" s="158">
        <v>0</v>
      </c>
      <c r="FE94" s="158">
        <v>0</v>
      </c>
      <c r="FF94" s="349">
        <v>22</v>
      </c>
      <c r="FG94" s="158">
        <v>157</v>
      </c>
      <c r="FH94" s="158">
        <v>93</v>
      </c>
      <c r="FI94" s="158">
        <v>75</v>
      </c>
      <c r="FJ94" s="158">
        <v>57</v>
      </c>
      <c r="FK94" s="158">
        <v>19</v>
      </c>
      <c r="FL94" s="158">
        <v>16</v>
      </c>
      <c r="FM94" s="158">
        <v>15</v>
      </c>
      <c r="FN94" s="158">
        <v>1</v>
      </c>
      <c r="FO94" s="349">
        <v>433</v>
      </c>
      <c r="FP94" s="158">
        <v>678</v>
      </c>
      <c r="FQ94" s="158">
        <v>349</v>
      </c>
      <c r="FR94" s="158">
        <v>219</v>
      </c>
      <c r="FS94" s="158">
        <v>126</v>
      </c>
      <c r="FT94" s="158">
        <v>83</v>
      </c>
      <c r="FU94" s="158">
        <v>45</v>
      </c>
      <c r="FV94" s="158">
        <v>24</v>
      </c>
      <c r="FW94" s="158">
        <v>4</v>
      </c>
      <c r="FX94" s="349">
        <v>1528</v>
      </c>
      <c r="FY94" s="158">
        <v>109</v>
      </c>
      <c r="FZ94" s="158">
        <v>20031</v>
      </c>
      <c r="GA94" s="158">
        <v>22145</v>
      </c>
      <c r="GB94" s="158">
        <v>20327</v>
      </c>
      <c r="GC94" s="158">
        <v>17715</v>
      </c>
      <c r="GD94" s="158">
        <v>11841</v>
      </c>
      <c r="GE94" s="158">
        <v>5343</v>
      </c>
      <c r="GF94" s="158">
        <v>2448</v>
      </c>
      <c r="GG94" s="158">
        <v>169</v>
      </c>
      <c r="GH94" s="349">
        <v>100128</v>
      </c>
      <c r="GI94" s="158">
        <v>52</v>
      </c>
      <c r="GJ94" s="158">
        <v>19307</v>
      </c>
      <c r="GK94" s="158">
        <v>12967</v>
      </c>
      <c r="GL94" s="158">
        <v>8936</v>
      </c>
      <c r="GM94" s="158">
        <v>5168</v>
      </c>
      <c r="GN94" s="158">
        <v>2507</v>
      </c>
      <c r="GO94" s="158">
        <v>1003</v>
      </c>
      <c r="GP94" s="158">
        <v>481</v>
      </c>
      <c r="GQ94" s="158">
        <v>42</v>
      </c>
      <c r="GR94" s="349">
        <v>50463</v>
      </c>
      <c r="GS94" s="158">
        <v>146</v>
      </c>
      <c r="GT94" s="158">
        <v>34235.25</v>
      </c>
      <c r="GU94" s="158">
        <v>31683.75</v>
      </c>
      <c r="GV94" s="158">
        <v>26901</v>
      </c>
      <c r="GW94" s="158">
        <v>21511</v>
      </c>
      <c r="GX94" s="158">
        <v>13678.75</v>
      </c>
      <c r="GY94" s="158">
        <v>6074.5</v>
      </c>
      <c r="GZ94" s="158">
        <v>2786.75</v>
      </c>
      <c r="HA94" s="158">
        <v>195.75</v>
      </c>
      <c r="HB94" s="349">
        <v>137212.75</v>
      </c>
      <c r="HC94" s="395">
        <v>0</v>
      </c>
      <c r="HD94" s="396">
        <v>1.5</v>
      </c>
      <c r="HE94" s="396">
        <v>0</v>
      </c>
      <c r="HF94" s="396">
        <v>0.5</v>
      </c>
      <c r="HG94" s="396">
        <v>0</v>
      </c>
      <c r="HH94" s="396">
        <v>0</v>
      </c>
      <c r="HI94" s="396">
        <v>0</v>
      </c>
      <c r="HJ94" s="396">
        <v>0</v>
      </c>
      <c r="HK94" s="396">
        <v>0</v>
      </c>
      <c r="HL94" s="397">
        <v>2</v>
      </c>
      <c r="HM94" s="219">
        <v>81.099999999999994</v>
      </c>
      <c r="HN94" s="219">
        <v>22822.5</v>
      </c>
      <c r="HO94" s="219">
        <v>24642.9</v>
      </c>
      <c r="HP94" s="219">
        <v>23911.599999999999</v>
      </c>
      <c r="HQ94" s="219">
        <v>21511</v>
      </c>
      <c r="HR94" s="219">
        <v>16718.5</v>
      </c>
      <c r="HS94" s="219">
        <v>8774.2999999999993</v>
      </c>
      <c r="HT94" s="219">
        <v>4644.6000000000004</v>
      </c>
      <c r="HU94" s="219">
        <v>391.5</v>
      </c>
      <c r="HV94" s="219">
        <v>123498</v>
      </c>
      <c r="HW94" s="457">
        <v>97.7</v>
      </c>
      <c r="HX94" s="219">
        <v>123595.7</v>
      </c>
      <c r="HY94" s="395">
        <v>146</v>
      </c>
      <c r="HZ94" s="219">
        <v>34235.25</v>
      </c>
      <c r="IA94" s="219">
        <v>31683.75</v>
      </c>
      <c r="IB94" s="219">
        <v>26901</v>
      </c>
      <c r="IC94" s="219">
        <v>21511</v>
      </c>
      <c r="ID94" s="219">
        <v>13678.75</v>
      </c>
      <c r="IE94" s="219">
        <v>6074.5</v>
      </c>
      <c r="IF94" s="219">
        <v>2786.75</v>
      </c>
      <c r="IG94" s="219">
        <v>195.75</v>
      </c>
      <c r="IH94" s="219">
        <v>137212.75</v>
      </c>
      <c r="II94" s="395">
        <v>0</v>
      </c>
      <c r="IJ94" s="219">
        <v>1.5</v>
      </c>
      <c r="IK94" s="219">
        <v>0</v>
      </c>
      <c r="IL94" s="219">
        <v>0.5</v>
      </c>
      <c r="IM94" s="219">
        <v>0</v>
      </c>
      <c r="IN94" s="219">
        <v>0</v>
      </c>
      <c r="IO94" s="219">
        <v>0</v>
      </c>
      <c r="IP94" s="219">
        <v>0</v>
      </c>
      <c r="IQ94" s="219">
        <v>0</v>
      </c>
      <c r="IR94" s="219">
        <v>2</v>
      </c>
      <c r="IS94" s="395">
        <v>56.85</v>
      </c>
      <c r="IT94" s="219">
        <v>9008.73</v>
      </c>
      <c r="IU94" s="219">
        <v>4003.9</v>
      </c>
      <c r="IV94" s="219">
        <v>1802.13</v>
      </c>
      <c r="IW94" s="219">
        <v>753.07</v>
      </c>
      <c r="IX94" s="219">
        <v>272.87</v>
      </c>
      <c r="IY94" s="219">
        <v>58.33</v>
      </c>
      <c r="IZ94" s="219">
        <v>22.29</v>
      </c>
      <c r="JA94" s="219">
        <v>0.56000000000000005</v>
      </c>
      <c r="JB94" s="219">
        <v>15978.73</v>
      </c>
      <c r="JC94" s="395">
        <v>49.5</v>
      </c>
      <c r="JD94" s="219">
        <v>16816.7</v>
      </c>
      <c r="JE94" s="219">
        <v>21528.799999999999</v>
      </c>
      <c r="JF94" s="219">
        <v>22309.7</v>
      </c>
      <c r="JG94" s="219">
        <v>20757.900000000001</v>
      </c>
      <c r="JH94" s="219">
        <v>16385</v>
      </c>
      <c r="JI94" s="219">
        <v>8690</v>
      </c>
      <c r="JJ94" s="219">
        <v>4607.3999999999996</v>
      </c>
      <c r="JK94" s="219">
        <v>390.4</v>
      </c>
      <c r="JL94" s="219">
        <v>111535.4</v>
      </c>
      <c r="JM94" s="457">
        <v>97.7</v>
      </c>
      <c r="JN94" s="397">
        <v>111633.1</v>
      </c>
      <c r="JP94" s="460"/>
      <c r="JQ94" s="460"/>
      <c r="JR94" s="460"/>
      <c r="JS94" s="460"/>
      <c r="JT94" s="460"/>
      <c r="JU94" s="460"/>
      <c r="JV94" s="460"/>
      <c r="JW94" s="460"/>
      <c r="JX94" s="460"/>
      <c r="JY94" s="460"/>
      <c r="KA94" s="460"/>
      <c r="KB94" s="460"/>
    </row>
    <row r="95" spans="1:288" x14ac:dyDescent="0.2">
      <c r="A95" s="215" t="s">
        <v>466</v>
      </c>
      <c r="B95" s="216" t="s">
        <v>285</v>
      </c>
      <c r="C95" s="217" t="s">
        <v>295</v>
      </c>
      <c r="D95" s="218" t="s">
        <v>465</v>
      </c>
      <c r="E95" s="158">
        <v>17621</v>
      </c>
      <c r="F95" s="158">
        <v>10853</v>
      </c>
      <c r="G95" s="158">
        <v>8142</v>
      </c>
      <c r="H95" s="158">
        <v>5642</v>
      </c>
      <c r="I95" s="158">
        <v>3997</v>
      </c>
      <c r="J95" s="158">
        <v>2105</v>
      </c>
      <c r="K95" s="158">
        <v>1096</v>
      </c>
      <c r="L95" s="158">
        <v>92</v>
      </c>
      <c r="M95" s="349">
        <v>49548</v>
      </c>
      <c r="N95" s="158">
        <v>220</v>
      </c>
      <c r="O95" s="158">
        <v>93</v>
      </c>
      <c r="P95" s="158">
        <v>71</v>
      </c>
      <c r="Q95" s="158">
        <v>42</v>
      </c>
      <c r="R95" s="158">
        <v>31</v>
      </c>
      <c r="S95" s="158">
        <v>14</v>
      </c>
      <c r="T95" s="158">
        <v>6</v>
      </c>
      <c r="U95" s="158">
        <v>1</v>
      </c>
      <c r="V95" s="349">
        <v>478</v>
      </c>
      <c r="W95" s="158">
        <v>0</v>
      </c>
      <c r="X95" s="158">
        <v>0</v>
      </c>
      <c r="Y95" s="158">
        <v>0</v>
      </c>
      <c r="Z95" s="158">
        <v>0</v>
      </c>
      <c r="AA95" s="158">
        <v>0</v>
      </c>
      <c r="AB95" s="158">
        <v>0</v>
      </c>
      <c r="AC95" s="158">
        <v>0</v>
      </c>
      <c r="AD95" s="158">
        <v>0</v>
      </c>
      <c r="AE95" s="349">
        <v>0</v>
      </c>
      <c r="AF95" s="158">
        <v>17401</v>
      </c>
      <c r="AG95" s="158">
        <v>10760</v>
      </c>
      <c r="AH95" s="158">
        <v>8071</v>
      </c>
      <c r="AI95" s="158">
        <v>5600</v>
      </c>
      <c r="AJ95" s="158">
        <v>3966</v>
      </c>
      <c r="AK95" s="158">
        <v>2091</v>
      </c>
      <c r="AL95" s="158">
        <v>1090</v>
      </c>
      <c r="AM95" s="158">
        <v>91</v>
      </c>
      <c r="AN95" s="349">
        <v>49070</v>
      </c>
      <c r="AO95" s="158">
        <v>54</v>
      </c>
      <c r="AP95" s="158">
        <v>80</v>
      </c>
      <c r="AQ95" s="158">
        <v>52</v>
      </c>
      <c r="AR95" s="158">
        <v>41</v>
      </c>
      <c r="AS95" s="158">
        <v>30</v>
      </c>
      <c r="AT95" s="158">
        <v>17</v>
      </c>
      <c r="AU95" s="158">
        <v>23</v>
      </c>
      <c r="AV95" s="158">
        <v>17</v>
      </c>
      <c r="AW95" s="349">
        <v>314</v>
      </c>
      <c r="AX95" s="158">
        <v>54</v>
      </c>
      <c r="AY95" s="158">
        <v>80</v>
      </c>
      <c r="AZ95" s="158">
        <v>52</v>
      </c>
      <c r="BA95" s="158">
        <v>41</v>
      </c>
      <c r="BB95" s="158">
        <v>30</v>
      </c>
      <c r="BC95" s="158">
        <v>17</v>
      </c>
      <c r="BD95" s="158">
        <v>23</v>
      </c>
      <c r="BE95" s="158">
        <v>17</v>
      </c>
      <c r="BF95" s="158">
        <v>0</v>
      </c>
      <c r="BG95" s="349">
        <v>314</v>
      </c>
      <c r="BH95" s="158">
        <v>54</v>
      </c>
      <c r="BI95" s="158">
        <v>17427</v>
      </c>
      <c r="BJ95" s="158">
        <v>10732</v>
      </c>
      <c r="BK95" s="158">
        <v>8060</v>
      </c>
      <c r="BL95" s="158">
        <v>5589</v>
      </c>
      <c r="BM95" s="158">
        <v>3953</v>
      </c>
      <c r="BN95" s="158">
        <v>2097</v>
      </c>
      <c r="BO95" s="158">
        <v>1084</v>
      </c>
      <c r="BP95" s="158">
        <v>74</v>
      </c>
      <c r="BQ95" s="349">
        <v>49070</v>
      </c>
      <c r="BR95" s="158">
        <v>12</v>
      </c>
      <c r="BS95" s="158">
        <v>7242</v>
      </c>
      <c r="BT95" s="158">
        <v>3648</v>
      </c>
      <c r="BU95" s="158">
        <v>2155</v>
      </c>
      <c r="BV95" s="158">
        <v>1063</v>
      </c>
      <c r="BW95" s="158">
        <v>647</v>
      </c>
      <c r="BX95" s="158">
        <v>305</v>
      </c>
      <c r="BY95" s="158">
        <v>106</v>
      </c>
      <c r="BZ95" s="158">
        <v>9</v>
      </c>
      <c r="CA95" s="349">
        <v>15187</v>
      </c>
      <c r="CB95" s="158">
        <v>1</v>
      </c>
      <c r="CC95" s="158">
        <v>165</v>
      </c>
      <c r="CD95" s="158">
        <v>103</v>
      </c>
      <c r="CE95" s="158">
        <v>88</v>
      </c>
      <c r="CF95" s="158">
        <v>59</v>
      </c>
      <c r="CG95" s="158">
        <v>34</v>
      </c>
      <c r="CH95" s="158">
        <v>12</v>
      </c>
      <c r="CI95" s="158">
        <v>6</v>
      </c>
      <c r="CJ95" s="158">
        <v>0</v>
      </c>
      <c r="CK95" s="349">
        <v>468</v>
      </c>
      <c r="CL95" s="158">
        <v>0</v>
      </c>
      <c r="CM95" s="158">
        <v>6</v>
      </c>
      <c r="CN95" s="158">
        <v>4</v>
      </c>
      <c r="CO95" s="158">
        <v>6</v>
      </c>
      <c r="CP95" s="158">
        <v>4</v>
      </c>
      <c r="CQ95" s="158">
        <v>2</v>
      </c>
      <c r="CR95" s="158">
        <v>16</v>
      </c>
      <c r="CS95" s="158">
        <v>17</v>
      </c>
      <c r="CT95" s="158">
        <v>0</v>
      </c>
      <c r="CU95" s="349">
        <v>55</v>
      </c>
      <c r="CV95" s="158">
        <v>69</v>
      </c>
      <c r="CW95" s="158">
        <v>40</v>
      </c>
      <c r="CX95" s="158">
        <v>33</v>
      </c>
      <c r="CY95" s="158">
        <v>14</v>
      </c>
      <c r="CZ95" s="158">
        <v>23</v>
      </c>
      <c r="DA95" s="158">
        <v>18</v>
      </c>
      <c r="DB95" s="158">
        <v>7</v>
      </c>
      <c r="DC95" s="158">
        <v>0</v>
      </c>
      <c r="DD95" s="349">
        <v>204</v>
      </c>
      <c r="DE95" s="158">
        <v>286</v>
      </c>
      <c r="DF95" s="158">
        <v>100</v>
      </c>
      <c r="DG95" s="158">
        <v>74</v>
      </c>
      <c r="DH95" s="158">
        <v>46</v>
      </c>
      <c r="DI95" s="158">
        <v>38</v>
      </c>
      <c r="DJ95" s="158">
        <v>14</v>
      </c>
      <c r="DK95" s="158">
        <v>16</v>
      </c>
      <c r="DL95" s="158">
        <v>1</v>
      </c>
      <c r="DM95" s="349">
        <v>575</v>
      </c>
      <c r="DN95" s="158">
        <v>324</v>
      </c>
      <c r="DO95" s="158">
        <v>138</v>
      </c>
      <c r="DP95" s="158">
        <v>77</v>
      </c>
      <c r="DQ95" s="158">
        <v>55</v>
      </c>
      <c r="DR95" s="158">
        <v>26</v>
      </c>
      <c r="DS95" s="158">
        <v>14</v>
      </c>
      <c r="DT95" s="158">
        <v>11</v>
      </c>
      <c r="DU95" s="158">
        <v>2</v>
      </c>
      <c r="DV95" s="349">
        <v>647</v>
      </c>
      <c r="DW95" s="158">
        <v>0</v>
      </c>
      <c r="DX95" s="158">
        <v>0</v>
      </c>
      <c r="DY95" s="158">
        <v>0</v>
      </c>
      <c r="DZ95" s="158">
        <v>0</v>
      </c>
      <c r="EA95" s="158">
        <v>0</v>
      </c>
      <c r="EB95" s="158">
        <v>0</v>
      </c>
      <c r="EC95" s="158">
        <v>0</v>
      </c>
      <c r="ED95" s="158">
        <v>0</v>
      </c>
      <c r="EE95" s="349">
        <v>0</v>
      </c>
      <c r="EF95" s="158">
        <v>610</v>
      </c>
      <c r="EG95" s="158">
        <v>238</v>
      </c>
      <c r="EH95" s="158">
        <v>151</v>
      </c>
      <c r="EI95" s="158">
        <v>101</v>
      </c>
      <c r="EJ95" s="158">
        <v>64</v>
      </c>
      <c r="EK95" s="158">
        <v>28</v>
      </c>
      <c r="EL95" s="158">
        <v>27</v>
      </c>
      <c r="EM95" s="158">
        <v>3</v>
      </c>
      <c r="EN95" s="349">
        <v>1222</v>
      </c>
      <c r="EO95" s="158">
        <v>286</v>
      </c>
      <c r="EP95" s="158">
        <v>100</v>
      </c>
      <c r="EQ95" s="158">
        <v>74</v>
      </c>
      <c r="ER95" s="158">
        <v>46</v>
      </c>
      <c r="ES95" s="158">
        <v>38</v>
      </c>
      <c r="ET95" s="158">
        <v>14</v>
      </c>
      <c r="EU95" s="158">
        <v>16</v>
      </c>
      <c r="EV95" s="158">
        <v>1</v>
      </c>
      <c r="EW95" s="349">
        <v>575</v>
      </c>
      <c r="EX95" s="158">
        <v>0</v>
      </c>
      <c r="EY95" s="158">
        <v>0</v>
      </c>
      <c r="EZ95" s="158">
        <v>0</v>
      </c>
      <c r="FA95" s="158">
        <v>0</v>
      </c>
      <c r="FB95" s="158">
        <v>0</v>
      </c>
      <c r="FC95" s="158">
        <v>0</v>
      </c>
      <c r="FD95" s="158">
        <v>0</v>
      </c>
      <c r="FE95" s="158">
        <v>0</v>
      </c>
      <c r="FF95" s="349">
        <v>0</v>
      </c>
      <c r="FG95" s="158">
        <v>32</v>
      </c>
      <c r="FH95" s="158">
        <v>18</v>
      </c>
      <c r="FI95" s="158">
        <v>14</v>
      </c>
      <c r="FJ95" s="158">
        <v>7</v>
      </c>
      <c r="FK95" s="158">
        <v>11</v>
      </c>
      <c r="FL95" s="158">
        <v>0</v>
      </c>
      <c r="FM95" s="158">
        <v>3</v>
      </c>
      <c r="FN95" s="158">
        <v>1</v>
      </c>
      <c r="FO95" s="349">
        <v>86</v>
      </c>
      <c r="FP95" s="158">
        <v>254</v>
      </c>
      <c r="FQ95" s="158">
        <v>82</v>
      </c>
      <c r="FR95" s="158">
        <v>60</v>
      </c>
      <c r="FS95" s="158">
        <v>39</v>
      </c>
      <c r="FT95" s="158">
        <v>27</v>
      </c>
      <c r="FU95" s="158">
        <v>14</v>
      </c>
      <c r="FV95" s="158">
        <v>13</v>
      </c>
      <c r="FW95" s="158">
        <v>0</v>
      </c>
      <c r="FX95" s="349">
        <v>489</v>
      </c>
      <c r="FY95" s="158">
        <v>41</v>
      </c>
      <c r="FZ95" s="158">
        <v>9621</v>
      </c>
      <c r="GA95" s="158">
        <v>6799</v>
      </c>
      <c r="GB95" s="158">
        <v>5701</v>
      </c>
      <c r="GC95" s="158">
        <v>4394</v>
      </c>
      <c r="GD95" s="158">
        <v>3221</v>
      </c>
      <c r="GE95" s="158">
        <v>1732</v>
      </c>
      <c r="GF95" s="158">
        <v>937</v>
      </c>
      <c r="GG95" s="158">
        <v>63</v>
      </c>
      <c r="GH95" s="349">
        <v>32509</v>
      </c>
      <c r="GI95" s="158">
        <v>13</v>
      </c>
      <c r="GJ95" s="158">
        <v>7806</v>
      </c>
      <c r="GK95" s="158">
        <v>3933</v>
      </c>
      <c r="GL95" s="158">
        <v>2359</v>
      </c>
      <c r="GM95" s="158">
        <v>1195</v>
      </c>
      <c r="GN95" s="158">
        <v>732</v>
      </c>
      <c r="GO95" s="158">
        <v>365</v>
      </c>
      <c r="GP95" s="158">
        <v>147</v>
      </c>
      <c r="GQ95" s="158">
        <v>11</v>
      </c>
      <c r="GR95" s="349">
        <v>16561</v>
      </c>
      <c r="GS95" s="158">
        <v>50.75</v>
      </c>
      <c r="GT95" s="158">
        <v>15321.55</v>
      </c>
      <c r="GU95" s="158">
        <v>9683.9500000000007</v>
      </c>
      <c r="GV95" s="158">
        <v>7435.2</v>
      </c>
      <c r="GW95" s="158">
        <v>5263.85</v>
      </c>
      <c r="GX95" s="158">
        <v>3759.55</v>
      </c>
      <c r="GY95" s="158">
        <v>1996.65</v>
      </c>
      <c r="GZ95" s="158">
        <v>1038.55</v>
      </c>
      <c r="HA95" s="158">
        <v>70.25</v>
      </c>
      <c r="HB95" s="349">
        <v>44620.3</v>
      </c>
      <c r="HC95" s="395">
        <v>0</v>
      </c>
      <c r="HD95" s="396">
        <v>2</v>
      </c>
      <c r="HE95" s="396">
        <v>0</v>
      </c>
      <c r="HF95" s="396">
        <v>0</v>
      </c>
      <c r="HG95" s="396">
        <v>0</v>
      </c>
      <c r="HH95" s="396">
        <v>0</v>
      </c>
      <c r="HI95" s="396">
        <v>0</v>
      </c>
      <c r="HJ95" s="396">
        <v>0</v>
      </c>
      <c r="HK95" s="396">
        <v>0</v>
      </c>
      <c r="HL95" s="397">
        <v>2</v>
      </c>
      <c r="HM95" s="219">
        <v>28.2</v>
      </c>
      <c r="HN95" s="219">
        <v>10213</v>
      </c>
      <c r="HO95" s="219">
        <v>7532</v>
      </c>
      <c r="HP95" s="219">
        <v>6609.1</v>
      </c>
      <c r="HQ95" s="219">
        <v>5263.9</v>
      </c>
      <c r="HR95" s="219">
        <v>4595</v>
      </c>
      <c r="HS95" s="219">
        <v>2884.1</v>
      </c>
      <c r="HT95" s="219">
        <v>1730.9</v>
      </c>
      <c r="HU95" s="219">
        <v>140.5</v>
      </c>
      <c r="HV95" s="219">
        <v>38996.699999999997</v>
      </c>
      <c r="HW95" s="457">
        <v>0</v>
      </c>
      <c r="HX95" s="219">
        <v>38996.699999999997</v>
      </c>
      <c r="HY95" s="395">
        <v>50.75</v>
      </c>
      <c r="HZ95" s="219">
        <v>15321.55</v>
      </c>
      <c r="IA95" s="219">
        <v>9683.9500000000007</v>
      </c>
      <c r="IB95" s="219">
        <v>7435.2</v>
      </c>
      <c r="IC95" s="219">
        <v>5263.85</v>
      </c>
      <c r="ID95" s="219">
        <v>3759.55</v>
      </c>
      <c r="IE95" s="219">
        <v>1996.65</v>
      </c>
      <c r="IF95" s="219">
        <v>1038.55</v>
      </c>
      <c r="IG95" s="219">
        <v>70.25</v>
      </c>
      <c r="IH95" s="219">
        <v>44620.3</v>
      </c>
      <c r="II95" s="395">
        <v>0</v>
      </c>
      <c r="IJ95" s="219">
        <v>2</v>
      </c>
      <c r="IK95" s="219">
        <v>0</v>
      </c>
      <c r="IL95" s="219">
        <v>0</v>
      </c>
      <c r="IM95" s="219">
        <v>0</v>
      </c>
      <c r="IN95" s="219">
        <v>0</v>
      </c>
      <c r="IO95" s="219">
        <v>0</v>
      </c>
      <c r="IP95" s="219">
        <v>0</v>
      </c>
      <c r="IQ95" s="219">
        <v>0</v>
      </c>
      <c r="IR95" s="219">
        <v>2</v>
      </c>
      <c r="IS95" s="395">
        <v>14.96</v>
      </c>
      <c r="IT95" s="219">
        <v>3582.48</v>
      </c>
      <c r="IU95" s="219">
        <v>1147.78</v>
      </c>
      <c r="IV95" s="219">
        <v>440.44</v>
      </c>
      <c r="IW95" s="219">
        <v>159.35</v>
      </c>
      <c r="IX95" s="219">
        <v>79.89</v>
      </c>
      <c r="IY95" s="219">
        <v>33.08</v>
      </c>
      <c r="IZ95" s="219">
        <v>12.34</v>
      </c>
      <c r="JA95" s="219">
        <v>0</v>
      </c>
      <c r="JB95" s="219">
        <v>5470.32</v>
      </c>
      <c r="JC95" s="395">
        <v>19.899999999999999</v>
      </c>
      <c r="JD95" s="219">
        <v>7824.7</v>
      </c>
      <c r="JE95" s="219">
        <v>6639.2</v>
      </c>
      <c r="JF95" s="219">
        <v>6217.6</v>
      </c>
      <c r="JG95" s="219">
        <v>5104.5</v>
      </c>
      <c r="JH95" s="219">
        <v>4497.3999999999996</v>
      </c>
      <c r="JI95" s="219">
        <v>2836.3</v>
      </c>
      <c r="JJ95" s="219">
        <v>1710.4</v>
      </c>
      <c r="JK95" s="219">
        <v>140.5</v>
      </c>
      <c r="JL95" s="219">
        <v>34990.5</v>
      </c>
      <c r="JM95" s="457">
        <v>0</v>
      </c>
      <c r="JN95" s="397">
        <v>34990.5</v>
      </c>
      <c r="JP95" s="460"/>
      <c r="JQ95" s="460"/>
      <c r="JR95" s="460"/>
      <c r="JS95" s="460"/>
      <c r="JT95" s="460"/>
      <c r="JU95" s="460"/>
      <c r="JV95" s="460"/>
      <c r="JW95" s="460"/>
      <c r="JX95" s="460"/>
      <c r="JY95" s="460"/>
      <c r="KA95" s="460"/>
      <c r="KB95" s="460"/>
    </row>
    <row r="96" spans="1:288" x14ac:dyDescent="0.2">
      <c r="A96" s="215" t="s">
        <v>468</v>
      </c>
      <c r="B96" s="216" t="s">
        <v>285</v>
      </c>
      <c r="C96" s="217" t="s">
        <v>286</v>
      </c>
      <c r="D96" s="218" t="s">
        <v>467</v>
      </c>
      <c r="E96" s="158">
        <v>8219</v>
      </c>
      <c r="F96" s="158">
        <v>12915</v>
      </c>
      <c r="G96" s="158">
        <v>10671</v>
      </c>
      <c r="H96" s="158">
        <v>8605</v>
      </c>
      <c r="I96" s="158">
        <v>4485</v>
      </c>
      <c r="J96" s="158">
        <v>2014</v>
      </c>
      <c r="K96" s="158">
        <v>1099</v>
      </c>
      <c r="L96" s="158">
        <v>89</v>
      </c>
      <c r="M96" s="349">
        <v>48097</v>
      </c>
      <c r="N96" s="158">
        <v>165</v>
      </c>
      <c r="O96" s="158">
        <v>229</v>
      </c>
      <c r="P96" s="158">
        <v>234</v>
      </c>
      <c r="Q96" s="158">
        <v>140</v>
      </c>
      <c r="R96" s="158">
        <v>45</v>
      </c>
      <c r="S96" s="158">
        <v>37</v>
      </c>
      <c r="T96" s="158">
        <v>13</v>
      </c>
      <c r="U96" s="158">
        <v>5</v>
      </c>
      <c r="V96" s="349">
        <v>868</v>
      </c>
      <c r="W96" s="158">
        <v>0</v>
      </c>
      <c r="X96" s="158">
        <v>0</v>
      </c>
      <c r="Y96" s="158">
        <v>0</v>
      </c>
      <c r="Z96" s="158">
        <v>0</v>
      </c>
      <c r="AA96" s="158">
        <v>0</v>
      </c>
      <c r="AB96" s="158">
        <v>0</v>
      </c>
      <c r="AC96" s="158">
        <v>0</v>
      </c>
      <c r="AD96" s="158">
        <v>0</v>
      </c>
      <c r="AE96" s="349">
        <v>0</v>
      </c>
      <c r="AF96" s="158">
        <v>8054</v>
      </c>
      <c r="AG96" s="158">
        <v>12686</v>
      </c>
      <c r="AH96" s="158">
        <v>10437</v>
      </c>
      <c r="AI96" s="158">
        <v>8465</v>
      </c>
      <c r="AJ96" s="158">
        <v>4440</v>
      </c>
      <c r="AK96" s="158">
        <v>1977</v>
      </c>
      <c r="AL96" s="158">
        <v>1086</v>
      </c>
      <c r="AM96" s="158">
        <v>84</v>
      </c>
      <c r="AN96" s="349">
        <v>47229</v>
      </c>
      <c r="AO96" s="158">
        <v>14</v>
      </c>
      <c r="AP96" s="158">
        <v>57</v>
      </c>
      <c r="AQ96" s="158">
        <v>71</v>
      </c>
      <c r="AR96" s="158">
        <v>70</v>
      </c>
      <c r="AS96" s="158">
        <v>40</v>
      </c>
      <c r="AT96" s="158">
        <v>24</v>
      </c>
      <c r="AU96" s="158">
        <v>27</v>
      </c>
      <c r="AV96" s="158">
        <v>31</v>
      </c>
      <c r="AW96" s="349">
        <v>334</v>
      </c>
      <c r="AX96" s="158">
        <v>14</v>
      </c>
      <c r="AY96" s="158">
        <v>57</v>
      </c>
      <c r="AZ96" s="158">
        <v>71</v>
      </c>
      <c r="BA96" s="158">
        <v>70</v>
      </c>
      <c r="BB96" s="158">
        <v>40</v>
      </c>
      <c r="BC96" s="158">
        <v>24</v>
      </c>
      <c r="BD96" s="158">
        <v>27</v>
      </c>
      <c r="BE96" s="158">
        <v>31</v>
      </c>
      <c r="BF96" s="158">
        <v>0</v>
      </c>
      <c r="BG96" s="349">
        <v>334</v>
      </c>
      <c r="BH96" s="158">
        <v>14</v>
      </c>
      <c r="BI96" s="158">
        <v>8097</v>
      </c>
      <c r="BJ96" s="158">
        <v>12700</v>
      </c>
      <c r="BK96" s="158">
        <v>10436</v>
      </c>
      <c r="BL96" s="158">
        <v>8435</v>
      </c>
      <c r="BM96" s="158">
        <v>4424</v>
      </c>
      <c r="BN96" s="158">
        <v>1980</v>
      </c>
      <c r="BO96" s="158">
        <v>1090</v>
      </c>
      <c r="BP96" s="158">
        <v>53</v>
      </c>
      <c r="BQ96" s="349">
        <v>47229</v>
      </c>
      <c r="BR96" s="158">
        <v>5</v>
      </c>
      <c r="BS96" s="158">
        <v>5105</v>
      </c>
      <c r="BT96" s="158">
        <v>4964</v>
      </c>
      <c r="BU96" s="158">
        <v>3615</v>
      </c>
      <c r="BV96" s="158">
        <v>2552</v>
      </c>
      <c r="BW96" s="158">
        <v>1044</v>
      </c>
      <c r="BX96" s="158">
        <v>443</v>
      </c>
      <c r="BY96" s="158">
        <v>218</v>
      </c>
      <c r="BZ96" s="158">
        <v>2</v>
      </c>
      <c r="CA96" s="349">
        <v>17948</v>
      </c>
      <c r="CB96" s="158">
        <v>1</v>
      </c>
      <c r="CC96" s="158">
        <v>69</v>
      </c>
      <c r="CD96" s="158">
        <v>146</v>
      </c>
      <c r="CE96" s="158">
        <v>132</v>
      </c>
      <c r="CF96" s="158">
        <v>66</v>
      </c>
      <c r="CG96" s="158">
        <v>40</v>
      </c>
      <c r="CH96" s="158">
        <v>12</v>
      </c>
      <c r="CI96" s="158">
        <v>7</v>
      </c>
      <c r="CJ96" s="158">
        <v>0</v>
      </c>
      <c r="CK96" s="349">
        <v>473</v>
      </c>
      <c r="CL96" s="158">
        <v>0</v>
      </c>
      <c r="CM96" s="158">
        <v>11</v>
      </c>
      <c r="CN96" s="158">
        <v>9</v>
      </c>
      <c r="CO96" s="158">
        <v>3</v>
      </c>
      <c r="CP96" s="158">
        <v>6</v>
      </c>
      <c r="CQ96" s="158">
        <v>2</v>
      </c>
      <c r="CR96" s="158">
        <v>17</v>
      </c>
      <c r="CS96" s="158">
        <v>36</v>
      </c>
      <c r="CT96" s="158">
        <v>8</v>
      </c>
      <c r="CU96" s="349">
        <v>92</v>
      </c>
      <c r="CV96" s="158">
        <v>85</v>
      </c>
      <c r="CW96" s="158">
        <v>128</v>
      </c>
      <c r="CX96" s="158">
        <v>204</v>
      </c>
      <c r="CY96" s="158">
        <v>348</v>
      </c>
      <c r="CZ96" s="158">
        <v>189</v>
      </c>
      <c r="DA96" s="158">
        <v>97</v>
      </c>
      <c r="DB96" s="158">
        <v>46</v>
      </c>
      <c r="DC96" s="158">
        <v>3</v>
      </c>
      <c r="DD96" s="349">
        <v>1100</v>
      </c>
      <c r="DE96" s="158">
        <v>201</v>
      </c>
      <c r="DF96" s="158">
        <v>257</v>
      </c>
      <c r="DG96" s="158">
        <v>142</v>
      </c>
      <c r="DH96" s="158">
        <v>97</v>
      </c>
      <c r="DI96" s="158">
        <v>46</v>
      </c>
      <c r="DJ96" s="158">
        <v>23</v>
      </c>
      <c r="DK96" s="158">
        <v>12</v>
      </c>
      <c r="DL96" s="158">
        <v>1</v>
      </c>
      <c r="DM96" s="349">
        <v>779</v>
      </c>
      <c r="DN96" s="158">
        <v>34</v>
      </c>
      <c r="DO96" s="158">
        <v>48</v>
      </c>
      <c r="DP96" s="158">
        <v>35</v>
      </c>
      <c r="DQ96" s="158">
        <v>21</v>
      </c>
      <c r="DR96" s="158">
        <v>10</v>
      </c>
      <c r="DS96" s="158">
        <v>4</v>
      </c>
      <c r="DT96" s="158">
        <v>3</v>
      </c>
      <c r="DU96" s="158">
        <v>0</v>
      </c>
      <c r="DV96" s="349">
        <v>155</v>
      </c>
      <c r="DW96" s="158">
        <v>28</v>
      </c>
      <c r="DX96" s="158">
        <v>22</v>
      </c>
      <c r="DY96" s="158">
        <v>10</v>
      </c>
      <c r="DZ96" s="158">
        <v>4</v>
      </c>
      <c r="EA96" s="158">
        <v>4</v>
      </c>
      <c r="EB96" s="158">
        <v>2</v>
      </c>
      <c r="EC96" s="158">
        <v>2</v>
      </c>
      <c r="ED96" s="158">
        <v>1</v>
      </c>
      <c r="EE96" s="349">
        <v>73</v>
      </c>
      <c r="EF96" s="158">
        <v>263</v>
      </c>
      <c r="EG96" s="158">
        <v>327</v>
      </c>
      <c r="EH96" s="158">
        <v>187</v>
      </c>
      <c r="EI96" s="158">
        <v>122</v>
      </c>
      <c r="EJ96" s="158">
        <v>60</v>
      </c>
      <c r="EK96" s="158">
        <v>29</v>
      </c>
      <c r="EL96" s="158">
        <v>17</v>
      </c>
      <c r="EM96" s="158">
        <v>2</v>
      </c>
      <c r="EN96" s="349">
        <v>1007</v>
      </c>
      <c r="EO96" s="158">
        <v>114</v>
      </c>
      <c r="EP96" s="158">
        <v>123</v>
      </c>
      <c r="EQ96" s="158">
        <v>75</v>
      </c>
      <c r="ER96" s="158">
        <v>45</v>
      </c>
      <c r="ES96" s="158">
        <v>27</v>
      </c>
      <c r="ET96" s="158">
        <v>13</v>
      </c>
      <c r="EU96" s="158">
        <v>9</v>
      </c>
      <c r="EV96" s="158">
        <v>2</v>
      </c>
      <c r="EW96" s="349">
        <v>408</v>
      </c>
      <c r="EX96" s="158">
        <v>0</v>
      </c>
      <c r="EY96" s="158">
        <v>0</v>
      </c>
      <c r="EZ96" s="158">
        <v>0</v>
      </c>
      <c r="FA96" s="158">
        <v>0</v>
      </c>
      <c r="FB96" s="158">
        <v>0</v>
      </c>
      <c r="FC96" s="158">
        <v>0</v>
      </c>
      <c r="FD96" s="158">
        <v>0</v>
      </c>
      <c r="FE96" s="158">
        <v>0</v>
      </c>
      <c r="FF96" s="349">
        <v>0</v>
      </c>
      <c r="FG96" s="158">
        <v>18</v>
      </c>
      <c r="FH96" s="158">
        <v>24</v>
      </c>
      <c r="FI96" s="158">
        <v>22</v>
      </c>
      <c r="FJ96" s="158">
        <v>9</v>
      </c>
      <c r="FK96" s="158">
        <v>10</v>
      </c>
      <c r="FL96" s="158">
        <v>2</v>
      </c>
      <c r="FM96" s="158">
        <v>3</v>
      </c>
      <c r="FN96" s="158">
        <v>0</v>
      </c>
      <c r="FO96" s="349">
        <v>88</v>
      </c>
      <c r="FP96" s="158">
        <v>96</v>
      </c>
      <c r="FQ96" s="158">
        <v>99</v>
      </c>
      <c r="FR96" s="158">
        <v>53</v>
      </c>
      <c r="FS96" s="158">
        <v>36</v>
      </c>
      <c r="FT96" s="158">
        <v>17</v>
      </c>
      <c r="FU96" s="158">
        <v>11</v>
      </c>
      <c r="FV96" s="158">
        <v>6</v>
      </c>
      <c r="FW96" s="158">
        <v>2</v>
      </c>
      <c r="FX96" s="349">
        <v>320</v>
      </c>
      <c r="FY96" s="158">
        <v>8</v>
      </c>
      <c r="FZ96" s="158">
        <v>2850</v>
      </c>
      <c r="GA96" s="158">
        <v>7510</v>
      </c>
      <c r="GB96" s="158">
        <v>6639</v>
      </c>
      <c r="GC96" s="158">
        <v>5781</v>
      </c>
      <c r="GD96" s="158">
        <v>3322</v>
      </c>
      <c r="GE96" s="158">
        <v>1500</v>
      </c>
      <c r="GF96" s="158">
        <v>824</v>
      </c>
      <c r="GG96" s="158">
        <v>42</v>
      </c>
      <c r="GH96" s="349">
        <v>28476</v>
      </c>
      <c r="GI96" s="158">
        <v>6</v>
      </c>
      <c r="GJ96" s="158">
        <v>5247</v>
      </c>
      <c r="GK96" s="158">
        <v>5190</v>
      </c>
      <c r="GL96" s="158">
        <v>3797</v>
      </c>
      <c r="GM96" s="158">
        <v>2654</v>
      </c>
      <c r="GN96" s="158">
        <v>1102</v>
      </c>
      <c r="GO96" s="158">
        <v>480</v>
      </c>
      <c r="GP96" s="158">
        <v>266</v>
      </c>
      <c r="GQ96" s="158">
        <v>11</v>
      </c>
      <c r="GR96" s="349">
        <v>18753</v>
      </c>
      <c r="GS96" s="158">
        <v>12.5</v>
      </c>
      <c r="GT96" s="158">
        <v>6784</v>
      </c>
      <c r="GU96" s="158">
        <v>11395</v>
      </c>
      <c r="GV96" s="158">
        <v>9478.75</v>
      </c>
      <c r="GW96" s="158">
        <v>7759.5</v>
      </c>
      <c r="GX96" s="158">
        <v>4147.8999999999996</v>
      </c>
      <c r="GY96" s="158">
        <v>1855.25</v>
      </c>
      <c r="GZ96" s="158">
        <v>1015.25</v>
      </c>
      <c r="HA96" s="158">
        <v>49</v>
      </c>
      <c r="HB96" s="349">
        <v>42497.15</v>
      </c>
      <c r="HC96" s="395">
        <v>0</v>
      </c>
      <c r="HD96" s="396">
        <v>0</v>
      </c>
      <c r="HE96" s="396">
        <v>0</v>
      </c>
      <c r="HF96" s="396">
        <v>0</v>
      </c>
      <c r="HG96" s="396">
        <v>0</v>
      </c>
      <c r="HH96" s="396">
        <v>0</v>
      </c>
      <c r="HI96" s="396">
        <v>0</v>
      </c>
      <c r="HJ96" s="396">
        <v>0</v>
      </c>
      <c r="HK96" s="396">
        <v>0</v>
      </c>
      <c r="HL96" s="397">
        <v>0</v>
      </c>
      <c r="HM96" s="219">
        <v>6.9</v>
      </c>
      <c r="HN96" s="219">
        <v>4522.7</v>
      </c>
      <c r="HO96" s="219">
        <v>8862.7999999999993</v>
      </c>
      <c r="HP96" s="219">
        <v>8425.6</v>
      </c>
      <c r="HQ96" s="219">
        <v>7759.5</v>
      </c>
      <c r="HR96" s="219">
        <v>5069.7</v>
      </c>
      <c r="HS96" s="219">
        <v>2679.8</v>
      </c>
      <c r="HT96" s="219">
        <v>1692.1</v>
      </c>
      <c r="HU96" s="219">
        <v>98</v>
      </c>
      <c r="HV96" s="219">
        <v>39117.1</v>
      </c>
      <c r="HW96" s="457">
        <v>0</v>
      </c>
      <c r="HX96" s="219">
        <v>39117.1</v>
      </c>
      <c r="HY96" s="395">
        <v>12.5</v>
      </c>
      <c r="HZ96" s="219">
        <v>6784</v>
      </c>
      <c r="IA96" s="219">
        <v>11395</v>
      </c>
      <c r="IB96" s="219">
        <v>9478.75</v>
      </c>
      <c r="IC96" s="219">
        <v>7759.5</v>
      </c>
      <c r="ID96" s="219">
        <v>4147.8999999999996</v>
      </c>
      <c r="IE96" s="219">
        <v>1855.25</v>
      </c>
      <c r="IF96" s="219">
        <v>1015.25</v>
      </c>
      <c r="IG96" s="219">
        <v>49</v>
      </c>
      <c r="IH96" s="219">
        <v>42497.15</v>
      </c>
      <c r="II96" s="395">
        <v>0</v>
      </c>
      <c r="IJ96" s="219">
        <v>0</v>
      </c>
      <c r="IK96" s="219">
        <v>0</v>
      </c>
      <c r="IL96" s="219">
        <v>0</v>
      </c>
      <c r="IM96" s="219">
        <v>0</v>
      </c>
      <c r="IN96" s="219">
        <v>0</v>
      </c>
      <c r="IO96" s="219">
        <v>0</v>
      </c>
      <c r="IP96" s="219">
        <v>0</v>
      </c>
      <c r="IQ96" s="219">
        <v>0</v>
      </c>
      <c r="IR96" s="219">
        <v>0</v>
      </c>
      <c r="IS96" s="395">
        <v>5.29</v>
      </c>
      <c r="IT96" s="219">
        <v>2607.8000000000002</v>
      </c>
      <c r="IU96" s="219">
        <v>2713.4</v>
      </c>
      <c r="IV96" s="219">
        <v>1404.53</v>
      </c>
      <c r="IW96" s="219">
        <v>599.80999999999995</v>
      </c>
      <c r="IX96" s="219">
        <v>166.04</v>
      </c>
      <c r="IY96" s="219">
        <v>21.67</v>
      </c>
      <c r="IZ96" s="219">
        <v>6.49</v>
      </c>
      <c r="JA96" s="219">
        <v>0</v>
      </c>
      <c r="JB96" s="219">
        <v>7525.03</v>
      </c>
      <c r="JC96" s="395">
        <v>4</v>
      </c>
      <c r="JD96" s="219">
        <v>2784.1</v>
      </c>
      <c r="JE96" s="219">
        <v>6752.4</v>
      </c>
      <c r="JF96" s="219">
        <v>7177.1</v>
      </c>
      <c r="JG96" s="219">
        <v>7159.7</v>
      </c>
      <c r="JH96" s="219">
        <v>4866.7</v>
      </c>
      <c r="JI96" s="219">
        <v>2648.5</v>
      </c>
      <c r="JJ96" s="219">
        <v>1681.3</v>
      </c>
      <c r="JK96" s="219">
        <v>98</v>
      </c>
      <c r="JL96" s="219">
        <v>33171.800000000003</v>
      </c>
      <c r="JM96" s="457">
        <v>0</v>
      </c>
      <c r="JN96" s="397">
        <v>33171.800000000003</v>
      </c>
      <c r="JP96" s="460"/>
      <c r="JQ96" s="460"/>
      <c r="JR96" s="460"/>
      <c r="JS96" s="460"/>
      <c r="JT96" s="460"/>
      <c r="JU96" s="460"/>
      <c r="JV96" s="460"/>
      <c r="JW96" s="460"/>
      <c r="JX96" s="460"/>
      <c r="JY96" s="460"/>
      <c r="KA96" s="460"/>
      <c r="KB96" s="460"/>
    </row>
    <row r="97" spans="1:288" x14ac:dyDescent="0.2">
      <c r="A97" s="215" t="s">
        <v>470</v>
      </c>
      <c r="B97" s="216" t="s">
        <v>285</v>
      </c>
      <c r="C97" s="217" t="s">
        <v>286</v>
      </c>
      <c r="D97" s="218" t="s">
        <v>469</v>
      </c>
      <c r="E97" s="158">
        <v>4272</v>
      </c>
      <c r="F97" s="158">
        <v>11428</v>
      </c>
      <c r="G97" s="158">
        <v>17510</v>
      </c>
      <c r="H97" s="158">
        <v>9511</v>
      </c>
      <c r="I97" s="158">
        <v>7061</v>
      </c>
      <c r="J97" s="158">
        <v>2785</v>
      </c>
      <c r="K97" s="158">
        <v>1031</v>
      </c>
      <c r="L97" s="158">
        <v>23</v>
      </c>
      <c r="M97" s="349">
        <v>53621</v>
      </c>
      <c r="N97" s="158">
        <v>138</v>
      </c>
      <c r="O97" s="158">
        <v>141</v>
      </c>
      <c r="P97" s="158">
        <v>130</v>
      </c>
      <c r="Q97" s="158">
        <v>91</v>
      </c>
      <c r="R97" s="158">
        <v>36</v>
      </c>
      <c r="S97" s="158">
        <v>16</v>
      </c>
      <c r="T97" s="158">
        <v>3</v>
      </c>
      <c r="U97" s="158">
        <v>0</v>
      </c>
      <c r="V97" s="349">
        <v>555</v>
      </c>
      <c r="W97" s="158">
        <v>8</v>
      </c>
      <c r="X97" s="158">
        <v>0</v>
      </c>
      <c r="Y97" s="158">
        <v>0</v>
      </c>
      <c r="Z97" s="158">
        <v>0</v>
      </c>
      <c r="AA97" s="158">
        <v>1</v>
      </c>
      <c r="AB97" s="158">
        <v>0</v>
      </c>
      <c r="AC97" s="158">
        <v>0</v>
      </c>
      <c r="AD97" s="158">
        <v>0</v>
      </c>
      <c r="AE97" s="349">
        <v>9</v>
      </c>
      <c r="AF97" s="158">
        <v>4126</v>
      </c>
      <c r="AG97" s="158">
        <v>11287</v>
      </c>
      <c r="AH97" s="158">
        <v>17380</v>
      </c>
      <c r="AI97" s="158">
        <v>9420</v>
      </c>
      <c r="AJ97" s="158">
        <v>7024</v>
      </c>
      <c r="AK97" s="158">
        <v>2769</v>
      </c>
      <c r="AL97" s="158">
        <v>1028</v>
      </c>
      <c r="AM97" s="158">
        <v>23</v>
      </c>
      <c r="AN97" s="349">
        <v>53057</v>
      </c>
      <c r="AO97" s="158">
        <v>9</v>
      </c>
      <c r="AP97" s="158">
        <v>46</v>
      </c>
      <c r="AQ97" s="158">
        <v>92</v>
      </c>
      <c r="AR97" s="158">
        <v>68</v>
      </c>
      <c r="AS97" s="158">
        <v>54</v>
      </c>
      <c r="AT97" s="158">
        <v>22</v>
      </c>
      <c r="AU97" s="158">
        <v>20</v>
      </c>
      <c r="AV97" s="158">
        <v>4</v>
      </c>
      <c r="AW97" s="349">
        <v>315</v>
      </c>
      <c r="AX97" s="158">
        <v>9</v>
      </c>
      <c r="AY97" s="158">
        <v>46</v>
      </c>
      <c r="AZ97" s="158">
        <v>92</v>
      </c>
      <c r="BA97" s="158">
        <v>68</v>
      </c>
      <c r="BB97" s="158">
        <v>54</v>
      </c>
      <c r="BC97" s="158">
        <v>22</v>
      </c>
      <c r="BD97" s="158">
        <v>20</v>
      </c>
      <c r="BE97" s="158">
        <v>4</v>
      </c>
      <c r="BF97" s="158">
        <v>0</v>
      </c>
      <c r="BG97" s="349">
        <v>315</v>
      </c>
      <c r="BH97" s="158">
        <v>9</v>
      </c>
      <c r="BI97" s="158">
        <v>4163</v>
      </c>
      <c r="BJ97" s="158">
        <v>11333</v>
      </c>
      <c r="BK97" s="158">
        <v>17356</v>
      </c>
      <c r="BL97" s="158">
        <v>9406</v>
      </c>
      <c r="BM97" s="158">
        <v>6992</v>
      </c>
      <c r="BN97" s="158">
        <v>2767</v>
      </c>
      <c r="BO97" s="158">
        <v>1012</v>
      </c>
      <c r="BP97" s="158">
        <v>19</v>
      </c>
      <c r="BQ97" s="349">
        <v>53057</v>
      </c>
      <c r="BR97" s="158">
        <v>4</v>
      </c>
      <c r="BS97" s="158">
        <v>2535</v>
      </c>
      <c r="BT97" s="158">
        <v>4939</v>
      </c>
      <c r="BU97" s="158">
        <v>4873</v>
      </c>
      <c r="BV97" s="158">
        <v>2154</v>
      </c>
      <c r="BW97" s="158">
        <v>1092</v>
      </c>
      <c r="BX97" s="158">
        <v>327</v>
      </c>
      <c r="BY97" s="158">
        <v>114</v>
      </c>
      <c r="BZ97" s="158">
        <v>1</v>
      </c>
      <c r="CA97" s="349">
        <v>16039</v>
      </c>
      <c r="CB97" s="158">
        <v>1</v>
      </c>
      <c r="CC97" s="158">
        <v>24</v>
      </c>
      <c r="CD97" s="158">
        <v>118</v>
      </c>
      <c r="CE97" s="158">
        <v>155</v>
      </c>
      <c r="CF97" s="158">
        <v>73</v>
      </c>
      <c r="CG97" s="158">
        <v>53</v>
      </c>
      <c r="CH97" s="158">
        <v>9</v>
      </c>
      <c r="CI97" s="158">
        <v>3</v>
      </c>
      <c r="CJ97" s="158">
        <v>0</v>
      </c>
      <c r="CK97" s="349">
        <v>436</v>
      </c>
      <c r="CL97" s="158">
        <v>0</v>
      </c>
      <c r="CM97" s="158">
        <v>3</v>
      </c>
      <c r="CN97" s="158">
        <v>9</v>
      </c>
      <c r="CO97" s="158">
        <v>9</v>
      </c>
      <c r="CP97" s="158">
        <v>9</v>
      </c>
      <c r="CQ97" s="158">
        <v>15</v>
      </c>
      <c r="CR97" s="158">
        <v>15</v>
      </c>
      <c r="CS97" s="158">
        <v>13</v>
      </c>
      <c r="CT97" s="158">
        <v>3</v>
      </c>
      <c r="CU97" s="349">
        <v>76</v>
      </c>
      <c r="CV97" s="158">
        <v>23</v>
      </c>
      <c r="CW97" s="158">
        <v>36</v>
      </c>
      <c r="CX97" s="158">
        <v>41</v>
      </c>
      <c r="CY97" s="158">
        <v>32</v>
      </c>
      <c r="CZ97" s="158">
        <v>24</v>
      </c>
      <c r="DA97" s="158">
        <v>9</v>
      </c>
      <c r="DB97" s="158">
        <v>11</v>
      </c>
      <c r="DC97" s="158">
        <v>0</v>
      </c>
      <c r="DD97" s="349">
        <v>176</v>
      </c>
      <c r="DE97" s="158">
        <v>108</v>
      </c>
      <c r="DF97" s="158">
        <v>184</v>
      </c>
      <c r="DG97" s="158">
        <v>153</v>
      </c>
      <c r="DH97" s="158">
        <v>92</v>
      </c>
      <c r="DI97" s="158">
        <v>38</v>
      </c>
      <c r="DJ97" s="158">
        <v>19</v>
      </c>
      <c r="DK97" s="158">
        <v>13</v>
      </c>
      <c r="DL97" s="158">
        <v>0</v>
      </c>
      <c r="DM97" s="349">
        <v>607</v>
      </c>
      <c r="DN97" s="158">
        <v>0</v>
      </c>
      <c r="DO97" s="158">
        <v>0</v>
      </c>
      <c r="DP97" s="158">
        <v>0</v>
      </c>
      <c r="DQ97" s="158">
        <v>0</v>
      </c>
      <c r="DR97" s="158">
        <v>0</v>
      </c>
      <c r="DS97" s="158">
        <v>0</v>
      </c>
      <c r="DT97" s="158">
        <v>0</v>
      </c>
      <c r="DU97" s="158">
        <v>0</v>
      </c>
      <c r="DV97" s="349">
        <v>0</v>
      </c>
      <c r="DW97" s="158">
        <v>14</v>
      </c>
      <c r="DX97" s="158">
        <v>11</v>
      </c>
      <c r="DY97" s="158">
        <v>12</v>
      </c>
      <c r="DZ97" s="158">
        <v>8</v>
      </c>
      <c r="EA97" s="158">
        <v>5</v>
      </c>
      <c r="EB97" s="158">
        <v>3</v>
      </c>
      <c r="EC97" s="158">
        <v>4</v>
      </c>
      <c r="ED97" s="158">
        <v>0</v>
      </c>
      <c r="EE97" s="349">
        <v>57</v>
      </c>
      <c r="EF97" s="158">
        <v>122</v>
      </c>
      <c r="EG97" s="158">
        <v>195</v>
      </c>
      <c r="EH97" s="158">
        <v>165</v>
      </c>
      <c r="EI97" s="158">
        <v>100</v>
      </c>
      <c r="EJ97" s="158">
        <v>43</v>
      </c>
      <c r="EK97" s="158">
        <v>22</v>
      </c>
      <c r="EL97" s="158">
        <v>17</v>
      </c>
      <c r="EM97" s="158">
        <v>0</v>
      </c>
      <c r="EN97" s="349">
        <v>664</v>
      </c>
      <c r="EO97" s="158">
        <v>52</v>
      </c>
      <c r="EP97" s="158">
        <v>54</v>
      </c>
      <c r="EQ97" s="158">
        <v>63</v>
      </c>
      <c r="ER97" s="158">
        <v>46</v>
      </c>
      <c r="ES97" s="158">
        <v>26</v>
      </c>
      <c r="ET97" s="158">
        <v>9</v>
      </c>
      <c r="EU97" s="158">
        <v>9</v>
      </c>
      <c r="EV97" s="158">
        <v>0</v>
      </c>
      <c r="EW97" s="349">
        <v>259</v>
      </c>
      <c r="EX97" s="158">
        <v>0</v>
      </c>
      <c r="EY97" s="158">
        <v>0</v>
      </c>
      <c r="EZ97" s="158">
        <v>0</v>
      </c>
      <c r="FA97" s="158">
        <v>0</v>
      </c>
      <c r="FB97" s="158">
        <v>0</v>
      </c>
      <c r="FC97" s="158">
        <v>0</v>
      </c>
      <c r="FD97" s="158">
        <v>0</v>
      </c>
      <c r="FE97" s="158">
        <v>0</v>
      </c>
      <c r="FF97" s="349">
        <v>0</v>
      </c>
      <c r="FG97" s="158">
        <v>0</v>
      </c>
      <c r="FH97" s="158">
        <v>1</v>
      </c>
      <c r="FI97" s="158">
        <v>1</v>
      </c>
      <c r="FJ97" s="158">
        <v>2</v>
      </c>
      <c r="FK97" s="158">
        <v>0</v>
      </c>
      <c r="FL97" s="158">
        <v>0</v>
      </c>
      <c r="FM97" s="158">
        <v>0</v>
      </c>
      <c r="FN97" s="158">
        <v>0</v>
      </c>
      <c r="FO97" s="349">
        <v>4</v>
      </c>
      <c r="FP97" s="158">
        <v>52</v>
      </c>
      <c r="FQ97" s="158">
        <v>53</v>
      </c>
      <c r="FR97" s="158">
        <v>62</v>
      </c>
      <c r="FS97" s="158">
        <v>44</v>
      </c>
      <c r="FT97" s="158">
        <v>26</v>
      </c>
      <c r="FU97" s="158">
        <v>9</v>
      </c>
      <c r="FV97" s="158">
        <v>9</v>
      </c>
      <c r="FW97" s="158">
        <v>0</v>
      </c>
      <c r="FX97" s="349">
        <v>255</v>
      </c>
      <c r="FY97" s="158">
        <v>4</v>
      </c>
      <c r="FZ97" s="158">
        <v>1587</v>
      </c>
      <c r="GA97" s="158">
        <v>6256</v>
      </c>
      <c r="GB97" s="158">
        <v>12306</v>
      </c>
      <c r="GC97" s="158">
        <v>7162</v>
      </c>
      <c r="GD97" s="158">
        <v>5827</v>
      </c>
      <c r="GE97" s="158">
        <v>2413</v>
      </c>
      <c r="GF97" s="158">
        <v>878</v>
      </c>
      <c r="GG97" s="158">
        <v>15</v>
      </c>
      <c r="GH97" s="349">
        <v>36448</v>
      </c>
      <c r="GI97" s="158">
        <v>5</v>
      </c>
      <c r="GJ97" s="158">
        <v>2576</v>
      </c>
      <c r="GK97" s="158">
        <v>5077</v>
      </c>
      <c r="GL97" s="158">
        <v>5050</v>
      </c>
      <c r="GM97" s="158">
        <v>2244</v>
      </c>
      <c r="GN97" s="158">
        <v>1165</v>
      </c>
      <c r="GO97" s="158">
        <v>354</v>
      </c>
      <c r="GP97" s="158">
        <v>134</v>
      </c>
      <c r="GQ97" s="158">
        <v>4</v>
      </c>
      <c r="GR97" s="349">
        <v>16609</v>
      </c>
      <c r="GS97" s="158">
        <v>7.75</v>
      </c>
      <c r="GT97" s="158">
        <v>3528.75</v>
      </c>
      <c r="GU97" s="158">
        <v>10069.75</v>
      </c>
      <c r="GV97" s="158">
        <v>16100</v>
      </c>
      <c r="GW97" s="158">
        <v>8848.75</v>
      </c>
      <c r="GX97" s="158">
        <v>6700.75</v>
      </c>
      <c r="GY97" s="158">
        <v>2677</v>
      </c>
      <c r="GZ97" s="158">
        <v>978.25</v>
      </c>
      <c r="HA97" s="158">
        <v>17.25</v>
      </c>
      <c r="HB97" s="349">
        <v>48928.25</v>
      </c>
      <c r="HC97" s="395">
        <v>0</v>
      </c>
      <c r="HD97" s="396">
        <v>2.75</v>
      </c>
      <c r="HE97" s="396">
        <v>0.5</v>
      </c>
      <c r="HF97" s="396">
        <v>0</v>
      </c>
      <c r="HG97" s="396">
        <v>0</v>
      </c>
      <c r="HH97" s="396">
        <v>0</v>
      </c>
      <c r="HI97" s="396">
        <v>0</v>
      </c>
      <c r="HJ97" s="396">
        <v>0</v>
      </c>
      <c r="HK97" s="396">
        <v>0</v>
      </c>
      <c r="HL97" s="397">
        <v>3.25</v>
      </c>
      <c r="HM97" s="219">
        <v>4.3</v>
      </c>
      <c r="HN97" s="219">
        <v>2350.6999999999998</v>
      </c>
      <c r="HO97" s="219">
        <v>7831.6</v>
      </c>
      <c r="HP97" s="219">
        <v>14311.1</v>
      </c>
      <c r="HQ97" s="219">
        <v>8848.7999999999993</v>
      </c>
      <c r="HR97" s="219">
        <v>8189.8</v>
      </c>
      <c r="HS97" s="219">
        <v>3866.8</v>
      </c>
      <c r="HT97" s="219">
        <v>1630.4</v>
      </c>
      <c r="HU97" s="219">
        <v>34.5</v>
      </c>
      <c r="HV97" s="219">
        <v>47068</v>
      </c>
      <c r="HW97" s="457">
        <v>0</v>
      </c>
      <c r="HX97" s="219">
        <v>47068</v>
      </c>
      <c r="HY97" s="395">
        <v>7.75</v>
      </c>
      <c r="HZ97" s="219">
        <v>3528.75</v>
      </c>
      <c r="IA97" s="219">
        <v>10069.75</v>
      </c>
      <c r="IB97" s="219">
        <v>16100</v>
      </c>
      <c r="IC97" s="219">
        <v>8848.75</v>
      </c>
      <c r="ID97" s="219">
        <v>6700.75</v>
      </c>
      <c r="IE97" s="219">
        <v>2677</v>
      </c>
      <c r="IF97" s="219">
        <v>978.25</v>
      </c>
      <c r="IG97" s="219">
        <v>17.25</v>
      </c>
      <c r="IH97" s="219">
        <v>48928.25</v>
      </c>
      <c r="II97" s="395">
        <v>0</v>
      </c>
      <c r="IJ97" s="219">
        <v>2.75</v>
      </c>
      <c r="IK97" s="219">
        <v>0.5</v>
      </c>
      <c r="IL97" s="219">
        <v>0</v>
      </c>
      <c r="IM97" s="219">
        <v>0</v>
      </c>
      <c r="IN97" s="219">
        <v>0</v>
      </c>
      <c r="IO97" s="219">
        <v>0</v>
      </c>
      <c r="IP97" s="219">
        <v>0</v>
      </c>
      <c r="IQ97" s="219">
        <v>0</v>
      </c>
      <c r="IR97" s="219">
        <v>3.25</v>
      </c>
      <c r="IS97" s="395">
        <v>1.38</v>
      </c>
      <c r="IT97" s="219">
        <v>927.65</v>
      </c>
      <c r="IU97" s="219">
        <v>1685.01</v>
      </c>
      <c r="IV97" s="219">
        <v>1519.65</v>
      </c>
      <c r="IW97" s="219">
        <v>284.52999999999997</v>
      </c>
      <c r="IX97" s="219">
        <v>91.85</v>
      </c>
      <c r="IY97" s="219">
        <v>17.23</v>
      </c>
      <c r="IZ97" s="219">
        <v>7.28</v>
      </c>
      <c r="JA97" s="219">
        <v>0</v>
      </c>
      <c r="JB97" s="219">
        <v>4534.58</v>
      </c>
      <c r="JC97" s="395">
        <v>3.5</v>
      </c>
      <c r="JD97" s="219">
        <v>1732.2</v>
      </c>
      <c r="JE97" s="219">
        <v>6521.1</v>
      </c>
      <c r="JF97" s="219">
        <v>12960.3</v>
      </c>
      <c r="JG97" s="219">
        <v>8564.2000000000007</v>
      </c>
      <c r="JH97" s="219">
        <v>8077.5</v>
      </c>
      <c r="JI97" s="219">
        <v>3841.9</v>
      </c>
      <c r="JJ97" s="219">
        <v>1618.3</v>
      </c>
      <c r="JK97" s="219">
        <v>34.5</v>
      </c>
      <c r="JL97" s="219">
        <v>43353.5</v>
      </c>
      <c r="JM97" s="457">
        <v>0</v>
      </c>
      <c r="JN97" s="397">
        <v>43353.5</v>
      </c>
      <c r="JP97" s="460"/>
      <c r="JQ97" s="460"/>
      <c r="JR97" s="460"/>
      <c r="JS97" s="460"/>
      <c r="JT97" s="460"/>
      <c r="JU97" s="460"/>
      <c r="JV97" s="460"/>
      <c r="JW97" s="460"/>
      <c r="JX97" s="460"/>
      <c r="JY97" s="460"/>
      <c r="KA97" s="460"/>
      <c r="KB97" s="460"/>
    </row>
    <row r="98" spans="1:288" x14ac:dyDescent="0.2">
      <c r="A98" s="215" t="s">
        <v>472</v>
      </c>
      <c r="B98" s="216" t="s">
        <v>285</v>
      </c>
      <c r="C98" s="217" t="s">
        <v>287</v>
      </c>
      <c r="D98" s="218" t="s">
        <v>471</v>
      </c>
      <c r="E98" s="158">
        <v>4214</v>
      </c>
      <c r="F98" s="158">
        <v>6953</v>
      </c>
      <c r="G98" s="158">
        <v>5276</v>
      </c>
      <c r="H98" s="158">
        <v>4605</v>
      </c>
      <c r="I98" s="158">
        <v>3208</v>
      </c>
      <c r="J98" s="158">
        <v>1027</v>
      </c>
      <c r="K98" s="158">
        <v>394</v>
      </c>
      <c r="L98" s="158">
        <v>47</v>
      </c>
      <c r="M98" s="349">
        <v>25724</v>
      </c>
      <c r="N98" s="158">
        <v>138</v>
      </c>
      <c r="O98" s="158">
        <v>74</v>
      </c>
      <c r="P98" s="158">
        <v>67</v>
      </c>
      <c r="Q98" s="158">
        <v>63</v>
      </c>
      <c r="R98" s="158">
        <v>39</v>
      </c>
      <c r="S98" s="158">
        <v>8</v>
      </c>
      <c r="T98" s="158">
        <v>3</v>
      </c>
      <c r="U98" s="158">
        <v>2</v>
      </c>
      <c r="V98" s="349">
        <v>394</v>
      </c>
      <c r="W98" s="158">
        <v>0</v>
      </c>
      <c r="X98" s="158">
        <v>0</v>
      </c>
      <c r="Y98" s="158">
        <v>0</v>
      </c>
      <c r="Z98" s="158">
        <v>0</v>
      </c>
      <c r="AA98" s="158">
        <v>0</v>
      </c>
      <c r="AB98" s="158">
        <v>0</v>
      </c>
      <c r="AC98" s="158">
        <v>0</v>
      </c>
      <c r="AD98" s="158">
        <v>0</v>
      </c>
      <c r="AE98" s="349">
        <v>0</v>
      </c>
      <c r="AF98" s="158">
        <v>4076</v>
      </c>
      <c r="AG98" s="158">
        <v>6879</v>
      </c>
      <c r="AH98" s="158">
        <v>5209</v>
      </c>
      <c r="AI98" s="158">
        <v>4542</v>
      </c>
      <c r="AJ98" s="158">
        <v>3169</v>
      </c>
      <c r="AK98" s="158">
        <v>1019</v>
      </c>
      <c r="AL98" s="158">
        <v>391</v>
      </c>
      <c r="AM98" s="158">
        <v>45</v>
      </c>
      <c r="AN98" s="349">
        <v>25330</v>
      </c>
      <c r="AO98" s="158">
        <v>5</v>
      </c>
      <c r="AP98" s="158">
        <v>15</v>
      </c>
      <c r="AQ98" s="158">
        <v>22</v>
      </c>
      <c r="AR98" s="158">
        <v>14</v>
      </c>
      <c r="AS98" s="158">
        <v>17</v>
      </c>
      <c r="AT98" s="158">
        <v>9</v>
      </c>
      <c r="AU98" s="158">
        <v>10</v>
      </c>
      <c r="AV98" s="158">
        <v>8</v>
      </c>
      <c r="AW98" s="349">
        <v>100</v>
      </c>
      <c r="AX98" s="158">
        <v>5</v>
      </c>
      <c r="AY98" s="158">
        <v>15</v>
      </c>
      <c r="AZ98" s="158">
        <v>22</v>
      </c>
      <c r="BA98" s="158">
        <v>14</v>
      </c>
      <c r="BB98" s="158">
        <v>17</v>
      </c>
      <c r="BC98" s="158">
        <v>9</v>
      </c>
      <c r="BD98" s="158">
        <v>10</v>
      </c>
      <c r="BE98" s="158">
        <v>8</v>
      </c>
      <c r="BF98" s="158">
        <v>0</v>
      </c>
      <c r="BG98" s="349">
        <v>100</v>
      </c>
      <c r="BH98" s="158">
        <v>5</v>
      </c>
      <c r="BI98" s="158">
        <v>4086</v>
      </c>
      <c r="BJ98" s="158">
        <v>6886</v>
      </c>
      <c r="BK98" s="158">
        <v>5201</v>
      </c>
      <c r="BL98" s="158">
        <v>4545</v>
      </c>
      <c r="BM98" s="158">
        <v>3161</v>
      </c>
      <c r="BN98" s="158">
        <v>1020</v>
      </c>
      <c r="BO98" s="158">
        <v>389</v>
      </c>
      <c r="BP98" s="158">
        <v>37</v>
      </c>
      <c r="BQ98" s="349">
        <v>25330</v>
      </c>
      <c r="BR98" s="158">
        <v>2</v>
      </c>
      <c r="BS98" s="158">
        <v>2040</v>
      </c>
      <c r="BT98" s="158">
        <v>2446</v>
      </c>
      <c r="BU98" s="158">
        <v>1419</v>
      </c>
      <c r="BV98" s="158">
        <v>1000</v>
      </c>
      <c r="BW98" s="158">
        <v>527</v>
      </c>
      <c r="BX98" s="158">
        <v>154</v>
      </c>
      <c r="BY98" s="158">
        <v>47</v>
      </c>
      <c r="BZ98" s="158">
        <v>8</v>
      </c>
      <c r="CA98" s="349">
        <v>7643</v>
      </c>
      <c r="CB98" s="158">
        <v>0</v>
      </c>
      <c r="CC98" s="158">
        <v>30</v>
      </c>
      <c r="CD98" s="158">
        <v>63</v>
      </c>
      <c r="CE98" s="158">
        <v>46</v>
      </c>
      <c r="CF98" s="158">
        <v>36</v>
      </c>
      <c r="CG98" s="158">
        <v>27</v>
      </c>
      <c r="CH98" s="158">
        <v>5</v>
      </c>
      <c r="CI98" s="158">
        <v>2</v>
      </c>
      <c r="CJ98" s="158">
        <v>0</v>
      </c>
      <c r="CK98" s="349">
        <v>209</v>
      </c>
      <c r="CL98" s="158">
        <v>0</v>
      </c>
      <c r="CM98" s="158">
        <v>2</v>
      </c>
      <c r="CN98" s="158">
        <v>8</v>
      </c>
      <c r="CO98" s="158">
        <v>2</v>
      </c>
      <c r="CP98" s="158">
        <v>2</v>
      </c>
      <c r="CQ98" s="158">
        <v>6</v>
      </c>
      <c r="CR98" s="158">
        <v>4</v>
      </c>
      <c r="CS98" s="158">
        <v>8</v>
      </c>
      <c r="CT98" s="158">
        <v>1</v>
      </c>
      <c r="CU98" s="349">
        <v>33</v>
      </c>
      <c r="CV98" s="158">
        <v>225</v>
      </c>
      <c r="CW98" s="158">
        <v>329</v>
      </c>
      <c r="CX98" s="158">
        <v>301</v>
      </c>
      <c r="CY98" s="158">
        <v>208</v>
      </c>
      <c r="CZ98" s="158">
        <v>158</v>
      </c>
      <c r="DA98" s="158">
        <v>84</v>
      </c>
      <c r="DB98" s="158">
        <v>50</v>
      </c>
      <c r="DC98" s="158">
        <v>5</v>
      </c>
      <c r="DD98" s="349">
        <v>1360</v>
      </c>
      <c r="DE98" s="158">
        <v>82</v>
      </c>
      <c r="DF98" s="158">
        <v>86</v>
      </c>
      <c r="DG98" s="158">
        <v>61</v>
      </c>
      <c r="DH98" s="158">
        <v>41</v>
      </c>
      <c r="DI98" s="158">
        <v>30</v>
      </c>
      <c r="DJ98" s="158">
        <v>9</v>
      </c>
      <c r="DK98" s="158">
        <v>4</v>
      </c>
      <c r="DL98" s="158">
        <v>4</v>
      </c>
      <c r="DM98" s="349">
        <v>317</v>
      </c>
      <c r="DN98" s="158">
        <v>144</v>
      </c>
      <c r="DO98" s="158">
        <v>140</v>
      </c>
      <c r="DP98" s="158">
        <v>74</v>
      </c>
      <c r="DQ98" s="158">
        <v>80</v>
      </c>
      <c r="DR98" s="158">
        <v>46</v>
      </c>
      <c r="DS98" s="158">
        <v>7</v>
      </c>
      <c r="DT98" s="158">
        <v>6</v>
      </c>
      <c r="DU98" s="158">
        <v>0</v>
      </c>
      <c r="DV98" s="349">
        <v>497</v>
      </c>
      <c r="DW98" s="158">
        <v>15</v>
      </c>
      <c r="DX98" s="158">
        <v>20</v>
      </c>
      <c r="DY98" s="158">
        <v>20</v>
      </c>
      <c r="DZ98" s="158">
        <v>21</v>
      </c>
      <c r="EA98" s="158">
        <v>7</v>
      </c>
      <c r="EB98" s="158">
        <v>3</v>
      </c>
      <c r="EC98" s="158">
        <v>0</v>
      </c>
      <c r="ED98" s="158">
        <v>0</v>
      </c>
      <c r="EE98" s="349">
        <v>86</v>
      </c>
      <c r="EF98" s="158">
        <v>241</v>
      </c>
      <c r="EG98" s="158">
        <v>246</v>
      </c>
      <c r="EH98" s="158">
        <v>155</v>
      </c>
      <c r="EI98" s="158">
        <v>142</v>
      </c>
      <c r="EJ98" s="158">
        <v>83</v>
      </c>
      <c r="EK98" s="158">
        <v>19</v>
      </c>
      <c r="EL98" s="158">
        <v>10</v>
      </c>
      <c r="EM98" s="158">
        <v>4</v>
      </c>
      <c r="EN98" s="349">
        <v>900</v>
      </c>
      <c r="EO98" s="158">
        <v>135</v>
      </c>
      <c r="EP98" s="158">
        <v>143</v>
      </c>
      <c r="EQ98" s="158">
        <v>106</v>
      </c>
      <c r="ER98" s="158">
        <v>85</v>
      </c>
      <c r="ES98" s="158">
        <v>51</v>
      </c>
      <c r="ET98" s="158">
        <v>16</v>
      </c>
      <c r="EU98" s="158">
        <v>6</v>
      </c>
      <c r="EV98" s="158">
        <v>4</v>
      </c>
      <c r="EW98" s="349">
        <v>546</v>
      </c>
      <c r="EX98" s="158">
        <v>0</v>
      </c>
      <c r="EY98" s="158">
        <v>0</v>
      </c>
      <c r="EZ98" s="158">
        <v>0</v>
      </c>
      <c r="FA98" s="158">
        <v>0</v>
      </c>
      <c r="FB98" s="158">
        <v>0</v>
      </c>
      <c r="FC98" s="158">
        <v>0</v>
      </c>
      <c r="FD98" s="158">
        <v>0</v>
      </c>
      <c r="FE98" s="158">
        <v>0</v>
      </c>
      <c r="FF98" s="349">
        <v>0</v>
      </c>
      <c r="FG98" s="158">
        <v>5</v>
      </c>
      <c r="FH98" s="158">
        <v>13</v>
      </c>
      <c r="FI98" s="158">
        <v>8</v>
      </c>
      <c r="FJ98" s="158">
        <v>9</v>
      </c>
      <c r="FK98" s="158">
        <v>7</v>
      </c>
      <c r="FL98" s="158">
        <v>2</v>
      </c>
      <c r="FM98" s="158">
        <v>2</v>
      </c>
      <c r="FN98" s="158">
        <v>1</v>
      </c>
      <c r="FO98" s="349">
        <v>47</v>
      </c>
      <c r="FP98" s="158">
        <v>130</v>
      </c>
      <c r="FQ98" s="158">
        <v>130</v>
      </c>
      <c r="FR98" s="158">
        <v>98</v>
      </c>
      <c r="FS98" s="158">
        <v>76</v>
      </c>
      <c r="FT98" s="158">
        <v>44</v>
      </c>
      <c r="FU98" s="158">
        <v>14</v>
      </c>
      <c r="FV98" s="158">
        <v>4</v>
      </c>
      <c r="FW98" s="158">
        <v>3</v>
      </c>
      <c r="FX98" s="349">
        <v>499</v>
      </c>
      <c r="FY98" s="158">
        <v>3</v>
      </c>
      <c r="FZ98" s="158">
        <v>1846</v>
      </c>
      <c r="GA98" s="158">
        <v>4199</v>
      </c>
      <c r="GB98" s="158">
        <v>3635</v>
      </c>
      <c r="GC98" s="158">
        <v>3399</v>
      </c>
      <c r="GD98" s="158">
        <v>2542</v>
      </c>
      <c r="GE98" s="158">
        <v>846</v>
      </c>
      <c r="GF98" s="158">
        <v>326</v>
      </c>
      <c r="GG98" s="158">
        <v>28</v>
      </c>
      <c r="GH98" s="349">
        <v>16824</v>
      </c>
      <c r="GI98" s="158">
        <v>2</v>
      </c>
      <c r="GJ98" s="158">
        <v>2240</v>
      </c>
      <c r="GK98" s="158">
        <v>2687</v>
      </c>
      <c r="GL98" s="158">
        <v>1566</v>
      </c>
      <c r="GM98" s="158">
        <v>1146</v>
      </c>
      <c r="GN98" s="158">
        <v>619</v>
      </c>
      <c r="GO98" s="158">
        <v>174</v>
      </c>
      <c r="GP98" s="158">
        <v>63</v>
      </c>
      <c r="GQ98" s="158">
        <v>9</v>
      </c>
      <c r="GR98" s="349">
        <v>8506</v>
      </c>
      <c r="GS98" s="158">
        <v>4.5</v>
      </c>
      <c r="GT98" s="158">
        <v>3426.5</v>
      </c>
      <c r="GU98" s="158">
        <v>6119.75</v>
      </c>
      <c r="GV98" s="158">
        <v>4767.25</v>
      </c>
      <c r="GW98" s="158">
        <v>4212</v>
      </c>
      <c r="GX98" s="158">
        <v>2974</v>
      </c>
      <c r="GY98" s="158">
        <v>972.25</v>
      </c>
      <c r="GZ98" s="158">
        <v>366.75</v>
      </c>
      <c r="HA98" s="158">
        <v>34.5</v>
      </c>
      <c r="HB98" s="349">
        <v>22877.5</v>
      </c>
      <c r="HC98" s="395">
        <v>0</v>
      </c>
      <c r="HD98" s="396">
        <v>0</v>
      </c>
      <c r="HE98" s="396">
        <v>0</v>
      </c>
      <c r="HF98" s="396">
        <v>0</v>
      </c>
      <c r="HG98" s="396">
        <v>0</v>
      </c>
      <c r="HH98" s="396">
        <v>0</v>
      </c>
      <c r="HI98" s="396">
        <v>0</v>
      </c>
      <c r="HJ98" s="396">
        <v>0</v>
      </c>
      <c r="HK98" s="396">
        <v>0</v>
      </c>
      <c r="HL98" s="397">
        <v>0</v>
      </c>
      <c r="HM98" s="219">
        <v>2.5</v>
      </c>
      <c r="HN98" s="219">
        <v>2284.3000000000002</v>
      </c>
      <c r="HO98" s="219">
        <v>4759.8</v>
      </c>
      <c r="HP98" s="219">
        <v>4237.6000000000004</v>
      </c>
      <c r="HQ98" s="219">
        <v>4212</v>
      </c>
      <c r="HR98" s="219">
        <v>3634.9</v>
      </c>
      <c r="HS98" s="219">
        <v>1404.4</v>
      </c>
      <c r="HT98" s="219">
        <v>611.29999999999995</v>
      </c>
      <c r="HU98" s="219">
        <v>69</v>
      </c>
      <c r="HV98" s="219">
        <v>21215.8</v>
      </c>
      <c r="HW98" s="457">
        <v>0</v>
      </c>
      <c r="HX98" s="219">
        <v>21215.8</v>
      </c>
      <c r="HY98" s="395">
        <v>4.5</v>
      </c>
      <c r="HZ98" s="219">
        <v>3426.5</v>
      </c>
      <c r="IA98" s="219">
        <v>6119.75</v>
      </c>
      <c r="IB98" s="219">
        <v>4767.25</v>
      </c>
      <c r="IC98" s="219">
        <v>4212</v>
      </c>
      <c r="ID98" s="219">
        <v>2974</v>
      </c>
      <c r="IE98" s="219">
        <v>972.25</v>
      </c>
      <c r="IF98" s="219">
        <v>366.75</v>
      </c>
      <c r="IG98" s="219">
        <v>34.5</v>
      </c>
      <c r="IH98" s="219">
        <v>22877.5</v>
      </c>
      <c r="II98" s="395">
        <v>0</v>
      </c>
      <c r="IJ98" s="219">
        <v>0</v>
      </c>
      <c r="IK98" s="219">
        <v>0</v>
      </c>
      <c r="IL98" s="219">
        <v>0</v>
      </c>
      <c r="IM98" s="219">
        <v>0</v>
      </c>
      <c r="IN98" s="219">
        <v>0</v>
      </c>
      <c r="IO98" s="219">
        <v>0</v>
      </c>
      <c r="IP98" s="219">
        <v>0</v>
      </c>
      <c r="IQ98" s="219">
        <v>0</v>
      </c>
      <c r="IR98" s="219">
        <v>0</v>
      </c>
      <c r="IS98" s="395">
        <v>0.78</v>
      </c>
      <c r="IT98" s="219">
        <v>719.05</v>
      </c>
      <c r="IU98" s="219">
        <v>850.36</v>
      </c>
      <c r="IV98" s="219">
        <v>241.33</v>
      </c>
      <c r="IW98" s="219">
        <v>134.55000000000001</v>
      </c>
      <c r="IX98" s="219">
        <v>65.989999999999995</v>
      </c>
      <c r="IY98" s="219">
        <v>13.83</v>
      </c>
      <c r="IZ98" s="219">
        <v>3.73</v>
      </c>
      <c r="JA98" s="219">
        <v>0.74</v>
      </c>
      <c r="JB98" s="219">
        <v>2030.36</v>
      </c>
      <c r="JC98" s="395">
        <v>2.1</v>
      </c>
      <c r="JD98" s="219">
        <v>1805</v>
      </c>
      <c r="JE98" s="219">
        <v>4098.3999999999996</v>
      </c>
      <c r="JF98" s="219">
        <v>4023</v>
      </c>
      <c r="JG98" s="219">
        <v>4077.5</v>
      </c>
      <c r="JH98" s="219">
        <v>3554.2</v>
      </c>
      <c r="JI98" s="219">
        <v>1384.4</v>
      </c>
      <c r="JJ98" s="219">
        <v>605</v>
      </c>
      <c r="JK98" s="219">
        <v>67.5</v>
      </c>
      <c r="JL98" s="219">
        <v>19617.099999999999</v>
      </c>
      <c r="JM98" s="457">
        <v>0</v>
      </c>
      <c r="JN98" s="397">
        <v>19617.099999999999</v>
      </c>
      <c r="JP98" s="460"/>
      <c r="JQ98" s="460"/>
      <c r="JR98" s="460"/>
      <c r="JS98" s="460"/>
      <c r="JT98" s="460"/>
      <c r="JU98" s="460"/>
      <c r="JV98" s="460"/>
      <c r="JW98" s="460"/>
      <c r="JX98" s="460"/>
      <c r="JY98" s="460"/>
      <c r="KA98" s="460"/>
      <c r="KB98" s="460"/>
    </row>
    <row r="99" spans="1:288" x14ac:dyDescent="0.2">
      <c r="A99" s="215" t="s">
        <v>474</v>
      </c>
      <c r="B99" s="216" t="s">
        <v>285</v>
      </c>
      <c r="C99" s="217" t="s">
        <v>286</v>
      </c>
      <c r="D99" s="218" t="s">
        <v>473</v>
      </c>
      <c r="E99" s="158">
        <v>360</v>
      </c>
      <c r="F99" s="158">
        <v>1755</v>
      </c>
      <c r="G99" s="158">
        <v>7393</v>
      </c>
      <c r="H99" s="158">
        <v>13273</v>
      </c>
      <c r="I99" s="158">
        <v>10822</v>
      </c>
      <c r="J99" s="158">
        <v>7809</v>
      </c>
      <c r="K99" s="158">
        <v>11124</v>
      </c>
      <c r="L99" s="158">
        <v>3876</v>
      </c>
      <c r="M99" s="349">
        <v>56412</v>
      </c>
      <c r="N99" s="158">
        <v>31</v>
      </c>
      <c r="O99" s="158">
        <v>51</v>
      </c>
      <c r="P99" s="158">
        <v>104</v>
      </c>
      <c r="Q99" s="158">
        <v>117</v>
      </c>
      <c r="R99" s="158">
        <v>81</v>
      </c>
      <c r="S99" s="158">
        <v>60</v>
      </c>
      <c r="T99" s="158">
        <v>62</v>
      </c>
      <c r="U99" s="158">
        <v>16</v>
      </c>
      <c r="V99" s="349">
        <v>522</v>
      </c>
      <c r="W99" s="158">
        <v>0</v>
      </c>
      <c r="X99" s="158">
        <v>0</v>
      </c>
      <c r="Y99" s="158">
        <v>0</v>
      </c>
      <c r="Z99" s="158">
        <v>0</v>
      </c>
      <c r="AA99" s="158">
        <v>0</v>
      </c>
      <c r="AB99" s="158">
        <v>0</v>
      </c>
      <c r="AC99" s="158">
        <v>0</v>
      </c>
      <c r="AD99" s="158">
        <v>1</v>
      </c>
      <c r="AE99" s="349">
        <v>1</v>
      </c>
      <c r="AF99" s="158">
        <v>329</v>
      </c>
      <c r="AG99" s="158">
        <v>1704</v>
      </c>
      <c r="AH99" s="158">
        <v>7289</v>
      </c>
      <c r="AI99" s="158">
        <v>13156</v>
      </c>
      <c r="AJ99" s="158">
        <v>10741</v>
      </c>
      <c r="AK99" s="158">
        <v>7749</v>
      </c>
      <c r="AL99" s="158">
        <v>11062</v>
      </c>
      <c r="AM99" s="158">
        <v>3859</v>
      </c>
      <c r="AN99" s="349">
        <v>55889</v>
      </c>
      <c r="AO99" s="158">
        <v>0</v>
      </c>
      <c r="AP99" s="158">
        <v>3</v>
      </c>
      <c r="AQ99" s="158">
        <v>12</v>
      </c>
      <c r="AR99" s="158">
        <v>65</v>
      </c>
      <c r="AS99" s="158">
        <v>55</v>
      </c>
      <c r="AT99" s="158">
        <v>47</v>
      </c>
      <c r="AU99" s="158">
        <v>67</v>
      </c>
      <c r="AV99" s="158">
        <v>28</v>
      </c>
      <c r="AW99" s="349">
        <v>277</v>
      </c>
      <c r="AX99" s="158">
        <v>0</v>
      </c>
      <c r="AY99" s="158">
        <v>3</v>
      </c>
      <c r="AZ99" s="158">
        <v>12</v>
      </c>
      <c r="BA99" s="158">
        <v>65</v>
      </c>
      <c r="BB99" s="158">
        <v>55</v>
      </c>
      <c r="BC99" s="158">
        <v>47</v>
      </c>
      <c r="BD99" s="158">
        <v>67</v>
      </c>
      <c r="BE99" s="158">
        <v>28</v>
      </c>
      <c r="BF99" s="158">
        <v>0</v>
      </c>
      <c r="BG99" s="349">
        <v>277</v>
      </c>
      <c r="BH99" s="158">
        <v>0</v>
      </c>
      <c r="BI99" s="158">
        <v>332</v>
      </c>
      <c r="BJ99" s="158">
        <v>1713</v>
      </c>
      <c r="BK99" s="158">
        <v>7342</v>
      </c>
      <c r="BL99" s="158">
        <v>13146</v>
      </c>
      <c r="BM99" s="158">
        <v>10733</v>
      </c>
      <c r="BN99" s="158">
        <v>7769</v>
      </c>
      <c r="BO99" s="158">
        <v>11023</v>
      </c>
      <c r="BP99" s="158">
        <v>3831</v>
      </c>
      <c r="BQ99" s="349">
        <v>55889</v>
      </c>
      <c r="BR99" s="158">
        <v>0</v>
      </c>
      <c r="BS99" s="158">
        <v>106</v>
      </c>
      <c r="BT99" s="158">
        <v>1158</v>
      </c>
      <c r="BU99" s="158">
        <v>3666</v>
      </c>
      <c r="BV99" s="158">
        <v>4373</v>
      </c>
      <c r="BW99" s="158">
        <v>2950</v>
      </c>
      <c r="BX99" s="158">
        <v>1648</v>
      </c>
      <c r="BY99" s="158">
        <v>1590</v>
      </c>
      <c r="BZ99" s="158">
        <v>266</v>
      </c>
      <c r="CA99" s="349">
        <v>15757</v>
      </c>
      <c r="CB99" s="158">
        <v>0</v>
      </c>
      <c r="CC99" s="158">
        <v>1</v>
      </c>
      <c r="CD99" s="158">
        <v>6</v>
      </c>
      <c r="CE99" s="158">
        <v>46</v>
      </c>
      <c r="CF99" s="158">
        <v>83</v>
      </c>
      <c r="CG99" s="158">
        <v>60</v>
      </c>
      <c r="CH99" s="158">
        <v>38</v>
      </c>
      <c r="CI99" s="158">
        <v>43</v>
      </c>
      <c r="CJ99" s="158">
        <v>4</v>
      </c>
      <c r="CK99" s="349">
        <v>281</v>
      </c>
      <c r="CL99" s="158">
        <v>0</v>
      </c>
      <c r="CM99" s="158">
        <v>0</v>
      </c>
      <c r="CN99" s="158">
        <v>0</v>
      </c>
      <c r="CO99" s="158">
        <v>3</v>
      </c>
      <c r="CP99" s="158">
        <v>4</v>
      </c>
      <c r="CQ99" s="158">
        <v>7</v>
      </c>
      <c r="CR99" s="158">
        <v>8</v>
      </c>
      <c r="CS99" s="158">
        <v>20</v>
      </c>
      <c r="CT99" s="158">
        <v>14</v>
      </c>
      <c r="CU99" s="349">
        <v>56</v>
      </c>
      <c r="CV99" s="158">
        <v>12</v>
      </c>
      <c r="CW99" s="158">
        <v>18</v>
      </c>
      <c r="CX99" s="158">
        <v>41</v>
      </c>
      <c r="CY99" s="158">
        <v>79</v>
      </c>
      <c r="CZ99" s="158">
        <v>69</v>
      </c>
      <c r="DA99" s="158">
        <v>54</v>
      </c>
      <c r="DB99" s="158">
        <v>82</v>
      </c>
      <c r="DC99" s="158">
        <v>48</v>
      </c>
      <c r="DD99" s="349">
        <v>403</v>
      </c>
      <c r="DE99" s="158">
        <v>30</v>
      </c>
      <c r="DF99" s="158">
        <v>53</v>
      </c>
      <c r="DG99" s="158">
        <v>115</v>
      </c>
      <c r="DH99" s="158">
        <v>174</v>
      </c>
      <c r="DI99" s="158">
        <v>144</v>
      </c>
      <c r="DJ99" s="158">
        <v>120</v>
      </c>
      <c r="DK99" s="158">
        <v>213</v>
      </c>
      <c r="DL99" s="158">
        <v>137</v>
      </c>
      <c r="DM99" s="349">
        <v>986</v>
      </c>
      <c r="DN99" s="158">
        <v>2</v>
      </c>
      <c r="DO99" s="158">
        <v>10</v>
      </c>
      <c r="DP99" s="158">
        <v>41</v>
      </c>
      <c r="DQ99" s="158">
        <v>51</v>
      </c>
      <c r="DR99" s="158">
        <v>34</v>
      </c>
      <c r="DS99" s="158">
        <v>12</v>
      </c>
      <c r="DT99" s="158">
        <v>32</v>
      </c>
      <c r="DU99" s="158">
        <v>13</v>
      </c>
      <c r="DV99" s="349">
        <v>195</v>
      </c>
      <c r="DW99" s="158">
        <v>4</v>
      </c>
      <c r="DX99" s="158">
        <v>16</v>
      </c>
      <c r="DY99" s="158">
        <v>11</v>
      </c>
      <c r="DZ99" s="158">
        <v>14</v>
      </c>
      <c r="EA99" s="158">
        <v>13</v>
      </c>
      <c r="EB99" s="158">
        <v>6</v>
      </c>
      <c r="EC99" s="158">
        <v>11</v>
      </c>
      <c r="ED99" s="158">
        <v>10</v>
      </c>
      <c r="EE99" s="349">
        <v>85</v>
      </c>
      <c r="EF99" s="158">
        <v>36</v>
      </c>
      <c r="EG99" s="158">
        <v>79</v>
      </c>
      <c r="EH99" s="158">
        <v>167</v>
      </c>
      <c r="EI99" s="158">
        <v>239</v>
      </c>
      <c r="EJ99" s="158">
        <v>191</v>
      </c>
      <c r="EK99" s="158">
        <v>138</v>
      </c>
      <c r="EL99" s="158">
        <v>256</v>
      </c>
      <c r="EM99" s="158">
        <v>160</v>
      </c>
      <c r="EN99" s="349">
        <v>1266</v>
      </c>
      <c r="EO99" s="158">
        <v>23</v>
      </c>
      <c r="EP99" s="158">
        <v>50</v>
      </c>
      <c r="EQ99" s="158">
        <v>53</v>
      </c>
      <c r="ER99" s="158">
        <v>83</v>
      </c>
      <c r="ES99" s="158">
        <v>83</v>
      </c>
      <c r="ET99" s="158">
        <v>54</v>
      </c>
      <c r="EU99" s="158">
        <v>113</v>
      </c>
      <c r="EV99" s="158">
        <v>75</v>
      </c>
      <c r="EW99" s="349">
        <v>534</v>
      </c>
      <c r="EX99" s="158">
        <v>0</v>
      </c>
      <c r="EY99" s="158">
        <v>0</v>
      </c>
      <c r="EZ99" s="158">
        <v>0</v>
      </c>
      <c r="FA99" s="158">
        <v>0</v>
      </c>
      <c r="FB99" s="158">
        <v>0</v>
      </c>
      <c r="FC99" s="158">
        <v>0</v>
      </c>
      <c r="FD99" s="158">
        <v>1</v>
      </c>
      <c r="FE99" s="158">
        <v>0</v>
      </c>
      <c r="FF99" s="349">
        <v>1</v>
      </c>
      <c r="FG99" s="158">
        <v>0</v>
      </c>
      <c r="FH99" s="158">
        <v>0</v>
      </c>
      <c r="FI99" s="158">
        <v>0</v>
      </c>
      <c r="FJ99" s="158">
        <v>0</v>
      </c>
      <c r="FK99" s="158">
        <v>0</v>
      </c>
      <c r="FL99" s="158">
        <v>0</v>
      </c>
      <c r="FM99" s="158">
        <v>0</v>
      </c>
      <c r="FN99" s="158">
        <v>0</v>
      </c>
      <c r="FO99" s="349">
        <v>0</v>
      </c>
      <c r="FP99" s="158">
        <v>23</v>
      </c>
      <c r="FQ99" s="158">
        <v>50</v>
      </c>
      <c r="FR99" s="158">
        <v>53</v>
      </c>
      <c r="FS99" s="158">
        <v>83</v>
      </c>
      <c r="FT99" s="158">
        <v>83</v>
      </c>
      <c r="FU99" s="158">
        <v>54</v>
      </c>
      <c r="FV99" s="158">
        <v>112</v>
      </c>
      <c r="FW99" s="158">
        <v>75</v>
      </c>
      <c r="FX99" s="349">
        <v>533</v>
      </c>
      <c r="FY99" s="158">
        <v>0</v>
      </c>
      <c r="FZ99" s="158">
        <v>219</v>
      </c>
      <c r="GA99" s="158">
        <v>523</v>
      </c>
      <c r="GB99" s="158">
        <v>3575</v>
      </c>
      <c r="GC99" s="158">
        <v>8619</v>
      </c>
      <c r="GD99" s="158">
        <v>7669</v>
      </c>
      <c r="GE99" s="158">
        <v>6057</v>
      </c>
      <c r="GF99" s="158">
        <v>9326</v>
      </c>
      <c r="GG99" s="158">
        <v>3524</v>
      </c>
      <c r="GH99" s="349">
        <v>39512</v>
      </c>
      <c r="GI99" s="158">
        <v>0</v>
      </c>
      <c r="GJ99" s="158">
        <v>113</v>
      </c>
      <c r="GK99" s="158">
        <v>1190</v>
      </c>
      <c r="GL99" s="158">
        <v>3767</v>
      </c>
      <c r="GM99" s="158">
        <v>4527</v>
      </c>
      <c r="GN99" s="158">
        <v>3064</v>
      </c>
      <c r="GO99" s="158">
        <v>1712</v>
      </c>
      <c r="GP99" s="158">
        <v>1697</v>
      </c>
      <c r="GQ99" s="158">
        <v>307</v>
      </c>
      <c r="GR99" s="349">
        <v>16377</v>
      </c>
      <c r="GS99" s="158">
        <v>0</v>
      </c>
      <c r="GT99" s="158">
        <v>305.25</v>
      </c>
      <c r="GU99" s="158">
        <v>1420</v>
      </c>
      <c r="GV99" s="158">
        <v>6377</v>
      </c>
      <c r="GW99" s="158">
        <v>11985</v>
      </c>
      <c r="GX99" s="158">
        <v>9949.5</v>
      </c>
      <c r="GY99" s="158">
        <v>7334.5</v>
      </c>
      <c r="GZ99" s="158">
        <v>10577.75</v>
      </c>
      <c r="HA99" s="158">
        <v>3748.5</v>
      </c>
      <c r="HB99" s="349">
        <v>51697.5</v>
      </c>
      <c r="HC99" s="395">
        <v>0</v>
      </c>
      <c r="HD99" s="396">
        <v>15</v>
      </c>
      <c r="HE99" s="396">
        <v>0</v>
      </c>
      <c r="HF99" s="396">
        <v>0.5</v>
      </c>
      <c r="HG99" s="396">
        <v>0</v>
      </c>
      <c r="HH99" s="396">
        <v>0</v>
      </c>
      <c r="HI99" s="396">
        <v>0</v>
      </c>
      <c r="HJ99" s="396">
        <v>0</v>
      </c>
      <c r="HK99" s="396">
        <v>0</v>
      </c>
      <c r="HL99" s="397">
        <v>15.5</v>
      </c>
      <c r="HM99" s="219">
        <v>0</v>
      </c>
      <c r="HN99" s="219">
        <v>193.5</v>
      </c>
      <c r="HO99" s="219">
        <v>1104.4000000000001</v>
      </c>
      <c r="HP99" s="219">
        <v>5668</v>
      </c>
      <c r="HQ99" s="219">
        <v>11985</v>
      </c>
      <c r="HR99" s="219">
        <v>12160.5</v>
      </c>
      <c r="HS99" s="219">
        <v>10594.3</v>
      </c>
      <c r="HT99" s="219">
        <v>17629.599999999999</v>
      </c>
      <c r="HU99" s="219">
        <v>7497</v>
      </c>
      <c r="HV99" s="219">
        <v>66832.3</v>
      </c>
      <c r="HW99" s="457">
        <v>0</v>
      </c>
      <c r="HX99" s="219">
        <v>66832.3</v>
      </c>
      <c r="HY99" s="395">
        <v>0</v>
      </c>
      <c r="HZ99" s="219">
        <v>305.25</v>
      </c>
      <c r="IA99" s="219">
        <v>1420</v>
      </c>
      <c r="IB99" s="219">
        <v>6377</v>
      </c>
      <c r="IC99" s="219">
        <v>11985</v>
      </c>
      <c r="ID99" s="219">
        <v>9949.5</v>
      </c>
      <c r="IE99" s="219">
        <v>7334.5</v>
      </c>
      <c r="IF99" s="219">
        <v>10577.75</v>
      </c>
      <c r="IG99" s="219">
        <v>3748.5</v>
      </c>
      <c r="IH99" s="219">
        <v>51697.5</v>
      </c>
      <c r="II99" s="395">
        <v>0</v>
      </c>
      <c r="IJ99" s="219">
        <v>15</v>
      </c>
      <c r="IK99" s="219">
        <v>0</v>
      </c>
      <c r="IL99" s="219">
        <v>0.5</v>
      </c>
      <c r="IM99" s="219">
        <v>0</v>
      </c>
      <c r="IN99" s="219">
        <v>0</v>
      </c>
      <c r="IO99" s="219">
        <v>0</v>
      </c>
      <c r="IP99" s="219">
        <v>0</v>
      </c>
      <c r="IQ99" s="219">
        <v>0</v>
      </c>
      <c r="IR99" s="219">
        <v>15.5</v>
      </c>
      <c r="IS99" s="395">
        <v>0</v>
      </c>
      <c r="IT99" s="219">
        <v>34.979999999999997</v>
      </c>
      <c r="IU99" s="219">
        <v>521.37</v>
      </c>
      <c r="IV99" s="219">
        <v>1458.51</v>
      </c>
      <c r="IW99" s="219">
        <v>1432.9</v>
      </c>
      <c r="IX99" s="219">
        <v>421.81</v>
      </c>
      <c r="IY99" s="219">
        <v>113.98</v>
      </c>
      <c r="IZ99" s="219">
        <v>38.24</v>
      </c>
      <c r="JA99" s="219">
        <v>4.58</v>
      </c>
      <c r="JB99" s="219">
        <v>4026.37</v>
      </c>
      <c r="JC99" s="395">
        <v>0</v>
      </c>
      <c r="JD99" s="219">
        <v>170.2</v>
      </c>
      <c r="JE99" s="219">
        <v>698.9</v>
      </c>
      <c r="JF99" s="219">
        <v>4371.5</v>
      </c>
      <c r="JG99" s="219">
        <v>10552.1</v>
      </c>
      <c r="JH99" s="219">
        <v>11645</v>
      </c>
      <c r="JI99" s="219">
        <v>10429.6</v>
      </c>
      <c r="JJ99" s="219">
        <v>17565.900000000001</v>
      </c>
      <c r="JK99" s="219">
        <v>7487.8</v>
      </c>
      <c r="JL99" s="219">
        <v>62921</v>
      </c>
      <c r="JM99" s="457">
        <v>0</v>
      </c>
      <c r="JN99" s="397">
        <v>62921</v>
      </c>
      <c r="JP99" s="460"/>
      <c r="JQ99" s="460"/>
      <c r="JR99" s="460"/>
      <c r="JS99" s="460"/>
      <c r="JT99" s="460"/>
      <c r="JU99" s="460"/>
      <c r="JV99" s="460"/>
      <c r="JW99" s="460"/>
      <c r="JX99" s="460"/>
      <c r="JY99" s="460"/>
      <c r="KA99" s="460"/>
      <c r="KB99" s="460"/>
    </row>
    <row r="100" spans="1:288" x14ac:dyDescent="0.2">
      <c r="A100" s="215" t="s">
        <v>476</v>
      </c>
      <c r="B100" s="216" t="s">
        <v>289</v>
      </c>
      <c r="C100" s="217" t="s">
        <v>109</v>
      </c>
      <c r="D100" s="218" t="s">
        <v>475</v>
      </c>
      <c r="E100" s="158">
        <v>5284</v>
      </c>
      <c r="F100" s="158">
        <v>11464</v>
      </c>
      <c r="G100" s="158">
        <v>33436</v>
      </c>
      <c r="H100" s="158">
        <v>36199</v>
      </c>
      <c r="I100" s="158">
        <v>20780</v>
      </c>
      <c r="J100" s="158">
        <v>9030</v>
      </c>
      <c r="K100" s="158">
        <v>5825</v>
      </c>
      <c r="L100" s="158">
        <v>885</v>
      </c>
      <c r="M100" s="349">
        <v>122903</v>
      </c>
      <c r="N100" s="158">
        <v>121</v>
      </c>
      <c r="O100" s="158">
        <v>272</v>
      </c>
      <c r="P100" s="158">
        <v>444</v>
      </c>
      <c r="Q100" s="158">
        <v>411</v>
      </c>
      <c r="R100" s="158">
        <v>233</v>
      </c>
      <c r="S100" s="158">
        <v>63</v>
      </c>
      <c r="T100" s="158">
        <v>40</v>
      </c>
      <c r="U100" s="158">
        <v>7</v>
      </c>
      <c r="V100" s="349">
        <v>1591</v>
      </c>
      <c r="W100" s="158">
        <v>0</v>
      </c>
      <c r="X100" s="158">
        <v>0</v>
      </c>
      <c r="Y100" s="158">
        <v>0</v>
      </c>
      <c r="Z100" s="158">
        <v>0</v>
      </c>
      <c r="AA100" s="158">
        <v>0</v>
      </c>
      <c r="AB100" s="158">
        <v>0</v>
      </c>
      <c r="AC100" s="158">
        <v>0</v>
      </c>
      <c r="AD100" s="158">
        <v>0</v>
      </c>
      <c r="AE100" s="349">
        <v>0</v>
      </c>
      <c r="AF100" s="158">
        <v>5163</v>
      </c>
      <c r="AG100" s="158">
        <v>11192</v>
      </c>
      <c r="AH100" s="158">
        <v>32992</v>
      </c>
      <c r="AI100" s="158">
        <v>35788</v>
      </c>
      <c r="AJ100" s="158">
        <v>20547</v>
      </c>
      <c r="AK100" s="158">
        <v>8967</v>
      </c>
      <c r="AL100" s="158">
        <v>5785</v>
      </c>
      <c r="AM100" s="158">
        <v>878</v>
      </c>
      <c r="AN100" s="349">
        <v>121312</v>
      </c>
      <c r="AO100" s="158">
        <v>2</v>
      </c>
      <c r="AP100" s="158">
        <v>10</v>
      </c>
      <c r="AQ100" s="158">
        <v>90</v>
      </c>
      <c r="AR100" s="158">
        <v>180</v>
      </c>
      <c r="AS100" s="158">
        <v>196</v>
      </c>
      <c r="AT100" s="158">
        <v>96</v>
      </c>
      <c r="AU100" s="158">
        <v>76</v>
      </c>
      <c r="AV100" s="158">
        <v>31</v>
      </c>
      <c r="AW100" s="349">
        <v>681</v>
      </c>
      <c r="AX100" s="158">
        <v>2</v>
      </c>
      <c r="AY100" s="158">
        <v>10</v>
      </c>
      <c r="AZ100" s="158">
        <v>90</v>
      </c>
      <c r="BA100" s="158">
        <v>180</v>
      </c>
      <c r="BB100" s="158">
        <v>196</v>
      </c>
      <c r="BC100" s="158">
        <v>96</v>
      </c>
      <c r="BD100" s="158">
        <v>76</v>
      </c>
      <c r="BE100" s="158">
        <v>31</v>
      </c>
      <c r="BF100" s="158">
        <v>0</v>
      </c>
      <c r="BG100" s="349">
        <v>681</v>
      </c>
      <c r="BH100" s="158">
        <v>2</v>
      </c>
      <c r="BI100" s="158">
        <v>5171</v>
      </c>
      <c r="BJ100" s="158">
        <v>11272</v>
      </c>
      <c r="BK100" s="158">
        <v>33082</v>
      </c>
      <c r="BL100" s="158">
        <v>35804</v>
      </c>
      <c r="BM100" s="158">
        <v>20447</v>
      </c>
      <c r="BN100" s="158">
        <v>8947</v>
      </c>
      <c r="BO100" s="158">
        <v>5740</v>
      </c>
      <c r="BP100" s="158">
        <v>847</v>
      </c>
      <c r="BQ100" s="349">
        <v>121312</v>
      </c>
      <c r="BR100" s="158">
        <v>2</v>
      </c>
      <c r="BS100" s="158">
        <v>3078</v>
      </c>
      <c r="BT100" s="158">
        <v>6874</v>
      </c>
      <c r="BU100" s="158">
        <v>14240</v>
      </c>
      <c r="BV100" s="158">
        <v>10652</v>
      </c>
      <c r="BW100" s="158">
        <v>4716</v>
      </c>
      <c r="BX100" s="158">
        <v>1692</v>
      </c>
      <c r="BY100" s="158">
        <v>717</v>
      </c>
      <c r="BZ100" s="158">
        <v>83</v>
      </c>
      <c r="CA100" s="349">
        <v>42054</v>
      </c>
      <c r="CB100" s="158">
        <v>0</v>
      </c>
      <c r="CC100" s="158">
        <v>95</v>
      </c>
      <c r="CD100" s="158">
        <v>141</v>
      </c>
      <c r="CE100" s="158">
        <v>734</v>
      </c>
      <c r="CF100" s="158">
        <v>859</v>
      </c>
      <c r="CG100" s="158">
        <v>379</v>
      </c>
      <c r="CH100" s="158">
        <v>153</v>
      </c>
      <c r="CI100" s="158">
        <v>49</v>
      </c>
      <c r="CJ100" s="158">
        <v>7</v>
      </c>
      <c r="CK100" s="349">
        <v>2417</v>
      </c>
      <c r="CL100" s="158">
        <v>0</v>
      </c>
      <c r="CM100" s="158">
        <v>10</v>
      </c>
      <c r="CN100" s="158">
        <v>12</v>
      </c>
      <c r="CO100" s="158">
        <v>41</v>
      </c>
      <c r="CP100" s="158">
        <v>57</v>
      </c>
      <c r="CQ100" s="158">
        <v>36</v>
      </c>
      <c r="CR100" s="158">
        <v>35</v>
      </c>
      <c r="CS100" s="158">
        <v>54</v>
      </c>
      <c r="CT100" s="158">
        <v>16</v>
      </c>
      <c r="CU100" s="349">
        <v>261</v>
      </c>
      <c r="CV100" s="158">
        <v>49</v>
      </c>
      <c r="CW100" s="158">
        <v>161</v>
      </c>
      <c r="CX100" s="158">
        <v>394</v>
      </c>
      <c r="CY100" s="158">
        <v>303</v>
      </c>
      <c r="CZ100" s="158">
        <v>145</v>
      </c>
      <c r="DA100" s="158">
        <v>62</v>
      </c>
      <c r="DB100" s="158">
        <v>28</v>
      </c>
      <c r="DC100" s="158">
        <v>7</v>
      </c>
      <c r="DD100" s="349">
        <v>1149</v>
      </c>
      <c r="DE100" s="158">
        <v>148</v>
      </c>
      <c r="DF100" s="158">
        <v>142</v>
      </c>
      <c r="DG100" s="158">
        <v>261</v>
      </c>
      <c r="DH100" s="158">
        <v>269</v>
      </c>
      <c r="DI100" s="158">
        <v>153</v>
      </c>
      <c r="DJ100" s="158">
        <v>71</v>
      </c>
      <c r="DK100" s="158">
        <v>73</v>
      </c>
      <c r="DL100" s="158">
        <v>11</v>
      </c>
      <c r="DM100" s="349">
        <v>1128</v>
      </c>
      <c r="DN100" s="158">
        <v>0</v>
      </c>
      <c r="DO100" s="158">
        <v>0</v>
      </c>
      <c r="DP100" s="158">
        <v>0</v>
      </c>
      <c r="DQ100" s="158">
        <v>0</v>
      </c>
      <c r="DR100" s="158">
        <v>0</v>
      </c>
      <c r="DS100" s="158">
        <v>0</v>
      </c>
      <c r="DT100" s="158">
        <v>0</v>
      </c>
      <c r="DU100" s="158">
        <v>0</v>
      </c>
      <c r="DV100" s="349">
        <v>0</v>
      </c>
      <c r="DW100" s="158">
        <v>5</v>
      </c>
      <c r="DX100" s="158">
        <v>43</v>
      </c>
      <c r="DY100" s="158">
        <v>60</v>
      </c>
      <c r="DZ100" s="158">
        <v>49</v>
      </c>
      <c r="EA100" s="158">
        <v>39</v>
      </c>
      <c r="EB100" s="158">
        <v>20</v>
      </c>
      <c r="EC100" s="158">
        <v>10</v>
      </c>
      <c r="ED100" s="158">
        <v>6</v>
      </c>
      <c r="EE100" s="349">
        <v>232</v>
      </c>
      <c r="EF100" s="158">
        <v>153</v>
      </c>
      <c r="EG100" s="158">
        <v>185</v>
      </c>
      <c r="EH100" s="158">
        <v>321</v>
      </c>
      <c r="EI100" s="158">
        <v>318</v>
      </c>
      <c r="EJ100" s="158">
        <v>192</v>
      </c>
      <c r="EK100" s="158">
        <v>91</v>
      </c>
      <c r="EL100" s="158">
        <v>83</v>
      </c>
      <c r="EM100" s="158">
        <v>17</v>
      </c>
      <c r="EN100" s="349">
        <v>1360</v>
      </c>
      <c r="EO100" s="158">
        <v>153</v>
      </c>
      <c r="EP100" s="158">
        <v>185</v>
      </c>
      <c r="EQ100" s="158">
        <v>321</v>
      </c>
      <c r="ER100" s="158">
        <v>318</v>
      </c>
      <c r="ES100" s="158">
        <v>192</v>
      </c>
      <c r="ET100" s="158">
        <v>91</v>
      </c>
      <c r="EU100" s="158">
        <v>83</v>
      </c>
      <c r="EV100" s="158">
        <v>17</v>
      </c>
      <c r="EW100" s="349">
        <v>1360</v>
      </c>
      <c r="EX100" s="158">
        <v>0</v>
      </c>
      <c r="EY100" s="158">
        <v>0</v>
      </c>
      <c r="EZ100" s="158">
        <v>0</v>
      </c>
      <c r="FA100" s="158">
        <v>0</v>
      </c>
      <c r="FB100" s="158">
        <v>0</v>
      </c>
      <c r="FC100" s="158">
        <v>0</v>
      </c>
      <c r="FD100" s="158">
        <v>0</v>
      </c>
      <c r="FE100" s="158">
        <v>0</v>
      </c>
      <c r="FF100" s="349">
        <v>0</v>
      </c>
      <c r="FG100" s="158">
        <v>105</v>
      </c>
      <c r="FH100" s="158">
        <v>33</v>
      </c>
      <c r="FI100" s="158">
        <v>57</v>
      </c>
      <c r="FJ100" s="158">
        <v>56</v>
      </c>
      <c r="FK100" s="158">
        <v>34</v>
      </c>
      <c r="FL100" s="158">
        <v>16</v>
      </c>
      <c r="FM100" s="158">
        <v>15</v>
      </c>
      <c r="FN100" s="158">
        <v>3</v>
      </c>
      <c r="FO100" s="349">
        <v>319</v>
      </c>
      <c r="FP100" s="158">
        <v>48</v>
      </c>
      <c r="FQ100" s="158">
        <v>152</v>
      </c>
      <c r="FR100" s="158">
        <v>264</v>
      </c>
      <c r="FS100" s="158">
        <v>262</v>
      </c>
      <c r="FT100" s="158">
        <v>158</v>
      </c>
      <c r="FU100" s="158">
        <v>75</v>
      </c>
      <c r="FV100" s="158">
        <v>68</v>
      </c>
      <c r="FW100" s="158">
        <v>14</v>
      </c>
      <c r="FX100" s="349">
        <v>1041</v>
      </c>
      <c r="FY100" s="158">
        <v>0</v>
      </c>
      <c r="FZ100" s="158">
        <v>1983</v>
      </c>
      <c r="GA100" s="158">
        <v>4202</v>
      </c>
      <c r="GB100" s="158">
        <v>18007</v>
      </c>
      <c r="GC100" s="158">
        <v>24187</v>
      </c>
      <c r="GD100" s="158">
        <v>15277</v>
      </c>
      <c r="GE100" s="158">
        <v>7047</v>
      </c>
      <c r="GF100" s="158">
        <v>4910</v>
      </c>
      <c r="GG100" s="158">
        <v>735</v>
      </c>
      <c r="GH100" s="349">
        <v>76348</v>
      </c>
      <c r="GI100" s="158">
        <v>2</v>
      </c>
      <c r="GJ100" s="158">
        <v>3188</v>
      </c>
      <c r="GK100" s="158">
        <v>7070</v>
      </c>
      <c r="GL100" s="158">
        <v>15075</v>
      </c>
      <c r="GM100" s="158">
        <v>11617</v>
      </c>
      <c r="GN100" s="158">
        <v>5170</v>
      </c>
      <c r="GO100" s="158">
        <v>1900</v>
      </c>
      <c r="GP100" s="158">
        <v>830</v>
      </c>
      <c r="GQ100" s="158">
        <v>112</v>
      </c>
      <c r="GR100" s="349">
        <v>44964</v>
      </c>
      <c r="GS100" s="158">
        <v>1.5</v>
      </c>
      <c r="GT100" s="158">
        <v>4375.25</v>
      </c>
      <c r="GU100" s="158">
        <v>9533.75</v>
      </c>
      <c r="GV100" s="158">
        <v>29348</v>
      </c>
      <c r="GW100" s="158">
        <v>32922.25</v>
      </c>
      <c r="GX100" s="158">
        <v>19174.75</v>
      </c>
      <c r="GY100" s="158">
        <v>8478.25</v>
      </c>
      <c r="GZ100" s="158">
        <v>5526.5</v>
      </c>
      <c r="HA100" s="158">
        <v>819.5</v>
      </c>
      <c r="HB100" s="349">
        <v>110179.75</v>
      </c>
      <c r="HC100" s="395">
        <v>0</v>
      </c>
      <c r="HD100" s="396">
        <v>0</v>
      </c>
      <c r="HE100" s="396">
        <v>0</v>
      </c>
      <c r="HF100" s="396">
        <v>0</v>
      </c>
      <c r="HG100" s="396">
        <v>0</v>
      </c>
      <c r="HH100" s="396">
        <v>0</v>
      </c>
      <c r="HI100" s="396">
        <v>0</v>
      </c>
      <c r="HJ100" s="396">
        <v>0</v>
      </c>
      <c r="HK100" s="396">
        <v>0</v>
      </c>
      <c r="HL100" s="397">
        <v>0</v>
      </c>
      <c r="HM100" s="219">
        <v>0.8</v>
      </c>
      <c r="HN100" s="219">
        <v>2916.8</v>
      </c>
      <c r="HO100" s="219">
        <v>7415.1</v>
      </c>
      <c r="HP100" s="219">
        <v>26087.1</v>
      </c>
      <c r="HQ100" s="219">
        <v>32922.300000000003</v>
      </c>
      <c r="HR100" s="219">
        <v>23435.8</v>
      </c>
      <c r="HS100" s="219">
        <v>12246.4</v>
      </c>
      <c r="HT100" s="219">
        <v>9210.7999999999993</v>
      </c>
      <c r="HU100" s="219">
        <v>1639</v>
      </c>
      <c r="HV100" s="219">
        <v>115874.1</v>
      </c>
      <c r="HW100" s="457">
        <v>0</v>
      </c>
      <c r="HX100" s="219">
        <v>115874.1</v>
      </c>
      <c r="HY100" s="395">
        <v>1.5</v>
      </c>
      <c r="HZ100" s="219">
        <v>4375.25</v>
      </c>
      <c r="IA100" s="219">
        <v>9533.75</v>
      </c>
      <c r="IB100" s="219">
        <v>29348</v>
      </c>
      <c r="IC100" s="219">
        <v>32922.25</v>
      </c>
      <c r="ID100" s="219">
        <v>19174.75</v>
      </c>
      <c r="IE100" s="219">
        <v>8478.25</v>
      </c>
      <c r="IF100" s="219">
        <v>5526.5</v>
      </c>
      <c r="IG100" s="219">
        <v>819.5</v>
      </c>
      <c r="IH100" s="219">
        <v>110179.75</v>
      </c>
      <c r="II100" s="395">
        <v>0</v>
      </c>
      <c r="IJ100" s="219">
        <v>0</v>
      </c>
      <c r="IK100" s="219">
        <v>0</v>
      </c>
      <c r="IL100" s="219">
        <v>0</v>
      </c>
      <c r="IM100" s="219">
        <v>0</v>
      </c>
      <c r="IN100" s="219">
        <v>0</v>
      </c>
      <c r="IO100" s="219">
        <v>0</v>
      </c>
      <c r="IP100" s="219">
        <v>0</v>
      </c>
      <c r="IQ100" s="219">
        <v>0</v>
      </c>
      <c r="IR100" s="219">
        <v>0</v>
      </c>
      <c r="IS100" s="395">
        <v>1.25</v>
      </c>
      <c r="IT100" s="219">
        <v>1873.97</v>
      </c>
      <c r="IU100" s="219">
        <v>3626.3</v>
      </c>
      <c r="IV100" s="219">
        <v>7774.7</v>
      </c>
      <c r="IW100" s="219">
        <v>6388.79</v>
      </c>
      <c r="IX100" s="219">
        <v>2308.73</v>
      </c>
      <c r="IY100" s="219">
        <v>476.61</v>
      </c>
      <c r="IZ100" s="219">
        <v>138.15</v>
      </c>
      <c r="JA100" s="219">
        <v>6.91</v>
      </c>
      <c r="JB100" s="219">
        <v>22595.41</v>
      </c>
      <c r="JC100" s="395">
        <v>0.1</v>
      </c>
      <c r="JD100" s="219">
        <v>1667.5</v>
      </c>
      <c r="JE100" s="219">
        <v>4594.7</v>
      </c>
      <c r="JF100" s="219">
        <v>19176.3</v>
      </c>
      <c r="JG100" s="219">
        <v>26533.5</v>
      </c>
      <c r="JH100" s="219">
        <v>20614</v>
      </c>
      <c r="JI100" s="219">
        <v>11557.9</v>
      </c>
      <c r="JJ100" s="219">
        <v>8980.6</v>
      </c>
      <c r="JK100" s="219">
        <v>1625.2</v>
      </c>
      <c r="JL100" s="219">
        <v>94749.8</v>
      </c>
      <c r="JM100" s="457">
        <v>0</v>
      </c>
      <c r="JN100" s="397">
        <v>94749.8</v>
      </c>
      <c r="JP100" s="460"/>
      <c r="JQ100" s="460"/>
      <c r="JR100" s="460"/>
      <c r="JS100" s="460"/>
      <c r="JT100" s="460"/>
      <c r="JU100" s="460"/>
      <c r="JV100" s="460"/>
      <c r="JW100" s="460"/>
      <c r="JX100" s="460"/>
      <c r="JY100" s="460"/>
      <c r="KA100" s="460"/>
      <c r="KB100" s="460"/>
    </row>
    <row r="101" spans="1:288" x14ac:dyDescent="0.2">
      <c r="A101" s="215" t="s">
        <v>478</v>
      </c>
      <c r="B101" s="216" t="s">
        <v>285</v>
      </c>
      <c r="C101" s="217" t="s">
        <v>56</v>
      </c>
      <c r="D101" s="218" t="s">
        <v>477</v>
      </c>
      <c r="E101" s="158">
        <v>1772</v>
      </c>
      <c r="F101" s="158">
        <v>4947</v>
      </c>
      <c r="G101" s="158">
        <v>11418</v>
      </c>
      <c r="H101" s="158">
        <v>13766</v>
      </c>
      <c r="I101" s="158">
        <v>9482</v>
      </c>
      <c r="J101" s="158">
        <v>6708</v>
      </c>
      <c r="K101" s="158">
        <v>5832</v>
      </c>
      <c r="L101" s="158">
        <v>1142</v>
      </c>
      <c r="M101" s="349">
        <v>55067</v>
      </c>
      <c r="N101" s="158">
        <v>105</v>
      </c>
      <c r="O101" s="158">
        <v>76</v>
      </c>
      <c r="P101" s="158">
        <v>144</v>
      </c>
      <c r="Q101" s="158">
        <v>119</v>
      </c>
      <c r="R101" s="158">
        <v>79</v>
      </c>
      <c r="S101" s="158">
        <v>58</v>
      </c>
      <c r="T101" s="158">
        <v>45</v>
      </c>
      <c r="U101" s="158">
        <v>3</v>
      </c>
      <c r="V101" s="349">
        <v>629</v>
      </c>
      <c r="W101" s="158">
        <v>0</v>
      </c>
      <c r="X101" s="158">
        <v>0</v>
      </c>
      <c r="Y101" s="158">
        <v>0</v>
      </c>
      <c r="Z101" s="158">
        <v>0</v>
      </c>
      <c r="AA101" s="158">
        <v>0</v>
      </c>
      <c r="AB101" s="158">
        <v>0</v>
      </c>
      <c r="AC101" s="158">
        <v>0</v>
      </c>
      <c r="AD101" s="158">
        <v>0</v>
      </c>
      <c r="AE101" s="349">
        <v>0</v>
      </c>
      <c r="AF101" s="158">
        <v>1667</v>
      </c>
      <c r="AG101" s="158">
        <v>4871</v>
      </c>
      <c r="AH101" s="158">
        <v>11274</v>
      </c>
      <c r="AI101" s="158">
        <v>13647</v>
      </c>
      <c r="AJ101" s="158">
        <v>9403</v>
      </c>
      <c r="AK101" s="158">
        <v>6650</v>
      </c>
      <c r="AL101" s="158">
        <v>5787</v>
      </c>
      <c r="AM101" s="158">
        <v>1139</v>
      </c>
      <c r="AN101" s="349">
        <v>54438</v>
      </c>
      <c r="AO101" s="158">
        <v>3</v>
      </c>
      <c r="AP101" s="158">
        <v>23</v>
      </c>
      <c r="AQ101" s="158">
        <v>42</v>
      </c>
      <c r="AR101" s="158">
        <v>66</v>
      </c>
      <c r="AS101" s="158">
        <v>87</v>
      </c>
      <c r="AT101" s="158">
        <v>59</v>
      </c>
      <c r="AU101" s="158">
        <v>66</v>
      </c>
      <c r="AV101" s="158">
        <v>25</v>
      </c>
      <c r="AW101" s="349">
        <v>371</v>
      </c>
      <c r="AX101" s="158">
        <v>3</v>
      </c>
      <c r="AY101" s="158">
        <v>23</v>
      </c>
      <c r="AZ101" s="158">
        <v>42</v>
      </c>
      <c r="BA101" s="158">
        <v>66</v>
      </c>
      <c r="BB101" s="158">
        <v>87</v>
      </c>
      <c r="BC101" s="158">
        <v>59</v>
      </c>
      <c r="BD101" s="158">
        <v>66</v>
      </c>
      <c r="BE101" s="158">
        <v>25</v>
      </c>
      <c r="BF101" s="158">
        <v>0</v>
      </c>
      <c r="BG101" s="349">
        <v>371</v>
      </c>
      <c r="BH101" s="158">
        <v>3</v>
      </c>
      <c r="BI101" s="158">
        <v>1687</v>
      </c>
      <c r="BJ101" s="158">
        <v>4890</v>
      </c>
      <c r="BK101" s="158">
        <v>11298</v>
      </c>
      <c r="BL101" s="158">
        <v>13668</v>
      </c>
      <c r="BM101" s="158">
        <v>9375</v>
      </c>
      <c r="BN101" s="158">
        <v>6657</v>
      </c>
      <c r="BO101" s="158">
        <v>5746</v>
      </c>
      <c r="BP101" s="158">
        <v>1114</v>
      </c>
      <c r="BQ101" s="349">
        <v>54438</v>
      </c>
      <c r="BR101" s="158">
        <v>1</v>
      </c>
      <c r="BS101" s="158">
        <v>914</v>
      </c>
      <c r="BT101" s="158">
        <v>3231</v>
      </c>
      <c r="BU101" s="158">
        <v>4565</v>
      </c>
      <c r="BV101" s="158">
        <v>3891</v>
      </c>
      <c r="BW101" s="158">
        <v>2226</v>
      </c>
      <c r="BX101" s="158">
        <v>1262</v>
      </c>
      <c r="BY101" s="158">
        <v>753</v>
      </c>
      <c r="BZ101" s="158">
        <v>103</v>
      </c>
      <c r="CA101" s="349">
        <v>16946</v>
      </c>
      <c r="CB101" s="158">
        <v>0</v>
      </c>
      <c r="CC101" s="158">
        <v>11</v>
      </c>
      <c r="CD101" s="158">
        <v>34</v>
      </c>
      <c r="CE101" s="158">
        <v>143</v>
      </c>
      <c r="CF101" s="158">
        <v>146</v>
      </c>
      <c r="CG101" s="158">
        <v>101</v>
      </c>
      <c r="CH101" s="158">
        <v>63</v>
      </c>
      <c r="CI101" s="158">
        <v>52</v>
      </c>
      <c r="CJ101" s="158">
        <v>6</v>
      </c>
      <c r="CK101" s="349">
        <v>556</v>
      </c>
      <c r="CL101" s="158">
        <v>0</v>
      </c>
      <c r="CM101" s="158">
        <v>2</v>
      </c>
      <c r="CN101" s="158">
        <v>1</v>
      </c>
      <c r="CO101" s="158">
        <v>4</v>
      </c>
      <c r="CP101" s="158">
        <v>5</v>
      </c>
      <c r="CQ101" s="158">
        <v>3</v>
      </c>
      <c r="CR101" s="158">
        <v>5</v>
      </c>
      <c r="CS101" s="158">
        <v>17</v>
      </c>
      <c r="CT101" s="158">
        <v>3</v>
      </c>
      <c r="CU101" s="349">
        <v>40</v>
      </c>
      <c r="CV101" s="158">
        <v>49</v>
      </c>
      <c r="CW101" s="158">
        <v>40</v>
      </c>
      <c r="CX101" s="158">
        <v>67</v>
      </c>
      <c r="CY101" s="158">
        <v>44</v>
      </c>
      <c r="CZ101" s="158">
        <v>36</v>
      </c>
      <c r="DA101" s="158">
        <v>36</v>
      </c>
      <c r="DB101" s="158">
        <v>44</v>
      </c>
      <c r="DC101" s="158">
        <v>22</v>
      </c>
      <c r="DD101" s="349">
        <v>338</v>
      </c>
      <c r="DE101" s="158">
        <v>31</v>
      </c>
      <c r="DF101" s="158">
        <v>56</v>
      </c>
      <c r="DG101" s="158">
        <v>107</v>
      </c>
      <c r="DH101" s="158">
        <v>99</v>
      </c>
      <c r="DI101" s="158">
        <v>82</v>
      </c>
      <c r="DJ101" s="158">
        <v>37</v>
      </c>
      <c r="DK101" s="158">
        <v>55</v>
      </c>
      <c r="DL101" s="158">
        <v>22</v>
      </c>
      <c r="DM101" s="349">
        <v>489</v>
      </c>
      <c r="DN101" s="158">
        <v>9</v>
      </c>
      <c r="DO101" s="158">
        <v>84</v>
      </c>
      <c r="DP101" s="158">
        <v>110</v>
      </c>
      <c r="DQ101" s="158">
        <v>97</v>
      </c>
      <c r="DR101" s="158">
        <v>70</v>
      </c>
      <c r="DS101" s="158">
        <v>43</v>
      </c>
      <c r="DT101" s="158">
        <v>37</v>
      </c>
      <c r="DU101" s="158">
        <v>4</v>
      </c>
      <c r="DV101" s="349">
        <v>454</v>
      </c>
      <c r="DW101" s="158">
        <v>35</v>
      </c>
      <c r="DX101" s="158">
        <v>12</v>
      </c>
      <c r="DY101" s="158">
        <v>21</v>
      </c>
      <c r="DZ101" s="158">
        <v>16</v>
      </c>
      <c r="EA101" s="158">
        <v>13</v>
      </c>
      <c r="EB101" s="158">
        <v>8</v>
      </c>
      <c r="EC101" s="158">
        <v>13</v>
      </c>
      <c r="ED101" s="158">
        <v>6</v>
      </c>
      <c r="EE101" s="349">
        <v>124</v>
      </c>
      <c r="EF101" s="158">
        <v>75</v>
      </c>
      <c r="EG101" s="158">
        <v>152</v>
      </c>
      <c r="EH101" s="158">
        <v>238</v>
      </c>
      <c r="EI101" s="158">
        <v>212</v>
      </c>
      <c r="EJ101" s="158">
        <v>165</v>
      </c>
      <c r="EK101" s="158">
        <v>88</v>
      </c>
      <c r="EL101" s="158">
        <v>105</v>
      </c>
      <c r="EM101" s="158">
        <v>32</v>
      </c>
      <c r="EN101" s="349">
        <v>1067</v>
      </c>
      <c r="EO101" s="158">
        <v>56</v>
      </c>
      <c r="EP101" s="158">
        <v>43</v>
      </c>
      <c r="EQ101" s="158">
        <v>86</v>
      </c>
      <c r="ER101" s="158">
        <v>86</v>
      </c>
      <c r="ES101" s="158">
        <v>84</v>
      </c>
      <c r="ET101" s="158">
        <v>43</v>
      </c>
      <c r="EU101" s="158">
        <v>59</v>
      </c>
      <c r="EV101" s="158">
        <v>25</v>
      </c>
      <c r="EW101" s="349">
        <v>482</v>
      </c>
      <c r="EX101" s="158">
        <v>0</v>
      </c>
      <c r="EY101" s="158">
        <v>0</v>
      </c>
      <c r="EZ101" s="158">
        <v>0</v>
      </c>
      <c r="FA101" s="158">
        <v>0</v>
      </c>
      <c r="FB101" s="158">
        <v>0</v>
      </c>
      <c r="FC101" s="158">
        <v>0</v>
      </c>
      <c r="FD101" s="158">
        <v>0</v>
      </c>
      <c r="FE101" s="158">
        <v>0</v>
      </c>
      <c r="FF101" s="349">
        <v>0</v>
      </c>
      <c r="FG101" s="158">
        <v>0</v>
      </c>
      <c r="FH101" s="158">
        <v>0</v>
      </c>
      <c r="FI101" s="158">
        <v>6</v>
      </c>
      <c r="FJ101" s="158">
        <v>9</v>
      </c>
      <c r="FK101" s="158">
        <v>18</v>
      </c>
      <c r="FL101" s="158">
        <v>7</v>
      </c>
      <c r="FM101" s="158">
        <v>8</v>
      </c>
      <c r="FN101" s="158">
        <v>3</v>
      </c>
      <c r="FO101" s="349">
        <v>51</v>
      </c>
      <c r="FP101" s="158">
        <v>56</v>
      </c>
      <c r="FQ101" s="158">
        <v>43</v>
      </c>
      <c r="FR101" s="158">
        <v>80</v>
      </c>
      <c r="FS101" s="158">
        <v>77</v>
      </c>
      <c r="FT101" s="158">
        <v>66</v>
      </c>
      <c r="FU101" s="158">
        <v>36</v>
      </c>
      <c r="FV101" s="158">
        <v>51</v>
      </c>
      <c r="FW101" s="158">
        <v>22</v>
      </c>
      <c r="FX101" s="349">
        <v>431</v>
      </c>
      <c r="FY101" s="158">
        <v>2</v>
      </c>
      <c r="FZ101" s="158">
        <v>667</v>
      </c>
      <c r="GA101" s="158">
        <v>1488</v>
      </c>
      <c r="GB101" s="158">
        <v>6388</v>
      </c>
      <c r="GC101" s="158">
        <v>9469</v>
      </c>
      <c r="GD101" s="158">
        <v>6926</v>
      </c>
      <c r="GE101" s="158">
        <v>5240</v>
      </c>
      <c r="GF101" s="158">
        <v>4830</v>
      </c>
      <c r="GG101" s="158">
        <v>970</v>
      </c>
      <c r="GH101" s="349">
        <v>35980</v>
      </c>
      <c r="GI101" s="158">
        <v>1</v>
      </c>
      <c r="GJ101" s="158">
        <v>1020</v>
      </c>
      <c r="GK101" s="158">
        <v>3402</v>
      </c>
      <c r="GL101" s="158">
        <v>4910</v>
      </c>
      <c r="GM101" s="158">
        <v>4199</v>
      </c>
      <c r="GN101" s="158">
        <v>2449</v>
      </c>
      <c r="GO101" s="158">
        <v>1417</v>
      </c>
      <c r="GP101" s="158">
        <v>916</v>
      </c>
      <c r="GQ101" s="158">
        <v>144</v>
      </c>
      <c r="GR101" s="349">
        <v>18458</v>
      </c>
      <c r="GS101" s="158">
        <v>2.75</v>
      </c>
      <c r="GT101" s="158">
        <v>1447.75</v>
      </c>
      <c r="GU101" s="158">
        <v>3992.05</v>
      </c>
      <c r="GV101" s="158">
        <v>10018.35</v>
      </c>
      <c r="GW101" s="158">
        <v>12571.6</v>
      </c>
      <c r="GX101" s="158">
        <v>8736</v>
      </c>
      <c r="GY101" s="158">
        <v>6286.95</v>
      </c>
      <c r="GZ101" s="158">
        <v>5509.05</v>
      </c>
      <c r="HA101" s="158">
        <v>1084.7</v>
      </c>
      <c r="HB101" s="349">
        <v>49649.2</v>
      </c>
      <c r="HC101" s="395">
        <v>0</v>
      </c>
      <c r="HD101" s="396">
        <v>0</v>
      </c>
      <c r="HE101" s="396">
        <v>0</v>
      </c>
      <c r="HF101" s="396">
        <v>0</v>
      </c>
      <c r="HG101" s="396">
        <v>0</v>
      </c>
      <c r="HH101" s="396">
        <v>0</v>
      </c>
      <c r="HI101" s="396">
        <v>0</v>
      </c>
      <c r="HJ101" s="396">
        <v>0</v>
      </c>
      <c r="HK101" s="396">
        <v>0</v>
      </c>
      <c r="HL101" s="397">
        <v>0</v>
      </c>
      <c r="HM101" s="219">
        <v>1.5</v>
      </c>
      <c r="HN101" s="219">
        <v>965.2</v>
      </c>
      <c r="HO101" s="219">
        <v>3104.9</v>
      </c>
      <c r="HP101" s="219">
        <v>8905.2000000000007</v>
      </c>
      <c r="HQ101" s="219">
        <v>12571.6</v>
      </c>
      <c r="HR101" s="219">
        <v>10677.3</v>
      </c>
      <c r="HS101" s="219">
        <v>9081.2000000000007</v>
      </c>
      <c r="HT101" s="219">
        <v>9181.7999999999993</v>
      </c>
      <c r="HU101" s="219">
        <v>2169.4</v>
      </c>
      <c r="HV101" s="219">
        <v>56658.1</v>
      </c>
      <c r="HW101" s="457">
        <v>0</v>
      </c>
      <c r="HX101" s="219">
        <v>56658.1</v>
      </c>
      <c r="HY101" s="395">
        <v>2.75</v>
      </c>
      <c r="HZ101" s="219">
        <v>1447.75</v>
      </c>
      <c r="IA101" s="219">
        <v>3992.05</v>
      </c>
      <c r="IB101" s="219">
        <v>10018.35</v>
      </c>
      <c r="IC101" s="219">
        <v>12571.6</v>
      </c>
      <c r="ID101" s="219">
        <v>8736</v>
      </c>
      <c r="IE101" s="219">
        <v>6286.95</v>
      </c>
      <c r="IF101" s="219">
        <v>5509.05</v>
      </c>
      <c r="IG101" s="219">
        <v>1084.7</v>
      </c>
      <c r="IH101" s="219">
        <v>49649.2</v>
      </c>
      <c r="II101" s="395">
        <v>0</v>
      </c>
      <c r="IJ101" s="219">
        <v>0</v>
      </c>
      <c r="IK101" s="219">
        <v>0</v>
      </c>
      <c r="IL101" s="219">
        <v>0</v>
      </c>
      <c r="IM101" s="219">
        <v>0</v>
      </c>
      <c r="IN101" s="219">
        <v>0</v>
      </c>
      <c r="IO101" s="219">
        <v>0</v>
      </c>
      <c r="IP101" s="219">
        <v>0</v>
      </c>
      <c r="IQ101" s="219">
        <v>0</v>
      </c>
      <c r="IR101" s="219">
        <v>0</v>
      </c>
      <c r="IS101" s="395">
        <v>0</v>
      </c>
      <c r="IT101" s="219">
        <v>330.4</v>
      </c>
      <c r="IU101" s="219">
        <v>1233.8</v>
      </c>
      <c r="IV101" s="219">
        <v>1645.4</v>
      </c>
      <c r="IW101" s="219">
        <v>1284.4000000000001</v>
      </c>
      <c r="IX101" s="219">
        <v>377.1</v>
      </c>
      <c r="IY101" s="219">
        <v>135.9</v>
      </c>
      <c r="IZ101" s="219">
        <v>71.400000000000006</v>
      </c>
      <c r="JA101" s="219">
        <v>4.3</v>
      </c>
      <c r="JB101" s="219">
        <v>5082.7</v>
      </c>
      <c r="JC101" s="395">
        <v>1.5</v>
      </c>
      <c r="JD101" s="219">
        <v>744.9</v>
      </c>
      <c r="JE101" s="219">
        <v>2145.3000000000002</v>
      </c>
      <c r="JF101" s="219">
        <v>7442.6</v>
      </c>
      <c r="JG101" s="219">
        <v>11287.2</v>
      </c>
      <c r="JH101" s="219">
        <v>10216.4</v>
      </c>
      <c r="JI101" s="219">
        <v>8884.9</v>
      </c>
      <c r="JJ101" s="219">
        <v>9062.7999999999993</v>
      </c>
      <c r="JK101" s="219">
        <v>2160.8000000000002</v>
      </c>
      <c r="JL101" s="219">
        <v>51946.400000000001</v>
      </c>
      <c r="JM101" s="457">
        <v>0</v>
      </c>
      <c r="JN101" s="397">
        <v>51946.400000000001</v>
      </c>
      <c r="JP101" s="460"/>
      <c r="JQ101" s="460"/>
      <c r="JR101" s="460"/>
      <c r="JS101" s="460"/>
      <c r="JT101" s="460"/>
      <c r="JU101" s="460"/>
      <c r="JV101" s="460"/>
      <c r="JW101" s="460"/>
      <c r="JX101" s="460"/>
      <c r="JY101" s="460"/>
      <c r="KA101" s="460"/>
      <c r="KB101" s="460"/>
    </row>
    <row r="102" spans="1:288" x14ac:dyDescent="0.2">
      <c r="A102" s="215" t="s">
        <v>479</v>
      </c>
      <c r="B102" s="216" t="s">
        <v>285</v>
      </c>
      <c r="C102" s="217" t="s">
        <v>286</v>
      </c>
      <c r="D102" s="218" t="s">
        <v>306</v>
      </c>
      <c r="E102" s="158">
        <v>163</v>
      </c>
      <c r="F102" s="158">
        <v>1164</v>
      </c>
      <c r="G102" s="158">
        <v>5059</v>
      </c>
      <c r="H102" s="158">
        <v>8802</v>
      </c>
      <c r="I102" s="158">
        <v>7690</v>
      </c>
      <c r="J102" s="158">
        <v>4526</v>
      </c>
      <c r="K102" s="158">
        <v>3940</v>
      </c>
      <c r="L102" s="158">
        <v>132</v>
      </c>
      <c r="M102" s="349">
        <v>31476</v>
      </c>
      <c r="N102" s="158">
        <v>14</v>
      </c>
      <c r="O102" s="158">
        <v>36</v>
      </c>
      <c r="P102" s="158">
        <v>123</v>
      </c>
      <c r="Q102" s="158">
        <v>163</v>
      </c>
      <c r="R102" s="158">
        <v>107</v>
      </c>
      <c r="S102" s="158">
        <v>46</v>
      </c>
      <c r="T102" s="158">
        <v>49</v>
      </c>
      <c r="U102" s="158">
        <v>7</v>
      </c>
      <c r="V102" s="349">
        <v>545</v>
      </c>
      <c r="W102" s="158">
        <v>0</v>
      </c>
      <c r="X102" s="158">
        <v>0</v>
      </c>
      <c r="Y102" s="158">
        <v>0</v>
      </c>
      <c r="Z102" s="158">
        <v>0</v>
      </c>
      <c r="AA102" s="158">
        <v>1</v>
      </c>
      <c r="AB102" s="158">
        <v>0</v>
      </c>
      <c r="AC102" s="158">
        <v>0</v>
      </c>
      <c r="AD102" s="158">
        <v>0</v>
      </c>
      <c r="AE102" s="349">
        <v>1</v>
      </c>
      <c r="AF102" s="158">
        <v>149</v>
      </c>
      <c r="AG102" s="158">
        <v>1128</v>
      </c>
      <c r="AH102" s="158">
        <v>4936</v>
      </c>
      <c r="AI102" s="158">
        <v>8639</v>
      </c>
      <c r="AJ102" s="158">
        <v>7582</v>
      </c>
      <c r="AK102" s="158">
        <v>4480</v>
      </c>
      <c r="AL102" s="158">
        <v>3891</v>
      </c>
      <c r="AM102" s="158">
        <v>125</v>
      </c>
      <c r="AN102" s="349">
        <v>30930</v>
      </c>
      <c r="AO102" s="158">
        <v>0</v>
      </c>
      <c r="AP102" s="158">
        <v>2</v>
      </c>
      <c r="AQ102" s="158">
        <v>10</v>
      </c>
      <c r="AR102" s="158">
        <v>44</v>
      </c>
      <c r="AS102" s="158">
        <v>77</v>
      </c>
      <c r="AT102" s="158">
        <v>29</v>
      </c>
      <c r="AU102" s="158">
        <v>38</v>
      </c>
      <c r="AV102" s="158">
        <v>3</v>
      </c>
      <c r="AW102" s="349">
        <v>203</v>
      </c>
      <c r="AX102" s="158">
        <v>0</v>
      </c>
      <c r="AY102" s="158">
        <v>2</v>
      </c>
      <c r="AZ102" s="158">
        <v>10</v>
      </c>
      <c r="BA102" s="158">
        <v>44</v>
      </c>
      <c r="BB102" s="158">
        <v>77</v>
      </c>
      <c r="BC102" s="158">
        <v>29</v>
      </c>
      <c r="BD102" s="158">
        <v>38</v>
      </c>
      <c r="BE102" s="158">
        <v>3</v>
      </c>
      <c r="BF102" s="158">
        <v>0</v>
      </c>
      <c r="BG102" s="349">
        <v>203</v>
      </c>
      <c r="BH102" s="158">
        <v>0</v>
      </c>
      <c r="BI102" s="158">
        <v>151</v>
      </c>
      <c r="BJ102" s="158">
        <v>1136</v>
      </c>
      <c r="BK102" s="158">
        <v>4970</v>
      </c>
      <c r="BL102" s="158">
        <v>8672</v>
      </c>
      <c r="BM102" s="158">
        <v>7534</v>
      </c>
      <c r="BN102" s="158">
        <v>4489</v>
      </c>
      <c r="BO102" s="158">
        <v>3856</v>
      </c>
      <c r="BP102" s="158">
        <v>122</v>
      </c>
      <c r="BQ102" s="349">
        <v>30930</v>
      </c>
      <c r="BR102" s="158">
        <v>0</v>
      </c>
      <c r="BS102" s="158">
        <v>80</v>
      </c>
      <c r="BT102" s="158">
        <v>693</v>
      </c>
      <c r="BU102" s="158">
        <v>2291</v>
      </c>
      <c r="BV102" s="158">
        <v>2570</v>
      </c>
      <c r="BW102" s="158">
        <v>1743</v>
      </c>
      <c r="BX102" s="158">
        <v>789</v>
      </c>
      <c r="BY102" s="158">
        <v>461</v>
      </c>
      <c r="BZ102" s="158">
        <v>10</v>
      </c>
      <c r="CA102" s="349">
        <v>8637</v>
      </c>
      <c r="CB102" s="158">
        <v>0</v>
      </c>
      <c r="CC102" s="158">
        <v>1</v>
      </c>
      <c r="CD102" s="158">
        <v>6</v>
      </c>
      <c r="CE102" s="158">
        <v>46</v>
      </c>
      <c r="CF102" s="158">
        <v>71</v>
      </c>
      <c r="CG102" s="158">
        <v>40</v>
      </c>
      <c r="CH102" s="158">
        <v>28</v>
      </c>
      <c r="CI102" s="158">
        <v>17</v>
      </c>
      <c r="CJ102" s="158">
        <v>0</v>
      </c>
      <c r="CK102" s="349">
        <v>209</v>
      </c>
      <c r="CL102" s="158">
        <v>0</v>
      </c>
      <c r="CM102" s="158">
        <v>1</v>
      </c>
      <c r="CN102" s="158">
        <v>1</v>
      </c>
      <c r="CO102" s="158">
        <v>3</v>
      </c>
      <c r="CP102" s="158">
        <v>7</v>
      </c>
      <c r="CQ102" s="158">
        <v>4</v>
      </c>
      <c r="CR102" s="158">
        <v>8</v>
      </c>
      <c r="CS102" s="158">
        <v>10</v>
      </c>
      <c r="CT102" s="158">
        <v>2</v>
      </c>
      <c r="CU102" s="349">
        <v>36</v>
      </c>
      <c r="CV102" s="158">
        <v>0</v>
      </c>
      <c r="CW102" s="158">
        <v>0</v>
      </c>
      <c r="CX102" s="158">
        <v>0</v>
      </c>
      <c r="CY102" s="158">
        <v>1</v>
      </c>
      <c r="CZ102" s="158">
        <v>0</v>
      </c>
      <c r="DA102" s="158">
        <v>0</v>
      </c>
      <c r="DB102" s="158">
        <v>0</v>
      </c>
      <c r="DC102" s="158">
        <v>0</v>
      </c>
      <c r="DD102" s="349">
        <v>1</v>
      </c>
      <c r="DE102" s="158">
        <v>5</v>
      </c>
      <c r="DF102" s="158">
        <v>16</v>
      </c>
      <c r="DG102" s="158">
        <v>64</v>
      </c>
      <c r="DH102" s="158">
        <v>88</v>
      </c>
      <c r="DI102" s="158">
        <v>49</v>
      </c>
      <c r="DJ102" s="158">
        <v>32</v>
      </c>
      <c r="DK102" s="158">
        <v>22</v>
      </c>
      <c r="DL102" s="158">
        <v>3</v>
      </c>
      <c r="DM102" s="349">
        <v>279</v>
      </c>
      <c r="DN102" s="158">
        <v>0</v>
      </c>
      <c r="DO102" s="158">
        <v>3</v>
      </c>
      <c r="DP102" s="158">
        <v>4</v>
      </c>
      <c r="DQ102" s="158">
        <v>8</v>
      </c>
      <c r="DR102" s="158">
        <v>2</v>
      </c>
      <c r="DS102" s="158">
        <v>0</v>
      </c>
      <c r="DT102" s="158">
        <v>1</v>
      </c>
      <c r="DU102" s="158">
        <v>0</v>
      </c>
      <c r="DV102" s="349">
        <v>18</v>
      </c>
      <c r="DW102" s="158">
        <v>1</v>
      </c>
      <c r="DX102" s="158">
        <v>24</v>
      </c>
      <c r="DY102" s="158">
        <v>21</v>
      </c>
      <c r="DZ102" s="158">
        <v>13</v>
      </c>
      <c r="EA102" s="158">
        <v>8</v>
      </c>
      <c r="EB102" s="158">
        <v>2</v>
      </c>
      <c r="EC102" s="158">
        <v>4</v>
      </c>
      <c r="ED102" s="158">
        <v>0</v>
      </c>
      <c r="EE102" s="349">
        <v>73</v>
      </c>
      <c r="EF102" s="158">
        <v>6</v>
      </c>
      <c r="EG102" s="158">
        <v>43</v>
      </c>
      <c r="EH102" s="158">
        <v>89</v>
      </c>
      <c r="EI102" s="158">
        <v>109</v>
      </c>
      <c r="EJ102" s="158">
        <v>59</v>
      </c>
      <c r="EK102" s="158">
        <v>34</v>
      </c>
      <c r="EL102" s="158">
        <v>27</v>
      </c>
      <c r="EM102" s="158">
        <v>3</v>
      </c>
      <c r="EN102" s="349">
        <v>370</v>
      </c>
      <c r="EO102" s="158">
        <v>5</v>
      </c>
      <c r="EP102" s="158">
        <v>33</v>
      </c>
      <c r="EQ102" s="158">
        <v>56</v>
      </c>
      <c r="ER102" s="158">
        <v>51</v>
      </c>
      <c r="ES102" s="158">
        <v>31</v>
      </c>
      <c r="ET102" s="158">
        <v>16</v>
      </c>
      <c r="EU102" s="158">
        <v>15</v>
      </c>
      <c r="EV102" s="158">
        <v>2</v>
      </c>
      <c r="EW102" s="349">
        <v>209</v>
      </c>
      <c r="EX102" s="158">
        <v>0</v>
      </c>
      <c r="EY102" s="158">
        <v>0</v>
      </c>
      <c r="EZ102" s="158">
        <v>0</v>
      </c>
      <c r="FA102" s="158">
        <v>0</v>
      </c>
      <c r="FB102" s="158">
        <v>0</v>
      </c>
      <c r="FC102" s="158">
        <v>0</v>
      </c>
      <c r="FD102" s="158">
        <v>0</v>
      </c>
      <c r="FE102" s="158">
        <v>0</v>
      </c>
      <c r="FF102" s="349">
        <v>0</v>
      </c>
      <c r="FG102" s="158">
        <v>0</v>
      </c>
      <c r="FH102" s="158">
        <v>0</v>
      </c>
      <c r="FI102" s="158">
        <v>0</v>
      </c>
      <c r="FJ102" s="158">
        <v>0</v>
      </c>
      <c r="FK102" s="158">
        <v>0</v>
      </c>
      <c r="FL102" s="158">
        <v>0</v>
      </c>
      <c r="FM102" s="158">
        <v>0</v>
      </c>
      <c r="FN102" s="158">
        <v>0</v>
      </c>
      <c r="FO102" s="349">
        <v>0</v>
      </c>
      <c r="FP102" s="158">
        <v>5</v>
      </c>
      <c r="FQ102" s="158">
        <v>33</v>
      </c>
      <c r="FR102" s="158">
        <v>56</v>
      </c>
      <c r="FS102" s="158">
        <v>51</v>
      </c>
      <c r="FT102" s="158">
        <v>31</v>
      </c>
      <c r="FU102" s="158">
        <v>16</v>
      </c>
      <c r="FV102" s="158">
        <v>15</v>
      </c>
      <c r="FW102" s="158">
        <v>2</v>
      </c>
      <c r="FX102" s="349">
        <v>209</v>
      </c>
      <c r="FY102" s="158">
        <v>0</v>
      </c>
      <c r="FZ102" s="158">
        <v>68</v>
      </c>
      <c r="GA102" s="158">
        <v>409</v>
      </c>
      <c r="GB102" s="158">
        <v>2605</v>
      </c>
      <c r="GC102" s="158">
        <v>6002</v>
      </c>
      <c r="GD102" s="158">
        <v>5737</v>
      </c>
      <c r="GE102" s="158">
        <v>3662</v>
      </c>
      <c r="GF102" s="158">
        <v>3363</v>
      </c>
      <c r="GG102" s="158">
        <v>110</v>
      </c>
      <c r="GH102" s="349">
        <v>21956</v>
      </c>
      <c r="GI102" s="158">
        <v>0</v>
      </c>
      <c r="GJ102" s="158">
        <v>83</v>
      </c>
      <c r="GK102" s="158">
        <v>727</v>
      </c>
      <c r="GL102" s="158">
        <v>2365</v>
      </c>
      <c r="GM102" s="158">
        <v>2670</v>
      </c>
      <c r="GN102" s="158">
        <v>1797</v>
      </c>
      <c r="GO102" s="158">
        <v>827</v>
      </c>
      <c r="GP102" s="158">
        <v>493</v>
      </c>
      <c r="GQ102" s="158">
        <v>12</v>
      </c>
      <c r="GR102" s="349">
        <v>8974</v>
      </c>
      <c r="GS102" s="158">
        <v>0</v>
      </c>
      <c r="GT102" s="158">
        <v>130.75</v>
      </c>
      <c r="GU102" s="158">
        <v>969.75</v>
      </c>
      <c r="GV102" s="158">
        <v>4390.75</v>
      </c>
      <c r="GW102" s="158">
        <v>8006.25</v>
      </c>
      <c r="GX102" s="158">
        <v>7088.25</v>
      </c>
      <c r="GY102" s="158">
        <v>4281.75</v>
      </c>
      <c r="GZ102" s="158">
        <v>3732.5</v>
      </c>
      <c r="HA102" s="158">
        <v>118.5</v>
      </c>
      <c r="HB102" s="349">
        <v>28718.5</v>
      </c>
      <c r="HC102" s="395">
        <v>0</v>
      </c>
      <c r="HD102" s="396">
        <v>0</v>
      </c>
      <c r="HE102" s="396">
        <v>0</v>
      </c>
      <c r="HF102" s="396">
        <v>0</v>
      </c>
      <c r="HG102" s="396">
        <v>0</v>
      </c>
      <c r="HH102" s="396">
        <v>0</v>
      </c>
      <c r="HI102" s="396">
        <v>0</v>
      </c>
      <c r="HJ102" s="396">
        <v>0</v>
      </c>
      <c r="HK102" s="396">
        <v>0</v>
      </c>
      <c r="HL102" s="397">
        <v>0</v>
      </c>
      <c r="HM102" s="219">
        <v>0</v>
      </c>
      <c r="HN102" s="219">
        <v>87.2</v>
      </c>
      <c r="HO102" s="219">
        <v>754.3</v>
      </c>
      <c r="HP102" s="219">
        <v>3902.9</v>
      </c>
      <c r="HQ102" s="219">
        <v>8006.3</v>
      </c>
      <c r="HR102" s="219">
        <v>8663.4</v>
      </c>
      <c r="HS102" s="219">
        <v>6184.8</v>
      </c>
      <c r="HT102" s="219">
        <v>6220.8</v>
      </c>
      <c r="HU102" s="219">
        <v>237</v>
      </c>
      <c r="HV102" s="219">
        <v>34056.699999999997</v>
      </c>
      <c r="HW102" s="457">
        <v>0</v>
      </c>
      <c r="HX102" s="219">
        <v>34056.699999999997</v>
      </c>
      <c r="HY102" s="395">
        <v>0</v>
      </c>
      <c r="HZ102" s="219">
        <v>130.75</v>
      </c>
      <c r="IA102" s="219">
        <v>969.75</v>
      </c>
      <c r="IB102" s="219">
        <v>4390.75</v>
      </c>
      <c r="IC102" s="219">
        <v>8006.25</v>
      </c>
      <c r="ID102" s="219">
        <v>7088.25</v>
      </c>
      <c r="IE102" s="219">
        <v>4281.75</v>
      </c>
      <c r="IF102" s="219">
        <v>3732.5</v>
      </c>
      <c r="IG102" s="219">
        <v>118.5</v>
      </c>
      <c r="IH102" s="219">
        <v>28718.5</v>
      </c>
      <c r="II102" s="395">
        <v>0</v>
      </c>
      <c r="IJ102" s="219">
        <v>0</v>
      </c>
      <c r="IK102" s="219">
        <v>0</v>
      </c>
      <c r="IL102" s="219">
        <v>0</v>
      </c>
      <c r="IM102" s="219">
        <v>0</v>
      </c>
      <c r="IN102" s="219">
        <v>0</v>
      </c>
      <c r="IO102" s="219">
        <v>0</v>
      </c>
      <c r="IP102" s="219">
        <v>0</v>
      </c>
      <c r="IQ102" s="219">
        <v>0</v>
      </c>
      <c r="IR102" s="219">
        <v>0</v>
      </c>
      <c r="IS102" s="395">
        <v>0</v>
      </c>
      <c r="IT102" s="219">
        <v>58</v>
      </c>
      <c r="IU102" s="219">
        <v>308.10000000000002</v>
      </c>
      <c r="IV102" s="219">
        <v>751.6</v>
      </c>
      <c r="IW102" s="219">
        <v>774</v>
      </c>
      <c r="IX102" s="219">
        <v>243.1</v>
      </c>
      <c r="IY102" s="219">
        <v>87.9</v>
      </c>
      <c r="IZ102" s="219">
        <v>22.3</v>
      </c>
      <c r="JA102" s="219">
        <v>0</v>
      </c>
      <c r="JB102" s="219">
        <v>2245</v>
      </c>
      <c r="JC102" s="395">
        <v>0</v>
      </c>
      <c r="JD102" s="219">
        <v>48.5</v>
      </c>
      <c r="JE102" s="219">
        <v>514.6</v>
      </c>
      <c r="JF102" s="219">
        <v>3234.8</v>
      </c>
      <c r="JG102" s="219">
        <v>7232.3</v>
      </c>
      <c r="JH102" s="219">
        <v>8366.2999999999993</v>
      </c>
      <c r="JI102" s="219">
        <v>6057.8</v>
      </c>
      <c r="JJ102" s="219">
        <v>6183.7</v>
      </c>
      <c r="JK102" s="219">
        <v>237</v>
      </c>
      <c r="JL102" s="219">
        <v>31875</v>
      </c>
      <c r="JM102" s="457">
        <v>0</v>
      </c>
      <c r="JN102" s="397">
        <v>31875</v>
      </c>
      <c r="JP102" s="460"/>
      <c r="JQ102" s="460"/>
      <c r="JR102" s="460"/>
      <c r="JS102" s="460"/>
      <c r="JT102" s="460"/>
      <c r="JU102" s="460"/>
      <c r="JV102" s="460"/>
      <c r="JW102" s="460"/>
      <c r="JX102" s="460"/>
      <c r="JY102" s="460"/>
      <c r="KA102" s="460"/>
      <c r="KB102" s="460"/>
    </row>
    <row r="103" spans="1:288" x14ac:dyDescent="0.2">
      <c r="A103" s="215" t="s">
        <v>481</v>
      </c>
      <c r="B103" s="216" t="s">
        <v>285</v>
      </c>
      <c r="C103" s="217" t="s">
        <v>288</v>
      </c>
      <c r="D103" s="218" t="s">
        <v>480</v>
      </c>
      <c r="E103" s="158">
        <v>21132</v>
      </c>
      <c r="F103" s="158">
        <v>13464</v>
      </c>
      <c r="G103" s="158">
        <v>7708</v>
      </c>
      <c r="H103" s="158">
        <v>5004</v>
      </c>
      <c r="I103" s="158">
        <v>2208</v>
      </c>
      <c r="J103" s="158">
        <v>820</v>
      </c>
      <c r="K103" s="158">
        <v>490</v>
      </c>
      <c r="L103" s="158">
        <v>36</v>
      </c>
      <c r="M103" s="349">
        <v>50862</v>
      </c>
      <c r="N103" s="158">
        <v>299</v>
      </c>
      <c r="O103" s="158">
        <v>158</v>
      </c>
      <c r="P103" s="158">
        <v>70</v>
      </c>
      <c r="Q103" s="158">
        <v>34</v>
      </c>
      <c r="R103" s="158">
        <v>20</v>
      </c>
      <c r="S103" s="158">
        <v>10</v>
      </c>
      <c r="T103" s="158">
        <v>5</v>
      </c>
      <c r="U103" s="158">
        <v>5</v>
      </c>
      <c r="V103" s="349">
        <v>601</v>
      </c>
      <c r="W103" s="158">
        <v>0</v>
      </c>
      <c r="X103" s="158">
        <v>0</v>
      </c>
      <c r="Y103" s="158">
        <v>0</v>
      </c>
      <c r="Z103" s="158">
        <v>0</v>
      </c>
      <c r="AA103" s="158">
        <v>0</v>
      </c>
      <c r="AB103" s="158">
        <v>0</v>
      </c>
      <c r="AC103" s="158">
        <v>0</v>
      </c>
      <c r="AD103" s="158">
        <v>0</v>
      </c>
      <c r="AE103" s="349">
        <v>0</v>
      </c>
      <c r="AF103" s="158">
        <v>20833</v>
      </c>
      <c r="AG103" s="158">
        <v>13306</v>
      </c>
      <c r="AH103" s="158">
        <v>7638</v>
      </c>
      <c r="AI103" s="158">
        <v>4970</v>
      </c>
      <c r="AJ103" s="158">
        <v>2188</v>
      </c>
      <c r="AK103" s="158">
        <v>810</v>
      </c>
      <c r="AL103" s="158">
        <v>485</v>
      </c>
      <c r="AM103" s="158">
        <v>31</v>
      </c>
      <c r="AN103" s="349">
        <v>50261</v>
      </c>
      <c r="AO103" s="158">
        <v>39</v>
      </c>
      <c r="AP103" s="158">
        <v>61</v>
      </c>
      <c r="AQ103" s="158">
        <v>42</v>
      </c>
      <c r="AR103" s="158">
        <v>36</v>
      </c>
      <c r="AS103" s="158">
        <v>22</v>
      </c>
      <c r="AT103" s="158">
        <v>9</v>
      </c>
      <c r="AU103" s="158">
        <v>9</v>
      </c>
      <c r="AV103" s="158">
        <v>21</v>
      </c>
      <c r="AW103" s="349">
        <v>239</v>
      </c>
      <c r="AX103" s="158">
        <v>39</v>
      </c>
      <c r="AY103" s="158">
        <v>61</v>
      </c>
      <c r="AZ103" s="158">
        <v>42</v>
      </c>
      <c r="BA103" s="158">
        <v>36</v>
      </c>
      <c r="BB103" s="158">
        <v>22</v>
      </c>
      <c r="BC103" s="158">
        <v>9</v>
      </c>
      <c r="BD103" s="158">
        <v>9</v>
      </c>
      <c r="BE103" s="158">
        <v>21</v>
      </c>
      <c r="BF103" s="158">
        <v>0</v>
      </c>
      <c r="BG103" s="349">
        <v>239</v>
      </c>
      <c r="BH103" s="158">
        <v>39</v>
      </c>
      <c r="BI103" s="158">
        <v>20855</v>
      </c>
      <c r="BJ103" s="158">
        <v>13287</v>
      </c>
      <c r="BK103" s="158">
        <v>7632</v>
      </c>
      <c r="BL103" s="158">
        <v>4956</v>
      </c>
      <c r="BM103" s="158">
        <v>2175</v>
      </c>
      <c r="BN103" s="158">
        <v>810</v>
      </c>
      <c r="BO103" s="158">
        <v>497</v>
      </c>
      <c r="BP103" s="158">
        <v>10</v>
      </c>
      <c r="BQ103" s="349">
        <v>50261</v>
      </c>
      <c r="BR103" s="158">
        <v>4</v>
      </c>
      <c r="BS103" s="158">
        <v>9664</v>
      </c>
      <c r="BT103" s="158">
        <v>4342</v>
      </c>
      <c r="BU103" s="158">
        <v>2084</v>
      </c>
      <c r="BV103" s="158">
        <v>962</v>
      </c>
      <c r="BW103" s="158">
        <v>326</v>
      </c>
      <c r="BX103" s="158">
        <v>130</v>
      </c>
      <c r="BY103" s="158">
        <v>60</v>
      </c>
      <c r="BZ103" s="158">
        <v>1</v>
      </c>
      <c r="CA103" s="349">
        <v>17573</v>
      </c>
      <c r="CB103" s="158">
        <v>1</v>
      </c>
      <c r="CC103" s="158">
        <v>141</v>
      </c>
      <c r="CD103" s="158">
        <v>124</v>
      </c>
      <c r="CE103" s="158">
        <v>66</v>
      </c>
      <c r="CF103" s="158">
        <v>31</v>
      </c>
      <c r="CG103" s="158">
        <v>15</v>
      </c>
      <c r="CH103" s="158">
        <v>7</v>
      </c>
      <c r="CI103" s="158">
        <v>3</v>
      </c>
      <c r="CJ103" s="158">
        <v>0</v>
      </c>
      <c r="CK103" s="349">
        <v>388</v>
      </c>
      <c r="CL103" s="158">
        <v>2</v>
      </c>
      <c r="CM103" s="158">
        <v>22</v>
      </c>
      <c r="CN103" s="158">
        <v>6</v>
      </c>
      <c r="CO103" s="158">
        <v>5</v>
      </c>
      <c r="CP103" s="158">
        <v>8</v>
      </c>
      <c r="CQ103" s="158">
        <v>4</v>
      </c>
      <c r="CR103" s="158">
        <v>9</v>
      </c>
      <c r="CS103" s="158">
        <v>23</v>
      </c>
      <c r="CT103" s="158">
        <v>0</v>
      </c>
      <c r="CU103" s="349">
        <v>79</v>
      </c>
      <c r="CV103" s="158">
        <v>30</v>
      </c>
      <c r="CW103" s="158">
        <v>21</v>
      </c>
      <c r="CX103" s="158">
        <v>18</v>
      </c>
      <c r="CY103" s="158">
        <v>10</v>
      </c>
      <c r="CZ103" s="158">
        <v>4</v>
      </c>
      <c r="DA103" s="158">
        <v>2</v>
      </c>
      <c r="DB103" s="158">
        <v>3</v>
      </c>
      <c r="DC103" s="158">
        <v>1</v>
      </c>
      <c r="DD103" s="349">
        <v>89</v>
      </c>
      <c r="DE103" s="158">
        <v>381</v>
      </c>
      <c r="DF103" s="158">
        <v>129</v>
      </c>
      <c r="DG103" s="158">
        <v>69</v>
      </c>
      <c r="DH103" s="158">
        <v>40</v>
      </c>
      <c r="DI103" s="158">
        <v>12</v>
      </c>
      <c r="DJ103" s="158">
        <v>4</v>
      </c>
      <c r="DK103" s="158">
        <v>6</v>
      </c>
      <c r="DL103" s="158">
        <v>0</v>
      </c>
      <c r="DM103" s="349">
        <v>641</v>
      </c>
      <c r="DN103" s="158">
        <v>208</v>
      </c>
      <c r="DO103" s="158">
        <v>109</v>
      </c>
      <c r="DP103" s="158">
        <v>53</v>
      </c>
      <c r="DQ103" s="158">
        <v>17</v>
      </c>
      <c r="DR103" s="158">
        <v>5</v>
      </c>
      <c r="DS103" s="158">
        <v>4</v>
      </c>
      <c r="DT103" s="158">
        <v>2</v>
      </c>
      <c r="DU103" s="158">
        <v>0</v>
      </c>
      <c r="DV103" s="349">
        <v>398</v>
      </c>
      <c r="DW103" s="158">
        <v>147</v>
      </c>
      <c r="DX103" s="158">
        <v>30</v>
      </c>
      <c r="DY103" s="158">
        <v>22</v>
      </c>
      <c r="DZ103" s="158">
        <v>10</v>
      </c>
      <c r="EA103" s="158">
        <v>6</v>
      </c>
      <c r="EB103" s="158">
        <v>3</v>
      </c>
      <c r="EC103" s="158">
        <v>3</v>
      </c>
      <c r="ED103" s="158">
        <v>0</v>
      </c>
      <c r="EE103" s="349">
        <v>221</v>
      </c>
      <c r="EF103" s="158">
        <v>736</v>
      </c>
      <c r="EG103" s="158">
        <v>268</v>
      </c>
      <c r="EH103" s="158">
        <v>144</v>
      </c>
      <c r="EI103" s="158">
        <v>67</v>
      </c>
      <c r="EJ103" s="158">
        <v>23</v>
      </c>
      <c r="EK103" s="158">
        <v>11</v>
      </c>
      <c r="EL103" s="158">
        <v>11</v>
      </c>
      <c r="EM103" s="158">
        <v>0</v>
      </c>
      <c r="EN103" s="349">
        <v>1260</v>
      </c>
      <c r="EO103" s="158">
        <v>383</v>
      </c>
      <c r="EP103" s="158">
        <v>124</v>
      </c>
      <c r="EQ103" s="158">
        <v>83</v>
      </c>
      <c r="ER103" s="158">
        <v>34</v>
      </c>
      <c r="ES103" s="158">
        <v>13</v>
      </c>
      <c r="ET103" s="158">
        <v>6</v>
      </c>
      <c r="EU103" s="158">
        <v>9</v>
      </c>
      <c r="EV103" s="158">
        <v>0</v>
      </c>
      <c r="EW103" s="349">
        <v>652</v>
      </c>
      <c r="EX103" s="158">
        <v>0</v>
      </c>
      <c r="EY103" s="158">
        <v>0</v>
      </c>
      <c r="EZ103" s="158">
        <v>0</v>
      </c>
      <c r="FA103" s="158">
        <v>0</v>
      </c>
      <c r="FB103" s="158">
        <v>0</v>
      </c>
      <c r="FC103" s="158">
        <v>0</v>
      </c>
      <c r="FD103" s="158">
        <v>0</v>
      </c>
      <c r="FE103" s="158">
        <v>0</v>
      </c>
      <c r="FF103" s="349">
        <v>0</v>
      </c>
      <c r="FG103" s="158">
        <v>0</v>
      </c>
      <c r="FH103" s="158">
        <v>0</v>
      </c>
      <c r="FI103" s="158">
        <v>0</v>
      </c>
      <c r="FJ103" s="158">
        <v>0</v>
      </c>
      <c r="FK103" s="158">
        <v>0</v>
      </c>
      <c r="FL103" s="158">
        <v>0</v>
      </c>
      <c r="FM103" s="158">
        <v>0</v>
      </c>
      <c r="FN103" s="158">
        <v>0</v>
      </c>
      <c r="FO103" s="349">
        <v>0</v>
      </c>
      <c r="FP103" s="158">
        <v>383</v>
      </c>
      <c r="FQ103" s="158">
        <v>124</v>
      </c>
      <c r="FR103" s="158">
        <v>83</v>
      </c>
      <c r="FS103" s="158">
        <v>34</v>
      </c>
      <c r="FT103" s="158">
        <v>13</v>
      </c>
      <c r="FU103" s="158">
        <v>6</v>
      </c>
      <c r="FV103" s="158">
        <v>9</v>
      </c>
      <c r="FW103" s="158">
        <v>0</v>
      </c>
      <c r="FX103" s="349">
        <v>652</v>
      </c>
      <c r="FY103" s="158">
        <v>32</v>
      </c>
      <c r="FZ103" s="158">
        <v>10877</v>
      </c>
      <c r="GA103" s="158">
        <v>8785</v>
      </c>
      <c r="GB103" s="158">
        <v>5453</v>
      </c>
      <c r="GC103" s="158">
        <v>3943</v>
      </c>
      <c r="GD103" s="158">
        <v>1824</v>
      </c>
      <c r="GE103" s="158">
        <v>661</v>
      </c>
      <c r="GF103" s="158">
        <v>408</v>
      </c>
      <c r="GG103" s="158">
        <v>9</v>
      </c>
      <c r="GH103" s="349">
        <v>31992</v>
      </c>
      <c r="GI103" s="158">
        <v>7</v>
      </c>
      <c r="GJ103" s="158">
        <v>9978</v>
      </c>
      <c r="GK103" s="158">
        <v>4502</v>
      </c>
      <c r="GL103" s="158">
        <v>2179</v>
      </c>
      <c r="GM103" s="158">
        <v>1013</v>
      </c>
      <c r="GN103" s="158">
        <v>351</v>
      </c>
      <c r="GO103" s="158">
        <v>149</v>
      </c>
      <c r="GP103" s="158">
        <v>89</v>
      </c>
      <c r="GQ103" s="158">
        <v>1</v>
      </c>
      <c r="GR103" s="349">
        <v>18269</v>
      </c>
      <c r="GS103" s="158">
        <v>36.75</v>
      </c>
      <c r="GT103" s="158">
        <v>18256.25</v>
      </c>
      <c r="GU103" s="158">
        <v>12073.5</v>
      </c>
      <c r="GV103" s="158">
        <v>7049</v>
      </c>
      <c r="GW103" s="158">
        <v>4690.75</v>
      </c>
      <c r="GX103" s="158">
        <v>2085.75</v>
      </c>
      <c r="GY103" s="158">
        <v>768.75</v>
      </c>
      <c r="GZ103" s="158">
        <v>469.25</v>
      </c>
      <c r="HA103" s="158">
        <v>9.75</v>
      </c>
      <c r="HB103" s="349">
        <v>45439.75</v>
      </c>
      <c r="HC103" s="395">
        <v>0</v>
      </c>
      <c r="HD103" s="396">
        <v>0.5</v>
      </c>
      <c r="HE103" s="396">
        <v>0</v>
      </c>
      <c r="HF103" s="396">
        <v>0</v>
      </c>
      <c r="HG103" s="396">
        <v>0</v>
      </c>
      <c r="HH103" s="396">
        <v>0</v>
      </c>
      <c r="HI103" s="396">
        <v>0</v>
      </c>
      <c r="HJ103" s="396">
        <v>0</v>
      </c>
      <c r="HK103" s="396">
        <v>0</v>
      </c>
      <c r="HL103" s="397">
        <v>0.5</v>
      </c>
      <c r="HM103" s="219">
        <v>20.399999999999999</v>
      </c>
      <c r="HN103" s="219">
        <v>12170.5</v>
      </c>
      <c r="HO103" s="219">
        <v>9390.5</v>
      </c>
      <c r="HP103" s="219">
        <v>6265.8</v>
      </c>
      <c r="HQ103" s="219">
        <v>4690.8</v>
      </c>
      <c r="HR103" s="219">
        <v>2549.3000000000002</v>
      </c>
      <c r="HS103" s="219">
        <v>1110.4000000000001</v>
      </c>
      <c r="HT103" s="219">
        <v>782.1</v>
      </c>
      <c r="HU103" s="219">
        <v>19.5</v>
      </c>
      <c r="HV103" s="219">
        <v>36999.300000000003</v>
      </c>
      <c r="HW103" s="457">
        <v>0</v>
      </c>
      <c r="HX103" s="219">
        <v>36999.300000000003</v>
      </c>
      <c r="HY103" s="395">
        <v>36.75</v>
      </c>
      <c r="HZ103" s="219">
        <v>18256.25</v>
      </c>
      <c r="IA103" s="219">
        <v>12073.5</v>
      </c>
      <c r="IB103" s="219">
        <v>7049</v>
      </c>
      <c r="IC103" s="219">
        <v>4690.75</v>
      </c>
      <c r="ID103" s="219">
        <v>2085.75</v>
      </c>
      <c r="IE103" s="219">
        <v>768.75</v>
      </c>
      <c r="IF103" s="219">
        <v>469.25</v>
      </c>
      <c r="IG103" s="219">
        <v>9.75</v>
      </c>
      <c r="IH103" s="219">
        <v>45439.75</v>
      </c>
      <c r="II103" s="395">
        <v>0</v>
      </c>
      <c r="IJ103" s="219">
        <v>0.5</v>
      </c>
      <c r="IK103" s="219">
        <v>0</v>
      </c>
      <c r="IL103" s="219">
        <v>0</v>
      </c>
      <c r="IM103" s="219">
        <v>0</v>
      </c>
      <c r="IN103" s="219">
        <v>0</v>
      </c>
      <c r="IO103" s="219">
        <v>0</v>
      </c>
      <c r="IP103" s="219">
        <v>0</v>
      </c>
      <c r="IQ103" s="219">
        <v>0</v>
      </c>
      <c r="IR103" s="219">
        <v>0.5</v>
      </c>
      <c r="IS103" s="395">
        <v>9.89</v>
      </c>
      <c r="IT103" s="219">
        <v>4767</v>
      </c>
      <c r="IU103" s="219">
        <v>1343.67</v>
      </c>
      <c r="IV103" s="219">
        <v>489.18</v>
      </c>
      <c r="IW103" s="219">
        <v>152.53</v>
      </c>
      <c r="IX103" s="219">
        <v>41.54</v>
      </c>
      <c r="IY103" s="219">
        <v>7.23</v>
      </c>
      <c r="IZ103" s="219">
        <v>4.88</v>
      </c>
      <c r="JA103" s="219">
        <v>0</v>
      </c>
      <c r="JB103" s="219">
        <v>6815.92</v>
      </c>
      <c r="JC103" s="395">
        <v>14.9</v>
      </c>
      <c r="JD103" s="219">
        <v>8992.5</v>
      </c>
      <c r="JE103" s="219">
        <v>8345.4</v>
      </c>
      <c r="JF103" s="219">
        <v>5831</v>
      </c>
      <c r="JG103" s="219">
        <v>4538.2</v>
      </c>
      <c r="JH103" s="219">
        <v>2498.5</v>
      </c>
      <c r="JI103" s="219">
        <v>1100</v>
      </c>
      <c r="JJ103" s="219">
        <v>774</v>
      </c>
      <c r="JK103" s="219">
        <v>19.5</v>
      </c>
      <c r="JL103" s="219">
        <v>32114</v>
      </c>
      <c r="JM103" s="457">
        <v>0</v>
      </c>
      <c r="JN103" s="397">
        <v>32114</v>
      </c>
      <c r="JP103" s="460"/>
      <c r="JQ103" s="460"/>
      <c r="JR103" s="460"/>
      <c r="JS103" s="460"/>
      <c r="JT103" s="460"/>
      <c r="JU103" s="460"/>
      <c r="JV103" s="460"/>
      <c r="JW103" s="460"/>
      <c r="JX103" s="460"/>
      <c r="JY103" s="460"/>
      <c r="KA103" s="460"/>
      <c r="KB103" s="460"/>
    </row>
    <row r="104" spans="1:288" x14ac:dyDescent="0.2">
      <c r="A104" s="215" t="s">
        <v>483</v>
      </c>
      <c r="B104" s="216" t="s">
        <v>285</v>
      </c>
      <c r="C104" s="217" t="s">
        <v>294</v>
      </c>
      <c r="D104" s="218" t="s">
        <v>482</v>
      </c>
      <c r="E104" s="158">
        <v>11236</v>
      </c>
      <c r="F104" s="158">
        <v>14582</v>
      </c>
      <c r="G104" s="158">
        <v>13399</v>
      </c>
      <c r="H104" s="158">
        <v>8387</v>
      </c>
      <c r="I104" s="158">
        <v>3830</v>
      </c>
      <c r="J104" s="158">
        <v>1706</v>
      </c>
      <c r="K104" s="158">
        <v>844</v>
      </c>
      <c r="L104" s="158">
        <v>54</v>
      </c>
      <c r="M104" s="349">
        <v>54038</v>
      </c>
      <c r="N104" s="158">
        <v>1730</v>
      </c>
      <c r="O104" s="158">
        <v>565</v>
      </c>
      <c r="P104" s="158">
        <v>830</v>
      </c>
      <c r="Q104" s="158">
        <v>932</v>
      </c>
      <c r="R104" s="158">
        <v>217</v>
      </c>
      <c r="S104" s="158">
        <v>73</v>
      </c>
      <c r="T104" s="158">
        <v>23</v>
      </c>
      <c r="U104" s="158">
        <v>12</v>
      </c>
      <c r="V104" s="349">
        <v>4382</v>
      </c>
      <c r="W104" s="158">
        <v>0</v>
      </c>
      <c r="X104" s="158">
        <v>0</v>
      </c>
      <c r="Y104" s="158">
        <v>0</v>
      </c>
      <c r="Z104" s="158">
        <v>0</v>
      </c>
      <c r="AA104" s="158">
        <v>0</v>
      </c>
      <c r="AB104" s="158">
        <v>0</v>
      </c>
      <c r="AC104" s="158">
        <v>0</v>
      </c>
      <c r="AD104" s="158">
        <v>0</v>
      </c>
      <c r="AE104" s="349">
        <v>0</v>
      </c>
      <c r="AF104" s="158">
        <v>9506</v>
      </c>
      <c r="AG104" s="158">
        <v>14017</v>
      </c>
      <c r="AH104" s="158">
        <v>12569</v>
      </c>
      <c r="AI104" s="158">
        <v>7455</v>
      </c>
      <c r="AJ104" s="158">
        <v>3613</v>
      </c>
      <c r="AK104" s="158">
        <v>1633</v>
      </c>
      <c r="AL104" s="158">
        <v>821</v>
      </c>
      <c r="AM104" s="158">
        <v>42</v>
      </c>
      <c r="AN104" s="349">
        <v>49656</v>
      </c>
      <c r="AO104" s="158">
        <v>20</v>
      </c>
      <c r="AP104" s="158">
        <v>63</v>
      </c>
      <c r="AQ104" s="158">
        <v>52</v>
      </c>
      <c r="AR104" s="158">
        <v>44</v>
      </c>
      <c r="AS104" s="158">
        <v>31</v>
      </c>
      <c r="AT104" s="158">
        <v>15</v>
      </c>
      <c r="AU104" s="158">
        <v>18</v>
      </c>
      <c r="AV104" s="158">
        <v>16</v>
      </c>
      <c r="AW104" s="349">
        <v>259</v>
      </c>
      <c r="AX104" s="158">
        <v>20</v>
      </c>
      <c r="AY104" s="158">
        <v>63</v>
      </c>
      <c r="AZ104" s="158">
        <v>52</v>
      </c>
      <c r="BA104" s="158">
        <v>44</v>
      </c>
      <c r="BB104" s="158">
        <v>31</v>
      </c>
      <c r="BC104" s="158">
        <v>15</v>
      </c>
      <c r="BD104" s="158">
        <v>18</v>
      </c>
      <c r="BE104" s="158">
        <v>16</v>
      </c>
      <c r="BF104" s="158">
        <v>0</v>
      </c>
      <c r="BG104" s="349">
        <v>259</v>
      </c>
      <c r="BH104" s="158">
        <v>20</v>
      </c>
      <c r="BI104" s="158">
        <v>9549</v>
      </c>
      <c r="BJ104" s="158">
        <v>14006</v>
      </c>
      <c r="BK104" s="158">
        <v>12561</v>
      </c>
      <c r="BL104" s="158">
        <v>7442</v>
      </c>
      <c r="BM104" s="158">
        <v>3597</v>
      </c>
      <c r="BN104" s="158">
        <v>1636</v>
      </c>
      <c r="BO104" s="158">
        <v>819</v>
      </c>
      <c r="BP104" s="158">
        <v>26</v>
      </c>
      <c r="BQ104" s="349">
        <v>49656</v>
      </c>
      <c r="BR104" s="158">
        <v>8</v>
      </c>
      <c r="BS104" s="158">
        <v>5893</v>
      </c>
      <c r="BT104" s="158">
        <v>5551</v>
      </c>
      <c r="BU104" s="158">
        <v>3859</v>
      </c>
      <c r="BV104" s="158">
        <v>1911</v>
      </c>
      <c r="BW104" s="158">
        <v>746</v>
      </c>
      <c r="BX104" s="158">
        <v>324</v>
      </c>
      <c r="BY104" s="158">
        <v>114</v>
      </c>
      <c r="BZ104" s="158">
        <v>4</v>
      </c>
      <c r="CA104" s="349">
        <v>18410</v>
      </c>
      <c r="CB104" s="158">
        <v>0</v>
      </c>
      <c r="CC104" s="158">
        <v>78</v>
      </c>
      <c r="CD104" s="158">
        <v>148</v>
      </c>
      <c r="CE104" s="158">
        <v>112</v>
      </c>
      <c r="CF104" s="158">
        <v>67</v>
      </c>
      <c r="CG104" s="158">
        <v>31</v>
      </c>
      <c r="CH104" s="158">
        <v>11</v>
      </c>
      <c r="CI104" s="158">
        <v>8</v>
      </c>
      <c r="CJ104" s="158">
        <v>1</v>
      </c>
      <c r="CK104" s="349">
        <v>456</v>
      </c>
      <c r="CL104" s="158">
        <v>0</v>
      </c>
      <c r="CM104" s="158">
        <v>21</v>
      </c>
      <c r="CN104" s="158">
        <v>11</v>
      </c>
      <c r="CO104" s="158">
        <v>15</v>
      </c>
      <c r="CP104" s="158">
        <v>16</v>
      </c>
      <c r="CQ104" s="158">
        <v>14</v>
      </c>
      <c r="CR104" s="158">
        <v>18</v>
      </c>
      <c r="CS104" s="158">
        <v>28</v>
      </c>
      <c r="CT104" s="158">
        <v>3</v>
      </c>
      <c r="CU104" s="349">
        <v>126</v>
      </c>
      <c r="CV104" s="158">
        <v>75</v>
      </c>
      <c r="CW104" s="158">
        <v>115</v>
      </c>
      <c r="CX104" s="158">
        <v>105</v>
      </c>
      <c r="CY104" s="158">
        <v>80</v>
      </c>
      <c r="CZ104" s="158">
        <v>44</v>
      </c>
      <c r="DA104" s="158">
        <v>21</v>
      </c>
      <c r="DB104" s="158">
        <v>14</v>
      </c>
      <c r="DC104" s="158">
        <v>0</v>
      </c>
      <c r="DD104" s="349">
        <v>454</v>
      </c>
      <c r="DE104" s="158">
        <v>73</v>
      </c>
      <c r="DF104" s="158">
        <v>109</v>
      </c>
      <c r="DG104" s="158">
        <v>59</v>
      </c>
      <c r="DH104" s="158">
        <v>27</v>
      </c>
      <c r="DI104" s="158">
        <v>13</v>
      </c>
      <c r="DJ104" s="158">
        <v>4</v>
      </c>
      <c r="DK104" s="158">
        <v>8</v>
      </c>
      <c r="DL104" s="158">
        <v>1</v>
      </c>
      <c r="DM104" s="349">
        <v>294</v>
      </c>
      <c r="DN104" s="158">
        <v>29</v>
      </c>
      <c r="DO104" s="158">
        <v>44</v>
      </c>
      <c r="DP104" s="158">
        <v>35</v>
      </c>
      <c r="DQ104" s="158">
        <v>18</v>
      </c>
      <c r="DR104" s="158">
        <v>5</v>
      </c>
      <c r="DS104" s="158">
        <v>4</v>
      </c>
      <c r="DT104" s="158">
        <v>3</v>
      </c>
      <c r="DU104" s="158">
        <v>0</v>
      </c>
      <c r="DV104" s="349">
        <v>138</v>
      </c>
      <c r="DW104" s="158">
        <v>12</v>
      </c>
      <c r="DX104" s="158">
        <v>20</v>
      </c>
      <c r="DY104" s="158">
        <v>7</v>
      </c>
      <c r="DZ104" s="158">
        <v>5</v>
      </c>
      <c r="EA104" s="158">
        <v>4</v>
      </c>
      <c r="EB104" s="158">
        <v>0</v>
      </c>
      <c r="EC104" s="158">
        <v>1</v>
      </c>
      <c r="ED104" s="158">
        <v>0</v>
      </c>
      <c r="EE104" s="349">
        <v>49</v>
      </c>
      <c r="EF104" s="158">
        <v>114</v>
      </c>
      <c r="EG104" s="158">
        <v>173</v>
      </c>
      <c r="EH104" s="158">
        <v>101</v>
      </c>
      <c r="EI104" s="158">
        <v>50</v>
      </c>
      <c r="EJ104" s="158">
        <v>22</v>
      </c>
      <c r="EK104" s="158">
        <v>8</v>
      </c>
      <c r="EL104" s="158">
        <v>12</v>
      </c>
      <c r="EM104" s="158">
        <v>1</v>
      </c>
      <c r="EN104" s="349">
        <v>481</v>
      </c>
      <c r="EO104" s="158">
        <v>77</v>
      </c>
      <c r="EP104" s="158">
        <v>115</v>
      </c>
      <c r="EQ104" s="158">
        <v>51</v>
      </c>
      <c r="ER104" s="158">
        <v>25</v>
      </c>
      <c r="ES104" s="158">
        <v>10</v>
      </c>
      <c r="ET104" s="158">
        <v>4</v>
      </c>
      <c r="EU104" s="158">
        <v>7</v>
      </c>
      <c r="EV104" s="158">
        <v>1</v>
      </c>
      <c r="EW104" s="349">
        <v>290</v>
      </c>
      <c r="EX104" s="158">
        <v>0</v>
      </c>
      <c r="EY104" s="158">
        <v>0</v>
      </c>
      <c r="EZ104" s="158">
        <v>0</v>
      </c>
      <c r="FA104" s="158">
        <v>0</v>
      </c>
      <c r="FB104" s="158">
        <v>0</v>
      </c>
      <c r="FC104" s="158">
        <v>0</v>
      </c>
      <c r="FD104" s="158">
        <v>0</v>
      </c>
      <c r="FE104" s="158">
        <v>0</v>
      </c>
      <c r="FF104" s="349">
        <v>0</v>
      </c>
      <c r="FG104" s="158">
        <v>4</v>
      </c>
      <c r="FH104" s="158">
        <v>11</v>
      </c>
      <c r="FI104" s="158">
        <v>6</v>
      </c>
      <c r="FJ104" s="158">
        <v>7</v>
      </c>
      <c r="FK104" s="158">
        <v>1</v>
      </c>
      <c r="FL104" s="158">
        <v>2</v>
      </c>
      <c r="FM104" s="158">
        <v>1</v>
      </c>
      <c r="FN104" s="158">
        <v>0</v>
      </c>
      <c r="FO104" s="349">
        <v>32</v>
      </c>
      <c r="FP104" s="158">
        <v>73</v>
      </c>
      <c r="FQ104" s="158">
        <v>104</v>
      </c>
      <c r="FR104" s="158">
        <v>45</v>
      </c>
      <c r="FS104" s="158">
        <v>18</v>
      </c>
      <c r="FT104" s="158">
        <v>9</v>
      </c>
      <c r="FU104" s="158">
        <v>2</v>
      </c>
      <c r="FV104" s="158">
        <v>6</v>
      </c>
      <c r="FW104" s="158">
        <v>1</v>
      </c>
      <c r="FX104" s="349">
        <v>258</v>
      </c>
      <c r="FY104" s="158">
        <v>12</v>
      </c>
      <c r="FZ104" s="158">
        <v>3512</v>
      </c>
      <c r="GA104" s="158">
        <v>8230</v>
      </c>
      <c r="GB104" s="158">
        <v>8533</v>
      </c>
      <c r="GC104" s="158">
        <v>5425</v>
      </c>
      <c r="GD104" s="158">
        <v>2796</v>
      </c>
      <c r="GE104" s="158">
        <v>1278</v>
      </c>
      <c r="GF104" s="158">
        <v>665</v>
      </c>
      <c r="GG104" s="158">
        <v>18</v>
      </c>
      <c r="GH104" s="349">
        <v>30469</v>
      </c>
      <c r="GI104" s="158">
        <v>8</v>
      </c>
      <c r="GJ104" s="158">
        <v>6037</v>
      </c>
      <c r="GK104" s="158">
        <v>5776</v>
      </c>
      <c r="GL104" s="158">
        <v>4028</v>
      </c>
      <c r="GM104" s="158">
        <v>2017</v>
      </c>
      <c r="GN104" s="158">
        <v>801</v>
      </c>
      <c r="GO104" s="158">
        <v>358</v>
      </c>
      <c r="GP104" s="158">
        <v>154</v>
      </c>
      <c r="GQ104" s="158">
        <v>8</v>
      </c>
      <c r="GR104" s="349">
        <v>19187</v>
      </c>
      <c r="GS104" s="158">
        <v>18</v>
      </c>
      <c r="GT104" s="158">
        <v>8024.25</v>
      </c>
      <c r="GU104" s="158">
        <v>12547.75</v>
      </c>
      <c r="GV104" s="158">
        <v>11533.25</v>
      </c>
      <c r="GW104" s="158">
        <v>6928</v>
      </c>
      <c r="GX104" s="158">
        <v>3393.25</v>
      </c>
      <c r="GY104" s="158">
        <v>1540.75</v>
      </c>
      <c r="GZ104" s="158">
        <v>773</v>
      </c>
      <c r="HA104" s="158">
        <v>23.25</v>
      </c>
      <c r="HB104" s="349">
        <v>44781.5</v>
      </c>
      <c r="HC104" s="395">
        <v>0</v>
      </c>
      <c r="HD104" s="396">
        <v>0.5</v>
      </c>
      <c r="HE104" s="396">
        <v>0.5</v>
      </c>
      <c r="HF104" s="396">
        <v>0</v>
      </c>
      <c r="HG104" s="396">
        <v>0</v>
      </c>
      <c r="HH104" s="396">
        <v>0</v>
      </c>
      <c r="HI104" s="396">
        <v>0</v>
      </c>
      <c r="HJ104" s="396">
        <v>0</v>
      </c>
      <c r="HK104" s="396">
        <v>0</v>
      </c>
      <c r="HL104" s="397">
        <v>1</v>
      </c>
      <c r="HM104" s="219">
        <v>10</v>
      </c>
      <c r="HN104" s="219">
        <v>5349.2</v>
      </c>
      <c r="HO104" s="219">
        <v>9759</v>
      </c>
      <c r="HP104" s="219">
        <v>10251.799999999999</v>
      </c>
      <c r="HQ104" s="219">
        <v>6928</v>
      </c>
      <c r="HR104" s="219">
        <v>4147.3</v>
      </c>
      <c r="HS104" s="219">
        <v>2225.5</v>
      </c>
      <c r="HT104" s="219">
        <v>1288.3</v>
      </c>
      <c r="HU104" s="219">
        <v>46.5</v>
      </c>
      <c r="HV104" s="219">
        <v>40005.599999999999</v>
      </c>
      <c r="HW104" s="457">
        <v>28.6</v>
      </c>
      <c r="HX104" s="219">
        <v>40034.199999999997</v>
      </c>
      <c r="HY104" s="395">
        <v>18</v>
      </c>
      <c r="HZ104" s="219">
        <v>8024.25</v>
      </c>
      <c r="IA104" s="219">
        <v>12547.75</v>
      </c>
      <c r="IB104" s="219">
        <v>11533.25</v>
      </c>
      <c r="IC104" s="219">
        <v>6928</v>
      </c>
      <c r="ID104" s="219">
        <v>3393.25</v>
      </c>
      <c r="IE104" s="219">
        <v>1540.75</v>
      </c>
      <c r="IF104" s="219">
        <v>773</v>
      </c>
      <c r="IG104" s="219">
        <v>23.25</v>
      </c>
      <c r="IH104" s="219">
        <v>44781.5</v>
      </c>
      <c r="II104" s="395">
        <v>0</v>
      </c>
      <c r="IJ104" s="219">
        <v>0.5</v>
      </c>
      <c r="IK104" s="219">
        <v>0.5</v>
      </c>
      <c r="IL104" s="219">
        <v>0</v>
      </c>
      <c r="IM104" s="219">
        <v>0</v>
      </c>
      <c r="IN104" s="219">
        <v>0</v>
      </c>
      <c r="IO104" s="219">
        <v>0</v>
      </c>
      <c r="IP104" s="219">
        <v>0</v>
      </c>
      <c r="IQ104" s="219">
        <v>0</v>
      </c>
      <c r="IR104" s="219">
        <v>1</v>
      </c>
      <c r="IS104" s="395">
        <v>6.75</v>
      </c>
      <c r="IT104" s="219">
        <v>2319.02</v>
      </c>
      <c r="IU104" s="219">
        <v>1967.8</v>
      </c>
      <c r="IV104" s="219">
        <v>1011.24</v>
      </c>
      <c r="IW104" s="219">
        <v>278.45999999999998</v>
      </c>
      <c r="IX104" s="219">
        <v>61.2</v>
      </c>
      <c r="IY104" s="219">
        <v>19.5</v>
      </c>
      <c r="IZ104" s="219">
        <v>6</v>
      </c>
      <c r="JA104" s="219">
        <v>0</v>
      </c>
      <c r="JB104" s="219">
        <v>5669.97</v>
      </c>
      <c r="JC104" s="395">
        <v>6.3</v>
      </c>
      <c r="JD104" s="219">
        <v>3803.2</v>
      </c>
      <c r="JE104" s="219">
        <v>8228.5</v>
      </c>
      <c r="JF104" s="219">
        <v>9352.9</v>
      </c>
      <c r="JG104" s="219">
        <v>6649.5</v>
      </c>
      <c r="JH104" s="219">
        <v>4072.5</v>
      </c>
      <c r="JI104" s="219">
        <v>2197.4</v>
      </c>
      <c r="JJ104" s="219">
        <v>1278.3</v>
      </c>
      <c r="JK104" s="219">
        <v>46.5</v>
      </c>
      <c r="JL104" s="219">
        <v>35635.1</v>
      </c>
      <c r="JM104" s="457">
        <v>28.6</v>
      </c>
      <c r="JN104" s="397">
        <v>35663.699999999997</v>
      </c>
      <c r="JP104" s="460"/>
      <c r="JQ104" s="460"/>
      <c r="JR104" s="460"/>
      <c r="JS104" s="460"/>
      <c r="JT104" s="460"/>
      <c r="JU104" s="460"/>
      <c r="JV104" s="460"/>
      <c r="JW104" s="460"/>
      <c r="JX104" s="460"/>
      <c r="JY104" s="460"/>
      <c r="KA104" s="460"/>
      <c r="KB104" s="460"/>
    </row>
    <row r="105" spans="1:288" x14ac:dyDescent="0.2">
      <c r="A105" s="215" t="s">
        <v>485</v>
      </c>
      <c r="B105" s="216" t="s">
        <v>285</v>
      </c>
      <c r="C105" s="217" t="s">
        <v>286</v>
      </c>
      <c r="D105" s="218" t="s">
        <v>484</v>
      </c>
      <c r="E105" s="158">
        <v>3364</v>
      </c>
      <c r="F105" s="158">
        <v>6862</v>
      </c>
      <c r="G105" s="158">
        <v>15150</v>
      </c>
      <c r="H105" s="158">
        <v>10264</v>
      </c>
      <c r="I105" s="158">
        <v>7860</v>
      </c>
      <c r="J105" s="158">
        <v>3390</v>
      </c>
      <c r="K105" s="158">
        <v>1420</v>
      </c>
      <c r="L105" s="158">
        <v>109</v>
      </c>
      <c r="M105" s="349">
        <v>48419</v>
      </c>
      <c r="N105" s="158">
        <v>129</v>
      </c>
      <c r="O105" s="158">
        <v>255</v>
      </c>
      <c r="P105" s="158">
        <v>268</v>
      </c>
      <c r="Q105" s="158">
        <v>128</v>
      </c>
      <c r="R105" s="158">
        <v>112</v>
      </c>
      <c r="S105" s="158">
        <v>25</v>
      </c>
      <c r="T105" s="158">
        <v>9</v>
      </c>
      <c r="U105" s="158">
        <v>6</v>
      </c>
      <c r="V105" s="349">
        <v>932</v>
      </c>
      <c r="W105" s="158">
        <v>0</v>
      </c>
      <c r="X105" s="158">
        <v>0</v>
      </c>
      <c r="Y105" s="158">
        <v>0</v>
      </c>
      <c r="Z105" s="158">
        <v>0</v>
      </c>
      <c r="AA105" s="158">
        <v>0</v>
      </c>
      <c r="AB105" s="158">
        <v>0</v>
      </c>
      <c r="AC105" s="158">
        <v>0</v>
      </c>
      <c r="AD105" s="158">
        <v>0</v>
      </c>
      <c r="AE105" s="349">
        <v>0</v>
      </c>
      <c r="AF105" s="158">
        <v>3235</v>
      </c>
      <c r="AG105" s="158">
        <v>6607</v>
      </c>
      <c r="AH105" s="158">
        <v>14882</v>
      </c>
      <c r="AI105" s="158">
        <v>10136</v>
      </c>
      <c r="AJ105" s="158">
        <v>7748</v>
      </c>
      <c r="AK105" s="158">
        <v>3365</v>
      </c>
      <c r="AL105" s="158">
        <v>1411</v>
      </c>
      <c r="AM105" s="158">
        <v>103</v>
      </c>
      <c r="AN105" s="349">
        <v>47487</v>
      </c>
      <c r="AO105" s="158">
        <v>13</v>
      </c>
      <c r="AP105" s="158">
        <v>27</v>
      </c>
      <c r="AQ105" s="158">
        <v>102</v>
      </c>
      <c r="AR105" s="158">
        <v>89</v>
      </c>
      <c r="AS105" s="158">
        <v>69</v>
      </c>
      <c r="AT105" s="158">
        <v>36</v>
      </c>
      <c r="AU105" s="158">
        <v>25</v>
      </c>
      <c r="AV105" s="158">
        <v>11</v>
      </c>
      <c r="AW105" s="349">
        <v>372</v>
      </c>
      <c r="AX105" s="158">
        <v>13</v>
      </c>
      <c r="AY105" s="158">
        <v>27</v>
      </c>
      <c r="AZ105" s="158">
        <v>102</v>
      </c>
      <c r="BA105" s="158">
        <v>89</v>
      </c>
      <c r="BB105" s="158">
        <v>69</v>
      </c>
      <c r="BC105" s="158">
        <v>36</v>
      </c>
      <c r="BD105" s="158">
        <v>25</v>
      </c>
      <c r="BE105" s="158">
        <v>11</v>
      </c>
      <c r="BF105" s="158">
        <v>0</v>
      </c>
      <c r="BG105" s="349">
        <v>372</v>
      </c>
      <c r="BH105" s="158">
        <v>13</v>
      </c>
      <c r="BI105" s="158">
        <v>3249</v>
      </c>
      <c r="BJ105" s="158">
        <v>6682</v>
      </c>
      <c r="BK105" s="158">
        <v>14869</v>
      </c>
      <c r="BL105" s="158">
        <v>10116</v>
      </c>
      <c r="BM105" s="158">
        <v>7715</v>
      </c>
      <c r="BN105" s="158">
        <v>3354</v>
      </c>
      <c r="BO105" s="158">
        <v>1397</v>
      </c>
      <c r="BP105" s="158">
        <v>92</v>
      </c>
      <c r="BQ105" s="349">
        <v>47487</v>
      </c>
      <c r="BR105" s="158">
        <v>5</v>
      </c>
      <c r="BS105" s="158">
        <v>2058</v>
      </c>
      <c r="BT105" s="158">
        <v>2780</v>
      </c>
      <c r="BU105" s="158">
        <v>4303</v>
      </c>
      <c r="BV105" s="158">
        <v>2298</v>
      </c>
      <c r="BW105" s="158">
        <v>1228</v>
      </c>
      <c r="BX105" s="158">
        <v>393</v>
      </c>
      <c r="BY105" s="158">
        <v>156</v>
      </c>
      <c r="BZ105" s="158">
        <v>8</v>
      </c>
      <c r="CA105" s="349">
        <v>13229</v>
      </c>
      <c r="CB105" s="158">
        <v>0</v>
      </c>
      <c r="CC105" s="158">
        <v>21</v>
      </c>
      <c r="CD105" s="158">
        <v>75</v>
      </c>
      <c r="CE105" s="158">
        <v>179</v>
      </c>
      <c r="CF105" s="158">
        <v>100</v>
      </c>
      <c r="CG105" s="158">
        <v>59</v>
      </c>
      <c r="CH105" s="158">
        <v>25</v>
      </c>
      <c r="CI105" s="158">
        <v>8</v>
      </c>
      <c r="CJ105" s="158">
        <v>0</v>
      </c>
      <c r="CK105" s="349">
        <v>467</v>
      </c>
      <c r="CL105" s="158">
        <v>0</v>
      </c>
      <c r="CM105" s="158">
        <v>1</v>
      </c>
      <c r="CN105" s="158">
        <v>4</v>
      </c>
      <c r="CO105" s="158">
        <v>4</v>
      </c>
      <c r="CP105" s="158">
        <v>10</v>
      </c>
      <c r="CQ105" s="158">
        <v>25</v>
      </c>
      <c r="CR105" s="158">
        <v>15</v>
      </c>
      <c r="CS105" s="158">
        <v>29</v>
      </c>
      <c r="CT105" s="158">
        <v>9</v>
      </c>
      <c r="CU105" s="349">
        <v>97</v>
      </c>
      <c r="CV105" s="158">
        <v>51</v>
      </c>
      <c r="CW105" s="158">
        <v>48</v>
      </c>
      <c r="CX105" s="158">
        <v>98</v>
      </c>
      <c r="CY105" s="158">
        <v>34</v>
      </c>
      <c r="CZ105" s="158">
        <v>25</v>
      </c>
      <c r="DA105" s="158">
        <v>14</v>
      </c>
      <c r="DB105" s="158">
        <v>10</v>
      </c>
      <c r="DC105" s="158">
        <v>3</v>
      </c>
      <c r="DD105" s="349">
        <v>283</v>
      </c>
      <c r="DE105" s="158">
        <v>28</v>
      </c>
      <c r="DF105" s="158">
        <v>30</v>
      </c>
      <c r="DG105" s="158">
        <v>44</v>
      </c>
      <c r="DH105" s="158">
        <v>22</v>
      </c>
      <c r="DI105" s="158">
        <v>25</v>
      </c>
      <c r="DJ105" s="158">
        <v>5</v>
      </c>
      <c r="DK105" s="158">
        <v>6</v>
      </c>
      <c r="DL105" s="158">
        <v>1</v>
      </c>
      <c r="DM105" s="349">
        <v>161</v>
      </c>
      <c r="DN105" s="158">
        <v>79</v>
      </c>
      <c r="DO105" s="158">
        <v>164</v>
      </c>
      <c r="DP105" s="158">
        <v>166</v>
      </c>
      <c r="DQ105" s="158">
        <v>76</v>
      </c>
      <c r="DR105" s="158">
        <v>59</v>
      </c>
      <c r="DS105" s="158">
        <v>18</v>
      </c>
      <c r="DT105" s="158">
        <v>11</v>
      </c>
      <c r="DU105" s="158">
        <v>0</v>
      </c>
      <c r="DV105" s="349">
        <v>573</v>
      </c>
      <c r="DW105" s="158">
        <v>5</v>
      </c>
      <c r="DX105" s="158">
        <v>6</v>
      </c>
      <c r="DY105" s="158">
        <v>3</v>
      </c>
      <c r="DZ105" s="158">
        <v>2</v>
      </c>
      <c r="EA105" s="158">
        <v>10</v>
      </c>
      <c r="EB105" s="158">
        <v>0</v>
      </c>
      <c r="EC105" s="158">
        <v>3</v>
      </c>
      <c r="ED105" s="158">
        <v>1</v>
      </c>
      <c r="EE105" s="349">
        <v>30</v>
      </c>
      <c r="EF105" s="158">
        <v>112</v>
      </c>
      <c r="EG105" s="158">
        <v>200</v>
      </c>
      <c r="EH105" s="158">
        <v>213</v>
      </c>
      <c r="EI105" s="158">
        <v>100</v>
      </c>
      <c r="EJ105" s="158">
        <v>94</v>
      </c>
      <c r="EK105" s="158">
        <v>23</v>
      </c>
      <c r="EL105" s="158">
        <v>20</v>
      </c>
      <c r="EM105" s="158">
        <v>2</v>
      </c>
      <c r="EN105" s="349">
        <v>764</v>
      </c>
      <c r="EO105" s="158">
        <v>29</v>
      </c>
      <c r="EP105" s="158">
        <v>37</v>
      </c>
      <c r="EQ105" s="158">
        <v>54</v>
      </c>
      <c r="ER105" s="158">
        <v>30</v>
      </c>
      <c r="ES105" s="158">
        <v>36</v>
      </c>
      <c r="ET105" s="158">
        <v>8</v>
      </c>
      <c r="EU105" s="158">
        <v>9</v>
      </c>
      <c r="EV105" s="158">
        <v>1</v>
      </c>
      <c r="EW105" s="349">
        <v>204</v>
      </c>
      <c r="EX105" s="158">
        <v>0</v>
      </c>
      <c r="EY105" s="158">
        <v>1</v>
      </c>
      <c r="EZ105" s="158">
        <v>1</v>
      </c>
      <c r="FA105" s="158">
        <v>1</v>
      </c>
      <c r="FB105" s="158">
        <v>2</v>
      </c>
      <c r="FC105" s="158">
        <v>0</v>
      </c>
      <c r="FD105" s="158">
        <v>0</v>
      </c>
      <c r="FE105" s="158">
        <v>0</v>
      </c>
      <c r="FF105" s="349">
        <v>5</v>
      </c>
      <c r="FG105" s="158">
        <v>1</v>
      </c>
      <c r="FH105" s="158">
        <v>6</v>
      </c>
      <c r="FI105" s="158">
        <v>9</v>
      </c>
      <c r="FJ105" s="158">
        <v>7</v>
      </c>
      <c r="FK105" s="158">
        <v>9</v>
      </c>
      <c r="FL105" s="158">
        <v>3</v>
      </c>
      <c r="FM105" s="158">
        <v>3</v>
      </c>
      <c r="FN105" s="158">
        <v>0</v>
      </c>
      <c r="FO105" s="349">
        <v>38</v>
      </c>
      <c r="FP105" s="158">
        <v>28</v>
      </c>
      <c r="FQ105" s="158">
        <v>30</v>
      </c>
      <c r="FR105" s="158">
        <v>44</v>
      </c>
      <c r="FS105" s="158">
        <v>22</v>
      </c>
      <c r="FT105" s="158">
        <v>25</v>
      </c>
      <c r="FU105" s="158">
        <v>5</v>
      </c>
      <c r="FV105" s="158">
        <v>6</v>
      </c>
      <c r="FW105" s="158">
        <v>1</v>
      </c>
      <c r="FX105" s="349">
        <v>161</v>
      </c>
      <c r="FY105" s="158">
        <v>8</v>
      </c>
      <c r="FZ105" s="158">
        <v>1085</v>
      </c>
      <c r="GA105" s="158">
        <v>3653</v>
      </c>
      <c r="GB105" s="158">
        <v>10214</v>
      </c>
      <c r="GC105" s="158">
        <v>7630</v>
      </c>
      <c r="GD105" s="158">
        <v>6334</v>
      </c>
      <c r="GE105" s="158">
        <v>2903</v>
      </c>
      <c r="GF105" s="158">
        <v>1190</v>
      </c>
      <c r="GG105" s="158">
        <v>74</v>
      </c>
      <c r="GH105" s="349">
        <v>33091</v>
      </c>
      <c r="GI105" s="158">
        <v>5</v>
      </c>
      <c r="GJ105" s="158">
        <v>2164</v>
      </c>
      <c r="GK105" s="158">
        <v>3029</v>
      </c>
      <c r="GL105" s="158">
        <v>4655</v>
      </c>
      <c r="GM105" s="158">
        <v>2486</v>
      </c>
      <c r="GN105" s="158">
        <v>1381</v>
      </c>
      <c r="GO105" s="158">
        <v>451</v>
      </c>
      <c r="GP105" s="158">
        <v>207</v>
      </c>
      <c r="GQ105" s="158">
        <v>18</v>
      </c>
      <c r="GR105" s="349">
        <v>14396</v>
      </c>
      <c r="GS105" s="158">
        <v>11.75</v>
      </c>
      <c r="GT105" s="158">
        <v>2652.25</v>
      </c>
      <c r="GU105" s="158">
        <v>5805.25</v>
      </c>
      <c r="GV105" s="158">
        <v>13582</v>
      </c>
      <c r="GW105" s="158">
        <v>9436.5</v>
      </c>
      <c r="GX105" s="158">
        <v>7326.75</v>
      </c>
      <c r="GY105" s="158">
        <v>3224</v>
      </c>
      <c r="GZ105" s="158">
        <v>1332</v>
      </c>
      <c r="HA105" s="158">
        <v>86</v>
      </c>
      <c r="HB105" s="349">
        <v>43456.5</v>
      </c>
      <c r="HC105" s="395">
        <v>0</v>
      </c>
      <c r="HD105" s="396">
        <v>2</v>
      </c>
      <c r="HE105" s="396">
        <v>0</v>
      </c>
      <c r="HF105" s="396">
        <v>0</v>
      </c>
      <c r="HG105" s="396">
        <v>0</v>
      </c>
      <c r="HH105" s="396">
        <v>0</v>
      </c>
      <c r="HI105" s="396">
        <v>0</v>
      </c>
      <c r="HJ105" s="396">
        <v>0</v>
      </c>
      <c r="HK105" s="396">
        <v>0</v>
      </c>
      <c r="HL105" s="397">
        <v>2</v>
      </c>
      <c r="HM105" s="219">
        <v>6.5</v>
      </c>
      <c r="HN105" s="219">
        <v>1766.8</v>
      </c>
      <c r="HO105" s="219">
        <v>4515.2</v>
      </c>
      <c r="HP105" s="219">
        <v>12072.9</v>
      </c>
      <c r="HQ105" s="219">
        <v>9436.5</v>
      </c>
      <c r="HR105" s="219">
        <v>8954.9</v>
      </c>
      <c r="HS105" s="219">
        <v>4656.8999999999996</v>
      </c>
      <c r="HT105" s="219">
        <v>2220</v>
      </c>
      <c r="HU105" s="219">
        <v>172</v>
      </c>
      <c r="HV105" s="219">
        <v>43801.7</v>
      </c>
      <c r="HW105" s="457">
        <v>367.8</v>
      </c>
      <c r="HX105" s="219">
        <v>44169.5</v>
      </c>
      <c r="HY105" s="395">
        <v>11.75</v>
      </c>
      <c r="HZ105" s="219">
        <v>2652.25</v>
      </c>
      <c r="IA105" s="219">
        <v>5805.25</v>
      </c>
      <c r="IB105" s="219">
        <v>13582</v>
      </c>
      <c r="IC105" s="219">
        <v>9436.5</v>
      </c>
      <c r="ID105" s="219">
        <v>7326.75</v>
      </c>
      <c r="IE105" s="219">
        <v>3224</v>
      </c>
      <c r="IF105" s="219">
        <v>1332</v>
      </c>
      <c r="IG105" s="219">
        <v>86</v>
      </c>
      <c r="IH105" s="219">
        <v>43456.5</v>
      </c>
      <c r="II105" s="395">
        <v>0</v>
      </c>
      <c r="IJ105" s="219">
        <v>2</v>
      </c>
      <c r="IK105" s="219">
        <v>0</v>
      </c>
      <c r="IL105" s="219">
        <v>0</v>
      </c>
      <c r="IM105" s="219">
        <v>0</v>
      </c>
      <c r="IN105" s="219">
        <v>0</v>
      </c>
      <c r="IO105" s="219">
        <v>0</v>
      </c>
      <c r="IP105" s="219">
        <v>0</v>
      </c>
      <c r="IQ105" s="219">
        <v>0</v>
      </c>
      <c r="IR105" s="219">
        <v>2</v>
      </c>
      <c r="IS105" s="395">
        <v>4.04</v>
      </c>
      <c r="IT105" s="219">
        <v>789.23</v>
      </c>
      <c r="IU105" s="219">
        <v>909.64</v>
      </c>
      <c r="IV105" s="219">
        <v>939.63</v>
      </c>
      <c r="IW105" s="219">
        <v>315.58999999999997</v>
      </c>
      <c r="IX105" s="219">
        <v>87.69</v>
      </c>
      <c r="IY105" s="219">
        <v>25</v>
      </c>
      <c r="IZ105" s="219">
        <v>5.63</v>
      </c>
      <c r="JA105" s="219">
        <v>0</v>
      </c>
      <c r="JB105" s="219">
        <v>3076.45</v>
      </c>
      <c r="JC105" s="395">
        <v>4.3</v>
      </c>
      <c r="JD105" s="219">
        <v>1240.7</v>
      </c>
      <c r="JE105" s="219">
        <v>3807.7</v>
      </c>
      <c r="JF105" s="219">
        <v>11237.7</v>
      </c>
      <c r="JG105" s="219">
        <v>9120.9</v>
      </c>
      <c r="JH105" s="219">
        <v>8847.7000000000007</v>
      </c>
      <c r="JI105" s="219">
        <v>4620.8</v>
      </c>
      <c r="JJ105" s="219">
        <v>2210.6</v>
      </c>
      <c r="JK105" s="219">
        <v>172</v>
      </c>
      <c r="JL105" s="219">
        <v>41262.400000000001</v>
      </c>
      <c r="JM105" s="457">
        <v>367.8</v>
      </c>
      <c r="JN105" s="397">
        <v>41630.199999999997</v>
      </c>
      <c r="JP105" s="460"/>
      <c r="JQ105" s="460"/>
      <c r="JR105" s="460"/>
      <c r="JS105" s="460"/>
      <c r="JT105" s="460"/>
      <c r="JU105" s="460"/>
      <c r="JV105" s="460"/>
      <c r="JW105" s="460"/>
      <c r="JX105" s="460"/>
      <c r="JY105" s="460"/>
      <c r="KA105" s="460"/>
      <c r="KB105" s="460"/>
    </row>
    <row r="106" spans="1:288" x14ac:dyDescent="0.2">
      <c r="A106" s="215" t="s">
        <v>487</v>
      </c>
      <c r="B106" s="216" t="s">
        <v>285</v>
      </c>
      <c r="C106" s="217" t="s">
        <v>56</v>
      </c>
      <c r="D106" s="436" t="s">
        <v>486</v>
      </c>
      <c r="E106" s="158">
        <v>16425</v>
      </c>
      <c r="F106" s="158">
        <v>11642</v>
      </c>
      <c r="G106" s="158">
        <v>8401</v>
      </c>
      <c r="H106" s="158">
        <v>4296</v>
      </c>
      <c r="I106" s="158">
        <v>2026</v>
      </c>
      <c r="J106" s="158">
        <v>517</v>
      </c>
      <c r="K106" s="158">
        <v>158</v>
      </c>
      <c r="L106" s="158">
        <v>23</v>
      </c>
      <c r="M106" s="349">
        <v>43488</v>
      </c>
      <c r="N106" s="158">
        <v>259</v>
      </c>
      <c r="O106" s="158">
        <v>120</v>
      </c>
      <c r="P106" s="158">
        <v>73</v>
      </c>
      <c r="Q106" s="158">
        <v>37</v>
      </c>
      <c r="R106" s="158">
        <v>34</v>
      </c>
      <c r="S106" s="158">
        <v>8</v>
      </c>
      <c r="T106" s="158">
        <v>4</v>
      </c>
      <c r="U106" s="158">
        <v>1</v>
      </c>
      <c r="V106" s="349">
        <v>536</v>
      </c>
      <c r="W106" s="158">
        <v>4</v>
      </c>
      <c r="X106" s="158">
        <v>0</v>
      </c>
      <c r="Y106" s="158">
        <v>0</v>
      </c>
      <c r="Z106" s="158">
        <v>0</v>
      </c>
      <c r="AA106" s="158">
        <v>0</v>
      </c>
      <c r="AB106" s="158">
        <v>0</v>
      </c>
      <c r="AC106" s="158">
        <v>0</v>
      </c>
      <c r="AD106" s="158">
        <v>0</v>
      </c>
      <c r="AE106" s="349">
        <v>4</v>
      </c>
      <c r="AF106" s="158">
        <v>16162</v>
      </c>
      <c r="AG106" s="158">
        <v>11522</v>
      </c>
      <c r="AH106" s="158">
        <v>8328</v>
      </c>
      <c r="AI106" s="158">
        <v>4259</v>
      </c>
      <c r="AJ106" s="158">
        <v>1992</v>
      </c>
      <c r="AK106" s="158">
        <v>509</v>
      </c>
      <c r="AL106" s="158">
        <v>154</v>
      </c>
      <c r="AM106" s="158">
        <v>22</v>
      </c>
      <c r="AN106" s="349">
        <v>42948</v>
      </c>
      <c r="AO106" s="158">
        <v>24</v>
      </c>
      <c r="AP106" s="158">
        <v>48</v>
      </c>
      <c r="AQ106" s="158">
        <v>69</v>
      </c>
      <c r="AR106" s="158">
        <v>29</v>
      </c>
      <c r="AS106" s="158">
        <v>18</v>
      </c>
      <c r="AT106" s="158">
        <v>9</v>
      </c>
      <c r="AU106" s="158">
        <v>12</v>
      </c>
      <c r="AV106" s="158">
        <v>10</v>
      </c>
      <c r="AW106" s="349">
        <v>219</v>
      </c>
      <c r="AX106" s="158">
        <v>24</v>
      </c>
      <c r="AY106" s="158">
        <v>48</v>
      </c>
      <c r="AZ106" s="158">
        <v>69</v>
      </c>
      <c r="BA106" s="158">
        <v>29</v>
      </c>
      <c r="BB106" s="158">
        <v>18</v>
      </c>
      <c r="BC106" s="158">
        <v>9</v>
      </c>
      <c r="BD106" s="158">
        <v>12</v>
      </c>
      <c r="BE106" s="158">
        <v>10</v>
      </c>
      <c r="BF106" s="158">
        <v>0</v>
      </c>
      <c r="BG106" s="349">
        <v>219</v>
      </c>
      <c r="BH106" s="158">
        <v>24</v>
      </c>
      <c r="BI106" s="158">
        <v>16186</v>
      </c>
      <c r="BJ106" s="158">
        <v>11543</v>
      </c>
      <c r="BK106" s="158">
        <v>8288</v>
      </c>
      <c r="BL106" s="158">
        <v>4248</v>
      </c>
      <c r="BM106" s="158">
        <v>1983</v>
      </c>
      <c r="BN106" s="158">
        <v>512</v>
      </c>
      <c r="BO106" s="158">
        <v>152</v>
      </c>
      <c r="BP106" s="158">
        <v>12</v>
      </c>
      <c r="BQ106" s="349">
        <v>42948</v>
      </c>
      <c r="BR106" s="158">
        <v>7</v>
      </c>
      <c r="BS106" s="158">
        <v>6876</v>
      </c>
      <c r="BT106" s="158">
        <v>3480</v>
      </c>
      <c r="BU106" s="158">
        <v>1971</v>
      </c>
      <c r="BV106" s="158">
        <v>655</v>
      </c>
      <c r="BW106" s="158">
        <v>235</v>
      </c>
      <c r="BX106" s="158">
        <v>52</v>
      </c>
      <c r="BY106" s="158">
        <v>17</v>
      </c>
      <c r="BZ106" s="158">
        <v>1</v>
      </c>
      <c r="CA106" s="349">
        <v>13294</v>
      </c>
      <c r="CB106" s="158">
        <v>0</v>
      </c>
      <c r="CC106" s="158">
        <v>174</v>
      </c>
      <c r="CD106" s="158">
        <v>143</v>
      </c>
      <c r="CE106" s="158">
        <v>67</v>
      </c>
      <c r="CF106" s="158">
        <v>39</v>
      </c>
      <c r="CG106" s="158">
        <v>19</v>
      </c>
      <c r="CH106" s="158">
        <v>4</v>
      </c>
      <c r="CI106" s="158">
        <v>0</v>
      </c>
      <c r="CJ106" s="158">
        <v>0</v>
      </c>
      <c r="CK106" s="349">
        <v>446</v>
      </c>
      <c r="CL106" s="158">
        <v>0</v>
      </c>
      <c r="CM106" s="158">
        <v>3</v>
      </c>
      <c r="CN106" s="158">
        <v>5</v>
      </c>
      <c r="CO106" s="158">
        <v>9</v>
      </c>
      <c r="CP106" s="158">
        <v>2</v>
      </c>
      <c r="CQ106" s="158">
        <v>4</v>
      </c>
      <c r="CR106" s="158">
        <v>11</v>
      </c>
      <c r="CS106" s="158">
        <v>11</v>
      </c>
      <c r="CT106" s="158">
        <v>1</v>
      </c>
      <c r="CU106" s="349">
        <v>46</v>
      </c>
      <c r="CV106" s="158">
        <v>23</v>
      </c>
      <c r="CW106" s="158">
        <v>26</v>
      </c>
      <c r="CX106" s="158">
        <v>14</v>
      </c>
      <c r="CY106" s="158">
        <v>5</v>
      </c>
      <c r="CZ106" s="158">
        <v>0</v>
      </c>
      <c r="DA106" s="158">
        <v>1</v>
      </c>
      <c r="DB106" s="158">
        <v>1</v>
      </c>
      <c r="DC106" s="158">
        <v>0</v>
      </c>
      <c r="DD106" s="349">
        <v>70</v>
      </c>
      <c r="DE106" s="158">
        <v>376</v>
      </c>
      <c r="DF106" s="158">
        <v>152</v>
      </c>
      <c r="DG106" s="158">
        <v>104</v>
      </c>
      <c r="DH106" s="158">
        <v>45</v>
      </c>
      <c r="DI106" s="158">
        <v>16</v>
      </c>
      <c r="DJ106" s="158">
        <v>3</v>
      </c>
      <c r="DK106" s="158">
        <v>1</v>
      </c>
      <c r="DL106" s="158">
        <v>0</v>
      </c>
      <c r="DM106" s="349">
        <v>697</v>
      </c>
      <c r="DN106" s="158">
        <v>0</v>
      </c>
      <c r="DO106" s="158">
        <v>0</v>
      </c>
      <c r="DP106" s="158">
        <v>0</v>
      </c>
      <c r="DQ106" s="158">
        <v>0</v>
      </c>
      <c r="DR106" s="158">
        <v>0</v>
      </c>
      <c r="DS106" s="158">
        <v>0</v>
      </c>
      <c r="DT106" s="158">
        <v>0</v>
      </c>
      <c r="DU106" s="158">
        <v>0</v>
      </c>
      <c r="DV106" s="349">
        <v>0</v>
      </c>
      <c r="DW106" s="158">
        <v>59</v>
      </c>
      <c r="DX106" s="158">
        <v>20</v>
      </c>
      <c r="DY106" s="158">
        <v>14</v>
      </c>
      <c r="DZ106" s="158">
        <v>7</v>
      </c>
      <c r="EA106" s="158">
        <v>6</v>
      </c>
      <c r="EB106" s="158">
        <v>2</v>
      </c>
      <c r="EC106" s="158">
        <v>0</v>
      </c>
      <c r="ED106" s="158">
        <v>0</v>
      </c>
      <c r="EE106" s="349">
        <v>108</v>
      </c>
      <c r="EF106" s="158">
        <v>435</v>
      </c>
      <c r="EG106" s="158">
        <v>172</v>
      </c>
      <c r="EH106" s="158">
        <v>118</v>
      </c>
      <c r="EI106" s="158">
        <v>52</v>
      </c>
      <c r="EJ106" s="158">
        <v>22</v>
      </c>
      <c r="EK106" s="158">
        <v>5</v>
      </c>
      <c r="EL106" s="158">
        <v>1</v>
      </c>
      <c r="EM106" s="158">
        <v>0</v>
      </c>
      <c r="EN106" s="349">
        <v>805</v>
      </c>
      <c r="EO106" s="158">
        <v>207</v>
      </c>
      <c r="EP106" s="158">
        <v>88</v>
      </c>
      <c r="EQ106" s="158">
        <v>68</v>
      </c>
      <c r="ER106" s="158">
        <v>23</v>
      </c>
      <c r="ES106" s="158">
        <v>17</v>
      </c>
      <c r="ET106" s="158">
        <v>4</v>
      </c>
      <c r="EU106" s="158">
        <v>1</v>
      </c>
      <c r="EV106" s="158">
        <v>0</v>
      </c>
      <c r="EW106" s="349">
        <v>408</v>
      </c>
      <c r="EX106" s="158">
        <v>0</v>
      </c>
      <c r="EY106" s="158">
        <v>0</v>
      </c>
      <c r="EZ106" s="158">
        <v>0</v>
      </c>
      <c r="FA106" s="158">
        <v>0</v>
      </c>
      <c r="FB106" s="158">
        <v>0</v>
      </c>
      <c r="FC106" s="158">
        <v>0</v>
      </c>
      <c r="FD106" s="158">
        <v>0</v>
      </c>
      <c r="FE106" s="158">
        <v>0</v>
      </c>
      <c r="FF106" s="349">
        <v>0</v>
      </c>
      <c r="FG106" s="158">
        <v>0</v>
      </c>
      <c r="FH106" s="158">
        <v>1</v>
      </c>
      <c r="FI106" s="158">
        <v>0</v>
      </c>
      <c r="FJ106" s="158">
        <v>0</v>
      </c>
      <c r="FK106" s="158">
        <v>0</v>
      </c>
      <c r="FL106" s="158">
        <v>0</v>
      </c>
      <c r="FM106" s="158">
        <v>0</v>
      </c>
      <c r="FN106" s="158">
        <v>0</v>
      </c>
      <c r="FO106" s="349">
        <v>1</v>
      </c>
      <c r="FP106" s="158">
        <v>207</v>
      </c>
      <c r="FQ106" s="158">
        <v>87</v>
      </c>
      <c r="FR106" s="158">
        <v>68</v>
      </c>
      <c r="FS106" s="158">
        <v>23</v>
      </c>
      <c r="FT106" s="158">
        <v>17</v>
      </c>
      <c r="FU106" s="158">
        <v>4</v>
      </c>
      <c r="FV106" s="158">
        <v>1</v>
      </c>
      <c r="FW106" s="158">
        <v>0</v>
      </c>
      <c r="FX106" s="349">
        <v>407</v>
      </c>
      <c r="FY106" s="158">
        <v>17</v>
      </c>
      <c r="FZ106" s="158">
        <v>9073</v>
      </c>
      <c r="GA106" s="158">
        <v>7895</v>
      </c>
      <c r="GB106" s="158">
        <v>6227</v>
      </c>
      <c r="GC106" s="158">
        <v>3545</v>
      </c>
      <c r="GD106" s="158">
        <v>1719</v>
      </c>
      <c r="GE106" s="158">
        <v>443</v>
      </c>
      <c r="GF106" s="158">
        <v>124</v>
      </c>
      <c r="GG106" s="158">
        <v>10</v>
      </c>
      <c r="GH106" s="349">
        <v>29053</v>
      </c>
      <c r="GI106" s="158">
        <v>7</v>
      </c>
      <c r="GJ106" s="158">
        <v>7113</v>
      </c>
      <c r="GK106" s="158">
        <v>3648</v>
      </c>
      <c r="GL106" s="158">
        <v>2061</v>
      </c>
      <c r="GM106" s="158">
        <v>703</v>
      </c>
      <c r="GN106" s="158">
        <v>264</v>
      </c>
      <c r="GO106" s="158">
        <v>69</v>
      </c>
      <c r="GP106" s="158">
        <v>28</v>
      </c>
      <c r="GQ106" s="158">
        <v>2</v>
      </c>
      <c r="GR106" s="349">
        <v>13895</v>
      </c>
      <c r="GS106" s="158">
        <v>22.25</v>
      </c>
      <c r="GT106" s="158">
        <v>14451</v>
      </c>
      <c r="GU106" s="158">
        <v>10644.75</v>
      </c>
      <c r="GV106" s="158">
        <v>7781</v>
      </c>
      <c r="GW106" s="158">
        <v>4077</v>
      </c>
      <c r="GX106" s="158">
        <v>1920.5</v>
      </c>
      <c r="GY106" s="158">
        <v>493.5</v>
      </c>
      <c r="GZ106" s="158">
        <v>142.25</v>
      </c>
      <c r="HA106" s="158">
        <v>11.25</v>
      </c>
      <c r="HB106" s="349">
        <v>39543.5</v>
      </c>
      <c r="HC106" s="395">
        <v>0</v>
      </c>
      <c r="HD106" s="396">
        <v>14</v>
      </c>
      <c r="HE106" s="396">
        <v>0.78</v>
      </c>
      <c r="HF106" s="396">
        <v>0</v>
      </c>
      <c r="HG106" s="396">
        <v>0</v>
      </c>
      <c r="HH106" s="396">
        <v>0</v>
      </c>
      <c r="HI106" s="396">
        <v>0</v>
      </c>
      <c r="HJ106" s="396">
        <v>0</v>
      </c>
      <c r="HK106" s="396">
        <v>0</v>
      </c>
      <c r="HL106" s="397">
        <v>14.78</v>
      </c>
      <c r="HM106" s="219">
        <v>12.4</v>
      </c>
      <c r="HN106" s="219">
        <v>9624.7000000000007</v>
      </c>
      <c r="HO106" s="219">
        <v>8278.6</v>
      </c>
      <c r="HP106" s="219">
        <v>6916.4</v>
      </c>
      <c r="HQ106" s="219">
        <v>4077</v>
      </c>
      <c r="HR106" s="219">
        <v>2347.3000000000002</v>
      </c>
      <c r="HS106" s="219">
        <v>712.8</v>
      </c>
      <c r="HT106" s="219">
        <v>237.1</v>
      </c>
      <c r="HU106" s="219">
        <v>22.5</v>
      </c>
      <c r="HV106" s="219">
        <v>32228.799999999999</v>
      </c>
      <c r="HW106" s="457">
        <v>0</v>
      </c>
      <c r="HX106" s="219">
        <v>32228.799999999999</v>
      </c>
      <c r="HY106" s="395">
        <v>22.25</v>
      </c>
      <c r="HZ106" s="219">
        <v>14451</v>
      </c>
      <c r="IA106" s="219">
        <v>10644.75</v>
      </c>
      <c r="IB106" s="219">
        <v>7781</v>
      </c>
      <c r="IC106" s="219">
        <v>4077</v>
      </c>
      <c r="ID106" s="219">
        <v>1920.5</v>
      </c>
      <c r="IE106" s="219">
        <v>493.5</v>
      </c>
      <c r="IF106" s="219">
        <v>142.25</v>
      </c>
      <c r="IG106" s="219">
        <v>11.25</v>
      </c>
      <c r="IH106" s="219">
        <v>39543.5</v>
      </c>
      <c r="II106" s="395">
        <v>0</v>
      </c>
      <c r="IJ106" s="219">
        <v>14</v>
      </c>
      <c r="IK106" s="219">
        <v>0.78</v>
      </c>
      <c r="IL106" s="219">
        <v>0</v>
      </c>
      <c r="IM106" s="219">
        <v>0</v>
      </c>
      <c r="IN106" s="219">
        <v>0</v>
      </c>
      <c r="IO106" s="219">
        <v>0</v>
      </c>
      <c r="IP106" s="219">
        <v>0</v>
      </c>
      <c r="IQ106" s="219">
        <v>0</v>
      </c>
      <c r="IR106" s="219">
        <v>14.78</v>
      </c>
      <c r="IS106" s="395">
        <v>9.59</v>
      </c>
      <c r="IT106" s="219">
        <v>3916.38</v>
      </c>
      <c r="IU106" s="219">
        <v>1513.69</v>
      </c>
      <c r="IV106" s="219">
        <v>601.92999999999995</v>
      </c>
      <c r="IW106" s="219">
        <v>191.54</v>
      </c>
      <c r="IX106" s="219">
        <v>54.34</v>
      </c>
      <c r="IY106" s="219">
        <v>12.03</v>
      </c>
      <c r="IZ106" s="219">
        <v>3.1</v>
      </c>
      <c r="JA106" s="219">
        <v>0</v>
      </c>
      <c r="JB106" s="219">
        <v>6302.6</v>
      </c>
      <c r="JC106" s="395">
        <v>7</v>
      </c>
      <c r="JD106" s="219">
        <v>7013.7</v>
      </c>
      <c r="JE106" s="219">
        <v>7101.3</v>
      </c>
      <c r="JF106" s="219">
        <v>6381.4</v>
      </c>
      <c r="JG106" s="219">
        <v>3885.5</v>
      </c>
      <c r="JH106" s="219">
        <v>2280.9</v>
      </c>
      <c r="JI106" s="219">
        <v>695.5</v>
      </c>
      <c r="JJ106" s="219">
        <v>231.9</v>
      </c>
      <c r="JK106" s="219">
        <v>22.5</v>
      </c>
      <c r="JL106" s="219">
        <v>27619.7</v>
      </c>
      <c r="JM106" s="457">
        <v>0</v>
      </c>
      <c r="JN106" s="397">
        <v>27619.7</v>
      </c>
      <c r="JP106" s="460"/>
      <c r="JQ106" s="460"/>
      <c r="JR106" s="460"/>
      <c r="JS106" s="460"/>
      <c r="JT106" s="460"/>
      <c r="JU106" s="460"/>
      <c r="JV106" s="460"/>
      <c r="JW106" s="460"/>
      <c r="JX106" s="460"/>
      <c r="JY106" s="460"/>
      <c r="KA106" s="460"/>
      <c r="KB106" s="460"/>
    </row>
    <row r="107" spans="1:288" x14ac:dyDescent="0.2">
      <c r="A107" s="215" t="s">
        <v>489</v>
      </c>
      <c r="B107" s="216" t="s">
        <v>285</v>
      </c>
      <c r="C107" s="217" t="s">
        <v>56</v>
      </c>
      <c r="D107" s="436" t="s">
        <v>488</v>
      </c>
      <c r="E107" s="158">
        <v>6499</v>
      </c>
      <c r="F107" s="158">
        <v>9757</v>
      </c>
      <c r="G107" s="158">
        <v>5889</v>
      </c>
      <c r="H107" s="158">
        <v>3960</v>
      </c>
      <c r="I107" s="158">
        <v>1900</v>
      </c>
      <c r="J107" s="158">
        <v>691</v>
      </c>
      <c r="K107" s="158">
        <v>429</v>
      </c>
      <c r="L107" s="158">
        <v>55</v>
      </c>
      <c r="M107" s="349">
        <v>29180</v>
      </c>
      <c r="N107" s="158">
        <v>526</v>
      </c>
      <c r="O107" s="158">
        <v>894</v>
      </c>
      <c r="P107" s="158">
        <v>1124</v>
      </c>
      <c r="Q107" s="158">
        <v>1178</v>
      </c>
      <c r="R107" s="158">
        <v>637</v>
      </c>
      <c r="S107" s="158">
        <v>108</v>
      </c>
      <c r="T107" s="158">
        <v>29</v>
      </c>
      <c r="U107" s="158">
        <v>4</v>
      </c>
      <c r="V107" s="349">
        <v>4500</v>
      </c>
      <c r="W107" s="158">
        <v>3</v>
      </c>
      <c r="X107" s="158">
        <v>0</v>
      </c>
      <c r="Y107" s="158">
        <v>2</v>
      </c>
      <c r="Z107" s="158">
        <v>1</v>
      </c>
      <c r="AA107" s="158">
        <v>0</v>
      </c>
      <c r="AB107" s="158">
        <v>0</v>
      </c>
      <c r="AC107" s="158">
        <v>0</v>
      </c>
      <c r="AD107" s="158">
        <v>0</v>
      </c>
      <c r="AE107" s="349">
        <v>6</v>
      </c>
      <c r="AF107" s="158">
        <v>5970</v>
      </c>
      <c r="AG107" s="158">
        <v>8863</v>
      </c>
      <c r="AH107" s="158">
        <v>4763</v>
      </c>
      <c r="AI107" s="158">
        <v>2781</v>
      </c>
      <c r="AJ107" s="158">
        <v>1263</v>
      </c>
      <c r="AK107" s="158">
        <v>583</v>
      </c>
      <c r="AL107" s="158">
        <v>400</v>
      </c>
      <c r="AM107" s="158">
        <v>51</v>
      </c>
      <c r="AN107" s="349">
        <v>24674</v>
      </c>
      <c r="AO107" s="158">
        <v>11</v>
      </c>
      <c r="AP107" s="158">
        <v>35</v>
      </c>
      <c r="AQ107" s="158">
        <v>31</v>
      </c>
      <c r="AR107" s="158">
        <v>37</v>
      </c>
      <c r="AS107" s="158">
        <v>12</v>
      </c>
      <c r="AT107" s="158">
        <v>11</v>
      </c>
      <c r="AU107" s="158">
        <v>3</v>
      </c>
      <c r="AV107" s="158">
        <v>4</v>
      </c>
      <c r="AW107" s="349">
        <v>144</v>
      </c>
      <c r="AX107" s="158">
        <v>11</v>
      </c>
      <c r="AY107" s="158">
        <v>35</v>
      </c>
      <c r="AZ107" s="158">
        <v>31</v>
      </c>
      <c r="BA107" s="158">
        <v>37</v>
      </c>
      <c r="BB107" s="158">
        <v>12</v>
      </c>
      <c r="BC107" s="158">
        <v>11</v>
      </c>
      <c r="BD107" s="158">
        <v>3</v>
      </c>
      <c r="BE107" s="158">
        <v>4</v>
      </c>
      <c r="BF107" s="158">
        <v>0</v>
      </c>
      <c r="BG107" s="349">
        <v>144</v>
      </c>
      <c r="BH107" s="158">
        <v>11</v>
      </c>
      <c r="BI107" s="158">
        <v>5994</v>
      </c>
      <c r="BJ107" s="158">
        <v>8859</v>
      </c>
      <c r="BK107" s="158">
        <v>4769</v>
      </c>
      <c r="BL107" s="158">
        <v>2756</v>
      </c>
      <c r="BM107" s="158">
        <v>1262</v>
      </c>
      <c r="BN107" s="158">
        <v>575</v>
      </c>
      <c r="BO107" s="158">
        <v>401</v>
      </c>
      <c r="BP107" s="158">
        <v>47</v>
      </c>
      <c r="BQ107" s="349">
        <v>24674</v>
      </c>
      <c r="BR107" s="158">
        <v>2</v>
      </c>
      <c r="BS107" s="158">
        <v>3102</v>
      </c>
      <c r="BT107" s="158">
        <v>3090</v>
      </c>
      <c r="BU107" s="158">
        <v>1195</v>
      </c>
      <c r="BV107" s="158">
        <v>618</v>
      </c>
      <c r="BW107" s="158">
        <v>221</v>
      </c>
      <c r="BX107" s="158">
        <v>99</v>
      </c>
      <c r="BY107" s="158">
        <v>61</v>
      </c>
      <c r="BZ107" s="158">
        <v>3</v>
      </c>
      <c r="CA107" s="349">
        <v>8391</v>
      </c>
      <c r="CB107" s="158">
        <v>0</v>
      </c>
      <c r="CC107" s="158">
        <v>45</v>
      </c>
      <c r="CD107" s="158">
        <v>107</v>
      </c>
      <c r="CE107" s="158">
        <v>44</v>
      </c>
      <c r="CF107" s="158">
        <v>19</v>
      </c>
      <c r="CG107" s="158">
        <v>10</v>
      </c>
      <c r="CH107" s="158">
        <v>4</v>
      </c>
      <c r="CI107" s="158">
        <v>1</v>
      </c>
      <c r="CJ107" s="158">
        <v>0</v>
      </c>
      <c r="CK107" s="349">
        <v>230</v>
      </c>
      <c r="CL107" s="158">
        <v>0</v>
      </c>
      <c r="CM107" s="158">
        <v>2</v>
      </c>
      <c r="CN107" s="158">
        <v>4</v>
      </c>
      <c r="CO107" s="158">
        <v>3</v>
      </c>
      <c r="CP107" s="158">
        <v>0</v>
      </c>
      <c r="CQ107" s="158">
        <v>5</v>
      </c>
      <c r="CR107" s="158">
        <v>1</v>
      </c>
      <c r="CS107" s="158">
        <v>6</v>
      </c>
      <c r="CT107" s="158">
        <v>2</v>
      </c>
      <c r="CU107" s="349">
        <v>23</v>
      </c>
      <c r="CV107" s="158">
        <v>47</v>
      </c>
      <c r="CW107" s="158">
        <v>41</v>
      </c>
      <c r="CX107" s="158">
        <v>32</v>
      </c>
      <c r="CY107" s="158">
        <v>18</v>
      </c>
      <c r="CZ107" s="158">
        <v>22</v>
      </c>
      <c r="DA107" s="158">
        <v>9</v>
      </c>
      <c r="DB107" s="158">
        <v>10</v>
      </c>
      <c r="DC107" s="158">
        <v>6</v>
      </c>
      <c r="DD107" s="349">
        <v>185</v>
      </c>
      <c r="DE107" s="158">
        <v>126</v>
      </c>
      <c r="DF107" s="158">
        <v>165</v>
      </c>
      <c r="DG107" s="158">
        <v>88</v>
      </c>
      <c r="DH107" s="158">
        <v>66</v>
      </c>
      <c r="DI107" s="158">
        <v>37</v>
      </c>
      <c r="DJ107" s="158">
        <v>13</v>
      </c>
      <c r="DK107" s="158">
        <v>4</v>
      </c>
      <c r="DL107" s="158">
        <v>3</v>
      </c>
      <c r="DM107" s="349">
        <v>502</v>
      </c>
      <c r="DN107" s="158">
        <v>19</v>
      </c>
      <c r="DO107" s="158">
        <v>38</v>
      </c>
      <c r="DP107" s="158">
        <v>35</v>
      </c>
      <c r="DQ107" s="158">
        <v>19</v>
      </c>
      <c r="DR107" s="158">
        <v>4</v>
      </c>
      <c r="DS107" s="158">
        <v>3</v>
      </c>
      <c r="DT107" s="158">
        <v>2</v>
      </c>
      <c r="DU107" s="158">
        <v>1</v>
      </c>
      <c r="DV107" s="349">
        <v>121</v>
      </c>
      <c r="DW107" s="158">
        <v>38</v>
      </c>
      <c r="DX107" s="158">
        <v>33</v>
      </c>
      <c r="DY107" s="158">
        <v>17</v>
      </c>
      <c r="DZ107" s="158">
        <v>7</v>
      </c>
      <c r="EA107" s="158">
        <v>6</v>
      </c>
      <c r="EB107" s="158">
        <v>3</v>
      </c>
      <c r="EC107" s="158">
        <v>2</v>
      </c>
      <c r="ED107" s="158">
        <v>0</v>
      </c>
      <c r="EE107" s="349">
        <v>106</v>
      </c>
      <c r="EF107" s="158">
        <v>183</v>
      </c>
      <c r="EG107" s="158">
        <v>236</v>
      </c>
      <c r="EH107" s="158">
        <v>140</v>
      </c>
      <c r="EI107" s="158">
        <v>92</v>
      </c>
      <c r="EJ107" s="158">
        <v>47</v>
      </c>
      <c r="EK107" s="158">
        <v>19</v>
      </c>
      <c r="EL107" s="158">
        <v>8</v>
      </c>
      <c r="EM107" s="158">
        <v>4</v>
      </c>
      <c r="EN107" s="349">
        <v>729</v>
      </c>
      <c r="EO107" s="158">
        <v>85</v>
      </c>
      <c r="EP107" s="158">
        <v>98</v>
      </c>
      <c r="EQ107" s="158">
        <v>59</v>
      </c>
      <c r="ER107" s="158">
        <v>28</v>
      </c>
      <c r="ES107" s="158">
        <v>20</v>
      </c>
      <c r="ET107" s="158">
        <v>8</v>
      </c>
      <c r="EU107" s="158">
        <v>3</v>
      </c>
      <c r="EV107" s="158">
        <v>1</v>
      </c>
      <c r="EW107" s="349">
        <v>302</v>
      </c>
      <c r="EX107" s="158">
        <v>0</v>
      </c>
      <c r="EY107" s="158">
        <v>0</v>
      </c>
      <c r="EZ107" s="158">
        <v>0</v>
      </c>
      <c r="FA107" s="158">
        <v>0</v>
      </c>
      <c r="FB107" s="158">
        <v>0</v>
      </c>
      <c r="FC107" s="158">
        <v>0</v>
      </c>
      <c r="FD107" s="158">
        <v>0</v>
      </c>
      <c r="FE107" s="158">
        <v>0</v>
      </c>
      <c r="FF107" s="349">
        <v>0</v>
      </c>
      <c r="FG107" s="158">
        <v>0</v>
      </c>
      <c r="FH107" s="158">
        <v>1</v>
      </c>
      <c r="FI107" s="158">
        <v>3</v>
      </c>
      <c r="FJ107" s="158">
        <v>4</v>
      </c>
      <c r="FK107" s="158">
        <v>1</v>
      </c>
      <c r="FL107" s="158">
        <v>0</v>
      </c>
      <c r="FM107" s="158">
        <v>0</v>
      </c>
      <c r="FN107" s="158">
        <v>0</v>
      </c>
      <c r="FO107" s="349">
        <v>9</v>
      </c>
      <c r="FP107" s="158">
        <v>85</v>
      </c>
      <c r="FQ107" s="158">
        <v>97</v>
      </c>
      <c r="FR107" s="158">
        <v>56</v>
      </c>
      <c r="FS107" s="158">
        <v>24</v>
      </c>
      <c r="FT107" s="158">
        <v>19</v>
      </c>
      <c r="FU107" s="158">
        <v>8</v>
      </c>
      <c r="FV107" s="158">
        <v>3</v>
      </c>
      <c r="FW107" s="158">
        <v>1</v>
      </c>
      <c r="FX107" s="349">
        <v>293</v>
      </c>
      <c r="FY107" s="158">
        <v>9</v>
      </c>
      <c r="FZ107" s="158">
        <v>2741</v>
      </c>
      <c r="GA107" s="158">
        <v>5546</v>
      </c>
      <c r="GB107" s="158">
        <v>3443</v>
      </c>
      <c r="GC107" s="158">
        <v>2075</v>
      </c>
      <c r="GD107" s="158">
        <v>994</v>
      </c>
      <c r="GE107" s="158">
        <v>456</v>
      </c>
      <c r="GF107" s="158">
        <v>319</v>
      </c>
      <c r="GG107" s="158">
        <v>35</v>
      </c>
      <c r="GH107" s="349">
        <v>15618</v>
      </c>
      <c r="GI107" s="158">
        <v>2</v>
      </c>
      <c r="GJ107" s="158">
        <v>3253</v>
      </c>
      <c r="GK107" s="158">
        <v>3313</v>
      </c>
      <c r="GL107" s="158">
        <v>1326</v>
      </c>
      <c r="GM107" s="158">
        <v>681</v>
      </c>
      <c r="GN107" s="158">
        <v>268</v>
      </c>
      <c r="GO107" s="158">
        <v>119</v>
      </c>
      <c r="GP107" s="158">
        <v>82</v>
      </c>
      <c r="GQ107" s="158">
        <v>12</v>
      </c>
      <c r="GR107" s="349">
        <v>9056</v>
      </c>
      <c r="GS107" s="158">
        <v>10.5</v>
      </c>
      <c r="GT107" s="158">
        <v>5204.3999999999996</v>
      </c>
      <c r="GU107" s="158">
        <v>8035.85</v>
      </c>
      <c r="GV107" s="158">
        <v>4433.8500000000004</v>
      </c>
      <c r="GW107" s="158">
        <v>2581.0500000000002</v>
      </c>
      <c r="GX107" s="158">
        <v>1199.6500000000001</v>
      </c>
      <c r="GY107" s="158">
        <v>546.79999999999995</v>
      </c>
      <c r="GZ107" s="158">
        <v>381</v>
      </c>
      <c r="HA107" s="158">
        <v>43.95</v>
      </c>
      <c r="HB107" s="349">
        <v>22437.05</v>
      </c>
      <c r="HC107" s="395">
        <v>0</v>
      </c>
      <c r="HD107" s="396">
        <v>0.5</v>
      </c>
      <c r="HE107" s="396">
        <v>0</v>
      </c>
      <c r="HF107" s="396">
        <v>0</v>
      </c>
      <c r="HG107" s="396">
        <v>0</v>
      </c>
      <c r="HH107" s="396">
        <v>0</v>
      </c>
      <c r="HI107" s="396">
        <v>0</v>
      </c>
      <c r="HJ107" s="396">
        <v>0</v>
      </c>
      <c r="HK107" s="396">
        <v>0</v>
      </c>
      <c r="HL107" s="397">
        <v>0.5</v>
      </c>
      <c r="HM107" s="219">
        <v>5.8</v>
      </c>
      <c r="HN107" s="219">
        <v>3469.3</v>
      </c>
      <c r="HO107" s="219">
        <v>6250.1</v>
      </c>
      <c r="HP107" s="219">
        <v>3941.2</v>
      </c>
      <c r="HQ107" s="219">
        <v>2581.1</v>
      </c>
      <c r="HR107" s="219">
        <v>1466.2</v>
      </c>
      <c r="HS107" s="219">
        <v>789.8</v>
      </c>
      <c r="HT107" s="219">
        <v>635</v>
      </c>
      <c r="HU107" s="219">
        <v>87.9</v>
      </c>
      <c r="HV107" s="219">
        <v>19226.400000000001</v>
      </c>
      <c r="HW107" s="457">
        <v>0</v>
      </c>
      <c r="HX107" s="219">
        <v>19226.400000000001</v>
      </c>
      <c r="HY107" s="395">
        <v>10.5</v>
      </c>
      <c r="HZ107" s="219">
        <v>5204.3999999999996</v>
      </c>
      <c r="IA107" s="219">
        <v>8035.85</v>
      </c>
      <c r="IB107" s="219">
        <v>4433.8500000000004</v>
      </c>
      <c r="IC107" s="219">
        <v>2581.0500000000002</v>
      </c>
      <c r="ID107" s="219">
        <v>1199.6500000000001</v>
      </c>
      <c r="IE107" s="219">
        <v>546.79999999999995</v>
      </c>
      <c r="IF107" s="219">
        <v>381</v>
      </c>
      <c r="IG107" s="219">
        <v>43.95</v>
      </c>
      <c r="IH107" s="219">
        <v>22437.05</v>
      </c>
      <c r="II107" s="395">
        <v>0</v>
      </c>
      <c r="IJ107" s="219">
        <v>0.5</v>
      </c>
      <c r="IK107" s="219">
        <v>0</v>
      </c>
      <c r="IL107" s="219">
        <v>0</v>
      </c>
      <c r="IM107" s="219">
        <v>0</v>
      </c>
      <c r="IN107" s="219">
        <v>0</v>
      </c>
      <c r="IO107" s="219">
        <v>0</v>
      </c>
      <c r="IP107" s="219">
        <v>0</v>
      </c>
      <c r="IQ107" s="219">
        <v>0</v>
      </c>
      <c r="IR107" s="219">
        <v>0.5</v>
      </c>
      <c r="IS107" s="395">
        <v>3.15</v>
      </c>
      <c r="IT107" s="219">
        <v>1371.86</v>
      </c>
      <c r="IU107" s="219">
        <v>1019.3</v>
      </c>
      <c r="IV107" s="219">
        <v>329.04</v>
      </c>
      <c r="IW107" s="219">
        <v>95.53</v>
      </c>
      <c r="IX107" s="219">
        <v>23.7</v>
      </c>
      <c r="IY107" s="219">
        <v>8.3000000000000007</v>
      </c>
      <c r="IZ107" s="219">
        <v>1.84</v>
      </c>
      <c r="JA107" s="219">
        <v>0</v>
      </c>
      <c r="JB107" s="219">
        <v>2852.72</v>
      </c>
      <c r="JC107" s="395">
        <v>4.0999999999999996</v>
      </c>
      <c r="JD107" s="219">
        <v>2554.6999999999998</v>
      </c>
      <c r="JE107" s="219">
        <v>5457.3</v>
      </c>
      <c r="JF107" s="219">
        <v>3648.7</v>
      </c>
      <c r="JG107" s="219">
        <v>2485.5</v>
      </c>
      <c r="JH107" s="219">
        <v>1437.3</v>
      </c>
      <c r="JI107" s="219">
        <v>777.8</v>
      </c>
      <c r="JJ107" s="219">
        <v>631.9</v>
      </c>
      <c r="JK107" s="219">
        <v>87.9</v>
      </c>
      <c r="JL107" s="219">
        <v>17085.2</v>
      </c>
      <c r="JM107" s="457">
        <v>0</v>
      </c>
      <c r="JN107" s="397">
        <v>17085.2</v>
      </c>
      <c r="JP107" s="460"/>
      <c r="JQ107" s="460"/>
      <c r="JR107" s="460"/>
      <c r="JS107" s="460"/>
      <c r="JT107" s="460"/>
      <c r="JU107" s="460"/>
      <c r="JV107" s="460"/>
      <c r="JW107" s="460"/>
      <c r="JX107" s="460"/>
      <c r="JY107" s="460"/>
      <c r="KA107" s="460"/>
      <c r="KB107" s="460"/>
    </row>
    <row r="108" spans="1:288" x14ac:dyDescent="0.2">
      <c r="A108" s="215" t="s">
        <v>491</v>
      </c>
      <c r="B108" s="216" t="s">
        <v>285</v>
      </c>
      <c r="C108" s="217" t="s">
        <v>294</v>
      </c>
      <c r="D108" s="218" t="s">
        <v>490</v>
      </c>
      <c r="E108" s="158">
        <v>6670</v>
      </c>
      <c r="F108" s="158">
        <v>9630</v>
      </c>
      <c r="G108" s="158">
        <v>8289</v>
      </c>
      <c r="H108" s="158">
        <v>5517</v>
      </c>
      <c r="I108" s="158">
        <v>3997</v>
      </c>
      <c r="J108" s="158">
        <v>1932</v>
      </c>
      <c r="K108" s="158">
        <v>960</v>
      </c>
      <c r="L108" s="158">
        <v>73</v>
      </c>
      <c r="M108" s="349">
        <v>37068</v>
      </c>
      <c r="N108" s="158">
        <v>270</v>
      </c>
      <c r="O108" s="158">
        <v>103</v>
      </c>
      <c r="P108" s="158">
        <v>209</v>
      </c>
      <c r="Q108" s="158">
        <v>62</v>
      </c>
      <c r="R108" s="158">
        <v>34</v>
      </c>
      <c r="S108" s="158">
        <v>20</v>
      </c>
      <c r="T108" s="158">
        <v>10</v>
      </c>
      <c r="U108" s="158">
        <v>2</v>
      </c>
      <c r="V108" s="349">
        <v>710</v>
      </c>
      <c r="W108" s="158">
        <v>0</v>
      </c>
      <c r="X108" s="158">
        <v>0</v>
      </c>
      <c r="Y108" s="158">
        <v>0</v>
      </c>
      <c r="Z108" s="158">
        <v>0</v>
      </c>
      <c r="AA108" s="158">
        <v>0</v>
      </c>
      <c r="AB108" s="158">
        <v>0</v>
      </c>
      <c r="AC108" s="158">
        <v>0</v>
      </c>
      <c r="AD108" s="158">
        <v>0</v>
      </c>
      <c r="AE108" s="349">
        <v>0</v>
      </c>
      <c r="AF108" s="158">
        <v>6400</v>
      </c>
      <c r="AG108" s="158">
        <v>9527</v>
      </c>
      <c r="AH108" s="158">
        <v>8080</v>
      </c>
      <c r="AI108" s="158">
        <v>5455</v>
      </c>
      <c r="AJ108" s="158">
        <v>3963</v>
      </c>
      <c r="AK108" s="158">
        <v>1912</v>
      </c>
      <c r="AL108" s="158">
        <v>950</v>
      </c>
      <c r="AM108" s="158">
        <v>71</v>
      </c>
      <c r="AN108" s="349">
        <v>36358</v>
      </c>
      <c r="AO108" s="158">
        <v>16</v>
      </c>
      <c r="AP108" s="158">
        <v>36</v>
      </c>
      <c r="AQ108" s="158">
        <v>57</v>
      </c>
      <c r="AR108" s="158">
        <v>57</v>
      </c>
      <c r="AS108" s="158">
        <v>33</v>
      </c>
      <c r="AT108" s="158">
        <v>18</v>
      </c>
      <c r="AU108" s="158">
        <v>25</v>
      </c>
      <c r="AV108" s="158">
        <v>2</v>
      </c>
      <c r="AW108" s="349">
        <v>244</v>
      </c>
      <c r="AX108" s="158">
        <v>16</v>
      </c>
      <c r="AY108" s="158">
        <v>36</v>
      </c>
      <c r="AZ108" s="158">
        <v>57</v>
      </c>
      <c r="BA108" s="158">
        <v>57</v>
      </c>
      <c r="BB108" s="158">
        <v>33</v>
      </c>
      <c r="BC108" s="158">
        <v>18</v>
      </c>
      <c r="BD108" s="158">
        <v>25</v>
      </c>
      <c r="BE108" s="158">
        <v>2</v>
      </c>
      <c r="BF108" s="158">
        <v>0</v>
      </c>
      <c r="BG108" s="349">
        <v>244</v>
      </c>
      <c r="BH108" s="158">
        <v>16</v>
      </c>
      <c r="BI108" s="158">
        <v>6420</v>
      </c>
      <c r="BJ108" s="158">
        <v>9548</v>
      </c>
      <c r="BK108" s="158">
        <v>8080</v>
      </c>
      <c r="BL108" s="158">
        <v>5431</v>
      </c>
      <c r="BM108" s="158">
        <v>3948</v>
      </c>
      <c r="BN108" s="158">
        <v>1919</v>
      </c>
      <c r="BO108" s="158">
        <v>927</v>
      </c>
      <c r="BP108" s="158">
        <v>69</v>
      </c>
      <c r="BQ108" s="349">
        <v>36358</v>
      </c>
      <c r="BR108" s="158">
        <v>4</v>
      </c>
      <c r="BS108" s="158">
        <v>3280</v>
      </c>
      <c r="BT108" s="158">
        <v>3045</v>
      </c>
      <c r="BU108" s="158">
        <v>2108</v>
      </c>
      <c r="BV108" s="158">
        <v>1162</v>
      </c>
      <c r="BW108" s="158">
        <v>672</v>
      </c>
      <c r="BX108" s="158">
        <v>261</v>
      </c>
      <c r="BY108" s="158">
        <v>123</v>
      </c>
      <c r="BZ108" s="158">
        <v>4</v>
      </c>
      <c r="CA108" s="349">
        <v>10659</v>
      </c>
      <c r="CB108" s="158">
        <v>0</v>
      </c>
      <c r="CC108" s="158">
        <v>47</v>
      </c>
      <c r="CD108" s="158">
        <v>86</v>
      </c>
      <c r="CE108" s="158">
        <v>72</v>
      </c>
      <c r="CF108" s="158">
        <v>39</v>
      </c>
      <c r="CG108" s="158">
        <v>21</v>
      </c>
      <c r="CH108" s="158">
        <v>12</v>
      </c>
      <c r="CI108" s="158">
        <v>3</v>
      </c>
      <c r="CJ108" s="158">
        <v>0</v>
      </c>
      <c r="CK108" s="349">
        <v>280</v>
      </c>
      <c r="CL108" s="158">
        <v>0</v>
      </c>
      <c r="CM108" s="158">
        <v>7</v>
      </c>
      <c r="CN108" s="158">
        <v>12</v>
      </c>
      <c r="CO108" s="158">
        <v>10</v>
      </c>
      <c r="CP108" s="158">
        <v>10</v>
      </c>
      <c r="CQ108" s="158">
        <v>11</v>
      </c>
      <c r="CR108" s="158">
        <v>13</v>
      </c>
      <c r="CS108" s="158">
        <v>9</v>
      </c>
      <c r="CT108" s="158">
        <v>4</v>
      </c>
      <c r="CU108" s="349">
        <v>76</v>
      </c>
      <c r="CV108" s="158">
        <v>48</v>
      </c>
      <c r="CW108" s="158">
        <v>52</v>
      </c>
      <c r="CX108" s="158">
        <v>59</v>
      </c>
      <c r="CY108" s="158">
        <v>56</v>
      </c>
      <c r="CZ108" s="158">
        <v>33</v>
      </c>
      <c r="DA108" s="158">
        <v>15</v>
      </c>
      <c r="DB108" s="158">
        <v>11</v>
      </c>
      <c r="DC108" s="158">
        <v>3</v>
      </c>
      <c r="DD108" s="349">
        <v>277</v>
      </c>
      <c r="DE108" s="158">
        <v>0</v>
      </c>
      <c r="DF108" s="158">
        <v>0</v>
      </c>
      <c r="DG108" s="158">
        <v>0</v>
      </c>
      <c r="DH108" s="158">
        <v>0</v>
      </c>
      <c r="DI108" s="158">
        <v>0</v>
      </c>
      <c r="DJ108" s="158">
        <v>0</v>
      </c>
      <c r="DK108" s="158">
        <v>0</v>
      </c>
      <c r="DL108" s="158">
        <v>0</v>
      </c>
      <c r="DM108" s="349">
        <v>0</v>
      </c>
      <c r="DN108" s="158">
        <v>246</v>
      </c>
      <c r="DO108" s="158">
        <v>254</v>
      </c>
      <c r="DP108" s="158">
        <v>188</v>
      </c>
      <c r="DQ108" s="158">
        <v>136</v>
      </c>
      <c r="DR108" s="158">
        <v>60</v>
      </c>
      <c r="DS108" s="158">
        <v>29</v>
      </c>
      <c r="DT108" s="158">
        <v>12</v>
      </c>
      <c r="DU108" s="158">
        <v>1</v>
      </c>
      <c r="DV108" s="349">
        <v>926</v>
      </c>
      <c r="DW108" s="158">
        <v>0</v>
      </c>
      <c r="DX108" s="158">
        <v>0</v>
      </c>
      <c r="DY108" s="158">
        <v>0</v>
      </c>
      <c r="DZ108" s="158">
        <v>0</v>
      </c>
      <c r="EA108" s="158">
        <v>0</v>
      </c>
      <c r="EB108" s="158">
        <v>0</v>
      </c>
      <c r="EC108" s="158">
        <v>0</v>
      </c>
      <c r="ED108" s="158">
        <v>0</v>
      </c>
      <c r="EE108" s="349">
        <v>0</v>
      </c>
      <c r="EF108" s="158">
        <v>246</v>
      </c>
      <c r="EG108" s="158">
        <v>254</v>
      </c>
      <c r="EH108" s="158">
        <v>188</v>
      </c>
      <c r="EI108" s="158">
        <v>136</v>
      </c>
      <c r="EJ108" s="158">
        <v>60</v>
      </c>
      <c r="EK108" s="158">
        <v>29</v>
      </c>
      <c r="EL108" s="158">
        <v>12</v>
      </c>
      <c r="EM108" s="158">
        <v>1</v>
      </c>
      <c r="EN108" s="349">
        <v>926</v>
      </c>
      <c r="EO108" s="158">
        <v>147</v>
      </c>
      <c r="EP108" s="158">
        <v>138</v>
      </c>
      <c r="EQ108" s="158">
        <v>116</v>
      </c>
      <c r="ER108" s="158">
        <v>78</v>
      </c>
      <c r="ES108" s="158">
        <v>40</v>
      </c>
      <c r="ET108" s="158">
        <v>22</v>
      </c>
      <c r="EU108" s="158">
        <v>10</v>
      </c>
      <c r="EV108" s="158">
        <v>0</v>
      </c>
      <c r="EW108" s="349">
        <v>551</v>
      </c>
      <c r="EX108" s="158">
        <v>0</v>
      </c>
      <c r="EY108" s="158">
        <v>0</v>
      </c>
      <c r="EZ108" s="158">
        <v>0</v>
      </c>
      <c r="FA108" s="158">
        <v>0</v>
      </c>
      <c r="FB108" s="158">
        <v>0</v>
      </c>
      <c r="FC108" s="158">
        <v>0</v>
      </c>
      <c r="FD108" s="158">
        <v>0</v>
      </c>
      <c r="FE108" s="158">
        <v>0</v>
      </c>
      <c r="FF108" s="349">
        <v>0</v>
      </c>
      <c r="FG108" s="158">
        <v>0</v>
      </c>
      <c r="FH108" s="158">
        <v>0</v>
      </c>
      <c r="FI108" s="158">
        <v>1</v>
      </c>
      <c r="FJ108" s="158">
        <v>0</v>
      </c>
      <c r="FK108" s="158">
        <v>0</v>
      </c>
      <c r="FL108" s="158">
        <v>0</v>
      </c>
      <c r="FM108" s="158">
        <v>0</v>
      </c>
      <c r="FN108" s="158">
        <v>0</v>
      </c>
      <c r="FO108" s="349">
        <v>1</v>
      </c>
      <c r="FP108" s="158">
        <v>147</v>
      </c>
      <c r="FQ108" s="158">
        <v>138</v>
      </c>
      <c r="FR108" s="158">
        <v>115</v>
      </c>
      <c r="FS108" s="158">
        <v>78</v>
      </c>
      <c r="FT108" s="158">
        <v>40</v>
      </c>
      <c r="FU108" s="158">
        <v>22</v>
      </c>
      <c r="FV108" s="158">
        <v>10</v>
      </c>
      <c r="FW108" s="158">
        <v>0</v>
      </c>
      <c r="FX108" s="349">
        <v>550</v>
      </c>
      <c r="FY108" s="158">
        <v>12</v>
      </c>
      <c r="FZ108" s="158">
        <v>2840</v>
      </c>
      <c r="GA108" s="158">
        <v>6150</v>
      </c>
      <c r="GB108" s="158">
        <v>5702</v>
      </c>
      <c r="GC108" s="158">
        <v>4082</v>
      </c>
      <c r="GD108" s="158">
        <v>3183</v>
      </c>
      <c r="GE108" s="158">
        <v>1604</v>
      </c>
      <c r="GF108" s="158">
        <v>779</v>
      </c>
      <c r="GG108" s="158">
        <v>60</v>
      </c>
      <c r="GH108" s="349">
        <v>24412</v>
      </c>
      <c r="GI108" s="158">
        <v>4</v>
      </c>
      <c r="GJ108" s="158">
        <v>3580</v>
      </c>
      <c r="GK108" s="158">
        <v>3398</v>
      </c>
      <c r="GL108" s="158">
        <v>2378</v>
      </c>
      <c r="GM108" s="158">
        <v>1349</v>
      </c>
      <c r="GN108" s="158">
        <v>765</v>
      </c>
      <c r="GO108" s="158">
        <v>315</v>
      </c>
      <c r="GP108" s="158">
        <v>148</v>
      </c>
      <c r="GQ108" s="158">
        <v>9</v>
      </c>
      <c r="GR108" s="349">
        <v>11946</v>
      </c>
      <c r="GS108" s="158">
        <v>15</v>
      </c>
      <c r="GT108" s="158">
        <v>5500.75</v>
      </c>
      <c r="GU108" s="158">
        <v>8674.25</v>
      </c>
      <c r="GV108" s="158">
        <v>7472.5</v>
      </c>
      <c r="GW108" s="158">
        <v>5083.25</v>
      </c>
      <c r="GX108" s="158">
        <v>3748.5</v>
      </c>
      <c r="GY108" s="158">
        <v>1834.75</v>
      </c>
      <c r="GZ108" s="158">
        <v>887.5</v>
      </c>
      <c r="HA108" s="158">
        <v>65.75</v>
      </c>
      <c r="HB108" s="349">
        <v>33282.25</v>
      </c>
      <c r="HC108" s="395">
        <v>0</v>
      </c>
      <c r="HD108" s="396">
        <v>5.5</v>
      </c>
      <c r="HE108" s="396">
        <v>0.88</v>
      </c>
      <c r="HF108" s="396">
        <v>0</v>
      </c>
      <c r="HG108" s="396">
        <v>0</v>
      </c>
      <c r="HH108" s="396">
        <v>0</v>
      </c>
      <c r="HI108" s="396">
        <v>0</v>
      </c>
      <c r="HJ108" s="396">
        <v>0</v>
      </c>
      <c r="HK108" s="396">
        <v>0</v>
      </c>
      <c r="HL108" s="397">
        <v>6.38</v>
      </c>
      <c r="HM108" s="219">
        <v>8.3000000000000007</v>
      </c>
      <c r="HN108" s="219">
        <v>3663.5</v>
      </c>
      <c r="HO108" s="219">
        <v>6746</v>
      </c>
      <c r="HP108" s="219">
        <v>6642.2</v>
      </c>
      <c r="HQ108" s="219">
        <v>5083.3</v>
      </c>
      <c r="HR108" s="219">
        <v>4581.5</v>
      </c>
      <c r="HS108" s="219">
        <v>2650.2</v>
      </c>
      <c r="HT108" s="219">
        <v>1479.2</v>
      </c>
      <c r="HU108" s="219">
        <v>131.5</v>
      </c>
      <c r="HV108" s="219">
        <v>30985.7</v>
      </c>
      <c r="HW108" s="457">
        <v>171.3</v>
      </c>
      <c r="HX108" s="219">
        <v>31157</v>
      </c>
      <c r="HY108" s="395">
        <v>15</v>
      </c>
      <c r="HZ108" s="219">
        <v>5500.75</v>
      </c>
      <c r="IA108" s="219">
        <v>8674.25</v>
      </c>
      <c r="IB108" s="219">
        <v>7472.5</v>
      </c>
      <c r="IC108" s="219">
        <v>5083.25</v>
      </c>
      <c r="ID108" s="219">
        <v>3748.5</v>
      </c>
      <c r="IE108" s="219">
        <v>1834.75</v>
      </c>
      <c r="IF108" s="219">
        <v>887.5</v>
      </c>
      <c r="IG108" s="219">
        <v>65.75</v>
      </c>
      <c r="IH108" s="219">
        <v>33282.25</v>
      </c>
      <c r="II108" s="395">
        <v>0</v>
      </c>
      <c r="IJ108" s="219">
        <v>5.5</v>
      </c>
      <c r="IK108" s="219">
        <v>0.88</v>
      </c>
      <c r="IL108" s="219">
        <v>0</v>
      </c>
      <c r="IM108" s="219">
        <v>0</v>
      </c>
      <c r="IN108" s="219">
        <v>0</v>
      </c>
      <c r="IO108" s="219">
        <v>0</v>
      </c>
      <c r="IP108" s="219">
        <v>0</v>
      </c>
      <c r="IQ108" s="219">
        <v>0</v>
      </c>
      <c r="IR108" s="219">
        <v>6.38</v>
      </c>
      <c r="IS108" s="395">
        <v>6.3</v>
      </c>
      <c r="IT108" s="219">
        <v>1943.77</v>
      </c>
      <c r="IU108" s="219">
        <v>1691.56</v>
      </c>
      <c r="IV108" s="219">
        <v>712.9</v>
      </c>
      <c r="IW108" s="219">
        <v>258.3</v>
      </c>
      <c r="IX108" s="219">
        <v>136.6</v>
      </c>
      <c r="IY108" s="219">
        <v>40.56</v>
      </c>
      <c r="IZ108" s="219">
        <v>13.68</v>
      </c>
      <c r="JA108" s="219">
        <v>0.47</v>
      </c>
      <c r="JB108" s="219">
        <v>4804.1400000000003</v>
      </c>
      <c r="JC108" s="395">
        <v>4.8</v>
      </c>
      <c r="JD108" s="219">
        <v>2367.6999999999998</v>
      </c>
      <c r="JE108" s="219">
        <v>5430.3</v>
      </c>
      <c r="JF108" s="219">
        <v>6008.5</v>
      </c>
      <c r="JG108" s="219">
        <v>4825</v>
      </c>
      <c r="JH108" s="219">
        <v>4414.5</v>
      </c>
      <c r="JI108" s="219">
        <v>2591.6</v>
      </c>
      <c r="JJ108" s="219">
        <v>1456.4</v>
      </c>
      <c r="JK108" s="219">
        <v>130.6</v>
      </c>
      <c r="JL108" s="219">
        <v>27229.4</v>
      </c>
      <c r="JM108" s="457">
        <v>171.3</v>
      </c>
      <c r="JN108" s="397">
        <v>27400.7</v>
      </c>
      <c r="JP108" s="460"/>
      <c r="JQ108" s="460"/>
      <c r="JR108" s="460"/>
      <c r="JS108" s="460"/>
      <c r="JT108" s="460"/>
      <c r="JU108" s="460"/>
      <c r="JV108" s="460"/>
      <c r="JW108" s="460"/>
      <c r="JX108" s="460"/>
      <c r="JY108" s="460"/>
      <c r="KA108" s="460"/>
      <c r="KB108" s="460"/>
    </row>
    <row r="109" spans="1:288" x14ac:dyDescent="0.2">
      <c r="A109" s="215" t="s">
        <v>493</v>
      </c>
      <c r="B109" s="216" t="s">
        <v>285</v>
      </c>
      <c r="C109" s="217" t="s">
        <v>287</v>
      </c>
      <c r="D109" s="218" t="s">
        <v>492</v>
      </c>
      <c r="E109" s="158">
        <v>6925</v>
      </c>
      <c r="F109" s="158">
        <v>6260</v>
      </c>
      <c r="G109" s="158">
        <v>8672</v>
      </c>
      <c r="H109" s="158">
        <v>6871</v>
      </c>
      <c r="I109" s="158">
        <v>4521</v>
      </c>
      <c r="J109" s="158">
        <v>2450</v>
      </c>
      <c r="K109" s="158">
        <v>1533</v>
      </c>
      <c r="L109" s="158">
        <v>115</v>
      </c>
      <c r="M109" s="349">
        <v>37347</v>
      </c>
      <c r="N109" s="158">
        <v>255</v>
      </c>
      <c r="O109" s="158">
        <v>271</v>
      </c>
      <c r="P109" s="158">
        <v>124</v>
      </c>
      <c r="Q109" s="158">
        <v>112</v>
      </c>
      <c r="R109" s="158">
        <v>47</v>
      </c>
      <c r="S109" s="158">
        <v>30</v>
      </c>
      <c r="T109" s="158">
        <v>15</v>
      </c>
      <c r="U109" s="158">
        <v>1</v>
      </c>
      <c r="V109" s="349">
        <v>855</v>
      </c>
      <c r="W109" s="158">
        <v>0</v>
      </c>
      <c r="X109" s="158">
        <v>1</v>
      </c>
      <c r="Y109" s="158">
        <v>0</v>
      </c>
      <c r="Z109" s="158">
        <v>0</v>
      </c>
      <c r="AA109" s="158">
        <v>0</v>
      </c>
      <c r="AB109" s="158">
        <v>0</v>
      </c>
      <c r="AC109" s="158">
        <v>0</v>
      </c>
      <c r="AD109" s="158">
        <v>0</v>
      </c>
      <c r="AE109" s="349">
        <v>1</v>
      </c>
      <c r="AF109" s="158">
        <v>6670</v>
      </c>
      <c r="AG109" s="158">
        <v>5988</v>
      </c>
      <c r="AH109" s="158">
        <v>8548</v>
      </c>
      <c r="AI109" s="158">
        <v>6759</v>
      </c>
      <c r="AJ109" s="158">
        <v>4474</v>
      </c>
      <c r="AK109" s="158">
        <v>2420</v>
      </c>
      <c r="AL109" s="158">
        <v>1518</v>
      </c>
      <c r="AM109" s="158">
        <v>114</v>
      </c>
      <c r="AN109" s="349">
        <v>36491</v>
      </c>
      <c r="AO109" s="158">
        <v>20</v>
      </c>
      <c r="AP109" s="158">
        <v>28</v>
      </c>
      <c r="AQ109" s="158">
        <v>67</v>
      </c>
      <c r="AR109" s="158">
        <v>70</v>
      </c>
      <c r="AS109" s="158">
        <v>45</v>
      </c>
      <c r="AT109" s="158">
        <v>44</v>
      </c>
      <c r="AU109" s="158">
        <v>43</v>
      </c>
      <c r="AV109" s="158">
        <v>10</v>
      </c>
      <c r="AW109" s="349">
        <v>327</v>
      </c>
      <c r="AX109" s="158">
        <v>20</v>
      </c>
      <c r="AY109" s="158">
        <v>28</v>
      </c>
      <c r="AZ109" s="158">
        <v>67</v>
      </c>
      <c r="BA109" s="158">
        <v>70</v>
      </c>
      <c r="BB109" s="158">
        <v>45</v>
      </c>
      <c r="BC109" s="158">
        <v>44</v>
      </c>
      <c r="BD109" s="158">
        <v>43</v>
      </c>
      <c r="BE109" s="158">
        <v>10</v>
      </c>
      <c r="BF109" s="158">
        <v>0</v>
      </c>
      <c r="BG109" s="349">
        <v>327</v>
      </c>
      <c r="BH109" s="158">
        <v>20</v>
      </c>
      <c r="BI109" s="158">
        <v>6678</v>
      </c>
      <c r="BJ109" s="158">
        <v>6027</v>
      </c>
      <c r="BK109" s="158">
        <v>8551</v>
      </c>
      <c r="BL109" s="158">
        <v>6734</v>
      </c>
      <c r="BM109" s="158">
        <v>4473</v>
      </c>
      <c r="BN109" s="158">
        <v>2419</v>
      </c>
      <c r="BO109" s="158">
        <v>1485</v>
      </c>
      <c r="BP109" s="158">
        <v>104</v>
      </c>
      <c r="BQ109" s="349">
        <v>36491</v>
      </c>
      <c r="BR109" s="158">
        <v>6</v>
      </c>
      <c r="BS109" s="158">
        <v>3796</v>
      </c>
      <c r="BT109" s="158">
        <v>2521</v>
      </c>
      <c r="BU109" s="158">
        <v>3075</v>
      </c>
      <c r="BV109" s="158">
        <v>2035</v>
      </c>
      <c r="BW109" s="158">
        <v>1023</v>
      </c>
      <c r="BX109" s="158">
        <v>456</v>
      </c>
      <c r="BY109" s="158">
        <v>210</v>
      </c>
      <c r="BZ109" s="158">
        <v>15</v>
      </c>
      <c r="CA109" s="349">
        <v>13137</v>
      </c>
      <c r="CB109" s="158">
        <v>1</v>
      </c>
      <c r="CC109" s="158">
        <v>41</v>
      </c>
      <c r="CD109" s="158">
        <v>63</v>
      </c>
      <c r="CE109" s="158">
        <v>87</v>
      </c>
      <c r="CF109" s="158">
        <v>61</v>
      </c>
      <c r="CG109" s="158">
        <v>46</v>
      </c>
      <c r="CH109" s="158">
        <v>23</v>
      </c>
      <c r="CI109" s="158">
        <v>10</v>
      </c>
      <c r="CJ109" s="158">
        <v>1</v>
      </c>
      <c r="CK109" s="349">
        <v>333</v>
      </c>
      <c r="CL109" s="158">
        <v>0</v>
      </c>
      <c r="CM109" s="158">
        <v>2</v>
      </c>
      <c r="CN109" s="158">
        <v>10</v>
      </c>
      <c r="CO109" s="158">
        <v>9</v>
      </c>
      <c r="CP109" s="158">
        <v>13</v>
      </c>
      <c r="CQ109" s="158">
        <v>17</v>
      </c>
      <c r="CR109" s="158">
        <v>24</v>
      </c>
      <c r="CS109" s="158">
        <v>12</v>
      </c>
      <c r="CT109" s="158">
        <v>3</v>
      </c>
      <c r="CU109" s="349">
        <v>90</v>
      </c>
      <c r="CV109" s="158">
        <v>112</v>
      </c>
      <c r="CW109" s="158">
        <v>104</v>
      </c>
      <c r="CX109" s="158">
        <v>139</v>
      </c>
      <c r="CY109" s="158">
        <v>101</v>
      </c>
      <c r="CZ109" s="158">
        <v>95</v>
      </c>
      <c r="DA109" s="158">
        <v>63</v>
      </c>
      <c r="DB109" s="158">
        <v>35</v>
      </c>
      <c r="DC109" s="158">
        <v>3</v>
      </c>
      <c r="DD109" s="349">
        <v>652</v>
      </c>
      <c r="DE109" s="158">
        <v>88</v>
      </c>
      <c r="DF109" s="158">
        <v>55</v>
      </c>
      <c r="DG109" s="158">
        <v>66</v>
      </c>
      <c r="DH109" s="158">
        <v>34</v>
      </c>
      <c r="DI109" s="158">
        <v>19</v>
      </c>
      <c r="DJ109" s="158">
        <v>11</v>
      </c>
      <c r="DK109" s="158">
        <v>3</v>
      </c>
      <c r="DL109" s="158">
        <v>1</v>
      </c>
      <c r="DM109" s="349">
        <v>277</v>
      </c>
      <c r="DN109" s="158">
        <v>333</v>
      </c>
      <c r="DO109" s="158">
        <v>186</v>
      </c>
      <c r="DP109" s="158">
        <v>175</v>
      </c>
      <c r="DQ109" s="158">
        <v>108</v>
      </c>
      <c r="DR109" s="158">
        <v>56</v>
      </c>
      <c r="DS109" s="158">
        <v>38</v>
      </c>
      <c r="DT109" s="158">
        <v>27</v>
      </c>
      <c r="DU109" s="158">
        <v>1</v>
      </c>
      <c r="DV109" s="349">
        <v>924</v>
      </c>
      <c r="DW109" s="158">
        <v>49</v>
      </c>
      <c r="DX109" s="158">
        <v>26</v>
      </c>
      <c r="DY109" s="158">
        <v>22</v>
      </c>
      <c r="DZ109" s="158">
        <v>17</v>
      </c>
      <c r="EA109" s="158">
        <v>5</v>
      </c>
      <c r="EB109" s="158">
        <v>4</v>
      </c>
      <c r="EC109" s="158">
        <v>3</v>
      </c>
      <c r="ED109" s="158">
        <v>0</v>
      </c>
      <c r="EE109" s="349">
        <v>126</v>
      </c>
      <c r="EF109" s="158">
        <v>470</v>
      </c>
      <c r="EG109" s="158">
        <v>267</v>
      </c>
      <c r="EH109" s="158">
        <v>263</v>
      </c>
      <c r="EI109" s="158">
        <v>159</v>
      </c>
      <c r="EJ109" s="158">
        <v>80</v>
      </c>
      <c r="EK109" s="158">
        <v>53</v>
      </c>
      <c r="EL109" s="158">
        <v>33</v>
      </c>
      <c r="EM109" s="158">
        <v>2</v>
      </c>
      <c r="EN109" s="349">
        <v>1327</v>
      </c>
      <c r="EO109" s="158">
        <v>193</v>
      </c>
      <c r="EP109" s="158">
        <v>118</v>
      </c>
      <c r="EQ109" s="158">
        <v>131</v>
      </c>
      <c r="ER109" s="158">
        <v>79</v>
      </c>
      <c r="ES109" s="158">
        <v>41</v>
      </c>
      <c r="ET109" s="158">
        <v>33</v>
      </c>
      <c r="EU109" s="158">
        <v>14</v>
      </c>
      <c r="EV109" s="158">
        <v>2</v>
      </c>
      <c r="EW109" s="349">
        <v>611</v>
      </c>
      <c r="EX109" s="158">
        <v>0</v>
      </c>
      <c r="EY109" s="158">
        <v>0</v>
      </c>
      <c r="EZ109" s="158">
        <v>0</v>
      </c>
      <c r="FA109" s="158">
        <v>0</v>
      </c>
      <c r="FB109" s="158">
        <v>0</v>
      </c>
      <c r="FC109" s="158">
        <v>0</v>
      </c>
      <c r="FD109" s="158">
        <v>0</v>
      </c>
      <c r="FE109" s="158">
        <v>0</v>
      </c>
      <c r="FF109" s="349">
        <v>0</v>
      </c>
      <c r="FG109" s="158">
        <v>25</v>
      </c>
      <c r="FH109" s="158">
        <v>22</v>
      </c>
      <c r="FI109" s="158">
        <v>19</v>
      </c>
      <c r="FJ109" s="158">
        <v>16</v>
      </c>
      <c r="FK109" s="158">
        <v>9</v>
      </c>
      <c r="FL109" s="158">
        <v>9</v>
      </c>
      <c r="FM109" s="158">
        <v>4</v>
      </c>
      <c r="FN109" s="158">
        <v>1</v>
      </c>
      <c r="FO109" s="349">
        <v>105</v>
      </c>
      <c r="FP109" s="158">
        <v>168</v>
      </c>
      <c r="FQ109" s="158">
        <v>96</v>
      </c>
      <c r="FR109" s="158">
        <v>112</v>
      </c>
      <c r="FS109" s="158">
        <v>63</v>
      </c>
      <c r="FT109" s="158">
        <v>32</v>
      </c>
      <c r="FU109" s="158">
        <v>24</v>
      </c>
      <c r="FV109" s="158">
        <v>10</v>
      </c>
      <c r="FW109" s="158">
        <v>1</v>
      </c>
      <c r="FX109" s="349">
        <v>506</v>
      </c>
      <c r="FY109" s="158">
        <v>13</v>
      </c>
      <c r="FZ109" s="158">
        <v>2457</v>
      </c>
      <c r="GA109" s="158">
        <v>3218</v>
      </c>
      <c r="GB109" s="158">
        <v>5181</v>
      </c>
      <c r="GC109" s="158">
        <v>4499</v>
      </c>
      <c r="GD109" s="158">
        <v>3326</v>
      </c>
      <c r="GE109" s="158">
        <v>1874</v>
      </c>
      <c r="GF109" s="158">
        <v>1223</v>
      </c>
      <c r="GG109" s="158">
        <v>84</v>
      </c>
      <c r="GH109" s="349">
        <v>21875</v>
      </c>
      <c r="GI109" s="158">
        <v>7</v>
      </c>
      <c r="GJ109" s="158">
        <v>4221</v>
      </c>
      <c r="GK109" s="158">
        <v>2809</v>
      </c>
      <c r="GL109" s="158">
        <v>3370</v>
      </c>
      <c r="GM109" s="158">
        <v>2235</v>
      </c>
      <c r="GN109" s="158">
        <v>1147</v>
      </c>
      <c r="GO109" s="158">
        <v>545</v>
      </c>
      <c r="GP109" s="158">
        <v>262</v>
      </c>
      <c r="GQ109" s="158">
        <v>20</v>
      </c>
      <c r="GR109" s="349">
        <v>14616</v>
      </c>
      <c r="GS109" s="158">
        <v>18.25</v>
      </c>
      <c r="GT109" s="158">
        <v>5409.25</v>
      </c>
      <c r="GU109" s="158">
        <v>5201.5</v>
      </c>
      <c r="GV109" s="158">
        <v>7591</v>
      </c>
      <c r="GW109" s="158">
        <v>6103.5</v>
      </c>
      <c r="GX109" s="158">
        <v>4143.75</v>
      </c>
      <c r="GY109" s="158">
        <v>2251.25</v>
      </c>
      <c r="GZ109" s="158">
        <v>1398.5</v>
      </c>
      <c r="HA109" s="158">
        <v>97.5</v>
      </c>
      <c r="HB109" s="349">
        <v>32214.5</v>
      </c>
      <c r="HC109" s="395">
        <v>0</v>
      </c>
      <c r="HD109" s="396">
        <v>1.63</v>
      </c>
      <c r="HE109" s="396">
        <v>0.88</v>
      </c>
      <c r="HF109" s="396">
        <v>0</v>
      </c>
      <c r="HG109" s="396">
        <v>0</v>
      </c>
      <c r="HH109" s="396">
        <v>0</v>
      </c>
      <c r="HI109" s="396">
        <v>0</v>
      </c>
      <c r="HJ109" s="396">
        <v>0</v>
      </c>
      <c r="HK109" s="396">
        <v>0</v>
      </c>
      <c r="HL109" s="397">
        <v>2.5099999999999998</v>
      </c>
      <c r="HM109" s="219">
        <v>10.1</v>
      </c>
      <c r="HN109" s="219">
        <v>3605.1</v>
      </c>
      <c r="HO109" s="219">
        <v>4044.9</v>
      </c>
      <c r="HP109" s="219">
        <v>6747.6</v>
      </c>
      <c r="HQ109" s="219">
        <v>6103.5</v>
      </c>
      <c r="HR109" s="219">
        <v>5064.6000000000004</v>
      </c>
      <c r="HS109" s="219">
        <v>3251.8</v>
      </c>
      <c r="HT109" s="219">
        <v>2330.8000000000002</v>
      </c>
      <c r="HU109" s="219">
        <v>195</v>
      </c>
      <c r="HV109" s="219">
        <v>31353.4</v>
      </c>
      <c r="HW109" s="457">
        <v>170</v>
      </c>
      <c r="HX109" s="219">
        <v>31523.4</v>
      </c>
      <c r="HY109" s="395">
        <v>18.25</v>
      </c>
      <c r="HZ109" s="219">
        <v>5409.25</v>
      </c>
      <c r="IA109" s="219">
        <v>5201.5</v>
      </c>
      <c r="IB109" s="219">
        <v>7591</v>
      </c>
      <c r="IC109" s="219">
        <v>6103.5</v>
      </c>
      <c r="ID109" s="219">
        <v>4143.75</v>
      </c>
      <c r="IE109" s="219">
        <v>2251.25</v>
      </c>
      <c r="IF109" s="219">
        <v>1398.5</v>
      </c>
      <c r="IG109" s="219">
        <v>97.5</v>
      </c>
      <c r="IH109" s="219">
        <v>32214.5</v>
      </c>
      <c r="II109" s="395">
        <v>0</v>
      </c>
      <c r="IJ109" s="219">
        <v>1.63</v>
      </c>
      <c r="IK109" s="219">
        <v>0.88</v>
      </c>
      <c r="IL109" s="219">
        <v>0</v>
      </c>
      <c r="IM109" s="219">
        <v>0</v>
      </c>
      <c r="IN109" s="219">
        <v>0</v>
      </c>
      <c r="IO109" s="219">
        <v>0</v>
      </c>
      <c r="IP109" s="219">
        <v>0</v>
      </c>
      <c r="IQ109" s="219">
        <v>0</v>
      </c>
      <c r="IR109" s="219">
        <v>2.5099999999999998</v>
      </c>
      <c r="IS109" s="395">
        <v>7.32</v>
      </c>
      <c r="IT109" s="219">
        <v>1625.03</v>
      </c>
      <c r="IU109" s="219">
        <v>877.23</v>
      </c>
      <c r="IV109" s="219">
        <v>697.9</v>
      </c>
      <c r="IW109" s="219">
        <v>333.07</v>
      </c>
      <c r="IX109" s="219">
        <v>127.17</v>
      </c>
      <c r="IY109" s="219">
        <v>36.86</v>
      </c>
      <c r="IZ109" s="219">
        <v>19.93</v>
      </c>
      <c r="JA109" s="219">
        <v>0.57999999999999996</v>
      </c>
      <c r="JB109" s="219">
        <v>3725.09</v>
      </c>
      <c r="JC109" s="395">
        <v>6.1</v>
      </c>
      <c r="JD109" s="219">
        <v>2521.6999999999998</v>
      </c>
      <c r="JE109" s="219">
        <v>3362.6</v>
      </c>
      <c r="JF109" s="219">
        <v>6127.2</v>
      </c>
      <c r="JG109" s="219">
        <v>5770.4</v>
      </c>
      <c r="JH109" s="219">
        <v>4909.2</v>
      </c>
      <c r="JI109" s="219">
        <v>3198.6</v>
      </c>
      <c r="JJ109" s="219">
        <v>2297.6</v>
      </c>
      <c r="JK109" s="219">
        <v>193.8</v>
      </c>
      <c r="JL109" s="219">
        <v>28387.200000000001</v>
      </c>
      <c r="JM109" s="457">
        <v>170</v>
      </c>
      <c r="JN109" s="397">
        <v>28557.200000000001</v>
      </c>
      <c r="JP109" s="460"/>
      <c r="JQ109" s="460"/>
      <c r="JR109" s="460"/>
      <c r="JS109" s="460"/>
      <c r="JT109" s="460"/>
      <c r="JU109" s="460"/>
      <c r="JV109" s="460"/>
      <c r="JW109" s="460"/>
      <c r="JX109" s="460"/>
      <c r="JY109" s="460"/>
      <c r="KA109" s="460"/>
      <c r="KB109" s="460"/>
    </row>
    <row r="110" spans="1:288" x14ac:dyDescent="0.2">
      <c r="A110" s="215" t="s">
        <v>495</v>
      </c>
      <c r="B110" s="216" t="s">
        <v>291</v>
      </c>
      <c r="C110" s="217" t="s">
        <v>302</v>
      </c>
      <c r="D110" s="218" t="s">
        <v>494</v>
      </c>
      <c r="E110" s="158">
        <v>56718</v>
      </c>
      <c r="F110" s="158">
        <v>12432</v>
      </c>
      <c r="G110" s="158">
        <v>14705</v>
      </c>
      <c r="H110" s="158">
        <v>5473</v>
      </c>
      <c r="I110" s="158">
        <v>2178</v>
      </c>
      <c r="J110" s="158">
        <v>808</v>
      </c>
      <c r="K110" s="158">
        <v>360</v>
      </c>
      <c r="L110" s="158">
        <v>48</v>
      </c>
      <c r="M110" s="349">
        <v>92722</v>
      </c>
      <c r="N110" s="158">
        <v>756</v>
      </c>
      <c r="O110" s="158">
        <v>322</v>
      </c>
      <c r="P110" s="158">
        <v>138</v>
      </c>
      <c r="Q110" s="158">
        <v>48</v>
      </c>
      <c r="R110" s="158">
        <v>14</v>
      </c>
      <c r="S110" s="158">
        <v>4</v>
      </c>
      <c r="T110" s="158">
        <v>3</v>
      </c>
      <c r="U110" s="158">
        <v>1</v>
      </c>
      <c r="V110" s="349">
        <v>1286</v>
      </c>
      <c r="W110" s="158">
        <v>47</v>
      </c>
      <c r="X110" s="158">
        <v>0</v>
      </c>
      <c r="Y110" s="158">
        <v>0</v>
      </c>
      <c r="Z110" s="158">
        <v>0</v>
      </c>
      <c r="AA110" s="158">
        <v>0</v>
      </c>
      <c r="AB110" s="158">
        <v>0</v>
      </c>
      <c r="AC110" s="158">
        <v>0</v>
      </c>
      <c r="AD110" s="158">
        <v>0</v>
      </c>
      <c r="AE110" s="349">
        <v>47</v>
      </c>
      <c r="AF110" s="158">
        <v>55915</v>
      </c>
      <c r="AG110" s="158">
        <v>12110</v>
      </c>
      <c r="AH110" s="158">
        <v>14567</v>
      </c>
      <c r="AI110" s="158">
        <v>5425</v>
      </c>
      <c r="AJ110" s="158">
        <v>2164</v>
      </c>
      <c r="AK110" s="158">
        <v>804</v>
      </c>
      <c r="AL110" s="158">
        <v>357</v>
      </c>
      <c r="AM110" s="158">
        <v>47</v>
      </c>
      <c r="AN110" s="349">
        <v>91389</v>
      </c>
      <c r="AO110" s="158">
        <v>160</v>
      </c>
      <c r="AP110" s="158">
        <v>90</v>
      </c>
      <c r="AQ110" s="158">
        <v>98</v>
      </c>
      <c r="AR110" s="158">
        <v>46</v>
      </c>
      <c r="AS110" s="158">
        <v>40</v>
      </c>
      <c r="AT110" s="158">
        <v>19</v>
      </c>
      <c r="AU110" s="158">
        <v>12</v>
      </c>
      <c r="AV110" s="158">
        <v>32</v>
      </c>
      <c r="AW110" s="349">
        <v>497</v>
      </c>
      <c r="AX110" s="158">
        <v>160</v>
      </c>
      <c r="AY110" s="158">
        <v>90</v>
      </c>
      <c r="AZ110" s="158">
        <v>98</v>
      </c>
      <c r="BA110" s="158">
        <v>46</v>
      </c>
      <c r="BB110" s="158">
        <v>40</v>
      </c>
      <c r="BC110" s="158">
        <v>19</v>
      </c>
      <c r="BD110" s="158">
        <v>12</v>
      </c>
      <c r="BE110" s="158">
        <v>32</v>
      </c>
      <c r="BF110" s="158">
        <v>0</v>
      </c>
      <c r="BG110" s="349">
        <v>497</v>
      </c>
      <c r="BH110" s="158">
        <v>160</v>
      </c>
      <c r="BI110" s="158">
        <v>55845</v>
      </c>
      <c r="BJ110" s="158">
        <v>12118</v>
      </c>
      <c r="BK110" s="158">
        <v>14515</v>
      </c>
      <c r="BL110" s="158">
        <v>5419</v>
      </c>
      <c r="BM110" s="158">
        <v>2143</v>
      </c>
      <c r="BN110" s="158">
        <v>797</v>
      </c>
      <c r="BO110" s="158">
        <v>377</v>
      </c>
      <c r="BP110" s="158">
        <v>15</v>
      </c>
      <c r="BQ110" s="349">
        <v>91389</v>
      </c>
      <c r="BR110" s="158">
        <v>49</v>
      </c>
      <c r="BS110" s="158">
        <v>26294</v>
      </c>
      <c r="BT110" s="158">
        <v>3923</v>
      </c>
      <c r="BU110" s="158">
        <v>3469</v>
      </c>
      <c r="BV110" s="158">
        <v>1005</v>
      </c>
      <c r="BW110" s="158">
        <v>311</v>
      </c>
      <c r="BX110" s="158">
        <v>115</v>
      </c>
      <c r="BY110" s="158">
        <v>48</v>
      </c>
      <c r="BZ110" s="158">
        <v>1</v>
      </c>
      <c r="CA110" s="349">
        <v>35215</v>
      </c>
      <c r="CB110" s="158">
        <v>4</v>
      </c>
      <c r="CC110" s="158">
        <v>474</v>
      </c>
      <c r="CD110" s="158">
        <v>130</v>
      </c>
      <c r="CE110" s="158">
        <v>130</v>
      </c>
      <c r="CF110" s="158">
        <v>35</v>
      </c>
      <c r="CG110" s="158">
        <v>12</v>
      </c>
      <c r="CH110" s="158">
        <v>4</v>
      </c>
      <c r="CI110" s="158">
        <v>3</v>
      </c>
      <c r="CJ110" s="158">
        <v>0</v>
      </c>
      <c r="CK110" s="349">
        <v>792</v>
      </c>
      <c r="CL110" s="158">
        <v>7</v>
      </c>
      <c r="CM110" s="158">
        <v>68</v>
      </c>
      <c r="CN110" s="158">
        <v>20</v>
      </c>
      <c r="CO110" s="158">
        <v>21</v>
      </c>
      <c r="CP110" s="158">
        <v>15</v>
      </c>
      <c r="CQ110" s="158">
        <v>16</v>
      </c>
      <c r="CR110" s="158">
        <v>8</v>
      </c>
      <c r="CS110" s="158">
        <v>37</v>
      </c>
      <c r="CT110" s="158">
        <v>7</v>
      </c>
      <c r="CU110" s="349">
        <v>199</v>
      </c>
      <c r="CV110" s="158">
        <v>236</v>
      </c>
      <c r="CW110" s="158">
        <v>75</v>
      </c>
      <c r="CX110" s="158">
        <v>62</v>
      </c>
      <c r="CY110" s="158">
        <v>57</v>
      </c>
      <c r="CZ110" s="158">
        <v>9</v>
      </c>
      <c r="DA110" s="158">
        <v>2</v>
      </c>
      <c r="DB110" s="158">
        <v>1</v>
      </c>
      <c r="DC110" s="158">
        <v>0</v>
      </c>
      <c r="DD110" s="349">
        <v>442</v>
      </c>
      <c r="DE110" s="158">
        <v>1652</v>
      </c>
      <c r="DF110" s="158">
        <v>155</v>
      </c>
      <c r="DG110" s="158">
        <v>157</v>
      </c>
      <c r="DH110" s="158">
        <v>49</v>
      </c>
      <c r="DI110" s="158">
        <v>18</v>
      </c>
      <c r="DJ110" s="158">
        <v>8</v>
      </c>
      <c r="DK110" s="158">
        <v>5</v>
      </c>
      <c r="DL110" s="158">
        <v>0</v>
      </c>
      <c r="DM110" s="349">
        <v>2044</v>
      </c>
      <c r="DN110" s="158">
        <v>185</v>
      </c>
      <c r="DO110" s="158">
        <v>34</v>
      </c>
      <c r="DP110" s="158">
        <v>9</v>
      </c>
      <c r="DQ110" s="158">
        <v>4</v>
      </c>
      <c r="DR110" s="158">
        <v>1</v>
      </c>
      <c r="DS110" s="158">
        <v>0</v>
      </c>
      <c r="DT110" s="158">
        <v>2</v>
      </c>
      <c r="DU110" s="158">
        <v>0</v>
      </c>
      <c r="DV110" s="349">
        <v>235</v>
      </c>
      <c r="DW110" s="158">
        <v>385</v>
      </c>
      <c r="DX110" s="158">
        <v>35</v>
      </c>
      <c r="DY110" s="158">
        <v>23</v>
      </c>
      <c r="DZ110" s="158">
        <v>14</v>
      </c>
      <c r="EA110" s="158">
        <v>3</v>
      </c>
      <c r="EB110" s="158">
        <v>2</v>
      </c>
      <c r="EC110" s="158">
        <v>0</v>
      </c>
      <c r="ED110" s="158">
        <v>1</v>
      </c>
      <c r="EE110" s="349">
        <v>463</v>
      </c>
      <c r="EF110" s="158">
        <v>2222</v>
      </c>
      <c r="EG110" s="158">
        <v>224</v>
      </c>
      <c r="EH110" s="158">
        <v>189</v>
      </c>
      <c r="EI110" s="158">
        <v>67</v>
      </c>
      <c r="EJ110" s="158">
        <v>22</v>
      </c>
      <c r="EK110" s="158">
        <v>10</v>
      </c>
      <c r="EL110" s="158">
        <v>7</v>
      </c>
      <c r="EM110" s="158">
        <v>1</v>
      </c>
      <c r="EN110" s="349">
        <v>2742</v>
      </c>
      <c r="EO110" s="158">
        <v>1110</v>
      </c>
      <c r="EP110" s="158">
        <v>112</v>
      </c>
      <c r="EQ110" s="158">
        <v>107</v>
      </c>
      <c r="ER110" s="158">
        <v>40</v>
      </c>
      <c r="ES110" s="158">
        <v>14</v>
      </c>
      <c r="ET110" s="158">
        <v>6</v>
      </c>
      <c r="EU110" s="158">
        <v>3</v>
      </c>
      <c r="EV110" s="158">
        <v>1</v>
      </c>
      <c r="EW110" s="349">
        <v>1393</v>
      </c>
      <c r="EX110" s="158">
        <v>0</v>
      </c>
      <c r="EY110" s="158">
        <v>0</v>
      </c>
      <c r="EZ110" s="158">
        <v>0</v>
      </c>
      <c r="FA110" s="158">
        <v>0</v>
      </c>
      <c r="FB110" s="158">
        <v>0</v>
      </c>
      <c r="FC110" s="158">
        <v>0</v>
      </c>
      <c r="FD110" s="158">
        <v>0</v>
      </c>
      <c r="FE110" s="158">
        <v>0</v>
      </c>
      <c r="FF110" s="349">
        <v>0</v>
      </c>
      <c r="FG110" s="158">
        <v>1</v>
      </c>
      <c r="FH110" s="158">
        <v>2</v>
      </c>
      <c r="FI110" s="158">
        <v>0</v>
      </c>
      <c r="FJ110" s="158">
        <v>1</v>
      </c>
      <c r="FK110" s="158">
        <v>0</v>
      </c>
      <c r="FL110" s="158">
        <v>0</v>
      </c>
      <c r="FM110" s="158">
        <v>0</v>
      </c>
      <c r="FN110" s="158">
        <v>0</v>
      </c>
      <c r="FO110" s="349">
        <v>4</v>
      </c>
      <c r="FP110" s="158">
        <v>1109</v>
      </c>
      <c r="FQ110" s="158">
        <v>110</v>
      </c>
      <c r="FR110" s="158">
        <v>107</v>
      </c>
      <c r="FS110" s="158">
        <v>39</v>
      </c>
      <c r="FT110" s="158">
        <v>14</v>
      </c>
      <c r="FU110" s="158">
        <v>6</v>
      </c>
      <c r="FV110" s="158">
        <v>3</v>
      </c>
      <c r="FW110" s="158">
        <v>1</v>
      </c>
      <c r="FX110" s="349">
        <v>1389</v>
      </c>
      <c r="FY110" s="158">
        <v>100</v>
      </c>
      <c r="FZ110" s="158">
        <v>28431</v>
      </c>
      <c r="GA110" s="158">
        <v>7975</v>
      </c>
      <c r="GB110" s="158">
        <v>10862</v>
      </c>
      <c r="GC110" s="158">
        <v>4344</v>
      </c>
      <c r="GD110" s="158">
        <v>1800</v>
      </c>
      <c r="GE110" s="158">
        <v>668</v>
      </c>
      <c r="GF110" s="158">
        <v>287</v>
      </c>
      <c r="GG110" s="158">
        <v>6</v>
      </c>
      <c r="GH110" s="349">
        <v>54473</v>
      </c>
      <c r="GI110" s="158">
        <v>60</v>
      </c>
      <c r="GJ110" s="158">
        <v>27414</v>
      </c>
      <c r="GK110" s="158">
        <v>4143</v>
      </c>
      <c r="GL110" s="158">
        <v>3653</v>
      </c>
      <c r="GM110" s="158">
        <v>1075</v>
      </c>
      <c r="GN110" s="158">
        <v>343</v>
      </c>
      <c r="GO110" s="158">
        <v>129</v>
      </c>
      <c r="GP110" s="158">
        <v>90</v>
      </c>
      <c r="GQ110" s="158">
        <v>9</v>
      </c>
      <c r="GR110" s="349">
        <v>36916</v>
      </c>
      <c r="GS110" s="158">
        <v>143.25</v>
      </c>
      <c r="GT110" s="158">
        <v>49122.5</v>
      </c>
      <c r="GU110" s="158">
        <v>11077.75</v>
      </c>
      <c r="GV110" s="158">
        <v>13606.75</v>
      </c>
      <c r="GW110" s="158">
        <v>5153.5</v>
      </c>
      <c r="GX110" s="158">
        <v>2054.75</v>
      </c>
      <c r="GY110" s="158">
        <v>764.25</v>
      </c>
      <c r="GZ110" s="158">
        <v>343.75</v>
      </c>
      <c r="HA110" s="158">
        <v>11.75</v>
      </c>
      <c r="HB110" s="349">
        <v>82278.25</v>
      </c>
      <c r="HC110" s="395">
        <v>0</v>
      </c>
      <c r="HD110" s="396">
        <v>0</v>
      </c>
      <c r="HE110" s="396">
        <v>0</v>
      </c>
      <c r="HF110" s="396">
        <v>0</v>
      </c>
      <c r="HG110" s="396">
        <v>0</v>
      </c>
      <c r="HH110" s="396">
        <v>0</v>
      </c>
      <c r="HI110" s="396">
        <v>0</v>
      </c>
      <c r="HJ110" s="396">
        <v>0</v>
      </c>
      <c r="HK110" s="396">
        <v>0</v>
      </c>
      <c r="HL110" s="397">
        <v>0</v>
      </c>
      <c r="HM110" s="219">
        <v>79.599999999999994</v>
      </c>
      <c r="HN110" s="219">
        <v>32748.3</v>
      </c>
      <c r="HO110" s="219">
        <v>8616</v>
      </c>
      <c r="HP110" s="219">
        <v>12094.9</v>
      </c>
      <c r="HQ110" s="219">
        <v>5153.5</v>
      </c>
      <c r="HR110" s="219">
        <v>2511.4</v>
      </c>
      <c r="HS110" s="219">
        <v>1103.9000000000001</v>
      </c>
      <c r="HT110" s="219">
        <v>572.9</v>
      </c>
      <c r="HU110" s="219">
        <v>23.5</v>
      </c>
      <c r="HV110" s="219">
        <v>62904</v>
      </c>
      <c r="HW110" s="457">
        <v>0</v>
      </c>
      <c r="HX110" s="219">
        <v>62904</v>
      </c>
      <c r="HY110" s="395">
        <v>143.25</v>
      </c>
      <c r="HZ110" s="219">
        <v>49122.5</v>
      </c>
      <c r="IA110" s="219">
        <v>11077.75</v>
      </c>
      <c r="IB110" s="219">
        <v>13606.75</v>
      </c>
      <c r="IC110" s="219">
        <v>5153.5</v>
      </c>
      <c r="ID110" s="219">
        <v>2054.75</v>
      </c>
      <c r="IE110" s="219">
        <v>764.25</v>
      </c>
      <c r="IF110" s="219">
        <v>343.75</v>
      </c>
      <c r="IG110" s="219">
        <v>11.75</v>
      </c>
      <c r="IH110" s="219">
        <v>82278.25</v>
      </c>
      <c r="II110" s="395">
        <v>0</v>
      </c>
      <c r="IJ110" s="219">
        <v>0</v>
      </c>
      <c r="IK110" s="219">
        <v>0</v>
      </c>
      <c r="IL110" s="219">
        <v>0</v>
      </c>
      <c r="IM110" s="219">
        <v>0</v>
      </c>
      <c r="IN110" s="219">
        <v>0</v>
      </c>
      <c r="IO110" s="219">
        <v>0</v>
      </c>
      <c r="IP110" s="219">
        <v>0</v>
      </c>
      <c r="IQ110" s="219">
        <v>0</v>
      </c>
      <c r="IR110" s="219">
        <v>0</v>
      </c>
      <c r="IS110" s="395">
        <v>51.65</v>
      </c>
      <c r="IT110" s="219">
        <v>15218.56</v>
      </c>
      <c r="IU110" s="219">
        <v>1193.42</v>
      </c>
      <c r="IV110" s="219">
        <v>730.09</v>
      </c>
      <c r="IW110" s="219">
        <v>147.66999999999999</v>
      </c>
      <c r="IX110" s="219">
        <v>44.74</v>
      </c>
      <c r="IY110" s="219">
        <v>12.66</v>
      </c>
      <c r="IZ110" s="219">
        <v>3.31</v>
      </c>
      <c r="JA110" s="219">
        <v>0</v>
      </c>
      <c r="JB110" s="219">
        <v>17402.099999999999</v>
      </c>
      <c r="JC110" s="395">
        <v>50.9</v>
      </c>
      <c r="JD110" s="219">
        <v>22602.6</v>
      </c>
      <c r="JE110" s="219">
        <v>7687.8</v>
      </c>
      <c r="JF110" s="219">
        <v>11445.9</v>
      </c>
      <c r="JG110" s="219">
        <v>5005.8</v>
      </c>
      <c r="JH110" s="219">
        <v>2456.6999999999998</v>
      </c>
      <c r="JI110" s="219">
        <v>1085.5999999999999</v>
      </c>
      <c r="JJ110" s="219">
        <v>567.4</v>
      </c>
      <c r="JK110" s="219">
        <v>23.5</v>
      </c>
      <c r="JL110" s="219">
        <v>50926.2</v>
      </c>
      <c r="JM110" s="457">
        <v>0</v>
      </c>
      <c r="JN110" s="397">
        <v>50926.2</v>
      </c>
      <c r="JP110" s="460"/>
      <c r="JQ110" s="460"/>
      <c r="JR110" s="460"/>
      <c r="JS110" s="460"/>
      <c r="JT110" s="460"/>
      <c r="JU110" s="460"/>
      <c r="JV110" s="460"/>
      <c r="JW110" s="460"/>
      <c r="JX110" s="460"/>
      <c r="JY110" s="460"/>
      <c r="KA110" s="460"/>
      <c r="KB110" s="460"/>
    </row>
    <row r="111" spans="1:288" x14ac:dyDescent="0.2">
      <c r="A111" s="215" t="s">
        <v>497</v>
      </c>
      <c r="B111" s="216" t="s">
        <v>285</v>
      </c>
      <c r="C111" s="217" t="s">
        <v>288</v>
      </c>
      <c r="D111" s="218" t="s">
        <v>496</v>
      </c>
      <c r="E111" s="158">
        <v>14374</v>
      </c>
      <c r="F111" s="158">
        <v>14821</v>
      </c>
      <c r="G111" s="158">
        <v>9999</v>
      </c>
      <c r="H111" s="158">
        <v>6552</v>
      </c>
      <c r="I111" s="158">
        <v>3706</v>
      </c>
      <c r="J111" s="158">
        <v>1346</v>
      </c>
      <c r="K111" s="158">
        <v>824</v>
      </c>
      <c r="L111" s="158">
        <v>86</v>
      </c>
      <c r="M111" s="349">
        <v>51708</v>
      </c>
      <c r="N111" s="158">
        <v>248</v>
      </c>
      <c r="O111" s="158">
        <v>137</v>
      </c>
      <c r="P111" s="158">
        <v>99</v>
      </c>
      <c r="Q111" s="158">
        <v>30</v>
      </c>
      <c r="R111" s="158">
        <v>33</v>
      </c>
      <c r="S111" s="158">
        <v>8</v>
      </c>
      <c r="T111" s="158">
        <v>1</v>
      </c>
      <c r="U111" s="158">
        <v>0</v>
      </c>
      <c r="V111" s="349">
        <v>556</v>
      </c>
      <c r="W111" s="158">
        <v>0</v>
      </c>
      <c r="X111" s="158">
        <v>0</v>
      </c>
      <c r="Y111" s="158">
        <v>0</v>
      </c>
      <c r="Z111" s="158">
        <v>0</v>
      </c>
      <c r="AA111" s="158">
        <v>0</v>
      </c>
      <c r="AB111" s="158">
        <v>0</v>
      </c>
      <c r="AC111" s="158">
        <v>0</v>
      </c>
      <c r="AD111" s="158">
        <v>0</v>
      </c>
      <c r="AE111" s="349">
        <v>0</v>
      </c>
      <c r="AF111" s="158">
        <v>14126</v>
      </c>
      <c r="AG111" s="158">
        <v>14684</v>
      </c>
      <c r="AH111" s="158">
        <v>9900</v>
      </c>
      <c r="AI111" s="158">
        <v>6522</v>
      </c>
      <c r="AJ111" s="158">
        <v>3673</v>
      </c>
      <c r="AK111" s="158">
        <v>1338</v>
      </c>
      <c r="AL111" s="158">
        <v>823</v>
      </c>
      <c r="AM111" s="158">
        <v>86</v>
      </c>
      <c r="AN111" s="349">
        <v>51152</v>
      </c>
      <c r="AO111" s="158">
        <v>32</v>
      </c>
      <c r="AP111" s="158">
        <v>54</v>
      </c>
      <c r="AQ111" s="158">
        <v>52</v>
      </c>
      <c r="AR111" s="158">
        <v>43</v>
      </c>
      <c r="AS111" s="158">
        <v>41</v>
      </c>
      <c r="AT111" s="158">
        <v>19</v>
      </c>
      <c r="AU111" s="158">
        <v>27</v>
      </c>
      <c r="AV111" s="158">
        <v>10</v>
      </c>
      <c r="AW111" s="349">
        <v>278</v>
      </c>
      <c r="AX111" s="158">
        <v>32</v>
      </c>
      <c r="AY111" s="158">
        <v>54</v>
      </c>
      <c r="AZ111" s="158">
        <v>52</v>
      </c>
      <c r="BA111" s="158">
        <v>43</v>
      </c>
      <c r="BB111" s="158">
        <v>41</v>
      </c>
      <c r="BC111" s="158">
        <v>19</v>
      </c>
      <c r="BD111" s="158">
        <v>27</v>
      </c>
      <c r="BE111" s="158">
        <v>10</v>
      </c>
      <c r="BF111" s="158">
        <v>0</v>
      </c>
      <c r="BG111" s="349">
        <v>278</v>
      </c>
      <c r="BH111" s="158">
        <v>32</v>
      </c>
      <c r="BI111" s="158">
        <v>14148</v>
      </c>
      <c r="BJ111" s="158">
        <v>14682</v>
      </c>
      <c r="BK111" s="158">
        <v>9891</v>
      </c>
      <c r="BL111" s="158">
        <v>6520</v>
      </c>
      <c r="BM111" s="158">
        <v>3651</v>
      </c>
      <c r="BN111" s="158">
        <v>1346</v>
      </c>
      <c r="BO111" s="158">
        <v>806</v>
      </c>
      <c r="BP111" s="158">
        <v>76</v>
      </c>
      <c r="BQ111" s="349">
        <v>51152</v>
      </c>
      <c r="BR111" s="158">
        <v>5</v>
      </c>
      <c r="BS111" s="158">
        <v>7200</v>
      </c>
      <c r="BT111" s="158">
        <v>5345</v>
      </c>
      <c r="BU111" s="158">
        <v>2923</v>
      </c>
      <c r="BV111" s="158">
        <v>1440</v>
      </c>
      <c r="BW111" s="158">
        <v>610</v>
      </c>
      <c r="BX111" s="158">
        <v>212</v>
      </c>
      <c r="BY111" s="158">
        <v>132</v>
      </c>
      <c r="BZ111" s="158">
        <v>14</v>
      </c>
      <c r="CA111" s="349">
        <v>17881</v>
      </c>
      <c r="CB111" s="158">
        <v>0</v>
      </c>
      <c r="CC111" s="158">
        <v>112</v>
      </c>
      <c r="CD111" s="158">
        <v>168</v>
      </c>
      <c r="CE111" s="158">
        <v>83</v>
      </c>
      <c r="CF111" s="158">
        <v>53</v>
      </c>
      <c r="CG111" s="158">
        <v>21</v>
      </c>
      <c r="CH111" s="158">
        <v>12</v>
      </c>
      <c r="CI111" s="158">
        <v>2</v>
      </c>
      <c r="CJ111" s="158">
        <v>0</v>
      </c>
      <c r="CK111" s="349">
        <v>451</v>
      </c>
      <c r="CL111" s="158">
        <v>1</v>
      </c>
      <c r="CM111" s="158">
        <v>29</v>
      </c>
      <c r="CN111" s="158">
        <v>9</v>
      </c>
      <c r="CO111" s="158">
        <v>12</v>
      </c>
      <c r="CP111" s="158">
        <v>14</v>
      </c>
      <c r="CQ111" s="158">
        <v>9</v>
      </c>
      <c r="CR111" s="158">
        <v>17</v>
      </c>
      <c r="CS111" s="158">
        <v>7</v>
      </c>
      <c r="CT111" s="158">
        <v>4</v>
      </c>
      <c r="CU111" s="349">
        <v>102</v>
      </c>
      <c r="CV111" s="158">
        <v>53</v>
      </c>
      <c r="CW111" s="158">
        <v>56</v>
      </c>
      <c r="CX111" s="158">
        <v>36</v>
      </c>
      <c r="CY111" s="158">
        <v>30</v>
      </c>
      <c r="CZ111" s="158">
        <v>17</v>
      </c>
      <c r="DA111" s="158">
        <v>4</v>
      </c>
      <c r="DB111" s="158">
        <v>2</v>
      </c>
      <c r="DC111" s="158">
        <v>1</v>
      </c>
      <c r="DD111" s="349">
        <v>199</v>
      </c>
      <c r="DE111" s="158">
        <v>106</v>
      </c>
      <c r="DF111" s="158">
        <v>65</v>
      </c>
      <c r="DG111" s="158">
        <v>47</v>
      </c>
      <c r="DH111" s="158">
        <v>27</v>
      </c>
      <c r="DI111" s="158">
        <v>9</v>
      </c>
      <c r="DJ111" s="158">
        <v>9</v>
      </c>
      <c r="DK111" s="158">
        <v>4</v>
      </c>
      <c r="DL111" s="158">
        <v>1</v>
      </c>
      <c r="DM111" s="349">
        <v>268</v>
      </c>
      <c r="DN111" s="158">
        <v>255</v>
      </c>
      <c r="DO111" s="158">
        <v>194</v>
      </c>
      <c r="DP111" s="158">
        <v>117</v>
      </c>
      <c r="DQ111" s="158">
        <v>42</v>
      </c>
      <c r="DR111" s="158">
        <v>29</v>
      </c>
      <c r="DS111" s="158">
        <v>7</v>
      </c>
      <c r="DT111" s="158">
        <v>3</v>
      </c>
      <c r="DU111" s="158">
        <v>1</v>
      </c>
      <c r="DV111" s="349">
        <v>648</v>
      </c>
      <c r="DW111" s="158">
        <v>65</v>
      </c>
      <c r="DX111" s="158">
        <v>24</v>
      </c>
      <c r="DY111" s="158">
        <v>23</v>
      </c>
      <c r="DZ111" s="158">
        <v>9</v>
      </c>
      <c r="EA111" s="158">
        <v>10</v>
      </c>
      <c r="EB111" s="158">
        <v>6</v>
      </c>
      <c r="EC111" s="158">
        <v>3</v>
      </c>
      <c r="ED111" s="158">
        <v>0</v>
      </c>
      <c r="EE111" s="349">
        <v>140</v>
      </c>
      <c r="EF111" s="158">
        <v>426</v>
      </c>
      <c r="EG111" s="158">
        <v>283</v>
      </c>
      <c r="EH111" s="158">
        <v>187</v>
      </c>
      <c r="EI111" s="158">
        <v>78</v>
      </c>
      <c r="EJ111" s="158">
        <v>48</v>
      </c>
      <c r="EK111" s="158">
        <v>22</v>
      </c>
      <c r="EL111" s="158">
        <v>10</v>
      </c>
      <c r="EM111" s="158">
        <v>2</v>
      </c>
      <c r="EN111" s="349">
        <v>1056</v>
      </c>
      <c r="EO111" s="158">
        <v>188</v>
      </c>
      <c r="EP111" s="158">
        <v>105</v>
      </c>
      <c r="EQ111" s="158">
        <v>87</v>
      </c>
      <c r="ER111" s="158">
        <v>43</v>
      </c>
      <c r="ES111" s="158">
        <v>25</v>
      </c>
      <c r="ET111" s="158">
        <v>16</v>
      </c>
      <c r="EU111" s="158">
        <v>8</v>
      </c>
      <c r="EV111" s="158">
        <v>2</v>
      </c>
      <c r="EW111" s="349">
        <v>474</v>
      </c>
      <c r="EX111" s="158">
        <v>0</v>
      </c>
      <c r="EY111" s="158">
        <v>0</v>
      </c>
      <c r="EZ111" s="158">
        <v>0</v>
      </c>
      <c r="FA111" s="158">
        <v>0</v>
      </c>
      <c r="FB111" s="158">
        <v>0</v>
      </c>
      <c r="FC111" s="158">
        <v>0</v>
      </c>
      <c r="FD111" s="158">
        <v>0</v>
      </c>
      <c r="FE111" s="158">
        <v>0</v>
      </c>
      <c r="FF111" s="349">
        <v>0</v>
      </c>
      <c r="FG111" s="158">
        <v>12</v>
      </c>
      <c r="FH111" s="158">
        <v>7</v>
      </c>
      <c r="FI111" s="158">
        <v>5</v>
      </c>
      <c r="FJ111" s="158">
        <v>3</v>
      </c>
      <c r="FK111" s="158">
        <v>3</v>
      </c>
      <c r="FL111" s="158">
        <v>0</v>
      </c>
      <c r="FM111" s="158">
        <v>1</v>
      </c>
      <c r="FN111" s="158">
        <v>1</v>
      </c>
      <c r="FO111" s="349">
        <v>32</v>
      </c>
      <c r="FP111" s="158">
        <v>176</v>
      </c>
      <c r="FQ111" s="158">
        <v>98</v>
      </c>
      <c r="FR111" s="158">
        <v>82</v>
      </c>
      <c r="FS111" s="158">
        <v>40</v>
      </c>
      <c r="FT111" s="158">
        <v>22</v>
      </c>
      <c r="FU111" s="158">
        <v>16</v>
      </c>
      <c r="FV111" s="158">
        <v>7</v>
      </c>
      <c r="FW111" s="158">
        <v>1</v>
      </c>
      <c r="FX111" s="349">
        <v>442</v>
      </c>
      <c r="FY111" s="158">
        <v>26</v>
      </c>
      <c r="FZ111" s="158">
        <v>6434</v>
      </c>
      <c r="GA111" s="158">
        <v>8886</v>
      </c>
      <c r="GB111" s="158">
        <v>6697</v>
      </c>
      <c r="GC111" s="158">
        <v>4932</v>
      </c>
      <c r="GD111" s="158">
        <v>2955</v>
      </c>
      <c r="GE111" s="158">
        <v>1088</v>
      </c>
      <c r="GF111" s="158">
        <v>657</v>
      </c>
      <c r="GG111" s="158">
        <v>56</v>
      </c>
      <c r="GH111" s="349">
        <v>31731</v>
      </c>
      <c r="GI111" s="158">
        <v>6</v>
      </c>
      <c r="GJ111" s="158">
        <v>7714</v>
      </c>
      <c r="GK111" s="158">
        <v>5796</v>
      </c>
      <c r="GL111" s="158">
        <v>3194</v>
      </c>
      <c r="GM111" s="158">
        <v>1588</v>
      </c>
      <c r="GN111" s="158">
        <v>696</v>
      </c>
      <c r="GO111" s="158">
        <v>258</v>
      </c>
      <c r="GP111" s="158">
        <v>149</v>
      </c>
      <c r="GQ111" s="158">
        <v>20</v>
      </c>
      <c r="GR111" s="349">
        <v>19421</v>
      </c>
      <c r="GS111" s="158">
        <v>30.25</v>
      </c>
      <c r="GT111" s="158">
        <v>12213.4</v>
      </c>
      <c r="GU111" s="158">
        <v>13221.15</v>
      </c>
      <c r="GV111" s="158">
        <v>9090.4</v>
      </c>
      <c r="GW111" s="158">
        <v>6122.5</v>
      </c>
      <c r="GX111" s="158">
        <v>3483.3</v>
      </c>
      <c r="GY111" s="158">
        <v>1281.5999999999999</v>
      </c>
      <c r="GZ111" s="158">
        <v>768.05</v>
      </c>
      <c r="HA111" s="158">
        <v>70.150000000000006</v>
      </c>
      <c r="HB111" s="349">
        <v>46280.800000000003</v>
      </c>
      <c r="HC111" s="395">
        <v>0</v>
      </c>
      <c r="HD111" s="396">
        <v>0</v>
      </c>
      <c r="HE111" s="396">
        <v>0</v>
      </c>
      <c r="HF111" s="396">
        <v>0</v>
      </c>
      <c r="HG111" s="396">
        <v>0</v>
      </c>
      <c r="HH111" s="396">
        <v>0</v>
      </c>
      <c r="HI111" s="396">
        <v>0</v>
      </c>
      <c r="HJ111" s="396">
        <v>0</v>
      </c>
      <c r="HK111" s="396">
        <v>0</v>
      </c>
      <c r="HL111" s="397">
        <v>0</v>
      </c>
      <c r="HM111" s="219">
        <v>16.8</v>
      </c>
      <c r="HN111" s="219">
        <v>8142.3</v>
      </c>
      <c r="HO111" s="219">
        <v>10283.1</v>
      </c>
      <c r="HP111" s="219">
        <v>8080.4</v>
      </c>
      <c r="HQ111" s="219">
        <v>6122.5</v>
      </c>
      <c r="HR111" s="219">
        <v>4257.3999999999996</v>
      </c>
      <c r="HS111" s="219">
        <v>1851.2</v>
      </c>
      <c r="HT111" s="219">
        <v>1280.0999999999999</v>
      </c>
      <c r="HU111" s="219">
        <v>140.30000000000001</v>
      </c>
      <c r="HV111" s="219">
        <v>40174.1</v>
      </c>
      <c r="HW111" s="457">
        <v>21.6</v>
      </c>
      <c r="HX111" s="219">
        <v>40195.699999999997</v>
      </c>
      <c r="HY111" s="395">
        <v>30.25</v>
      </c>
      <c r="HZ111" s="219">
        <v>12213.4</v>
      </c>
      <c r="IA111" s="219">
        <v>13221.15</v>
      </c>
      <c r="IB111" s="219">
        <v>9090.4</v>
      </c>
      <c r="IC111" s="219">
        <v>6122.5</v>
      </c>
      <c r="ID111" s="219">
        <v>3483.3</v>
      </c>
      <c r="IE111" s="219">
        <v>1281.5999999999999</v>
      </c>
      <c r="IF111" s="219">
        <v>768.05</v>
      </c>
      <c r="IG111" s="219">
        <v>70.150000000000006</v>
      </c>
      <c r="IH111" s="219">
        <v>46280.800000000003</v>
      </c>
      <c r="II111" s="395">
        <v>0</v>
      </c>
      <c r="IJ111" s="219">
        <v>0</v>
      </c>
      <c r="IK111" s="219">
        <v>0</v>
      </c>
      <c r="IL111" s="219">
        <v>0</v>
      </c>
      <c r="IM111" s="219">
        <v>0</v>
      </c>
      <c r="IN111" s="219">
        <v>0</v>
      </c>
      <c r="IO111" s="219">
        <v>0</v>
      </c>
      <c r="IP111" s="219">
        <v>0</v>
      </c>
      <c r="IQ111" s="219">
        <v>0</v>
      </c>
      <c r="IR111" s="219">
        <v>0</v>
      </c>
      <c r="IS111" s="395">
        <v>3.79</v>
      </c>
      <c r="IT111" s="219">
        <v>3286.22</v>
      </c>
      <c r="IU111" s="219">
        <v>1710.51</v>
      </c>
      <c r="IV111" s="219">
        <v>666.33</v>
      </c>
      <c r="IW111" s="219">
        <v>240.47</v>
      </c>
      <c r="IX111" s="219">
        <v>87.8</v>
      </c>
      <c r="IY111" s="219">
        <v>25.82</v>
      </c>
      <c r="IZ111" s="219">
        <v>10.61</v>
      </c>
      <c r="JA111" s="219">
        <v>0</v>
      </c>
      <c r="JB111" s="219">
        <v>6031.55</v>
      </c>
      <c r="JC111" s="395">
        <v>14.7</v>
      </c>
      <c r="JD111" s="219">
        <v>5951.5</v>
      </c>
      <c r="JE111" s="219">
        <v>8952.7000000000007</v>
      </c>
      <c r="JF111" s="219">
        <v>7488.1</v>
      </c>
      <c r="JG111" s="219">
        <v>5882</v>
      </c>
      <c r="JH111" s="219">
        <v>4150.1000000000004</v>
      </c>
      <c r="JI111" s="219">
        <v>1813.9</v>
      </c>
      <c r="JJ111" s="219">
        <v>1262.4000000000001</v>
      </c>
      <c r="JK111" s="219">
        <v>140.30000000000001</v>
      </c>
      <c r="JL111" s="219">
        <v>35655.699999999997</v>
      </c>
      <c r="JM111" s="457">
        <v>21.6</v>
      </c>
      <c r="JN111" s="397">
        <v>35677.300000000003</v>
      </c>
      <c r="JP111" s="460"/>
      <c r="JQ111" s="460"/>
      <c r="JR111" s="460"/>
      <c r="JS111" s="460"/>
      <c r="JT111" s="460"/>
      <c r="JU111" s="460"/>
      <c r="JV111" s="460"/>
      <c r="JW111" s="460"/>
      <c r="JX111" s="460"/>
      <c r="JY111" s="460"/>
      <c r="KA111" s="460"/>
      <c r="KB111" s="460"/>
    </row>
    <row r="112" spans="1:288" x14ac:dyDescent="0.2">
      <c r="A112" s="215" t="s">
        <v>499</v>
      </c>
      <c r="B112" s="216" t="s">
        <v>285</v>
      </c>
      <c r="C112" s="217" t="s">
        <v>294</v>
      </c>
      <c r="D112" s="218" t="s">
        <v>498</v>
      </c>
      <c r="E112" s="158">
        <v>16328</v>
      </c>
      <c r="F112" s="158">
        <v>15597</v>
      </c>
      <c r="G112" s="158">
        <v>13129</v>
      </c>
      <c r="H112" s="158">
        <v>5635</v>
      </c>
      <c r="I112" s="158">
        <v>3525</v>
      </c>
      <c r="J112" s="158">
        <v>830</v>
      </c>
      <c r="K112" s="158">
        <v>174</v>
      </c>
      <c r="L112" s="158">
        <v>6</v>
      </c>
      <c r="M112" s="349">
        <v>55224</v>
      </c>
      <c r="N112" s="158">
        <v>340</v>
      </c>
      <c r="O112" s="158">
        <v>214</v>
      </c>
      <c r="P112" s="158">
        <v>244</v>
      </c>
      <c r="Q112" s="158">
        <v>84</v>
      </c>
      <c r="R112" s="158">
        <v>42</v>
      </c>
      <c r="S112" s="158">
        <v>5</v>
      </c>
      <c r="T112" s="158">
        <v>3</v>
      </c>
      <c r="U112" s="158">
        <v>0</v>
      </c>
      <c r="V112" s="349">
        <v>932</v>
      </c>
      <c r="W112" s="158">
        <v>1</v>
      </c>
      <c r="X112" s="158">
        <v>1</v>
      </c>
      <c r="Y112" s="158">
        <v>0</v>
      </c>
      <c r="Z112" s="158">
        <v>0</v>
      </c>
      <c r="AA112" s="158">
        <v>0</v>
      </c>
      <c r="AB112" s="158">
        <v>0</v>
      </c>
      <c r="AC112" s="158">
        <v>0</v>
      </c>
      <c r="AD112" s="158">
        <v>0</v>
      </c>
      <c r="AE112" s="349">
        <v>2</v>
      </c>
      <c r="AF112" s="158">
        <v>15987</v>
      </c>
      <c r="AG112" s="158">
        <v>15382</v>
      </c>
      <c r="AH112" s="158">
        <v>12885</v>
      </c>
      <c r="AI112" s="158">
        <v>5551</v>
      </c>
      <c r="AJ112" s="158">
        <v>3483</v>
      </c>
      <c r="AK112" s="158">
        <v>825</v>
      </c>
      <c r="AL112" s="158">
        <v>171</v>
      </c>
      <c r="AM112" s="158">
        <v>6</v>
      </c>
      <c r="AN112" s="349">
        <v>54290</v>
      </c>
      <c r="AO112" s="158">
        <v>66</v>
      </c>
      <c r="AP112" s="158">
        <v>103</v>
      </c>
      <c r="AQ112" s="158">
        <v>135</v>
      </c>
      <c r="AR112" s="158">
        <v>81</v>
      </c>
      <c r="AS112" s="158">
        <v>43</v>
      </c>
      <c r="AT112" s="158">
        <v>20</v>
      </c>
      <c r="AU112" s="158">
        <v>22</v>
      </c>
      <c r="AV112" s="158">
        <v>3</v>
      </c>
      <c r="AW112" s="349">
        <v>473</v>
      </c>
      <c r="AX112" s="158">
        <v>66</v>
      </c>
      <c r="AY112" s="158">
        <v>103</v>
      </c>
      <c r="AZ112" s="158">
        <v>135</v>
      </c>
      <c r="BA112" s="158">
        <v>81</v>
      </c>
      <c r="BB112" s="158">
        <v>43</v>
      </c>
      <c r="BC112" s="158">
        <v>20</v>
      </c>
      <c r="BD112" s="158">
        <v>22</v>
      </c>
      <c r="BE112" s="158">
        <v>3</v>
      </c>
      <c r="BF112" s="158">
        <v>0</v>
      </c>
      <c r="BG112" s="349">
        <v>473</v>
      </c>
      <c r="BH112" s="158">
        <v>66</v>
      </c>
      <c r="BI112" s="158">
        <v>16024</v>
      </c>
      <c r="BJ112" s="158">
        <v>15414</v>
      </c>
      <c r="BK112" s="158">
        <v>12831</v>
      </c>
      <c r="BL112" s="158">
        <v>5513</v>
      </c>
      <c r="BM112" s="158">
        <v>3460</v>
      </c>
      <c r="BN112" s="158">
        <v>827</v>
      </c>
      <c r="BO112" s="158">
        <v>152</v>
      </c>
      <c r="BP112" s="158">
        <v>3</v>
      </c>
      <c r="BQ112" s="349">
        <v>54290</v>
      </c>
      <c r="BR112" s="158">
        <v>13</v>
      </c>
      <c r="BS112" s="158">
        <v>8474</v>
      </c>
      <c r="BT112" s="158">
        <v>5785</v>
      </c>
      <c r="BU112" s="158">
        <v>3513</v>
      </c>
      <c r="BV112" s="158">
        <v>1107</v>
      </c>
      <c r="BW112" s="158">
        <v>485</v>
      </c>
      <c r="BX112" s="158">
        <v>101</v>
      </c>
      <c r="BY112" s="158">
        <v>11</v>
      </c>
      <c r="BZ112" s="158">
        <v>0</v>
      </c>
      <c r="CA112" s="349">
        <v>19489</v>
      </c>
      <c r="CB112" s="158">
        <v>3</v>
      </c>
      <c r="CC112" s="158">
        <v>125</v>
      </c>
      <c r="CD112" s="158">
        <v>149</v>
      </c>
      <c r="CE112" s="158">
        <v>118</v>
      </c>
      <c r="CF112" s="158">
        <v>52</v>
      </c>
      <c r="CG112" s="158">
        <v>30</v>
      </c>
      <c r="CH112" s="158">
        <v>6</v>
      </c>
      <c r="CI112" s="158">
        <v>0</v>
      </c>
      <c r="CJ112" s="158">
        <v>0</v>
      </c>
      <c r="CK112" s="349">
        <v>483</v>
      </c>
      <c r="CL112" s="158">
        <v>2</v>
      </c>
      <c r="CM112" s="158">
        <v>28</v>
      </c>
      <c r="CN112" s="158">
        <v>25</v>
      </c>
      <c r="CO112" s="158">
        <v>20</v>
      </c>
      <c r="CP112" s="158">
        <v>28</v>
      </c>
      <c r="CQ112" s="158">
        <v>21</v>
      </c>
      <c r="CR112" s="158">
        <v>31</v>
      </c>
      <c r="CS112" s="158">
        <v>18</v>
      </c>
      <c r="CT112" s="158">
        <v>3</v>
      </c>
      <c r="CU112" s="349">
        <v>176</v>
      </c>
      <c r="CV112" s="158">
        <v>50</v>
      </c>
      <c r="CW112" s="158">
        <v>45</v>
      </c>
      <c r="CX112" s="158">
        <v>25</v>
      </c>
      <c r="CY112" s="158">
        <v>7</v>
      </c>
      <c r="CZ112" s="158">
        <v>4</v>
      </c>
      <c r="DA112" s="158">
        <v>0</v>
      </c>
      <c r="DB112" s="158">
        <v>0</v>
      </c>
      <c r="DC112" s="158">
        <v>0</v>
      </c>
      <c r="DD112" s="349">
        <v>131</v>
      </c>
      <c r="DE112" s="158">
        <v>253</v>
      </c>
      <c r="DF112" s="158">
        <v>138</v>
      </c>
      <c r="DG112" s="158">
        <v>80</v>
      </c>
      <c r="DH112" s="158">
        <v>26</v>
      </c>
      <c r="DI112" s="158">
        <v>22</v>
      </c>
      <c r="DJ112" s="158">
        <v>4</v>
      </c>
      <c r="DK112" s="158">
        <v>1</v>
      </c>
      <c r="DL112" s="158">
        <v>0</v>
      </c>
      <c r="DM112" s="349">
        <v>524</v>
      </c>
      <c r="DN112" s="158">
        <v>383</v>
      </c>
      <c r="DO112" s="158">
        <v>246</v>
      </c>
      <c r="DP112" s="158">
        <v>111</v>
      </c>
      <c r="DQ112" s="158">
        <v>41</v>
      </c>
      <c r="DR112" s="158">
        <v>18</v>
      </c>
      <c r="DS112" s="158">
        <v>5</v>
      </c>
      <c r="DT112" s="158">
        <v>1</v>
      </c>
      <c r="DU112" s="158">
        <v>0</v>
      </c>
      <c r="DV112" s="349">
        <v>805</v>
      </c>
      <c r="DW112" s="158">
        <v>0</v>
      </c>
      <c r="DX112" s="158">
        <v>0</v>
      </c>
      <c r="DY112" s="158">
        <v>0</v>
      </c>
      <c r="DZ112" s="158">
        <v>0</v>
      </c>
      <c r="EA112" s="158">
        <v>0</v>
      </c>
      <c r="EB112" s="158">
        <v>0</v>
      </c>
      <c r="EC112" s="158">
        <v>0</v>
      </c>
      <c r="ED112" s="158">
        <v>0</v>
      </c>
      <c r="EE112" s="349">
        <v>0</v>
      </c>
      <c r="EF112" s="158">
        <v>636</v>
      </c>
      <c r="EG112" s="158">
        <v>384</v>
      </c>
      <c r="EH112" s="158">
        <v>191</v>
      </c>
      <c r="EI112" s="158">
        <v>67</v>
      </c>
      <c r="EJ112" s="158">
        <v>40</v>
      </c>
      <c r="EK112" s="158">
        <v>9</v>
      </c>
      <c r="EL112" s="158">
        <v>2</v>
      </c>
      <c r="EM112" s="158">
        <v>0</v>
      </c>
      <c r="EN112" s="349">
        <v>1329</v>
      </c>
      <c r="EO112" s="158">
        <v>267</v>
      </c>
      <c r="EP112" s="158">
        <v>156</v>
      </c>
      <c r="EQ112" s="158">
        <v>92</v>
      </c>
      <c r="ER112" s="158">
        <v>32</v>
      </c>
      <c r="ES112" s="158">
        <v>20</v>
      </c>
      <c r="ET112" s="158">
        <v>4</v>
      </c>
      <c r="EU112" s="158">
        <v>1</v>
      </c>
      <c r="EV112" s="158">
        <v>0</v>
      </c>
      <c r="EW112" s="349">
        <v>572</v>
      </c>
      <c r="EX112" s="158">
        <v>0</v>
      </c>
      <c r="EY112" s="158">
        <v>0</v>
      </c>
      <c r="EZ112" s="158">
        <v>0</v>
      </c>
      <c r="FA112" s="158">
        <v>0</v>
      </c>
      <c r="FB112" s="158">
        <v>0</v>
      </c>
      <c r="FC112" s="158">
        <v>0</v>
      </c>
      <c r="FD112" s="158">
        <v>0</v>
      </c>
      <c r="FE112" s="158">
        <v>0</v>
      </c>
      <c r="FF112" s="349">
        <v>0</v>
      </c>
      <c r="FG112" s="158">
        <v>19</v>
      </c>
      <c r="FH112" s="158">
        <v>12</v>
      </c>
      <c r="FI112" s="158">
        <v>9</v>
      </c>
      <c r="FJ112" s="158">
        <v>7</v>
      </c>
      <c r="FK112" s="158">
        <v>0</v>
      </c>
      <c r="FL112" s="158">
        <v>0</v>
      </c>
      <c r="FM112" s="158">
        <v>0</v>
      </c>
      <c r="FN112" s="158">
        <v>0</v>
      </c>
      <c r="FO112" s="349">
        <v>47</v>
      </c>
      <c r="FP112" s="158">
        <v>248</v>
      </c>
      <c r="FQ112" s="158">
        <v>144</v>
      </c>
      <c r="FR112" s="158">
        <v>83</v>
      </c>
      <c r="FS112" s="158">
        <v>25</v>
      </c>
      <c r="FT112" s="158">
        <v>20</v>
      </c>
      <c r="FU112" s="158">
        <v>4</v>
      </c>
      <c r="FV112" s="158">
        <v>1</v>
      </c>
      <c r="FW112" s="158">
        <v>0</v>
      </c>
      <c r="FX112" s="349">
        <v>525</v>
      </c>
      <c r="FY112" s="158">
        <v>48</v>
      </c>
      <c r="FZ112" s="158">
        <v>7011</v>
      </c>
      <c r="GA112" s="158">
        <v>9207</v>
      </c>
      <c r="GB112" s="158">
        <v>9068</v>
      </c>
      <c r="GC112" s="158">
        <v>4285</v>
      </c>
      <c r="GD112" s="158">
        <v>2904</v>
      </c>
      <c r="GE112" s="158">
        <v>684</v>
      </c>
      <c r="GF112" s="158">
        <v>122</v>
      </c>
      <c r="GG112" s="158">
        <v>0</v>
      </c>
      <c r="GH112" s="349">
        <v>33329</v>
      </c>
      <c r="GI112" s="158">
        <v>18</v>
      </c>
      <c r="GJ112" s="158">
        <v>9013</v>
      </c>
      <c r="GK112" s="158">
        <v>6207</v>
      </c>
      <c r="GL112" s="158">
        <v>3763</v>
      </c>
      <c r="GM112" s="158">
        <v>1228</v>
      </c>
      <c r="GN112" s="158">
        <v>556</v>
      </c>
      <c r="GO112" s="158">
        <v>143</v>
      </c>
      <c r="GP112" s="158">
        <v>30</v>
      </c>
      <c r="GQ112" s="158">
        <v>3</v>
      </c>
      <c r="GR112" s="349">
        <v>20961</v>
      </c>
      <c r="GS112" s="158">
        <v>61</v>
      </c>
      <c r="GT112" s="158">
        <v>13697</v>
      </c>
      <c r="GU112" s="158">
        <v>13800</v>
      </c>
      <c r="GV112" s="158">
        <v>11870</v>
      </c>
      <c r="GW112" s="158">
        <v>5188.5</v>
      </c>
      <c r="GX112" s="158">
        <v>3311.5</v>
      </c>
      <c r="GY112" s="158">
        <v>782</v>
      </c>
      <c r="GZ112" s="158">
        <v>140</v>
      </c>
      <c r="HA112" s="158">
        <v>1.5</v>
      </c>
      <c r="HB112" s="349">
        <v>48851.5</v>
      </c>
      <c r="HC112" s="395">
        <v>0</v>
      </c>
      <c r="HD112" s="396">
        <v>0.5</v>
      </c>
      <c r="HE112" s="396">
        <v>0</v>
      </c>
      <c r="HF112" s="396">
        <v>0</v>
      </c>
      <c r="HG112" s="396">
        <v>0</v>
      </c>
      <c r="HH112" s="396">
        <v>0</v>
      </c>
      <c r="HI112" s="396">
        <v>0</v>
      </c>
      <c r="HJ112" s="396">
        <v>0</v>
      </c>
      <c r="HK112" s="396">
        <v>0</v>
      </c>
      <c r="HL112" s="397">
        <v>0.5</v>
      </c>
      <c r="HM112" s="219">
        <v>33.9</v>
      </c>
      <c r="HN112" s="219">
        <v>9131</v>
      </c>
      <c r="HO112" s="219">
        <v>10733.3</v>
      </c>
      <c r="HP112" s="219">
        <v>10551.1</v>
      </c>
      <c r="HQ112" s="219">
        <v>5188.5</v>
      </c>
      <c r="HR112" s="219">
        <v>4047.4</v>
      </c>
      <c r="HS112" s="219">
        <v>1129.5999999999999</v>
      </c>
      <c r="HT112" s="219">
        <v>233.3</v>
      </c>
      <c r="HU112" s="219">
        <v>3</v>
      </c>
      <c r="HV112" s="219">
        <v>41051.1</v>
      </c>
      <c r="HW112" s="457">
        <v>109.9</v>
      </c>
      <c r="HX112" s="219">
        <v>41161</v>
      </c>
      <c r="HY112" s="395">
        <v>61</v>
      </c>
      <c r="HZ112" s="219">
        <v>13697</v>
      </c>
      <c r="IA112" s="219">
        <v>13800</v>
      </c>
      <c r="IB112" s="219">
        <v>11870</v>
      </c>
      <c r="IC112" s="219">
        <v>5188.5</v>
      </c>
      <c r="ID112" s="219">
        <v>3311.5</v>
      </c>
      <c r="IE112" s="219">
        <v>782</v>
      </c>
      <c r="IF112" s="219">
        <v>140</v>
      </c>
      <c r="IG112" s="219">
        <v>1.5</v>
      </c>
      <c r="IH112" s="219">
        <v>48851.5</v>
      </c>
      <c r="II112" s="395">
        <v>0</v>
      </c>
      <c r="IJ112" s="219">
        <v>0.5</v>
      </c>
      <c r="IK112" s="219">
        <v>0</v>
      </c>
      <c r="IL112" s="219">
        <v>0</v>
      </c>
      <c r="IM112" s="219">
        <v>0</v>
      </c>
      <c r="IN112" s="219">
        <v>0</v>
      </c>
      <c r="IO112" s="219">
        <v>0</v>
      </c>
      <c r="IP112" s="219">
        <v>0</v>
      </c>
      <c r="IQ112" s="219">
        <v>0</v>
      </c>
      <c r="IR112" s="219">
        <v>0.5</v>
      </c>
      <c r="IS112" s="395">
        <v>16.39</v>
      </c>
      <c r="IT112" s="219">
        <v>4331.6000000000004</v>
      </c>
      <c r="IU112" s="219">
        <v>1994.42</v>
      </c>
      <c r="IV112" s="219">
        <v>901.85</v>
      </c>
      <c r="IW112" s="219">
        <v>204.06</v>
      </c>
      <c r="IX112" s="219">
        <v>64</v>
      </c>
      <c r="IY112" s="219">
        <v>6.9</v>
      </c>
      <c r="IZ112" s="219">
        <v>3.29</v>
      </c>
      <c r="JA112" s="219">
        <v>0</v>
      </c>
      <c r="JB112" s="219">
        <v>7522.51</v>
      </c>
      <c r="JC112" s="395">
        <v>24.8</v>
      </c>
      <c r="JD112" s="219">
        <v>6243.3</v>
      </c>
      <c r="JE112" s="219">
        <v>9182.1</v>
      </c>
      <c r="JF112" s="219">
        <v>9749.5</v>
      </c>
      <c r="JG112" s="219">
        <v>4984.3999999999996</v>
      </c>
      <c r="JH112" s="219">
        <v>3969.2</v>
      </c>
      <c r="JI112" s="219">
        <v>1119.5999999999999</v>
      </c>
      <c r="JJ112" s="219">
        <v>227.9</v>
      </c>
      <c r="JK112" s="219">
        <v>3</v>
      </c>
      <c r="JL112" s="219">
        <v>35503.800000000003</v>
      </c>
      <c r="JM112" s="457">
        <v>109.9</v>
      </c>
      <c r="JN112" s="397">
        <v>35613.699999999997</v>
      </c>
      <c r="JP112" s="460"/>
      <c r="JQ112" s="460"/>
      <c r="JR112" s="460"/>
      <c r="JS112" s="460"/>
      <c r="JT112" s="460"/>
      <c r="JU112" s="460"/>
      <c r="JV112" s="460"/>
      <c r="JW112" s="460"/>
      <c r="JX112" s="460"/>
      <c r="JY112" s="460"/>
      <c r="KA112" s="460"/>
      <c r="KB112" s="460"/>
    </row>
    <row r="113" spans="1:288" x14ac:dyDescent="0.2">
      <c r="A113" s="215" t="s">
        <v>501</v>
      </c>
      <c r="B113" s="216" t="s">
        <v>285</v>
      </c>
      <c r="C113" s="217" t="s">
        <v>286</v>
      </c>
      <c r="D113" s="218" t="s">
        <v>500</v>
      </c>
      <c r="E113" s="158">
        <v>6113</v>
      </c>
      <c r="F113" s="158">
        <v>12986</v>
      </c>
      <c r="G113" s="158">
        <v>8789</v>
      </c>
      <c r="H113" s="158">
        <v>4965</v>
      </c>
      <c r="I113" s="158">
        <v>1943</v>
      </c>
      <c r="J113" s="158">
        <v>1506</v>
      </c>
      <c r="K113" s="158">
        <v>320</v>
      </c>
      <c r="L113" s="158">
        <v>29</v>
      </c>
      <c r="M113" s="349">
        <v>36651</v>
      </c>
      <c r="N113" s="158">
        <v>449</v>
      </c>
      <c r="O113" s="158">
        <v>561</v>
      </c>
      <c r="P113" s="158">
        <v>158</v>
      </c>
      <c r="Q113" s="158">
        <v>86</v>
      </c>
      <c r="R113" s="158">
        <v>59</v>
      </c>
      <c r="S113" s="158">
        <v>163</v>
      </c>
      <c r="T113" s="158">
        <v>8</v>
      </c>
      <c r="U113" s="158">
        <v>7</v>
      </c>
      <c r="V113" s="349">
        <v>1491</v>
      </c>
      <c r="W113" s="158">
        <v>0</v>
      </c>
      <c r="X113" s="158">
        <v>0</v>
      </c>
      <c r="Y113" s="158">
        <v>0</v>
      </c>
      <c r="Z113" s="158">
        <v>0</v>
      </c>
      <c r="AA113" s="158">
        <v>0</v>
      </c>
      <c r="AB113" s="158">
        <v>0</v>
      </c>
      <c r="AC113" s="158">
        <v>0</v>
      </c>
      <c r="AD113" s="158">
        <v>0</v>
      </c>
      <c r="AE113" s="349">
        <v>0</v>
      </c>
      <c r="AF113" s="158">
        <v>5664</v>
      </c>
      <c r="AG113" s="158">
        <v>12425</v>
      </c>
      <c r="AH113" s="158">
        <v>8631</v>
      </c>
      <c r="AI113" s="158">
        <v>4879</v>
      </c>
      <c r="AJ113" s="158">
        <v>1884</v>
      </c>
      <c r="AK113" s="158">
        <v>1343</v>
      </c>
      <c r="AL113" s="158">
        <v>312</v>
      </c>
      <c r="AM113" s="158">
        <v>22</v>
      </c>
      <c r="AN113" s="349">
        <v>35160</v>
      </c>
      <c r="AO113" s="158">
        <v>10</v>
      </c>
      <c r="AP113" s="158">
        <v>48</v>
      </c>
      <c r="AQ113" s="158">
        <v>54</v>
      </c>
      <c r="AR113" s="158">
        <v>38</v>
      </c>
      <c r="AS113" s="158">
        <v>16</v>
      </c>
      <c r="AT113" s="158">
        <v>11</v>
      </c>
      <c r="AU113" s="158">
        <v>8</v>
      </c>
      <c r="AV113" s="158">
        <v>8</v>
      </c>
      <c r="AW113" s="349">
        <v>193</v>
      </c>
      <c r="AX113" s="158">
        <v>10</v>
      </c>
      <c r="AY113" s="158">
        <v>48</v>
      </c>
      <c r="AZ113" s="158">
        <v>54</v>
      </c>
      <c r="BA113" s="158">
        <v>38</v>
      </c>
      <c r="BB113" s="158">
        <v>16</v>
      </c>
      <c r="BC113" s="158">
        <v>11</v>
      </c>
      <c r="BD113" s="158">
        <v>8</v>
      </c>
      <c r="BE113" s="158">
        <v>8</v>
      </c>
      <c r="BF113" s="158">
        <v>0</v>
      </c>
      <c r="BG113" s="349">
        <v>193</v>
      </c>
      <c r="BH113" s="158">
        <v>10</v>
      </c>
      <c r="BI113" s="158">
        <v>5702</v>
      </c>
      <c r="BJ113" s="158">
        <v>12431</v>
      </c>
      <c r="BK113" s="158">
        <v>8615</v>
      </c>
      <c r="BL113" s="158">
        <v>4857</v>
      </c>
      <c r="BM113" s="158">
        <v>1879</v>
      </c>
      <c r="BN113" s="158">
        <v>1340</v>
      </c>
      <c r="BO113" s="158">
        <v>312</v>
      </c>
      <c r="BP113" s="158">
        <v>14</v>
      </c>
      <c r="BQ113" s="349">
        <v>35160</v>
      </c>
      <c r="BR113" s="158">
        <v>3</v>
      </c>
      <c r="BS113" s="158">
        <v>3229</v>
      </c>
      <c r="BT113" s="158">
        <v>4484</v>
      </c>
      <c r="BU113" s="158">
        <v>2635</v>
      </c>
      <c r="BV113" s="158">
        <v>1363</v>
      </c>
      <c r="BW113" s="158">
        <v>371</v>
      </c>
      <c r="BX113" s="158">
        <v>196</v>
      </c>
      <c r="BY113" s="158">
        <v>45</v>
      </c>
      <c r="BZ113" s="158">
        <v>0</v>
      </c>
      <c r="CA113" s="349">
        <v>12326</v>
      </c>
      <c r="CB113" s="158">
        <v>0</v>
      </c>
      <c r="CC113" s="158">
        <v>34</v>
      </c>
      <c r="CD113" s="158">
        <v>100</v>
      </c>
      <c r="CE113" s="158">
        <v>67</v>
      </c>
      <c r="CF113" s="158">
        <v>51</v>
      </c>
      <c r="CG113" s="158">
        <v>10</v>
      </c>
      <c r="CH113" s="158">
        <v>13</v>
      </c>
      <c r="CI113" s="158">
        <v>5</v>
      </c>
      <c r="CJ113" s="158">
        <v>1</v>
      </c>
      <c r="CK113" s="349">
        <v>281</v>
      </c>
      <c r="CL113" s="158">
        <v>0</v>
      </c>
      <c r="CM113" s="158">
        <v>2</v>
      </c>
      <c r="CN113" s="158">
        <v>4</v>
      </c>
      <c r="CO113" s="158">
        <v>2</v>
      </c>
      <c r="CP113" s="158">
        <v>3</v>
      </c>
      <c r="CQ113" s="158">
        <v>3</v>
      </c>
      <c r="CR113" s="158">
        <v>9</v>
      </c>
      <c r="CS113" s="158">
        <v>15</v>
      </c>
      <c r="CT113" s="158">
        <v>3</v>
      </c>
      <c r="CU113" s="349">
        <v>41</v>
      </c>
      <c r="CV113" s="158">
        <v>16</v>
      </c>
      <c r="CW113" s="158">
        <v>41</v>
      </c>
      <c r="CX113" s="158">
        <v>37</v>
      </c>
      <c r="CY113" s="158">
        <v>105</v>
      </c>
      <c r="CZ113" s="158">
        <v>28</v>
      </c>
      <c r="DA113" s="158">
        <v>8</v>
      </c>
      <c r="DB113" s="158">
        <v>1</v>
      </c>
      <c r="DC113" s="158">
        <v>0</v>
      </c>
      <c r="DD113" s="349">
        <v>236</v>
      </c>
      <c r="DE113" s="158">
        <v>167</v>
      </c>
      <c r="DF113" s="158">
        <v>188</v>
      </c>
      <c r="DG113" s="158">
        <v>89</v>
      </c>
      <c r="DH113" s="158">
        <v>70</v>
      </c>
      <c r="DI113" s="158">
        <v>24</v>
      </c>
      <c r="DJ113" s="158">
        <v>18</v>
      </c>
      <c r="DK113" s="158">
        <v>5</v>
      </c>
      <c r="DL113" s="158">
        <v>6</v>
      </c>
      <c r="DM113" s="349">
        <v>567</v>
      </c>
      <c r="DN113" s="158">
        <v>0</v>
      </c>
      <c r="DO113" s="158">
        <v>12</v>
      </c>
      <c r="DP113" s="158">
        <v>13</v>
      </c>
      <c r="DQ113" s="158">
        <v>7</v>
      </c>
      <c r="DR113" s="158">
        <v>4</v>
      </c>
      <c r="DS113" s="158">
        <v>1</v>
      </c>
      <c r="DT113" s="158">
        <v>0</v>
      </c>
      <c r="DU113" s="158">
        <v>0</v>
      </c>
      <c r="DV113" s="349">
        <v>37</v>
      </c>
      <c r="DW113" s="158">
        <v>0</v>
      </c>
      <c r="DX113" s="158">
        <v>0</v>
      </c>
      <c r="DY113" s="158">
        <v>0</v>
      </c>
      <c r="DZ113" s="158">
        <v>0</v>
      </c>
      <c r="EA113" s="158">
        <v>0</v>
      </c>
      <c r="EB113" s="158">
        <v>0</v>
      </c>
      <c r="EC113" s="158">
        <v>0</v>
      </c>
      <c r="ED113" s="158">
        <v>0</v>
      </c>
      <c r="EE113" s="349">
        <v>0</v>
      </c>
      <c r="EF113" s="158">
        <v>167</v>
      </c>
      <c r="EG113" s="158">
        <v>200</v>
      </c>
      <c r="EH113" s="158">
        <v>102</v>
      </c>
      <c r="EI113" s="158">
        <v>77</v>
      </c>
      <c r="EJ113" s="158">
        <v>28</v>
      </c>
      <c r="EK113" s="158">
        <v>19</v>
      </c>
      <c r="EL113" s="158">
        <v>5</v>
      </c>
      <c r="EM113" s="158">
        <v>6</v>
      </c>
      <c r="EN113" s="349">
        <v>604</v>
      </c>
      <c r="EO113" s="158">
        <v>64</v>
      </c>
      <c r="EP113" s="158">
        <v>55</v>
      </c>
      <c r="EQ113" s="158">
        <v>33</v>
      </c>
      <c r="ER113" s="158">
        <v>25</v>
      </c>
      <c r="ES113" s="158">
        <v>11</v>
      </c>
      <c r="ET113" s="158">
        <v>12</v>
      </c>
      <c r="EU113" s="158">
        <v>5</v>
      </c>
      <c r="EV113" s="158">
        <v>6</v>
      </c>
      <c r="EW113" s="349">
        <v>211</v>
      </c>
      <c r="EX113" s="158">
        <v>0</v>
      </c>
      <c r="EY113" s="158">
        <v>0</v>
      </c>
      <c r="EZ113" s="158">
        <v>0</v>
      </c>
      <c r="FA113" s="158">
        <v>0</v>
      </c>
      <c r="FB113" s="158">
        <v>0</v>
      </c>
      <c r="FC113" s="158">
        <v>0</v>
      </c>
      <c r="FD113" s="158">
        <v>0</v>
      </c>
      <c r="FE113" s="158">
        <v>0</v>
      </c>
      <c r="FF113" s="349">
        <v>0</v>
      </c>
      <c r="FG113" s="158">
        <v>0</v>
      </c>
      <c r="FH113" s="158">
        <v>0</v>
      </c>
      <c r="FI113" s="158">
        <v>0</v>
      </c>
      <c r="FJ113" s="158">
        <v>0</v>
      </c>
      <c r="FK113" s="158">
        <v>0</v>
      </c>
      <c r="FL113" s="158">
        <v>0</v>
      </c>
      <c r="FM113" s="158">
        <v>0</v>
      </c>
      <c r="FN113" s="158">
        <v>0</v>
      </c>
      <c r="FO113" s="349">
        <v>0</v>
      </c>
      <c r="FP113" s="158">
        <v>64</v>
      </c>
      <c r="FQ113" s="158">
        <v>55</v>
      </c>
      <c r="FR113" s="158">
        <v>33</v>
      </c>
      <c r="FS113" s="158">
        <v>25</v>
      </c>
      <c r="FT113" s="158">
        <v>11</v>
      </c>
      <c r="FU113" s="158">
        <v>12</v>
      </c>
      <c r="FV113" s="158">
        <v>5</v>
      </c>
      <c r="FW113" s="158">
        <v>6</v>
      </c>
      <c r="FX113" s="349">
        <v>211</v>
      </c>
      <c r="FY113" s="158">
        <v>7</v>
      </c>
      <c r="FZ113" s="158">
        <v>2436</v>
      </c>
      <c r="GA113" s="158">
        <v>7830</v>
      </c>
      <c r="GB113" s="158">
        <v>5897</v>
      </c>
      <c r="GC113" s="158">
        <v>3432</v>
      </c>
      <c r="GD113" s="158">
        <v>1490</v>
      </c>
      <c r="GE113" s="158">
        <v>1121</v>
      </c>
      <c r="GF113" s="158">
        <v>246</v>
      </c>
      <c r="GG113" s="158">
        <v>10</v>
      </c>
      <c r="GH113" s="349">
        <v>22469</v>
      </c>
      <c r="GI113" s="158">
        <v>3</v>
      </c>
      <c r="GJ113" s="158">
        <v>3266</v>
      </c>
      <c r="GK113" s="158">
        <v>4601</v>
      </c>
      <c r="GL113" s="158">
        <v>2718</v>
      </c>
      <c r="GM113" s="158">
        <v>1425</v>
      </c>
      <c r="GN113" s="158">
        <v>389</v>
      </c>
      <c r="GO113" s="158">
        <v>219</v>
      </c>
      <c r="GP113" s="158">
        <v>66</v>
      </c>
      <c r="GQ113" s="158">
        <v>4</v>
      </c>
      <c r="GR113" s="349">
        <v>12691</v>
      </c>
      <c r="GS113" s="158">
        <v>9.25</v>
      </c>
      <c r="GT113" s="158">
        <v>4884.75</v>
      </c>
      <c r="GU113" s="158">
        <v>11270.5</v>
      </c>
      <c r="GV113" s="158">
        <v>7925</v>
      </c>
      <c r="GW113" s="158">
        <v>4494.5</v>
      </c>
      <c r="GX113" s="158">
        <v>1777.75</v>
      </c>
      <c r="GY113" s="158">
        <v>1282.25</v>
      </c>
      <c r="GZ113" s="158">
        <v>291.5</v>
      </c>
      <c r="HA113" s="158">
        <v>12.25</v>
      </c>
      <c r="HB113" s="349">
        <v>31947.75</v>
      </c>
      <c r="HC113" s="395">
        <v>0</v>
      </c>
      <c r="HD113" s="396">
        <v>0</v>
      </c>
      <c r="HE113" s="396">
        <v>0</v>
      </c>
      <c r="HF113" s="396">
        <v>0</v>
      </c>
      <c r="HG113" s="396">
        <v>0</v>
      </c>
      <c r="HH113" s="396">
        <v>0</v>
      </c>
      <c r="HI113" s="396">
        <v>0</v>
      </c>
      <c r="HJ113" s="396">
        <v>0</v>
      </c>
      <c r="HK113" s="396">
        <v>0</v>
      </c>
      <c r="HL113" s="397">
        <v>0</v>
      </c>
      <c r="HM113" s="219">
        <v>5.0999999999999996</v>
      </c>
      <c r="HN113" s="219">
        <v>3256.5</v>
      </c>
      <c r="HO113" s="219">
        <v>8765.9</v>
      </c>
      <c r="HP113" s="219">
        <v>7044.4</v>
      </c>
      <c r="HQ113" s="219">
        <v>4494.5</v>
      </c>
      <c r="HR113" s="219">
        <v>2172.8000000000002</v>
      </c>
      <c r="HS113" s="219">
        <v>1852.1</v>
      </c>
      <c r="HT113" s="219">
        <v>485.8</v>
      </c>
      <c r="HU113" s="219">
        <v>24.5</v>
      </c>
      <c r="HV113" s="219">
        <v>28101.599999999999</v>
      </c>
      <c r="HW113" s="457">
        <v>794.6</v>
      </c>
      <c r="HX113" s="219">
        <v>28896.2</v>
      </c>
      <c r="HY113" s="395">
        <v>9.25</v>
      </c>
      <c r="HZ113" s="219">
        <v>4884.75</v>
      </c>
      <c r="IA113" s="219">
        <v>11270.5</v>
      </c>
      <c r="IB113" s="219">
        <v>7925</v>
      </c>
      <c r="IC113" s="219">
        <v>4494.5</v>
      </c>
      <c r="ID113" s="219">
        <v>1777.75</v>
      </c>
      <c r="IE113" s="219">
        <v>1282.25</v>
      </c>
      <c r="IF113" s="219">
        <v>291.5</v>
      </c>
      <c r="IG113" s="219">
        <v>12.25</v>
      </c>
      <c r="IH113" s="219">
        <v>31947.75</v>
      </c>
      <c r="II113" s="395">
        <v>0</v>
      </c>
      <c r="IJ113" s="219">
        <v>0</v>
      </c>
      <c r="IK113" s="219">
        <v>0</v>
      </c>
      <c r="IL113" s="219">
        <v>0</v>
      </c>
      <c r="IM113" s="219">
        <v>0</v>
      </c>
      <c r="IN113" s="219">
        <v>0</v>
      </c>
      <c r="IO113" s="219">
        <v>0</v>
      </c>
      <c r="IP113" s="219">
        <v>0</v>
      </c>
      <c r="IQ113" s="219">
        <v>0</v>
      </c>
      <c r="IR113" s="219">
        <v>0</v>
      </c>
      <c r="IS113" s="395">
        <v>1.59</v>
      </c>
      <c r="IT113" s="219">
        <v>1350.73</v>
      </c>
      <c r="IU113" s="219">
        <v>1563.16</v>
      </c>
      <c r="IV113" s="219">
        <v>669.57</v>
      </c>
      <c r="IW113" s="219">
        <v>204.17</v>
      </c>
      <c r="IX113" s="219">
        <v>33.619999999999997</v>
      </c>
      <c r="IY113" s="219">
        <v>13.85</v>
      </c>
      <c r="IZ113" s="219">
        <v>0</v>
      </c>
      <c r="JA113" s="219">
        <v>0</v>
      </c>
      <c r="JB113" s="219">
        <v>3836.69</v>
      </c>
      <c r="JC113" s="395">
        <v>4.3</v>
      </c>
      <c r="JD113" s="219">
        <v>2356</v>
      </c>
      <c r="JE113" s="219">
        <v>7550.2</v>
      </c>
      <c r="JF113" s="219">
        <v>6449.3</v>
      </c>
      <c r="JG113" s="219">
        <v>4290.3</v>
      </c>
      <c r="JH113" s="219">
        <v>2131.6999999999998</v>
      </c>
      <c r="JI113" s="219">
        <v>1832.1</v>
      </c>
      <c r="JJ113" s="219">
        <v>485.8</v>
      </c>
      <c r="JK113" s="219">
        <v>24.5</v>
      </c>
      <c r="JL113" s="219">
        <v>25124.2</v>
      </c>
      <c r="JM113" s="457">
        <v>794.6</v>
      </c>
      <c r="JN113" s="397">
        <v>25918.799999999999</v>
      </c>
      <c r="JP113" s="460"/>
      <c r="JQ113" s="460"/>
      <c r="JR113" s="460"/>
      <c r="JS113" s="460"/>
      <c r="JT113" s="460"/>
      <c r="JU113" s="460"/>
      <c r="JV113" s="460"/>
      <c r="JW113" s="460"/>
      <c r="JX113" s="460"/>
      <c r="JY113" s="460"/>
      <c r="KA113" s="460"/>
      <c r="KB113" s="460"/>
    </row>
    <row r="114" spans="1:288" x14ac:dyDescent="0.2">
      <c r="A114" s="215" t="s">
        <v>503</v>
      </c>
      <c r="B114" s="216" t="s">
        <v>285</v>
      </c>
      <c r="C114" s="217" t="s">
        <v>286</v>
      </c>
      <c r="D114" s="218" t="s">
        <v>502</v>
      </c>
      <c r="E114" s="158">
        <v>3599</v>
      </c>
      <c r="F114" s="158">
        <v>6798</v>
      </c>
      <c r="G114" s="158">
        <v>14494</v>
      </c>
      <c r="H114" s="158">
        <v>9751</v>
      </c>
      <c r="I114" s="158">
        <v>4510</v>
      </c>
      <c r="J114" s="158">
        <v>1996</v>
      </c>
      <c r="K114" s="158">
        <v>1005</v>
      </c>
      <c r="L114" s="158">
        <v>99</v>
      </c>
      <c r="M114" s="349">
        <v>42252</v>
      </c>
      <c r="N114" s="158">
        <v>61</v>
      </c>
      <c r="O114" s="158">
        <v>60</v>
      </c>
      <c r="P114" s="158">
        <v>106</v>
      </c>
      <c r="Q114" s="158">
        <v>76</v>
      </c>
      <c r="R114" s="158">
        <v>19</v>
      </c>
      <c r="S114" s="158">
        <v>9</v>
      </c>
      <c r="T114" s="158">
        <v>10</v>
      </c>
      <c r="U114" s="158">
        <v>0</v>
      </c>
      <c r="V114" s="349">
        <v>341</v>
      </c>
      <c r="W114" s="158">
        <v>0</v>
      </c>
      <c r="X114" s="158">
        <v>0</v>
      </c>
      <c r="Y114" s="158">
        <v>0</v>
      </c>
      <c r="Z114" s="158">
        <v>0</v>
      </c>
      <c r="AA114" s="158">
        <v>0</v>
      </c>
      <c r="AB114" s="158">
        <v>0</v>
      </c>
      <c r="AC114" s="158">
        <v>0</v>
      </c>
      <c r="AD114" s="158">
        <v>0</v>
      </c>
      <c r="AE114" s="349">
        <v>0</v>
      </c>
      <c r="AF114" s="158">
        <v>3538</v>
      </c>
      <c r="AG114" s="158">
        <v>6738</v>
      </c>
      <c r="AH114" s="158">
        <v>14388</v>
      </c>
      <c r="AI114" s="158">
        <v>9675</v>
      </c>
      <c r="AJ114" s="158">
        <v>4491</v>
      </c>
      <c r="AK114" s="158">
        <v>1987</v>
      </c>
      <c r="AL114" s="158">
        <v>995</v>
      </c>
      <c r="AM114" s="158">
        <v>99</v>
      </c>
      <c r="AN114" s="349">
        <v>41911</v>
      </c>
      <c r="AO114" s="158">
        <v>2</v>
      </c>
      <c r="AP114" s="158">
        <v>21</v>
      </c>
      <c r="AQ114" s="158">
        <v>66</v>
      </c>
      <c r="AR114" s="158">
        <v>67</v>
      </c>
      <c r="AS114" s="158">
        <v>38</v>
      </c>
      <c r="AT114" s="158">
        <v>20</v>
      </c>
      <c r="AU114" s="158">
        <v>10</v>
      </c>
      <c r="AV114" s="158">
        <v>9</v>
      </c>
      <c r="AW114" s="349">
        <v>233</v>
      </c>
      <c r="AX114" s="158">
        <v>2</v>
      </c>
      <c r="AY114" s="158">
        <v>21</v>
      </c>
      <c r="AZ114" s="158">
        <v>66</v>
      </c>
      <c r="BA114" s="158">
        <v>67</v>
      </c>
      <c r="BB114" s="158">
        <v>38</v>
      </c>
      <c r="BC114" s="158">
        <v>20</v>
      </c>
      <c r="BD114" s="158">
        <v>10</v>
      </c>
      <c r="BE114" s="158">
        <v>9</v>
      </c>
      <c r="BF114" s="158">
        <v>0</v>
      </c>
      <c r="BG114" s="349">
        <v>233</v>
      </c>
      <c r="BH114" s="158">
        <v>2</v>
      </c>
      <c r="BI114" s="158">
        <v>3557</v>
      </c>
      <c r="BJ114" s="158">
        <v>6783</v>
      </c>
      <c r="BK114" s="158">
        <v>14389</v>
      </c>
      <c r="BL114" s="158">
        <v>9646</v>
      </c>
      <c r="BM114" s="158">
        <v>4473</v>
      </c>
      <c r="BN114" s="158">
        <v>1977</v>
      </c>
      <c r="BO114" s="158">
        <v>994</v>
      </c>
      <c r="BP114" s="158">
        <v>90</v>
      </c>
      <c r="BQ114" s="349">
        <v>41911</v>
      </c>
      <c r="BR114" s="158">
        <v>0</v>
      </c>
      <c r="BS114" s="158">
        <v>2243</v>
      </c>
      <c r="BT114" s="158">
        <v>2818</v>
      </c>
      <c r="BU114" s="158">
        <v>4387</v>
      </c>
      <c r="BV114" s="158">
        <v>2395</v>
      </c>
      <c r="BW114" s="158">
        <v>842</v>
      </c>
      <c r="BX114" s="158">
        <v>303</v>
      </c>
      <c r="BY114" s="158">
        <v>115</v>
      </c>
      <c r="BZ114" s="158">
        <v>3</v>
      </c>
      <c r="CA114" s="349">
        <v>13106</v>
      </c>
      <c r="CB114" s="158">
        <v>0</v>
      </c>
      <c r="CC114" s="158">
        <v>10</v>
      </c>
      <c r="CD114" s="158">
        <v>48</v>
      </c>
      <c r="CE114" s="158">
        <v>114</v>
      </c>
      <c r="CF114" s="158">
        <v>75</v>
      </c>
      <c r="CG114" s="158">
        <v>38</v>
      </c>
      <c r="CH114" s="158">
        <v>11</v>
      </c>
      <c r="CI114" s="158">
        <v>8</v>
      </c>
      <c r="CJ114" s="158">
        <v>0</v>
      </c>
      <c r="CK114" s="349">
        <v>304</v>
      </c>
      <c r="CL114" s="158">
        <v>0</v>
      </c>
      <c r="CM114" s="158">
        <v>5</v>
      </c>
      <c r="CN114" s="158">
        <v>0</v>
      </c>
      <c r="CO114" s="158">
        <v>9</v>
      </c>
      <c r="CP114" s="158">
        <v>6</v>
      </c>
      <c r="CQ114" s="158">
        <v>4</v>
      </c>
      <c r="CR114" s="158">
        <v>12</v>
      </c>
      <c r="CS114" s="158">
        <v>12</v>
      </c>
      <c r="CT114" s="158">
        <v>4</v>
      </c>
      <c r="CU114" s="349">
        <v>52</v>
      </c>
      <c r="CV114" s="158">
        <v>13</v>
      </c>
      <c r="CW114" s="158">
        <v>8</v>
      </c>
      <c r="CX114" s="158">
        <v>17</v>
      </c>
      <c r="CY114" s="158">
        <v>17</v>
      </c>
      <c r="CZ114" s="158">
        <v>5</v>
      </c>
      <c r="DA114" s="158">
        <v>3</v>
      </c>
      <c r="DB114" s="158">
        <v>3</v>
      </c>
      <c r="DC114" s="158">
        <v>0</v>
      </c>
      <c r="DD114" s="349">
        <v>66</v>
      </c>
      <c r="DE114" s="158">
        <v>58</v>
      </c>
      <c r="DF114" s="158">
        <v>89</v>
      </c>
      <c r="DG114" s="158">
        <v>112</v>
      </c>
      <c r="DH114" s="158">
        <v>56</v>
      </c>
      <c r="DI114" s="158">
        <v>23</v>
      </c>
      <c r="DJ114" s="158">
        <v>12</v>
      </c>
      <c r="DK114" s="158">
        <v>13</v>
      </c>
      <c r="DL114" s="158">
        <v>1</v>
      </c>
      <c r="DM114" s="349">
        <v>364</v>
      </c>
      <c r="DN114" s="158">
        <v>20</v>
      </c>
      <c r="DO114" s="158">
        <v>23</v>
      </c>
      <c r="DP114" s="158">
        <v>32</v>
      </c>
      <c r="DQ114" s="158">
        <v>20</v>
      </c>
      <c r="DR114" s="158">
        <v>5</v>
      </c>
      <c r="DS114" s="158">
        <v>1</v>
      </c>
      <c r="DT114" s="158">
        <v>4</v>
      </c>
      <c r="DU114" s="158">
        <v>3</v>
      </c>
      <c r="DV114" s="349">
        <v>108</v>
      </c>
      <c r="DW114" s="158">
        <v>11</v>
      </c>
      <c r="DX114" s="158">
        <v>7</v>
      </c>
      <c r="DY114" s="158">
        <v>13</v>
      </c>
      <c r="DZ114" s="158">
        <v>3</v>
      </c>
      <c r="EA114" s="158">
        <v>3</v>
      </c>
      <c r="EB114" s="158">
        <v>1</v>
      </c>
      <c r="EC114" s="158">
        <v>1</v>
      </c>
      <c r="ED114" s="158">
        <v>1</v>
      </c>
      <c r="EE114" s="349">
        <v>40</v>
      </c>
      <c r="EF114" s="158">
        <v>89</v>
      </c>
      <c r="EG114" s="158">
        <v>119</v>
      </c>
      <c r="EH114" s="158">
        <v>157</v>
      </c>
      <c r="EI114" s="158">
        <v>79</v>
      </c>
      <c r="EJ114" s="158">
        <v>31</v>
      </c>
      <c r="EK114" s="158">
        <v>14</v>
      </c>
      <c r="EL114" s="158">
        <v>18</v>
      </c>
      <c r="EM114" s="158">
        <v>5</v>
      </c>
      <c r="EN114" s="349">
        <v>512</v>
      </c>
      <c r="EO114" s="158">
        <v>28</v>
      </c>
      <c r="EP114" s="158">
        <v>34</v>
      </c>
      <c r="EQ114" s="158">
        <v>55</v>
      </c>
      <c r="ER114" s="158">
        <v>29</v>
      </c>
      <c r="ES114" s="158">
        <v>13</v>
      </c>
      <c r="ET114" s="158">
        <v>6</v>
      </c>
      <c r="EU114" s="158">
        <v>7</v>
      </c>
      <c r="EV114" s="158">
        <v>2</v>
      </c>
      <c r="EW114" s="349">
        <v>174</v>
      </c>
      <c r="EX114" s="158">
        <v>0</v>
      </c>
      <c r="EY114" s="158">
        <v>0</v>
      </c>
      <c r="EZ114" s="158">
        <v>0</v>
      </c>
      <c r="FA114" s="158">
        <v>0</v>
      </c>
      <c r="FB114" s="158">
        <v>0</v>
      </c>
      <c r="FC114" s="158">
        <v>0</v>
      </c>
      <c r="FD114" s="158">
        <v>0</v>
      </c>
      <c r="FE114" s="158">
        <v>0</v>
      </c>
      <c r="FF114" s="349">
        <v>0</v>
      </c>
      <c r="FG114" s="158">
        <v>2</v>
      </c>
      <c r="FH114" s="158">
        <v>8</v>
      </c>
      <c r="FI114" s="158">
        <v>5</v>
      </c>
      <c r="FJ114" s="158">
        <v>8</v>
      </c>
      <c r="FK114" s="158">
        <v>3</v>
      </c>
      <c r="FL114" s="158">
        <v>1</v>
      </c>
      <c r="FM114" s="158">
        <v>1</v>
      </c>
      <c r="FN114" s="158">
        <v>1</v>
      </c>
      <c r="FO114" s="349">
        <v>29</v>
      </c>
      <c r="FP114" s="158">
        <v>26</v>
      </c>
      <c r="FQ114" s="158">
        <v>26</v>
      </c>
      <c r="FR114" s="158">
        <v>50</v>
      </c>
      <c r="FS114" s="158">
        <v>21</v>
      </c>
      <c r="FT114" s="158">
        <v>10</v>
      </c>
      <c r="FU114" s="158">
        <v>5</v>
      </c>
      <c r="FV114" s="158">
        <v>6</v>
      </c>
      <c r="FW114" s="158">
        <v>1</v>
      </c>
      <c r="FX114" s="349">
        <v>145</v>
      </c>
      <c r="FY114" s="158">
        <v>2</v>
      </c>
      <c r="FZ114" s="158">
        <v>1268</v>
      </c>
      <c r="GA114" s="158">
        <v>3887</v>
      </c>
      <c r="GB114" s="158">
        <v>9834</v>
      </c>
      <c r="GC114" s="158">
        <v>7147</v>
      </c>
      <c r="GD114" s="158">
        <v>3581</v>
      </c>
      <c r="GE114" s="158">
        <v>1649</v>
      </c>
      <c r="GF114" s="158">
        <v>854</v>
      </c>
      <c r="GG114" s="158">
        <v>79</v>
      </c>
      <c r="GH114" s="349">
        <v>28301</v>
      </c>
      <c r="GI114" s="158">
        <v>0</v>
      </c>
      <c r="GJ114" s="158">
        <v>2289</v>
      </c>
      <c r="GK114" s="158">
        <v>2896</v>
      </c>
      <c r="GL114" s="158">
        <v>4555</v>
      </c>
      <c r="GM114" s="158">
        <v>2499</v>
      </c>
      <c r="GN114" s="158">
        <v>892</v>
      </c>
      <c r="GO114" s="158">
        <v>328</v>
      </c>
      <c r="GP114" s="158">
        <v>140</v>
      </c>
      <c r="GQ114" s="158">
        <v>11</v>
      </c>
      <c r="GR114" s="349">
        <v>13610</v>
      </c>
      <c r="GS114" s="158">
        <v>2</v>
      </c>
      <c r="GT114" s="158">
        <v>2976.75</v>
      </c>
      <c r="GU114" s="158">
        <v>6047</v>
      </c>
      <c r="GV114" s="158">
        <v>13233.75</v>
      </c>
      <c r="GW114" s="158">
        <v>9007</v>
      </c>
      <c r="GX114" s="158">
        <v>4247.5</v>
      </c>
      <c r="GY114" s="158">
        <v>1892</v>
      </c>
      <c r="GZ114" s="158">
        <v>953.75</v>
      </c>
      <c r="HA114" s="158">
        <v>84.75</v>
      </c>
      <c r="HB114" s="349">
        <v>38444.5</v>
      </c>
      <c r="HC114" s="395">
        <v>0</v>
      </c>
      <c r="HD114" s="396">
        <v>0.5</v>
      </c>
      <c r="HE114" s="396">
        <v>0</v>
      </c>
      <c r="HF114" s="396">
        <v>0</v>
      </c>
      <c r="HG114" s="396">
        <v>0</v>
      </c>
      <c r="HH114" s="396">
        <v>0</v>
      </c>
      <c r="HI114" s="396">
        <v>0</v>
      </c>
      <c r="HJ114" s="396">
        <v>0</v>
      </c>
      <c r="HK114" s="396">
        <v>0</v>
      </c>
      <c r="HL114" s="397">
        <v>0.5</v>
      </c>
      <c r="HM114" s="219">
        <v>1.1000000000000001</v>
      </c>
      <c r="HN114" s="219">
        <v>1984.2</v>
      </c>
      <c r="HO114" s="219">
        <v>4703.2</v>
      </c>
      <c r="HP114" s="219">
        <v>11763.3</v>
      </c>
      <c r="HQ114" s="219">
        <v>9007</v>
      </c>
      <c r="HR114" s="219">
        <v>5191.3999999999996</v>
      </c>
      <c r="HS114" s="219">
        <v>2732.9</v>
      </c>
      <c r="HT114" s="219">
        <v>1589.6</v>
      </c>
      <c r="HU114" s="219">
        <v>169.5</v>
      </c>
      <c r="HV114" s="219">
        <v>37142.199999999997</v>
      </c>
      <c r="HW114" s="457">
        <v>0</v>
      </c>
      <c r="HX114" s="219">
        <v>37142.199999999997</v>
      </c>
      <c r="HY114" s="395">
        <v>2</v>
      </c>
      <c r="HZ114" s="219">
        <v>2976.75</v>
      </c>
      <c r="IA114" s="219">
        <v>6047</v>
      </c>
      <c r="IB114" s="219">
        <v>13233.75</v>
      </c>
      <c r="IC114" s="219">
        <v>9007</v>
      </c>
      <c r="ID114" s="219">
        <v>4247.5</v>
      </c>
      <c r="IE114" s="219">
        <v>1892</v>
      </c>
      <c r="IF114" s="219">
        <v>953.75</v>
      </c>
      <c r="IG114" s="219">
        <v>84.75</v>
      </c>
      <c r="IH114" s="219">
        <v>38444.5</v>
      </c>
      <c r="II114" s="395">
        <v>0</v>
      </c>
      <c r="IJ114" s="219">
        <v>0.5</v>
      </c>
      <c r="IK114" s="219">
        <v>0</v>
      </c>
      <c r="IL114" s="219">
        <v>0</v>
      </c>
      <c r="IM114" s="219">
        <v>0</v>
      </c>
      <c r="IN114" s="219">
        <v>0</v>
      </c>
      <c r="IO114" s="219">
        <v>0</v>
      </c>
      <c r="IP114" s="219">
        <v>0</v>
      </c>
      <c r="IQ114" s="219">
        <v>0</v>
      </c>
      <c r="IR114" s="219">
        <v>0.5</v>
      </c>
      <c r="IS114" s="395">
        <v>0</v>
      </c>
      <c r="IT114" s="219">
        <v>1117.05</v>
      </c>
      <c r="IU114" s="219">
        <v>1445.94</v>
      </c>
      <c r="IV114" s="219">
        <v>2079.31</v>
      </c>
      <c r="IW114" s="219">
        <v>692.15</v>
      </c>
      <c r="IX114" s="219">
        <v>158.44</v>
      </c>
      <c r="IY114" s="219">
        <v>45.27</v>
      </c>
      <c r="IZ114" s="219">
        <v>13.3</v>
      </c>
      <c r="JA114" s="219">
        <v>0</v>
      </c>
      <c r="JB114" s="219">
        <v>5551.46</v>
      </c>
      <c r="JC114" s="395">
        <v>1.1000000000000001</v>
      </c>
      <c r="JD114" s="219">
        <v>1239.5</v>
      </c>
      <c r="JE114" s="219">
        <v>3578.6</v>
      </c>
      <c r="JF114" s="219">
        <v>9915.1</v>
      </c>
      <c r="JG114" s="219">
        <v>8314.9</v>
      </c>
      <c r="JH114" s="219">
        <v>4997.7</v>
      </c>
      <c r="JI114" s="219">
        <v>2667.5</v>
      </c>
      <c r="JJ114" s="219">
        <v>1567.4</v>
      </c>
      <c r="JK114" s="219">
        <v>169.5</v>
      </c>
      <c r="JL114" s="219">
        <v>32451.3</v>
      </c>
      <c r="JM114" s="457">
        <v>0</v>
      </c>
      <c r="JN114" s="397">
        <v>32451.3</v>
      </c>
      <c r="JP114" s="460"/>
      <c r="JQ114" s="460"/>
      <c r="JR114" s="460"/>
      <c r="JS114" s="460"/>
      <c r="JT114" s="460"/>
      <c r="JU114" s="460"/>
      <c r="JV114" s="460"/>
      <c r="JW114" s="460"/>
      <c r="JX114" s="460"/>
      <c r="JY114" s="460"/>
      <c r="KA114" s="460"/>
      <c r="KB114" s="460"/>
    </row>
    <row r="115" spans="1:288" x14ac:dyDescent="0.2">
      <c r="A115" s="215" t="s">
        <v>505</v>
      </c>
      <c r="B115" s="216" t="s">
        <v>285</v>
      </c>
      <c r="C115" s="217" t="s">
        <v>56</v>
      </c>
      <c r="D115" s="218" t="s">
        <v>504</v>
      </c>
      <c r="E115" s="158">
        <v>20043</v>
      </c>
      <c r="F115" s="158">
        <v>12064</v>
      </c>
      <c r="G115" s="158">
        <v>8305</v>
      </c>
      <c r="H115" s="158">
        <v>3958</v>
      </c>
      <c r="I115" s="158">
        <v>1793</v>
      </c>
      <c r="J115" s="158">
        <v>564</v>
      </c>
      <c r="K115" s="158">
        <v>251</v>
      </c>
      <c r="L115" s="158">
        <v>16</v>
      </c>
      <c r="M115" s="349">
        <v>46994</v>
      </c>
      <c r="N115" s="158">
        <v>231</v>
      </c>
      <c r="O115" s="158">
        <v>148</v>
      </c>
      <c r="P115" s="158">
        <v>95</v>
      </c>
      <c r="Q115" s="158">
        <v>49</v>
      </c>
      <c r="R115" s="158">
        <v>13</v>
      </c>
      <c r="S115" s="158">
        <v>6</v>
      </c>
      <c r="T115" s="158">
        <v>1</v>
      </c>
      <c r="U115" s="158">
        <v>1</v>
      </c>
      <c r="V115" s="349">
        <v>544</v>
      </c>
      <c r="W115" s="158">
        <v>5</v>
      </c>
      <c r="X115" s="158">
        <v>1</v>
      </c>
      <c r="Y115" s="158">
        <v>1</v>
      </c>
      <c r="Z115" s="158">
        <v>0</v>
      </c>
      <c r="AA115" s="158">
        <v>0</v>
      </c>
      <c r="AB115" s="158">
        <v>1</v>
      </c>
      <c r="AC115" s="158">
        <v>1</v>
      </c>
      <c r="AD115" s="158">
        <v>0</v>
      </c>
      <c r="AE115" s="349">
        <v>9</v>
      </c>
      <c r="AF115" s="158">
        <v>19807</v>
      </c>
      <c r="AG115" s="158">
        <v>11915</v>
      </c>
      <c r="AH115" s="158">
        <v>8209</v>
      </c>
      <c r="AI115" s="158">
        <v>3909</v>
      </c>
      <c r="AJ115" s="158">
        <v>1780</v>
      </c>
      <c r="AK115" s="158">
        <v>557</v>
      </c>
      <c r="AL115" s="158">
        <v>249</v>
      </c>
      <c r="AM115" s="158">
        <v>15</v>
      </c>
      <c r="AN115" s="349">
        <v>46441</v>
      </c>
      <c r="AO115" s="158">
        <v>37</v>
      </c>
      <c r="AP115" s="158">
        <v>68</v>
      </c>
      <c r="AQ115" s="158">
        <v>97</v>
      </c>
      <c r="AR115" s="158">
        <v>40</v>
      </c>
      <c r="AS115" s="158">
        <v>29</v>
      </c>
      <c r="AT115" s="158">
        <v>11</v>
      </c>
      <c r="AU115" s="158">
        <v>20</v>
      </c>
      <c r="AV115" s="158">
        <v>5</v>
      </c>
      <c r="AW115" s="349">
        <v>307</v>
      </c>
      <c r="AX115" s="158">
        <v>37</v>
      </c>
      <c r="AY115" s="158">
        <v>68</v>
      </c>
      <c r="AZ115" s="158">
        <v>97</v>
      </c>
      <c r="BA115" s="158">
        <v>40</v>
      </c>
      <c r="BB115" s="158">
        <v>29</v>
      </c>
      <c r="BC115" s="158">
        <v>11</v>
      </c>
      <c r="BD115" s="158">
        <v>20</v>
      </c>
      <c r="BE115" s="158">
        <v>5</v>
      </c>
      <c r="BF115" s="158">
        <v>0</v>
      </c>
      <c r="BG115" s="349">
        <v>307</v>
      </c>
      <c r="BH115" s="158">
        <v>37</v>
      </c>
      <c r="BI115" s="158">
        <v>19838</v>
      </c>
      <c r="BJ115" s="158">
        <v>11944</v>
      </c>
      <c r="BK115" s="158">
        <v>8152</v>
      </c>
      <c r="BL115" s="158">
        <v>3898</v>
      </c>
      <c r="BM115" s="158">
        <v>1762</v>
      </c>
      <c r="BN115" s="158">
        <v>566</v>
      </c>
      <c r="BO115" s="158">
        <v>234</v>
      </c>
      <c r="BP115" s="158">
        <v>10</v>
      </c>
      <c r="BQ115" s="349">
        <v>46441</v>
      </c>
      <c r="BR115" s="158">
        <v>13</v>
      </c>
      <c r="BS115" s="158">
        <v>8964</v>
      </c>
      <c r="BT115" s="158">
        <v>3890</v>
      </c>
      <c r="BU115" s="158">
        <v>2215</v>
      </c>
      <c r="BV115" s="158">
        <v>750</v>
      </c>
      <c r="BW115" s="158">
        <v>273</v>
      </c>
      <c r="BX115" s="158">
        <v>83</v>
      </c>
      <c r="BY115" s="158">
        <v>30</v>
      </c>
      <c r="BZ115" s="158">
        <v>0</v>
      </c>
      <c r="CA115" s="349">
        <v>16218</v>
      </c>
      <c r="CB115" s="158">
        <v>0</v>
      </c>
      <c r="CC115" s="158">
        <v>94</v>
      </c>
      <c r="CD115" s="158">
        <v>88</v>
      </c>
      <c r="CE115" s="158">
        <v>48</v>
      </c>
      <c r="CF115" s="158">
        <v>18</v>
      </c>
      <c r="CG115" s="158">
        <v>4</v>
      </c>
      <c r="CH115" s="158">
        <v>2</v>
      </c>
      <c r="CI115" s="158">
        <v>0</v>
      </c>
      <c r="CJ115" s="158">
        <v>0</v>
      </c>
      <c r="CK115" s="349">
        <v>254</v>
      </c>
      <c r="CL115" s="158">
        <v>0</v>
      </c>
      <c r="CM115" s="158">
        <v>2</v>
      </c>
      <c r="CN115" s="158">
        <v>2</v>
      </c>
      <c r="CO115" s="158">
        <v>5</v>
      </c>
      <c r="CP115" s="158">
        <v>7</v>
      </c>
      <c r="CQ115" s="158">
        <v>8</v>
      </c>
      <c r="CR115" s="158">
        <v>19</v>
      </c>
      <c r="CS115" s="158">
        <v>9</v>
      </c>
      <c r="CT115" s="158">
        <v>0</v>
      </c>
      <c r="CU115" s="349">
        <v>52</v>
      </c>
      <c r="CV115" s="158">
        <v>2078</v>
      </c>
      <c r="CW115" s="158">
        <v>122</v>
      </c>
      <c r="CX115" s="158">
        <v>149</v>
      </c>
      <c r="CY115" s="158">
        <v>55</v>
      </c>
      <c r="CZ115" s="158">
        <v>13</v>
      </c>
      <c r="DA115" s="158">
        <v>9</v>
      </c>
      <c r="DB115" s="158">
        <v>6</v>
      </c>
      <c r="DC115" s="158">
        <v>0</v>
      </c>
      <c r="DD115" s="349">
        <v>2432</v>
      </c>
      <c r="DE115" s="158">
        <v>299</v>
      </c>
      <c r="DF115" s="158">
        <v>136</v>
      </c>
      <c r="DG115" s="158">
        <v>58</v>
      </c>
      <c r="DH115" s="158">
        <v>29</v>
      </c>
      <c r="DI115" s="158">
        <v>21</v>
      </c>
      <c r="DJ115" s="158">
        <v>7</v>
      </c>
      <c r="DK115" s="158">
        <v>1</v>
      </c>
      <c r="DL115" s="158">
        <v>0</v>
      </c>
      <c r="DM115" s="349">
        <v>551</v>
      </c>
      <c r="DN115" s="158">
        <v>422</v>
      </c>
      <c r="DO115" s="158">
        <v>113</v>
      </c>
      <c r="DP115" s="158">
        <v>64</v>
      </c>
      <c r="DQ115" s="158">
        <v>19</v>
      </c>
      <c r="DR115" s="158">
        <v>8</v>
      </c>
      <c r="DS115" s="158">
        <v>5</v>
      </c>
      <c r="DT115" s="158">
        <v>2</v>
      </c>
      <c r="DU115" s="158">
        <v>0</v>
      </c>
      <c r="DV115" s="349">
        <v>633</v>
      </c>
      <c r="DW115" s="158">
        <v>78</v>
      </c>
      <c r="DX115" s="158">
        <v>18</v>
      </c>
      <c r="DY115" s="158">
        <v>19</v>
      </c>
      <c r="DZ115" s="158">
        <v>8</v>
      </c>
      <c r="EA115" s="158">
        <v>5</v>
      </c>
      <c r="EB115" s="158">
        <v>3</v>
      </c>
      <c r="EC115" s="158">
        <v>1</v>
      </c>
      <c r="ED115" s="158">
        <v>0</v>
      </c>
      <c r="EE115" s="349">
        <v>132</v>
      </c>
      <c r="EF115" s="158">
        <v>799</v>
      </c>
      <c r="EG115" s="158">
        <v>267</v>
      </c>
      <c r="EH115" s="158">
        <v>141</v>
      </c>
      <c r="EI115" s="158">
        <v>56</v>
      </c>
      <c r="EJ115" s="158">
        <v>34</v>
      </c>
      <c r="EK115" s="158">
        <v>15</v>
      </c>
      <c r="EL115" s="158">
        <v>4</v>
      </c>
      <c r="EM115" s="158">
        <v>0</v>
      </c>
      <c r="EN115" s="349">
        <v>1316</v>
      </c>
      <c r="EO115" s="158">
        <v>295</v>
      </c>
      <c r="EP115" s="158">
        <v>141</v>
      </c>
      <c r="EQ115" s="158">
        <v>73</v>
      </c>
      <c r="ER115" s="158">
        <v>35</v>
      </c>
      <c r="ES115" s="158">
        <v>17</v>
      </c>
      <c r="ET115" s="158">
        <v>5</v>
      </c>
      <c r="EU115" s="158">
        <v>3</v>
      </c>
      <c r="EV115" s="158">
        <v>0</v>
      </c>
      <c r="EW115" s="349">
        <v>569</v>
      </c>
      <c r="EX115" s="158">
        <v>1</v>
      </c>
      <c r="EY115" s="158">
        <v>0</v>
      </c>
      <c r="EZ115" s="158">
        <v>0</v>
      </c>
      <c r="FA115" s="158">
        <v>0</v>
      </c>
      <c r="FB115" s="158">
        <v>0</v>
      </c>
      <c r="FC115" s="158">
        <v>0</v>
      </c>
      <c r="FD115" s="158">
        <v>0</v>
      </c>
      <c r="FE115" s="158">
        <v>0</v>
      </c>
      <c r="FF115" s="349">
        <v>1</v>
      </c>
      <c r="FG115" s="158">
        <v>26</v>
      </c>
      <c r="FH115" s="158">
        <v>17</v>
      </c>
      <c r="FI115" s="158">
        <v>9</v>
      </c>
      <c r="FJ115" s="158">
        <v>3</v>
      </c>
      <c r="FK115" s="158">
        <v>0</v>
      </c>
      <c r="FL115" s="158">
        <v>0</v>
      </c>
      <c r="FM115" s="158">
        <v>1</v>
      </c>
      <c r="FN115" s="158">
        <v>0</v>
      </c>
      <c r="FO115" s="349">
        <v>56</v>
      </c>
      <c r="FP115" s="158">
        <v>268</v>
      </c>
      <c r="FQ115" s="158">
        <v>124</v>
      </c>
      <c r="FR115" s="158">
        <v>64</v>
      </c>
      <c r="FS115" s="158">
        <v>32</v>
      </c>
      <c r="FT115" s="158">
        <v>17</v>
      </c>
      <c r="FU115" s="158">
        <v>5</v>
      </c>
      <c r="FV115" s="158">
        <v>2</v>
      </c>
      <c r="FW115" s="158">
        <v>0</v>
      </c>
      <c r="FX115" s="349">
        <v>512</v>
      </c>
      <c r="FY115" s="158">
        <v>24</v>
      </c>
      <c r="FZ115" s="158">
        <v>8201</v>
      </c>
      <c r="GA115" s="158">
        <v>7711</v>
      </c>
      <c r="GB115" s="158">
        <v>5652</v>
      </c>
      <c r="GC115" s="158">
        <v>3041</v>
      </c>
      <c r="GD115" s="158">
        <v>1451</v>
      </c>
      <c r="GE115" s="158">
        <v>445</v>
      </c>
      <c r="GF115" s="158">
        <v>186</v>
      </c>
      <c r="GG115" s="158">
        <v>10</v>
      </c>
      <c r="GH115" s="349">
        <v>26721</v>
      </c>
      <c r="GI115" s="158">
        <v>13</v>
      </c>
      <c r="GJ115" s="158">
        <v>11637</v>
      </c>
      <c r="GK115" s="158">
        <v>4233</v>
      </c>
      <c r="GL115" s="158">
        <v>2500</v>
      </c>
      <c r="GM115" s="158">
        <v>857</v>
      </c>
      <c r="GN115" s="158">
        <v>311</v>
      </c>
      <c r="GO115" s="158">
        <v>121</v>
      </c>
      <c r="GP115" s="158">
        <v>48</v>
      </c>
      <c r="GQ115" s="158">
        <v>0</v>
      </c>
      <c r="GR115" s="349">
        <v>19720</v>
      </c>
      <c r="GS115" s="158">
        <v>33.75</v>
      </c>
      <c r="GT115" s="158">
        <v>16270.9</v>
      </c>
      <c r="GU115" s="158">
        <v>10846.55</v>
      </c>
      <c r="GV115" s="158">
        <v>7519.15</v>
      </c>
      <c r="GW115" s="158">
        <v>3686.3</v>
      </c>
      <c r="GX115" s="158">
        <v>1682.6</v>
      </c>
      <c r="GY115" s="158">
        <v>531.29999999999995</v>
      </c>
      <c r="GZ115" s="158">
        <v>220.7</v>
      </c>
      <c r="HA115" s="158">
        <v>10</v>
      </c>
      <c r="HB115" s="349">
        <v>40801.25</v>
      </c>
      <c r="HC115" s="395">
        <v>0</v>
      </c>
      <c r="HD115" s="396">
        <v>0</v>
      </c>
      <c r="HE115" s="396">
        <v>0</v>
      </c>
      <c r="HF115" s="396">
        <v>1</v>
      </c>
      <c r="HG115" s="396">
        <v>0</v>
      </c>
      <c r="HH115" s="396">
        <v>0</v>
      </c>
      <c r="HI115" s="396">
        <v>0</v>
      </c>
      <c r="HJ115" s="396">
        <v>0</v>
      </c>
      <c r="HK115" s="396">
        <v>0</v>
      </c>
      <c r="HL115" s="397">
        <v>1</v>
      </c>
      <c r="HM115" s="219">
        <v>18.8</v>
      </c>
      <c r="HN115" s="219">
        <v>10847.3</v>
      </c>
      <c r="HO115" s="219">
        <v>8436.2000000000007</v>
      </c>
      <c r="HP115" s="219">
        <v>6682.8</v>
      </c>
      <c r="HQ115" s="219">
        <v>3686.3</v>
      </c>
      <c r="HR115" s="219">
        <v>2056.5</v>
      </c>
      <c r="HS115" s="219">
        <v>767.4</v>
      </c>
      <c r="HT115" s="219">
        <v>367.8</v>
      </c>
      <c r="HU115" s="219">
        <v>20</v>
      </c>
      <c r="HV115" s="219">
        <v>32883.1</v>
      </c>
      <c r="HW115" s="457">
        <v>0</v>
      </c>
      <c r="HX115" s="219">
        <v>32883.1</v>
      </c>
      <c r="HY115" s="395">
        <v>33.75</v>
      </c>
      <c r="HZ115" s="219">
        <v>16270.9</v>
      </c>
      <c r="IA115" s="219">
        <v>10846.55</v>
      </c>
      <c r="IB115" s="219">
        <v>7519.15</v>
      </c>
      <c r="IC115" s="219">
        <v>3686.3</v>
      </c>
      <c r="ID115" s="219">
        <v>1682.6</v>
      </c>
      <c r="IE115" s="219">
        <v>531.29999999999995</v>
      </c>
      <c r="IF115" s="219">
        <v>220.7</v>
      </c>
      <c r="IG115" s="219">
        <v>10</v>
      </c>
      <c r="IH115" s="219">
        <v>40801.25</v>
      </c>
      <c r="II115" s="395">
        <v>0</v>
      </c>
      <c r="IJ115" s="219">
        <v>0</v>
      </c>
      <c r="IK115" s="219">
        <v>0</v>
      </c>
      <c r="IL115" s="219">
        <v>1</v>
      </c>
      <c r="IM115" s="219">
        <v>0</v>
      </c>
      <c r="IN115" s="219">
        <v>0</v>
      </c>
      <c r="IO115" s="219">
        <v>0</v>
      </c>
      <c r="IP115" s="219">
        <v>0</v>
      </c>
      <c r="IQ115" s="219">
        <v>0</v>
      </c>
      <c r="IR115" s="219">
        <v>1</v>
      </c>
      <c r="IS115" s="395">
        <v>14.3</v>
      </c>
      <c r="IT115" s="219">
        <v>5528.5</v>
      </c>
      <c r="IU115" s="219">
        <v>2141.9</v>
      </c>
      <c r="IV115" s="219">
        <v>759.5</v>
      </c>
      <c r="IW115" s="219">
        <v>186</v>
      </c>
      <c r="IX115" s="219">
        <v>39.5</v>
      </c>
      <c r="IY115" s="219">
        <v>10.6</v>
      </c>
      <c r="IZ115" s="219">
        <v>1.6</v>
      </c>
      <c r="JA115" s="219">
        <v>0</v>
      </c>
      <c r="JB115" s="219">
        <v>8681.9</v>
      </c>
      <c r="JC115" s="395">
        <v>10.8</v>
      </c>
      <c r="JD115" s="219">
        <v>7161.6</v>
      </c>
      <c r="JE115" s="219">
        <v>6770.3</v>
      </c>
      <c r="JF115" s="219">
        <v>6007.7</v>
      </c>
      <c r="JG115" s="219">
        <v>3500.3</v>
      </c>
      <c r="JH115" s="219">
        <v>2008.2</v>
      </c>
      <c r="JI115" s="219">
        <v>752.1</v>
      </c>
      <c r="JJ115" s="219">
        <v>365.2</v>
      </c>
      <c r="JK115" s="219">
        <v>20</v>
      </c>
      <c r="JL115" s="219">
        <v>26596.2</v>
      </c>
      <c r="JM115" s="457">
        <v>0</v>
      </c>
      <c r="JN115" s="397">
        <v>26596.2</v>
      </c>
      <c r="JP115" s="460"/>
      <c r="JQ115" s="460"/>
      <c r="JR115" s="460"/>
      <c r="JS115" s="460"/>
      <c r="JT115" s="460"/>
      <c r="JU115" s="460"/>
      <c r="JV115" s="460"/>
      <c r="JW115" s="460"/>
      <c r="JX115" s="460"/>
      <c r="JY115" s="460"/>
      <c r="KA115" s="460"/>
      <c r="KB115" s="460"/>
    </row>
    <row r="116" spans="1:288" x14ac:dyDescent="0.2">
      <c r="A116" s="215" t="s">
        <v>507</v>
      </c>
      <c r="B116" s="216" t="s">
        <v>301</v>
      </c>
      <c r="C116" s="217" t="s">
        <v>109</v>
      </c>
      <c r="D116" s="218" t="s">
        <v>506</v>
      </c>
      <c r="E116" s="158">
        <v>10548</v>
      </c>
      <c r="F116" s="158">
        <v>20744</v>
      </c>
      <c r="G116" s="158">
        <v>39519</v>
      </c>
      <c r="H116" s="158">
        <v>21179</v>
      </c>
      <c r="I116" s="158">
        <v>10567</v>
      </c>
      <c r="J116" s="158">
        <v>3190</v>
      </c>
      <c r="K116" s="158">
        <v>2043</v>
      </c>
      <c r="L116" s="158">
        <v>336</v>
      </c>
      <c r="M116" s="349">
        <v>108126</v>
      </c>
      <c r="N116" s="158">
        <v>284</v>
      </c>
      <c r="O116" s="158">
        <v>593</v>
      </c>
      <c r="P116" s="158">
        <v>695</v>
      </c>
      <c r="Q116" s="158">
        <v>292</v>
      </c>
      <c r="R116" s="158">
        <v>182</v>
      </c>
      <c r="S116" s="158">
        <v>22</v>
      </c>
      <c r="T116" s="158">
        <v>13</v>
      </c>
      <c r="U116" s="158">
        <v>14</v>
      </c>
      <c r="V116" s="349">
        <v>2095</v>
      </c>
      <c r="W116" s="158">
        <v>0</v>
      </c>
      <c r="X116" s="158">
        <v>1</v>
      </c>
      <c r="Y116" s="158">
        <v>1</v>
      </c>
      <c r="Z116" s="158">
        <v>0</v>
      </c>
      <c r="AA116" s="158">
        <v>2</v>
      </c>
      <c r="AB116" s="158">
        <v>0</v>
      </c>
      <c r="AC116" s="158">
        <v>0</v>
      </c>
      <c r="AD116" s="158">
        <v>1</v>
      </c>
      <c r="AE116" s="349">
        <v>5</v>
      </c>
      <c r="AF116" s="158">
        <v>10264</v>
      </c>
      <c r="AG116" s="158">
        <v>20150</v>
      </c>
      <c r="AH116" s="158">
        <v>38823</v>
      </c>
      <c r="AI116" s="158">
        <v>20887</v>
      </c>
      <c r="AJ116" s="158">
        <v>10383</v>
      </c>
      <c r="AK116" s="158">
        <v>3168</v>
      </c>
      <c r="AL116" s="158">
        <v>2030</v>
      </c>
      <c r="AM116" s="158">
        <v>321</v>
      </c>
      <c r="AN116" s="349">
        <v>106026</v>
      </c>
      <c r="AO116" s="158">
        <v>5</v>
      </c>
      <c r="AP116" s="158">
        <v>31</v>
      </c>
      <c r="AQ116" s="158">
        <v>171</v>
      </c>
      <c r="AR116" s="158">
        <v>171</v>
      </c>
      <c r="AS116" s="158">
        <v>96</v>
      </c>
      <c r="AT116" s="158">
        <v>21</v>
      </c>
      <c r="AU116" s="158">
        <v>18</v>
      </c>
      <c r="AV116" s="158">
        <v>11</v>
      </c>
      <c r="AW116" s="349">
        <v>524</v>
      </c>
      <c r="AX116" s="158">
        <v>5</v>
      </c>
      <c r="AY116" s="158">
        <v>31</v>
      </c>
      <c r="AZ116" s="158">
        <v>171</v>
      </c>
      <c r="BA116" s="158">
        <v>171</v>
      </c>
      <c r="BB116" s="158">
        <v>96</v>
      </c>
      <c r="BC116" s="158">
        <v>21</v>
      </c>
      <c r="BD116" s="158">
        <v>18</v>
      </c>
      <c r="BE116" s="158">
        <v>11</v>
      </c>
      <c r="BF116" s="158">
        <v>0</v>
      </c>
      <c r="BG116" s="349">
        <v>524</v>
      </c>
      <c r="BH116" s="158">
        <v>5</v>
      </c>
      <c r="BI116" s="158">
        <v>10290</v>
      </c>
      <c r="BJ116" s="158">
        <v>20290</v>
      </c>
      <c r="BK116" s="158">
        <v>38823</v>
      </c>
      <c r="BL116" s="158">
        <v>20812</v>
      </c>
      <c r="BM116" s="158">
        <v>10308</v>
      </c>
      <c r="BN116" s="158">
        <v>3165</v>
      </c>
      <c r="BO116" s="158">
        <v>2023</v>
      </c>
      <c r="BP116" s="158">
        <v>310</v>
      </c>
      <c r="BQ116" s="349">
        <v>106026</v>
      </c>
      <c r="BR116" s="158">
        <v>2</v>
      </c>
      <c r="BS116" s="158">
        <v>5862</v>
      </c>
      <c r="BT116" s="158">
        <v>10802</v>
      </c>
      <c r="BU116" s="158">
        <v>12720</v>
      </c>
      <c r="BV116" s="158">
        <v>5417</v>
      </c>
      <c r="BW116" s="158">
        <v>2324</v>
      </c>
      <c r="BX116" s="158">
        <v>572</v>
      </c>
      <c r="BY116" s="158">
        <v>261</v>
      </c>
      <c r="BZ116" s="158">
        <v>19</v>
      </c>
      <c r="CA116" s="349">
        <v>37979</v>
      </c>
      <c r="CB116" s="158">
        <v>0</v>
      </c>
      <c r="CC116" s="158">
        <v>127</v>
      </c>
      <c r="CD116" s="158">
        <v>280</v>
      </c>
      <c r="CE116" s="158">
        <v>515</v>
      </c>
      <c r="CF116" s="158">
        <v>247</v>
      </c>
      <c r="CG116" s="158">
        <v>97</v>
      </c>
      <c r="CH116" s="158">
        <v>15</v>
      </c>
      <c r="CI116" s="158">
        <v>12</v>
      </c>
      <c r="CJ116" s="158">
        <v>1</v>
      </c>
      <c r="CK116" s="349">
        <v>1294</v>
      </c>
      <c r="CL116" s="158">
        <v>0</v>
      </c>
      <c r="CM116" s="158">
        <v>1</v>
      </c>
      <c r="CN116" s="158">
        <v>18</v>
      </c>
      <c r="CO116" s="158">
        <v>47</v>
      </c>
      <c r="CP116" s="158">
        <v>32</v>
      </c>
      <c r="CQ116" s="158">
        <v>17</v>
      </c>
      <c r="CR116" s="158">
        <v>9</v>
      </c>
      <c r="CS116" s="158">
        <v>27</v>
      </c>
      <c r="CT116" s="158">
        <v>11</v>
      </c>
      <c r="CU116" s="349">
        <v>162</v>
      </c>
      <c r="CV116" s="158">
        <v>29</v>
      </c>
      <c r="CW116" s="158">
        <v>113</v>
      </c>
      <c r="CX116" s="158">
        <v>227</v>
      </c>
      <c r="CY116" s="158">
        <v>112</v>
      </c>
      <c r="CZ116" s="158">
        <v>73</v>
      </c>
      <c r="DA116" s="158">
        <v>10</v>
      </c>
      <c r="DB116" s="158">
        <v>8</v>
      </c>
      <c r="DC116" s="158">
        <v>1</v>
      </c>
      <c r="DD116" s="349">
        <v>573</v>
      </c>
      <c r="DE116" s="158">
        <v>368</v>
      </c>
      <c r="DF116" s="158">
        <v>305</v>
      </c>
      <c r="DG116" s="158">
        <v>348</v>
      </c>
      <c r="DH116" s="158">
        <v>144</v>
      </c>
      <c r="DI116" s="158">
        <v>62</v>
      </c>
      <c r="DJ116" s="158">
        <v>26</v>
      </c>
      <c r="DK116" s="158">
        <v>18</v>
      </c>
      <c r="DL116" s="158">
        <v>1</v>
      </c>
      <c r="DM116" s="349">
        <v>1272</v>
      </c>
      <c r="DN116" s="158">
        <v>0</v>
      </c>
      <c r="DO116" s="158">
        <v>0</v>
      </c>
      <c r="DP116" s="158">
        <v>0</v>
      </c>
      <c r="DQ116" s="158">
        <v>0</v>
      </c>
      <c r="DR116" s="158">
        <v>0</v>
      </c>
      <c r="DS116" s="158">
        <v>0</v>
      </c>
      <c r="DT116" s="158">
        <v>0</v>
      </c>
      <c r="DU116" s="158">
        <v>0</v>
      </c>
      <c r="DV116" s="349">
        <v>0</v>
      </c>
      <c r="DW116" s="158">
        <v>23</v>
      </c>
      <c r="DX116" s="158">
        <v>44</v>
      </c>
      <c r="DY116" s="158">
        <v>38</v>
      </c>
      <c r="DZ116" s="158">
        <v>14</v>
      </c>
      <c r="EA116" s="158">
        <v>8</v>
      </c>
      <c r="EB116" s="158">
        <v>3</v>
      </c>
      <c r="EC116" s="158">
        <v>1</v>
      </c>
      <c r="ED116" s="158">
        <v>2</v>
      </c>
      <c r="EE116" s="349">
        <v>133</v>
      </c>
      <c r="EF116" s="158">
        <v>391</v>
      </c>
      <c r="EG116" s="158">
        <v>349</v>
      </c>
      <c r="EH116" s="158">
        <v>386</v>
      </c>
      <c r="EI116" s="158">
        <v>158</v>
      </c>
      <c r="EJ116" s="158">
        <v>70</v>
      </c>
      <c r="EK116" s="158">
        <v>29</v>
      </c>
      <c r="EL116" s="158">
        <v>19</v>
      </c>
      <c r="EM116" s="158">
        <v>3</v>
      </c>
      <c r="EN116" s="349">
        <v>1405</v>
      </c>
      <c r="EO116" s="158">
        <v>219</v>
      </c>
      <c r="EP116" s="158">
        <v>135</v>
      </c>
      <c r="EQ116" s="158">
        <v>165</v>
      </c>
      <c r="ER116" s="158">
        <v>64</v>
      </c>
      <c r="ES116" s="158">
        <v>33</v>
      </c>
      <c r="ET116" s="158">
        <v>16</v>
      </c>
      <c r="EU116" s="158">
        <v>9</v>
      </c>
      <c r="EV116" s="158">
        <v>2.1</v>
      </c>
      <c r="EW116" s="349">
        <v>643.1</v>
      </c>
      <c r="EX116" s="158">
        <v>0</v>
      </c>
      <c r="EY116" s="158">
        <v>0</v>
      </c>
      <c r="EZ116" s="158">
        <v>0</v>
      </c>
      <c r="FA116" s="158">
        <v>0</v>
      </c>
      <c r="FB116" s="158">
        <v>0</v>
      </c>
      <c r="FC116" s="158">
        <v>0</v>
      </c>
      <c r="FD116" s="158">
        <v>0</v>
      </c>
      <c r="FE116" s="158">
        <v>0</v>
      </c>
      <c r="FF116" s="349">
        <v>0</v>
      </c>
      <c r="FG116" s="158">
        <v>0</v>
      </c>
      <c r="FH116" s="158">
        <v>0</v>
      </c>
      <c r="FI116" s="158">
        <v>15</v>
      </c>
      <c r="FJ116" s="158">
        <v>0</v>
      </c>
      <c r="FK116" s="158">
        <v>3</v>
      </c>
      <c r="FL116" s="158">
        <v>0</v>
      </c>
      <c r="FM116" s="158">
        <v>0</v>
      </c>
      <c r="FN116" s="158">
        <v>0</v>
      </c>
      <c r="FO116" s="349">
        <v>18</v>
      </c>
      <c r="FP116" s="158">
        <v>219</v>
      </c>
      <c r="FQ116" s="158">
        <v>135</v>
      </c>
      <c r="FR116" s="158">
        <v>150</v>
      </c>
      <c r="FS116" s="158">
        <v>64</v>
      </c>
      <c r="FT116" s="158">
        <v>30</v>
      </c>
      <c r="FU116" s="158">
        <v>16</v>
      </c>
      <c r="FV116" s="158">
        <v>9</v>
      </c>
      <c r="FW116" s="158">
        <v>2</v>
      </c>
      <c r="FX116" s="349">
        <v>625</v>
      </c>
      <c r="FY116" s="158">
        <v>3</v>
      </c>
      <c r="FZ116" s="158">
        <v>4277</v>
      </c>
      <c r="GA116" s="158">
        <v>9146</v>
      </c>
      <c r="GB116" s="158">
        <v>25503</v>
      </c>
      <c r="GC116" s="158">
        <v>15102</v>
      </c>
      <c r="GD116" s="158">
        <v>7862</v>
      </c>
      <c r="GE116" s="158">
        <v>2566</v>
      </c>
      <c r="GF116" s="158">
        <v>1722</v>
      </c>
      <c r="GG116" s="158">
        <v>277</v>
      </c>
      <c r="GH116" s="349">
        <v>66458</v>
      </c>
      <c r="GI116" s="158">
        <v>2</v>
      </c>
      <c r="GJ116" s="158">
        <v>6013</v>
      </c>
      <c r="GK116" s="158">
        <v>11144</v>
      </c>
      <c r="GL116" s="158">
        <v>13320</v>
      </c>
      <c r="GM116" s="158">
        <v>5710</v>
      </c>
      <c r="GN116" s="158">
        <v>2446</v>
      </c>
      <c r="GO116" s="158">
        <v>599</v>
      </c>
      <c r="GP116" s="158">
        <v>301</v>
      </c>
      <c r="GQ116" s="158">
        <v>33</v>
      </c>
      <c r="GR116" s="349">
        <v>39568</v>
      </c>
      <c r="GS116" s="158">
        <v>4.5</v>
      </c>
      <c r="GT116" s="158">
        <v>8803.75</v>
      </c>
      <c r="GU116" s="158">
        <v>17532.5</v>
      </c>
      <c r="GV116" s="158">
        <v>35509.75</v>
      </c>
      <c r="GW116" s="158">
        <v>19387</v>
      </c>
      <c r="GX116" s="158">
        <v>9698.25</v>
      </c>
      <c r="GY116" s="158">
        <v>3015.25</v>
      </c>
      <c r="GZ116" s="158">
        <v>1941.75</v>
      </c>
      <c r="HA116" s="158">
        <v>300.5</v>
      </c>
      <c r="HB116" s="349">
        <v>96193.25</v>
      </c>
      <c r="HC116" s="395">
        <v>0</v>
      </c>
      <c r="HD116" s="396">
        <v>0</v>
      </c>
      <c r="HE116" s="396">
        <v>0</v>
      </c>
      <c r="HF116" s="396">
        <v>0</v>
      </c>
      <c r="HG116" s="396">
        <v>0</v>
      </c>
      <c r="HH116" s="396">
        <v>0</v>
      </c>
      <c r="HI116" s="396">
        <v>0</v>
      </c>
      <c r="HJ116" s="396">
        <v>0</v>
      </c>
      <c r="HK116" s="396">
        <v>0</v>
      </c>
      <c r="HL116" s="397">
        <v>0</v>
      </c>
      <c r="HM116" s="219">
        <v>2.5</v>
      </c>
      <c r="HN116" s="219">
        <v>5869.2</v>
      </c>
      <c r="HO116" s="219">
        <v>13636.4</v>
      </c>
      <c r="HP116" s="219">
        <v>31564.2</v>
      </c>
      <c r="HQ116" s="219">
        <v>19387</v>
      </c>
      <c r="HR116" s="219">
        <v>11853.4</v>
      </c>
      <c r="HS116" s="219">
        <v>4355.3999999999996</v>
      </c>
      <c r="HT116" s="219">
        <v>3236.3</v>
      </c>
      <c r="HU116" s="219">
        <v>601</v>
      </c>
      <c r="HV116" s="219">
        <v>90505.4</v>
      </c>
      <c r="HW116" s="457">
        <v>250.8</v>
      </c>
      <c r="HX116" s="219">
        <v>90756.2</v>
      </c>
      <c r="HY116" s="395">
        <v>4.5</v>
      </c>
      <c r="HZ116" s="219">
        <v>8803.75</v>
      </c>
      <c r="IA116" s="219">
        <v>17532.5</v>
      </c>
      <c r="IB116" s="219">
        <v>35509.75</v>
      </c>
      <c r="IC116" s="219">
        <v>19387</v>
      </c>
      <c r="ID116" s="219">
        <v>9698.25</v>
      </c>
      <c r="IE116" s="219">
        <v>3015.25</v>
      </c>
      <c r="IF116" s="219">
        <v>1941.75</v>
      </c>
      <c r="IG116" s="219">
        <v>300.5</v>
      </c>
      <c r="IH116" s="219">
        <v>96193.25</v>
      </c>
      <c r="II116" s="395">
        <v>0</v>
      </c>
      <c r="IJ116" s="219">
        <v>0</v>
      </c>
      <c r="IK116" s="219">
        <v>0</v>
      </c>
      <c r="IL116" s="219">
        <v>0</v>
      </c>
      <c r="IM116" s="219">
        <v>0</v>
      </c>
      <c r="IN116" s="219">
        <v>0</v>
      </c>
      <c r="IO116" s="219">
        <v>0</v>
      </c>
      <c r="IP116" s="219">
        <v>0</v>
      </c>
      <c r="IQ116" s="219">
        <v>0</v>
      </c>
      <c r="IR116" s="219">
        <v>0</v>
      </c>
      <c r="IS116" s="395">
        <v>2.44</v>
      </c>
      <c r="IT116" s="219">
        <v>2748.19</v>
      </c>
      <c r="IU116" s="219">
        <v>4714.57</v>
      </c>
      <c r="IV116" s="219">
        <v>6149.39</v>
      </c>
      <c r="IW116" s="219">
        <v>2522.4</v>
      </c>
      <c r="IX116" s="219">
        <v>650.88</v>
      </c>
      <c r="IY116" s="219">
        <v>81.650000000000006</v>
      </c>
      <c r="IZ116" s="219">
        <v>16.41</v>
      </c>
      <c r="JA116" s="219">
        <v>0.38</v>
      </c>
      <c r="JB116" s="219">
        <v>16886.310000000001</v>
      </c>
      <c r="JC116" s="395">
        <v>1.1000000000000001</v>
      </c>
      <c r="JD116" s="219">
        <v>4037</v>
      </c>
      <c r="JE116" s="219">
        <v>9969.5</v>
      </c>
      <c r="JF116" s="219">
        <v>26098.1</v>
      </c>
      <c r="JG116" s="219">
        <v>16864.599999999999</v>
      </c>
      <c r="JH116" s="219">
        <v>11057.9</v>
      </c>
      <c r="JI116" s="219">
        <v>4237.3999999999996</v>
      </c>
      <c r="JJ116" s="219">
        <v>3208.9</v>
      </c>
      <c r="JK116" s="219">
        <v>600.20000000000005</v>
      </c>
      <c r="JL116" s="219">
        <v>76074.7</v>
      </c>
      <c r="JM116" s="457">
        <v>250.8</v>
      </c>
      <c r="JN116" s="397">
        <v>76325.5</v>
      </c>
      <c r="JP116" s="460"/>
      <c r="JQ116" s="460"/>
      <c r="JR116" s="460"/>
      <c r="JS116" s="460"/>
      <c r="JT116" s="460"/>
      <c r="JU116" s="460"/>
      <c r="JV116" s="460"/>
      <c r="JW116" s="460"/>
      <c r="JX116" s="460"/>
      <c r="JY116" s="460"/>
      <c r="KA116" s="460"/>
      <c r="KB116" s="460"/>
    </row>
    <row r="117" spans="1:288" x14ac:dyDescent="0.2">
      <c r="A117" s="215" t="s">
        <v>509</v>
      </c>
      <c r="B117" s="216" t="s">
        <v>285</v>
      </c>
      <c r="C117" s="217" t="s">
        <v>286</v>
      </c>
      <c r="D117" s="218" t="s">
        <v>508</v>
      </c>
      <c r="E117" s="158">
        <v>974</v>
      </c>
      <c r="F117" s="158">
        <v>3344</v>
      </c>
      <c r="G117" s="158">
        <v>11613</v>
      </c>
      <c r="H117" s="158">
        <v>15733</v>
      </c>
      <c r="I117" s="158">
        <v>9805</v>
      </c>
      <c r="J117" s="158">
        <v>6389</v>
      </c>
      <c r="K117" s="158">
        <v>7247</v>
      </c>
      <c r="L117" s="158">
        <v>1666</v>
      </c>
      <c r="M117" s="349">
        <v>56771</v>
      </c>
      <c r="N117" s="158">
        <v>110</v>
      </c>
      <c r="O117" s="158">
        <v>317</v>
      </c>
      <c r="P117" s="158">
        <v>574</v>
      </c>
      <c r="Q117" s="158">
        <v>717</v>
      </c>
      <c r="R117" s="158">
        <v>187</v>
      </c>
      <c r="S117" s="158">
        <v>53</v>
      </c>
      <c r="T117" s="158">
        <v>60</v>
      </c>
      <c r="U117" s="158">
        <v>46</v>
      </c>
      <c r="V117" s="349">
        <v>2064</v>
      </c>
      <c r="W117" s="158">
        <v>0</v>
      </c>
      <c r="X117" s="158">
        <v>0</v>
      </c>
      <c r="Y117" s="158">
        <v>0</v>
      </c>
      <c r="Z117" s="158">
        <v>0</v>
      </c>
      <c r="AA117" s="158">
        <v>0</v>
      </c>
      <c r="AB117" s="158">
        <v>0</v>
      </c>
      <c r="AC117" s="158">
        <v>0</v>
      </c>
      <c r="AD117" s="158">
        <v>0</v>
      </c>
      <c r="AE117" s="349">
        <v>0</v>
      </c>
      <c r="AF117" s="158">
        <v>864</v>
      </c>
      <c r="AG117" s="158">
        <v>3027</v>
      </c>
      <c r="AH117" s="158">
        <v>11039</v>
      </c>
      <c r="AI117" s="158">
        <v>15016</v>
      </c>
      <c r="AJ117" s="158">
        <v>9618</v>
      </c>
      <c r="AK117" s="158">
        <v>6336</v>
      </c>
      <c r="AL117" s="158">
        <v>7187</v>
      </c>
      <c r="AM117" s="158">
        <v>1620</v>
      </c>
      <c r="AN117" s="349">
        <v>54707</v>
      </c>
      <c r="AO117" s="158">
        <v>3</v>
      </c>
      <c r="AP117" s="158">
        <v>3</v>
      </c>
      <c r="AQ117" s="158">
        <v>46</v>
      </c>
      <c r="AR117" s="158">
        <v>78</v>
      </c>
      <c r="AS117" s="158">
        <v>61</v>
      </c>
      <c r="AT117" s="158">
        <v>39</v>
      </c>
      <c r="AU117" s="158">
        <v>60</v>
      </c>
      <c r="AV117" s="158">
        <v>25</v>
      </c>
      <c r="AW117" s="349">
        <v>315</v>
      </c>
      <c r="AX117" s="158">
        <v>3</v>
      </c>
      <c r="AY117" s="158">
        <v>3</v>
      </c>
      <c r="AZ117" s="158">
        <v>46</v>
      </c>
      <c r="BA117" s="158">
        <v>78</v>
      </c>
      <c r="BB117" s="158">
        <v>61</v>
      </c>
      <c r="BC117" s="158">
        <v>39</v>
      </c>
      <c r="BD117" s="158">
        <v>60</v>
      </c>
      <c r="BE117" s="158">
        <v>25</v>
      </c>
      <c r="BF117" s="158">
        <v>0</v>
      </c>
      <c r="BG117" s="349">
        <v>315</v>
      </c>
      <c r="BH117" s="158">
        <v>3</v>
      </c>
      <c r="BI117" s="158">
        <v>864</v>
      </c>
      <c r="BJ117" s="158">
        <v>3070</v>
      </c>
      <c r="BK117" s="158">
        <v>11071</v>
      </c>
      <c r="BL117" s="158">
        <v>14999</v>
      </c>
      <c r="BM117" s="158">
        <v>9596</v>
      </c>
      <c r="BN117" s="158">
        <v>6357</v>
      </c>
      <c r="BO117" s="158">
        <v>7152</v>
      </c>
      <c r="BP117" s="158">
        <v>1595</v>
      </c>
      <c r="BQ117" s="349">
        <v>54707</v>
      </c>
      <c r="BR117" s="158">
        <v>2</v>
      </c>
      <c r="BS117" s="158">
        <v>430</v>
      </c>
      <c r="BT117" s="158">
        <v>1985</v>
      </c>
      <c r="BU117" s="158">
        <v>4825</v>
      </c>
      <c r="BV117" s="158">
        <v>4090</v>
      </c>
      <c r="BW117" s="158">
        <v>2373</v>
      </c>
      <c r="BX117" s="158">
        <v>1333</v>
      </c>
      <c r="BY117" s="158">
        <v>1094</v>
      </c>
      <c r="BZ117" s="158">
        <v>140</v>
      </c>
      <c r="CA117" s="349">
        <v>16272</v>
      </c>
      <c r="CB117" s="158">
        <v>1</v>
      </c>
      <c r="CC117" s="158">
        <v>6</v>
      </c>
      <c r="CD117" s="158">
        <v>47</v>
      </c>
      <c r="CE117" s="158">
        <v>197</v>
      </c>
      <c r="CF117" s="158">
        <v>230</v>
      </c>
      <c r="CG117" s="158">
        <v>130</v>
      </c>
      <c r="CH117" s="158">
        <v>75</v>
      </c>
      <c r="CI117" s="158">
        <v>71</v>
      </c>
      <c r="CJ117" s="158">
        <v>11</v>
      </c>
      <c r="CK117" s="349">
        <v>768</v>
      </c>
      <c r="CL117" s="158">
        <v>0</v>
      </c>
      <c r="CM117" s="158">
        <v>0</v>
      </c>
      <c r="CN117" s="158">
        <v>0</v>
      </c>
      <c r="CO117" s="158">
        <v>13</v>
      </c>
      <c r="CP117" s="158">
        <v>12</v>
      </c>
      <c r="CQ117" s="158">
        <v>2</v>
      </c>
      <c r="CR117" s="158">
        <v>7</v>
      </c>
      <c r="CS117" s="158">
        <v>18</v>
      </c>
      <c r="CT117" s="158">
        <v>11</v>
      </c>
      <c r="CU117" s="349">
        <v>63</v>
      </c>
      <c r="CV117" s="158">
        <v>23</v>
      </c>
      <c r="CW117" s="158">
        <v>14</v>
      </c>
      <c r="CX117" s="158">
        <v>71</v>
      </c>
      <c r="CY117" s="158">
        <v>79</v>
      </c>
      <c r="CZ117" s="158">
        <v>53</v>
      </c>
      <c r="DA117" s="158">
        <v>34</v>
      </c>
      <c r="DB117" s="158">
        <v>47</v>
      </c>
      <c r="DC117" s="158">
        <v>13</v>
      </c>
      <c r="DD117" s="349">
        <v>334</v>
      </c>
      <c r="DE117" s="158">
        <v>39</v>
      </c>
      <c r="DF117" s="158">
        <v>55</v>
      </c>
      <c r="DG117" s="158">
        <v>201</v>
      </c>
      <c r="DH117" s="158">
        <v>210</v>
      </c>
      <c r="DI117" s="158">
        <v>119</v>
      </c>
      <c r="DJ117" s="158">
        <v>75</v>
      </c>
      <c r="DK117" s="158">
        <v>67</v>
      </c>
      <c r="DL117" s="158">
        <v>19</v>
      </c>
      <c r="DM117" s="349">
        <v>785</v>
      </c>
      <c r="DN117" s="158">
        <v>2</v>
      </c>
      <c r="DO117" s="158">
        <v>16</v>
      </c>
      <c r="DP117" s="158">
        <v>60</v>
      </c>
      <c r="DQ117" s="158">
        <v>23</v>
      </c>
      <c r="DR117" s="158">
        <v>24</v>
      </c>
      <c r="DS117" s="158">
        <v>13</v>
      </c>
      <c r="DT117" s="158">
        <v>8</v>
      </c>
      <c r="DU117" s="158">
        <v>4</v>
      </c>
      <c r="DV117" s="349">
        <v>150</v>
      </c>
      <c r="DW117" s="158">
        <v>5</v>
      </c>
      <c r="DX117" s="158">
        <v>17</v>
      </c>
      <c r="DY117" s="158">
        <v>26</v>
      </c>
      <c r="DZ117" s="158">
        <v>21</v>
      </c>
      <c r="EA117" s="158">
        <v>25</v>
      </c>
      <c r="EB117" s="158">
        <v>7</v>
      </c>
      <c r="EC117" s="158">
        <v>9</v>
      </c>
      <c r="ED117" s="158">
        <v>8</v>
      </c>
      <c r="EE117" s="349">
        <v>118</v>
      </c>
      <c r="EF117" s="158">
        <v>46</v>
      </c>
      <c r="EG117" s="158">
        <v>88</v>
      </c>
      <c r="EH117" s="158">
        <v>287</v>
      </c>
      <c r="EI117" s="158">
        <v>254</v>
      </c>
      <c r="EJ117" s="158">
        <v>168</v>
      </c>
      <c r="EK117" s="158">
        <v>95</v>
      </c>
      <c r="EL117" s="158">
        <v>84</v>
      </c>
      <c r="EM117" s="158">
        <v>31</v>
      </c>
      <c r="EN117" s="349">
        <v>1053</v>
      </c>
      <c r="EO117" s="158">
        <v>25</v>
      </c>
      <c r="EP117" s="158">
        <v>31</v>
      </c>
      <c r="EQ117" s="158">
        <v>80</v>
      </c>
      <c r="ER117" s="158">
        <v>99</v>
      </c>
      <c r="ES117" s="158">
        <v>74</v>
      </c>
      <c r="ET117" s="158">
        <v>39</v>
      </c>
      <c r="EU117" s="158">
        <v>36</v>
      </c>
      <c r="EV117" s="158">
        <v>17</v>
      </c>
      <c r="EW117" s="349">
        <v>401</v>
      </c>
      <c r="EX117" s="158">
        <v>0</v>
      </c>
      <c r="EY117" s="158">
        <v>0</v>
      </c>
      <c r="EZ117" s="158">
        <v>3</v>
      </c>
      <c r="FA117" s="158">
        <v>3</v>
      </c>
      <c r="FB117" s="158">
        <v>0</v>
      </c>
      <c r="FC117" s="158">
        <v>1</v>
      </c>
      <c r="FD117" s="158">
        <v>2</v>
      </c>
      <c r="FE117" s="158">
        <v>0</v>
      </c>
      <c r="FF117" s="349">
        <v>9</v>
      </c>
      <c r="FG117" s="158">
        <v>0</v>
      </c>
      <c r="FH117" s="158">
        <v>0</v>
      </c>
      <c r="FI117" s="158">
        <v>0</v>
      </c>
      <c r="FJ117" s="158">
        <v>1</v>
      </c>
      <c r="FK117" s="158">
        <v>1</v>
      </c>
      <c r="FL117" s="158">
        <v>1</v>
      </c>
      <c r="FM117" s="158">
        <v>2</v>
      </c>
      <c r="FN117" s="158">
        <v>0</v>
      </c>
      <c r="FO117" s="349">
        <v>5</v>
      </c>
      <c r="FP117" s="158">
        <v>25</v>
      </c>
      <c r="FQ117" s="158">
        <v>31</v>
      </c>
      <c r="FR117" s="158">
        <v>77</v>
      </c>
      <c r="FS117" s="158">
        <v>95</v>
      </c>
      <c r="FT117" s="158">
        <v>73</v>
      </c>
      <c r="FU117" s="158">
        <v>37</v>
      </c>
      <c r="FV117" s="158">
        <v>32</v>
      </c>
      <c r="FW117" s="158">
        <v>17</v>
      </c>
      <c r="FX117" s="349">
        <v>387</v>
      </c>
      <c r="FY117" s="158">
        <v>0</v>
      </c>
      <c r="FZ117" s="158">
        <v>421</v>
      </c>
      <c r="GA117" s="158">
        <v>1005</v>
      </c>
      <c r="GB117" s="158">
        <v>5950</v>
      </c>
      <c r="GC117" s="158">
        <v>10623</v>
      </c>
      <c r="GD117" s="158">
        <v>7042</v>
      </c>
      <c r="GE117" s="158">
        <v>4922</v>
      </c>
      <c r="GF117" s="158">
        <v>5952</v>
      </c>
      <c r="GG117" s="158">
        <v>1421</v>
      </c>
      <c r="GH117" s="349">
        <v>37336</v>
      </c>
      <c r="GI117" s="158">
        <v>3</v>
      </c>
      <c r="GJ117" s="158">
        <v>443</v>
      </c>
      <c r="GK117" s="158">
        <v>2065</v>
      </c>
      <c r="GL117" s="158">
        <v>5121</v>
      </c>
      <c r="GM117" s="158">
        <v>4376</v>
      </c>
      <c r="GN117" s="158">
        <v>2554</v>
      </c>
      <c r="GO117" s="158">
        <v>1435</v>
      </c>
      <c r="GP117" s="158">
        <v>1200</v>
      </c>
      <c r="GQ117" s="158">
        <v>174</v>
      </c>
      <c r="GR117" s="349">
        <v>17371</v>
      </c>
      <c r="GS117" s="158">
        <v>2.25</v>
      </c>
      <c r="GT117" s="158">
        <v>755.5</v>
      </c>
      <c r="GU117" s="158">
        <v>2554.5</v>
      </c>
      <c r="GV117" s="158">
        <v>9762</v>
      </c>
      <c r="GW117" s="158">
        <v>13900.5</v>
      </c>
      <c r="GX117" s="158">
        <v>8957.75</v>
      </c>
      <c r="GY117" s="158">
        <v>5992</v>
      </c>
      <c r="GZ117" s="158">
        <v>6848.25</v>
      </c>
      <c r="HA117" s="158">
        <v>1551.75</v>
      </c>
      <c r="HB117" s="349">
        <v>50324.5</v>
      </c>
      <c r="HC117" s="395">
        <v>0</v>
      </c>
      <c r="HD117" s="396">
        <v>6.25</v>
      </c>
      <c r="HE117" s="396">
        <v>0</v>
      </c>
      <c r="HF117" s="396">
        <v>0</v>
      </c>
      <c r="HG117" s="396">
        <v>0</v>
      </c>
      <c r="HH117" s="396">
        <v>0</v>
      </c>
      <c r="HI117" s="396">
        <v>0</v>
      </c>
      <c r="HJ117" s="396">
        <v>0</v>
      </c>
      <c r="HK117" s="396">
        <v>0</v>
      </c>
      <c r="HL117" s="397">
        <v>6.25</v>
      </c>
      <c r="HM117" s="219">
        <v>1.3</v>
      </c>
      <c r="HN117" s="219">
        <v>499.5</v>
      </c>
      <c r="HO117" s="219">
        <v>1986.8</v>
      </c>
      <c r="HP117" s="219">
        <v>8677.2999999999993</v>
      </c>
      <c r="HQ117" s="219">
        <v>13900.5</v>
      </c>
      <c r="HR117" s="219">
        <v>10948.4</v>
      </c>
      <c r="HS117" s="219">
        <v>8655.1</v>
      </c>
      <c r="HT117" s="219">
        <v>11413.8</v>
      </c>
      <c r="HU117" s="219">
        <v>3103.5</v>
      </c>
      <c r="HV117" s="219">
        <v>59186.2</v>
      </c>
      <c r="HW117" s="457">
        <v>430.7</v>
      </c>
      <c r="HX117" s="219">
        <v>59616.9</v>
      </c>
      <c r="HY117" s="395">
        <v>2.25</v>
      </c>
      <c r="HZ117" s="219">
        <v>755.5</v>
      </c>
      <c r="IA117" s="219">
        <v>2554.5</v>
      </c>
      <c r="IB117" s="219">
        <v>9762</v>
      </c>
      <c r="IC117" s="219">
        <v>13900.5</v>
      </c>
      <c r="ID117" s="219">
        <v>8957.75</v>
      </c>
      <c r="IE117" s="219">
        <v>5992</v>
      </c>
      <c r="IF117" s="219">
        <v>6848.25</v>
      </c>
      <c r="IG117" s="219">
        <v>1551.75</v>
      </c>
      <c r="IH117" s="219">
        <v>50324.5</v>
      </c>
      <c r="II117" s="395">
        <v>0</v>
      </c>
      <c r="IJ117" s="219">
        <v>6.25</v>
      </c>
      <c r="IK117" s="219">
        <v>0</v>
      </c>
      <c r="IL117" s="219">
        <v>0</v>
      </c>
      <c r="IM117" s="219">
        <v>0</v>
      </c>
      <c r="IN117" s="219">
        <v>0</v>
      </c>
      <c r="IO117" s="219">
        <v>0</v>
      </c>
      <c r="IP117" s="219">
        <v>0</v>
      </c>
      <c r="IQ117" s="219">
        <v>0</v>
      </c>
      <c r="IR117" s="219">
        <v>6.25</v>
      </c>
      <c r="IS117" s="395">
        <v>0</v>
      </c>
      <c r="IT117" s="219">
        <v>133.30000000000001</v>
      </c>
      <c r="IU117" s="219">
        <v>773.1</v>
      </c>
      <c r="IV117" s="219">
        <v>1757.7</v>
      </c>
      <c r="IW117" s="219">
        <v>1225</v>
      </c>
      <c r="IX117" s="219">
        <v>304.60000000000002</v>
      </c>
      <c r="IY117" s="219">
        <v>47.3</v>
      </c>
      <c r="IZ117" s="219">
        <v>24.9</v>
      </c>
      <c r="JA117" s="219">
        <v>1.5</v>
      </c>
      <c r="JB117" s="219">
        <v>4267.3999999999996</v>
      </c>
      <c r="JC117" s="395">
        <v>1.3</v>
      </c>
      <c r="JD117" s="219">
        <v>410.6</v>
      </c>
      <c r="JE117" s="219">
        <v>1385.5</v>
      </c>
      <c r="JF117" s="219">
        <v>7114.9</v>
      </c>
      <c r="JG117" s="219">
        <v>12675.5</v>
      </c>
      <c r="JH117" s="219">
        <v>10576.1</v>
      </c>
      <c r="JI117" s="219">
        <v>8586.7999999999993</v>
      </c>
      <c r="JJ117" s="219">
        <v>11372.3</v>
      </c>
      <c r="JK117" s="219">
        <v>3100.5</v>
      </c>
      <c r="JL117" s="219">
        <v>55223.5</v>
      </c>
      <c r="JM117" s="457">
        <v>430.7</v>
      </c>
      <c r="JN117" s="397">
        <v>55654.2</v>
      </c>
      <c r="JP117" s="460"/>
      <c r="JQ117" s="460"/>
      <c r="JR117" s="460"/>
      <c r="JS117" s="460"/>
      <c r="JT117" s="460"/>
      <c r="JU117" s="460"/>
      <c r="JV117" s="460"/>
      <c r="JW117" s="460"/>
      <c r="JX117" s="460"/>
      <c r="JY117" s="460"/>
      <c r="KA117" s="460"/>
      <c r="KB117" s="460"/>
    </row>
    <row r="118" spans="1:288" x14ac:dyDescent="0.2">
      <c r="A118" s="215" t="s">
        <v>511</v>
      </c>
      <c r="B118" s="216" t="s">
        <v>301</v>
      </c>
      <c r="C118" s="217" t="s">
        <v>109</v>
      </c>
      <c r="D118" s="218" t="s">
        <v>510</v>
      </c>
      <c r="E118" s="158">
        <v>6611</v>
      </c>
      <c r="F118" s="158">
        <v>31484</v>
      </c>
      <c r="G118" s="158">
        <v>32884</v>
      </c>
      <c r="H118" s="158">
        <v>20780</v>
      </c>
      <c r="I118" s="158">
        <v>10719</v>
      </c>
      <c r="J118" s="158">
        <v>4088</v>
      </c>
      <c r="K118" s="158">
        <v>1114</v>
      </c>
      <c r="L118" s="158">
        <v>49</v>
      </c>
      <c r="M118" s="349">
        <v>107729</v>
      </c>
      <c r="N118" s="158">
        <v>1139</v>
      </c>
      <c r="O118" s="158">
        <v>615</v>
      </c>
      <c r="P118" s="158">
        <v>442</v>
      </c>
      <c r="Q118" s="158">
        <v>245</v>
      </c>
      <c r="R118" s="158">
        <v>122</v>
      </c>
      <c r="S118" s="158">
        <v>58</v>
      </c>
      <c r="T118" s="158">
        <v>8</v>
      </c>
      <c r="U118" s="158">
        <v>2</v>
      </c>
      <c r="V118" s="349">
        <v>2631</v>
      </c>
      <c r="W118" s="158">
        <v>0</v>
      </c>
      <c r="X118" s="158">
        <v>0</v>
      </c>
      <c r="Y118" s="158">
        <v>0</v>
      </c>
      <c r="Z118" s="158">
        <v>0</v>
      </c>
      <c r="AA118" s="158">
        <v>0</v>
      </c>
      <c r="AB118" s="158">
        <v>0</v>
      </c>
      <c r="AC118" s="158">
        <v>0</v>
      </c>
      <c r="AD118" s="158">
        <v>0</v>
      </c>
      <c r="AE118" s="349">
        <v>0</v>
      </c>
      <c r="AF118" s="158">
        <v>5472</v>
      </c>
      <c r="AG118" s="158">
        <v>30869</v>
      </c>
      <c r="AH118" s="158">
        <v>32442</v>
      </c>
      <c r="AI118" s="158">
        <v>20535</v>
      </c>
      <c r="AJ118" s="158">
        <v>10597</v>
      </c>
      <c r="AK118" s="158">
        <v>4030</v>
      </c>
      <c r="AL118" s="158">
        <v>1106</v>
      </c>
      <c r="AM118" s="158">
        <v>47</v>
      </c>
      <c r="AN118" s="349">
        <v>105098</v>
      </c>
      <c r="AO118" s="158">
        <v>3</v>
      </c>
      <c r="AP118" s="158">
        <v>23</v>
      </c>
      <c r="AQ118" s="158">
        <v>41</v>
      </c>
      <c r="AR118" s="158">
        <v>65</v>
      </c>
      <c r="AS118" s="158">
        <v>39</v>
      </c>
      <c r="AT118" s="158">
        <v>30</v>
      </c>
      <c r="AU118" s="158">
        <v>5</v>
      </c>
      <c r="AV118" s="158">
        <v>0</v>
      </c>
      <c r="AW118" s="349">
        <v>206</v>
      </c>
      <c r="AX118" s="158">
        <v>3</v>
      </c>
      <c r="AY118" s="158">
        <v>23</v>
      </c>
      <c r="AZ118" s="158">
        <v>41</v>
      </c>
      <c r="BA118" s="158">
        <v>65</v>
      </c>
      <c r="BB118" s="158">
        <v>39</v>
      </c>
      <c r="BC118" s="158">
        <v>30</v>
      </c>
      <c r="BD118" s="158">
        <v>5</v>
      </c>
      <c r="BE118" s="158">
        <v>0</v>
      </c>
      <c r="BF118" s="158">
        <v>0</v>
      </c>
      <c r="BG118" s="349">
        <v>206</v>
      </c>
      <c r="BH118" s="158">
        <v>3</v>
      </c>
      <c r="BI118" s="158">
        <v>5492</v>
      </c>
      <c r="BJ118" s="158">
        <v>30887</v>
      </c>
      <c r="BK118" s="158">
        <v>32466</v>
      </c>
      <c r="BL118" s="158">
        <v>20509</v>
      </c>
      <c r="BM118" s="158">
        <v>10588</v>
      </c>
      <c r="BN118" s="158">
        <v>4005</v>
      </c>
      <c r="BO118" s="158">
        <v>1101</v>
      </c>
      <c r="BP118" s="158">
        <v>47</v>
      </c>
      <c r="BQ118" s="349">
        <v>105098</v>
      </c>
      <c r="BR118" s="158">
        <v>2</v>
      </c>
      <c r="BS118" s="158">
        <v>3369</v>
      </c>
      <c r="BT118" s="158">
        <v>17375</v>
      </c>
      <c r="BU118" s="158">
        <v>12681</v>
      </c>
      <c r="BV118" s="158">
        <v>5438</v>
      </c>
      <c r="BW118" s="158">
        <v>1904</v>
      </c>
      <c r="BX118" s="158">
        <v>517</v>
      </c>
      <c r="BY118" s="158">
        <v>166</v>
      </c>
      <c r="BZ118" s="158">
        <v>0</v>
      </c>
      <c r="CA118" s="349">
        <v>41452</v>
      </c>
      <c r="CB118" s="158">
        <v>0</v>
      </c>
      <c r="CC118" s="158">
        <v>24</v>
      </c>
      <c r="CD118" s="158">
        <v>318</v>
      </c>
      <c r="CE118" s="158">
        <v>361</v>
      </c>
      <c r="CF118" s="158">
        <v>235</v>
      </c>
      <c r="CG118" s="158">
        <v>118</v>
      </c>
      <c r="CH118" s="158">
        <v>28</v>
      </c>
      <c r="CI118" s="158">
        <v>4</v>
      </c>
      <c r="CJ118" s="158">
        <v>0</v>
      </c>
      <c r="CK118" s="349">
        <v>1088</v>
      </c>
      <c r="CL118" s="158">
        <v>0</v>
      </c>
      <c r="CM118" s="158">
        <v>1</v>
      </c>
      <c r="CN118" s="158">
        <v>12</v>
      </c>
      <c r="CO118" s="158">
        <v>14</v>
      </c>
      <c r="CP118" s="158">
        <v>8</v>
      </c>
      <c r="CQ118" s="158">
        <v>16</v>
      </c>
      <c r="CR118" s="158">
        <v>12</v>
      </c>
      <c r="CS118" s="158">
        <v>5</v>
      </c>
      <c r="CT118" s="158">
        <v>8</v>
      </c>
      <c r="CU118" s="349">
        <v>76</v>
      </c>
      <c r="CV118" s="158">
        <v>92</v>
      </c>
      <c r="CW118" s="158">
        <v>244</v>
      </c>
      <c r="CX118" s="158">
        <v>364</v>
      </c>
      <c r="CY118" s="158">
        <v>236</v>
      </c>
      <c r="CZ118" s="158">
        <v>77</v>
      </c>
      <c r="DA118" s="158">
        <v>31</v>
      </c>
      <c r="DB118" s="158">
        <v>11</v>
      </c>
      <c r="DC118" s="158">
        <v>0</v>
      </c>
      <c r="DD118" s="349">
        <v>1055</v>
      </c>
      <c r="DE118" s="158">
        <v>189</v>
      </c>
      <c r="DF118" s="158">
        <v>333</v>
      </c>
      <c r="DG118" s="158">
        <v>315</v>
      </c>
      <c r="DH118" s="158">
        <v>215</v>
      </c>
      <c r="DI118" s="158">
        <v>87</v>
      </c>
      <c r="DJ118" s="158">
        <v>29</v>
      </c>
      <c r="DK118" s="158">
        <v>13</v>
      </c>
      <c r="DL118" s="158">
        <v>2</v>
      </c>
      <c r="DM118" s="349">
        <v>1183</v>
      </c>
      <c r="DN118" s="158">
        <v>4</v>
      </c>
      <c r="DO118" s="158">
        <v>45</v>
      </c>
      <c r="DP118" s="158">
        <v>45</v>
      </c>
      <c r="DQ118" s="158">
        <v>28</v>
      </c>
      <c r="DR118" s="158">
        <v>17</v>
      </c>
      <c r="DS118" s="158">
        <v>11</v>
      </c>
      <c r="DT118" s="158">
        <v>5</v>
      </c>
      <c r="DU118" s="158">
        <v>0</v>
      </c>
      <c r="DV118" s="349">
        <v>155</v>
      </c>
      <c r="DW118" s="158">
        <v>162</v>
      </c>
      <c r="DX118" s="158">
        <v>127</v>
      </c>
      <c r="DY118" s="158">
        <v>87</v>
      </c>
      <c r="DZ118" s="158">
        <v>33</v>
      </c>
      <c r="EA118" s="158">
        <v>17</v>
      </c>
      <c r="EB118" s="158">
        <v>9</v>
      </c>
      <c r="EC118" s="158">
        <v>5</v>
      </c>
      <c r="ED118" s="158">
        <v>2</v>
      </c>
      <c r="EE118" s="349">
        <v>442</v>
      </c>
      <c r="EF118" s="158">
        <v>355</v>
      </c>
      <c r="EG118" s="158">
        <v>505</v>
      </c>
      <c r="EH118" s="158">
        <v>447</v>
      </c>
      <c r="EI118" s="158">
        <v>276</v>
      </c>
      <c r="EJ118" s="158">
        <v>121</v>
      </c>
      <c r="EK118" s="158">
        <v>49</v>
      </c>
      <c r="EL118" s="158">
        <v>23</v>
      </c>
      <c r="EM118" s="158">
        <v>4</v>
      </c>
      <c r="EN118" s="349">
        <v>1780</v>
      </c>
      <c r="EO118" s="158">
        <v>314</v>
      </c>
      <c r="EP118" s="158">
        <v>317</v>
      </c>
      <c r="EQ118" s="158">
        <v>230</v>
      </c>
      <c r="ER118" s="158">
        <v>125</v>
      </c>
      <c r="ES118" s="158">
        <v>75</v>
      </c>
      <c r="ET118" s="158">
        <v>34</v>
      </c>
      <c r="EU118" s="158">
        <v>20</v>
      </c>
      <c r="EV118" s="158">
        <v>4</v>
      </c>
      <c r="EW118" s="349">
        <v>1119</v>
      </c>
      <c r="EX118" s="158">
        <v>0</v>
      </c>
      <c r="EY118" s="158">
        <v>0</v>
      </c>
      <c r="EZ118" s="158">
        <v>0</v>
      </c>
      <c r="FA118" s="158">
        <v>0</v>
      </c>
      <c r="FB118" s="158">
        <v>0</v>
      </c>
      <c r="FC118" s="158">
        <v>0</v>
      </c>
      <c r="FD118" s="158">
        <v>0</v>
      </c>
      <c r="FE118" s="158">
        <v>0</v>
      </c>
      <c r="FF118" s="349">
        <v>0</v>
      </c>
      <c r="FG118" s="158">
        <v>0</v>
      </c>
      <c r="FH118" s="158">
        <v>6</v>
      </c>
      <c r="FI118" s="158">
        <v>13</v>
      </c>
      <c r="FJ118" s="158">
        <v>8</v>
      </c>
      <c r="FK118" s="158">
        <v>8</v>
      </c>
      <c r="FL118" s="158">
        <v>8</v>
      </c>
      <c r="FM118" s="158">
        <v>3</v>
      </c>
      <c r="FN118" s="158">
        <v>0</v>
      </c>
      <c r="FO118" s="349">
        <v>46</v>
      </c>
      <c r="FP118" s="158">
        <v>314</v>
      </c>
      <c r="FQ118" s="158">
        <v>311</v>
      </c>
      <c r="FR118" s="158">
        <v>217</v>
      </c>
      <c r="FS118" s="158">
        <v>117</v>
      </c>
      <c r="FT118" s="158">
        <v>67</v>
      </c>
      <c r="FU118" s="158">
        <v>26</v>
      </c>
      <c r="FV118" s="158">
        <v>17</v>
      </c>
      <c r="FW118" s="158">
        <v>4</v>
      </c>
      <c r="FX118" s="349">
        <v>1073</v>
      </c>
      <c r="FY118" s="158">
        <v>1</v>
      </c>
      <c r="FZ118" s="158">
        <v>1932</v>
      </c>
      <c r="GA118" s="158">
        <v>13010</v>
      </c>
      <c r="GB118" s="158">
        <v>19278</v>
      </c>
      <c r="GC118" s="158">
        <v>14767</v>
      </c>
      <c r="GD118" s="158">
        <v>8516</v>
      </c>
      <c r="GE118" s="158">
        <v>3428</v>
      </c>
      <c r="GF118" s="158">
        <v>916</v>
      </c>
      <c r="GG118" s="158">
        <v>37</v>
      </c>
      <c r="GH118" s="349">
        <v>61885</v>
      </c>
      <c r="GI118" s="158">
        <v>2</v>
      </c>
      <c r="GJ118" s="158">
        <v>3560</v>
      </c>
      <c r="GK118" s="158">
        <v>17877</v>
      </c>
      <c r="GL118" s="158">
        <v>13188</v>
      </c>
      <c r="GM118" s="158">
        <v>5742</v>
      </c>
      <c r="GN118" s="158">
        <v>2072</v>
      </c>
      <c r="GO118" s="158">
        <v>577</v>
      </c>
      <c r="GP118" s="158">
        <v>185</v>
      </c>
      <c r="GQ118" s="158">
        <v>10</v>
      </c>
      <c r="GR118" s="349">
        <v>43213</v>
      </c>
      <c r="GS118" s="158">
        <v>2.5</v>
      </c>
      <c r="GT118" s="158">
        <v>4721</v>
      </c>
      <c r="GU118" s="158">
        <v>26483.75</v>
      </c>
      <c r="GV118" s="158">
        <v>29210.5</v>
      </c>
      <c r="GW118" s="158">
        <v>19082.75</v>
      </c>
      <c r="GX118" s="158">
        <v>10075.75</v>
      </c>
      <c r="GY118" s="158">
        <v>3863.75</v>
      </c>
      <c r="GZ118" s="158">
        <v>1056.5</v>
      </c>
      <c r="HA118" s="158">
        <v>44</v>
      </c>
      <c r="HB118" s="349">
        <v>94540.5</v>
      </c>
      <c r="HC118" s="395">
        <v>0</v>
      </c>
      <c r="HD118" s="396">
        <v>0</v>
      </c>
      <c r="HE118" s="396">
        <v>0</v>
      </c>
      <c r="HF118" s="396">
        <v>0</v>
      </c>
      <c r="HG118" s="396">
        <v>0</v>
      </c>
      <c r="HH118" s="396">
        <v>0</v>
      </c>
      <c r="HI118" s="396">
        <v>0</v>
      </c>
      <c r="HJ118" s="396">
        <v>0</v>
      </c>
      <c r="HK118" s="396">
        <v>0</v>
      </c>
      <c r="HL118" s="397">
        <v>0</v>
      </c>
      <c r="HM118" s="219">
        <v>1.4</v>
      </c>
      <c r="HN118" s="219">
        <v>3147.3</v>
      </c>
      <c r="HO118" s="219">
        <v>20598.5</v>
      </c>
      <c r="HP118" s="219">
        <v>25964.9</v>
      </c>
      <c r="HQ118" s="219">
        <v>19082.8</v>
      </c>
      <c r="HR118" s="219">
        <v>12314.8</v>
      </c>
      <c r="HS118" s="219">
        <v>5581</v>
      </c>
      <c r="HT118" s="219">
        <v>1760.8</v>
      </c>
      <c r="HU118" s="219">
        <v>88</v>
      </c>
      <c r="HV118" s="219">
        <v>88539.5</v>
      </c>
      <c r="HW118" s="457">
        <v>0</v>
      </c>
      <c r="HX118" s="219">
        <v>88539.5</v>
      </c>
      <c r="HY118" s="395">
        <v>2.5</v>
      </c>
      <c r="HZ118" s="219">
        <v>4721</v>
      </c>
      <c r="IA118" s="219">
        <v>26483.75</v>
      </c>
      <c r="IB118" s="219">
        <v>29210.5</v>
      </c>
      <c r="IC118" s="219">
        <v>19082.75</v>
      </c>
      <c r="ID118" s="219">
        <v>10075.75</v>
      </c>
      <c r="IE118" s="219">
        <v>3863.75</v>
      </c>
      <c r="IF118" s="219">
        <v>1056.5</v>
      </c>
      <c r="IG118" s="219">
        <v>44</v>
      </c>
      <c r="IH118" s="219">
        <v>94540.5</v>
      </c>
      <c r="II118" s="395">
        <v>0</v>
      </c>
      <c r="IJ118" s="219">
        <v>0</v>
      </c>
      <c r="IK118" s="219">
        <v>0</v>
      </c>
      <c r="IL118" s="219">
        <v>0</v>
      </c>
      <c r="IM118" s="219">
        <v>0</v>
      </c>
      <c r="IN118" s="219">
        <v>0</v>
      </c>
      <c r="IO118" s="219">
        <v>0</v>
      </c>
      <c r="IP118" s="219">
        <v>0</v>
      </c>
      <c r="IQ118" s="219">
        <v>0</v>
      </c>
      <c r="IR118" s="219">
        <v>0</v>
      </c>
      <c r="IS118" s="395">
        <v>0</v>
      </c>
      <c r="IT118" s="219">
        <v>1545.17</v>
      </c>
      <c r="IU118" s="219">
        <v>9342.2199999999993</v>
      </c>
      <c r="IV118" s="219">
        <v>7153.7</v>
      </c>
      <c r="IW118" s="219">
        <v>3412.23</v>
      </c>
      <c r="IX118" s="219">
        <v>1918.22</v>
      </c>
      <c r="IY118" s="219">
        <v>732.51</v>
      </c>
      <c r="IZ118" s="219">
        <v>76.599999999999994</v>
      </c>
      <c r="JA118" s="219">
        <v>0</v>
      </c>
      <c r="JB118" s="219">
        <v>24180.65</v>
      </c>
      <c r="JC118" s="395">
        <v>1.4</v>
      </c>
      <c r="JD118" s="219">
        <v>2117.1999999999998</v>
      </c>
      <c r="JE118" s="219">
        <v>13332.3</v>
      </c>
      <c r="JF118" s="219">
        <v>19606</v>
      </c>
      <c r="JG118" s="219">
        <v>15670.5</v>
      </c>
      <c r="JH118" s="219">
        <v>9970.2999999999993</v>
      </c>
      <c r="JI118" s="219">
        <v>4522.8999999999996</v>
      </c>
      <c r="JJ118" s="219">
        <v>1633.2</v>
      </c>
      <c r="JK118" s="219">
        <v>88</v>
      </c>
      <c r="JL118" s="219">
        <v>66941.8</v>
      </c>
      <c r="JM118" s="457">
        <v>0</v>
      </c>
      <c r="JN118" s="397">
        <v>66941.8</v>
      </c>
      <c r="JP118" s="460"/>
      <c r="JQ118" s="460"/>
      <c r="JR118" s="460"/>
      <c r="JS118" s="460"/>
      <c r="JT118" s="460"/>
      <c r="JU118" s="460"/>
      <c r="JV118" s="460"/>
      <c r="JW118" s="460"/>
      <c r="JX118" s="460"/>
      <c r="JY118" s="460"/>
      <c r="KA118" s="460"/>
      <c r="KB118" s="460"/>
    </row>
    <row r="119" spans="1:288" x14ac:dyDescent="0.2">
      <c r="A119" s="215" t="s">
        <v>512</v>
      </c>
      <c r="B119" s="216" t="s">
        <v>293</v>
      </c>
      <c r="C119" s="217" t="s">
        <v>287</v>
      </c>
      <c r="D119" s="218" t="s">
        <v>307</v>
      </c>
      <c r="E119" s="158">
        <v>26049</v>
      </c>
      <c r="F119" s="158">
        <v>11852</v>
      </c>
      <c r="G119" s="158">
        <v>7768</v>
      </c>
      <c r="H119" s="158">
        <v>4760</v>
      </c>
      <c r="I119" s="158">
        <v>3384</v>
      </c>
      <c r="J119" s="158">
        <v>1054</v>
      </c>
      <c r="K119" s="158">
        <v>360</v>
      </c>
      <c r="L119" s="158">
        <v>40</v>
      </c>
      <c r="M119" s="349">
        <v>55267</v>
      </c>
      <c r="N119" s="158">
        <v>520</v>
      </c>
      <c r="O119" s="158">
        <v>143</v>
      </c>
      <c r="P119" s="158">
        <v>79</v>
      </c>
      <c r="Q119" s="158">
        <v>42</v>
      </c>
      <c r="R119" s="158">
        <v>12</v>
      </c>
      <c r="S119" s="158">
        <v>7</v>
      </c>
      <c r="T119" s="158">
        <v>4</v>
      </c>
      <c r="U119" s="158">
        <v>0</v>
      </c>
      <c r="V119" s="349">
        <v>807</v>
      </c>
      <c r="W119" s="158">
        <v>1</v>
      </c>
      <c r="X119" s="158">
        <v>0</v>
      </c>
      <c r="Y119" s="158">
        <v>1</v>
      </c>
      <c r="Z119" s="158">
        <v>0</v>
      </c>
      <c r="AA119" s="158">
        <v>0</v>
      </c>
      <c r="AB119" s="158">
        <v>0</v>
      </c>
      <c r="AC119" s="158">
        <v>0</v>
      </c>
      <c r="AD119" s="158">
        <v>0</v>
      </c>
      <c r="AE119" s="349">
        <v>2</v>
      </c>
      <c r="AF119" s="158">
        <v>25528</v>
      </c>
      <c r="AG119" s="158">
        <v>11709</v>
      </c>
      <c r="AH119" s="158">
        <v>7688</v>
      </c>
      <c r="AI119" s="158">
        <v>4718</v>
      </c>
      <c r="AJ119" s="158">
        <v>3372</v>
      </c>
      <c r="AK119" s="158">
        <v>1047</v>
      </c>
      <c r="AL119" s="158">
        <v>356</v>
      </c>
      <c r="AM119" s="158">
        <v>40</v>
      </c>
      <c r="AN119" s="349">
        <v>54458</v>
      </c>
      <c r="AO119" s="158">
        <v>87</v>
      </c>
      <c r="AP119" s="158">
        <v>73</v>
      </c>
      <c r="AQ119" s="158">
        <v>68</v>
      </c>
      <c r="AR119" s="158">
        <v>83</v>
      </c>
      <c r="AS119" s="158">
        <v>55</v>
      </c>
      <c r="AT119" s="158">
        <v>18</v>
      </c>
      <c r="AU119" s="158">
        <v>13</v>
      </c>
      <c r="AV119" s="158">
        <v>7</v>
      </c>
      <c r="AW119" s="349">
        <v>404</v>
      </c>
      <c r="AX119" s="158">
        <v>87</v>
      </c>
      <c r="AY119" s="158">
        <v>73</v>
      </c>
      <c r="AZ119" s="158">
        <v>68</v>
      </c>
      <c r="BA119" s="158">
        <v>83</v>
      </c>
      <c r="BB119" s="158">
        <v>55</v>
      </c>
      <c r="BC119" s="158">
        <v>18</v>
      </c>
      <c r="BD119" s="158">
        <v>13</v>
      </c>
      <c r="BE119" s="158">
        <v>7</v>
      </c>
      <c r="BF119" s="158">
        <v>0</v>
      </c>
      <c r="BG119" s="349">
        <v>404</v>
      </c>
      <c r="BH119" s="158">
        <v>87</v>
      </c>
      <c r="BI119" s="158">
        <v>25514</v>
      </c>
      <c r="BJ119" s="158">
        <v>11704</v>
      </c>
      <c r="BK119" s="158">
        <v>7703</v>
      </c>
      <c r="BL119" s="158">
        <v>4690</v>
      </c>
      <c r="BM119" s="158">
        <v>3335</v>
      </c>
      <c r="BN119" s="158">
        <v>1042</v>
      </c>
      <c r="BO119" s="158">
        <v>350</v>
      </c>
      <c r="BP119" s="158">
        <v>33</v>
      </c>
      <c r="BQ119" s="349">
        <v>54458</v>
      </c>
      <c r="BR119" s="158">
        <v>23</v>
      </c>
      <c r="BS119" s="158">
        <v>12015</v>
      </c>
      <c r="BT119" s="158">
        <v>3828</v>
      </c>
      <c r="BU119" s="158">
        <v>2027</v>
      </c>
      <c r="BV119" s="158">
        <v>921</v>
      </c>
      <c r="BW119" s="158">
        <v>456</v>
      </c>
      <c r="BX119" s="158">
        <v>130</v>
      </c>
      <c r="BY119" s="158">
        <v>40</v>
      </c>
      <c r="BZ119" s="158">
        <v>5</v>
      </c>
      <c r="CA119" s="349">
        <v>19445</v>
      </c>
      <c r="CB119" s="158">
        <v>4</v>
      </c>
      <c r="CC119" s="158">
        <v>275</v>
      </c>
      <c r="CD119" s="158">
        <v>125</v>
      </c>
      <c r="CE119" s="158">
        <v>82</v>
      </c>
      <c r="CF119" s="158">
        <v>40</v>
      </c>
      <c r="CG119" s="158">
        <v>27</v>
      </c>
      <c r="CH119" s="158">
        <v>11</v>
      </c>
      <c r="CI119" s="158">
        <v>2</v>
      </c>
      <c r="CJ119" s="158">
        <v>0</v>
      </c>
      <c r="CK119" s="349">
        <v>566</v>
      </c>
      <c r="CL119" s="158">
        <v>0</v>
      </c>
      <c r="CM119" s="158">
        <v>12</v>
      </c>
      <c r="CN119" s="158">
        <v>9</v>
      </c>
      <c r="CO119" s="158">
        <v>34</v>
      </c>
      <c r="CP119" s="158">
        <v>15</v>
      </c>
      <c r="CQ119" s="158">
        <v>10</v>
      </c>
      <c r="CR119" s="158">
        <v>12</v>
      </c>
      <c r="CS119" s="158">
        <v>9</v>
      </c>
      <c r="CT119" s="158">
        <v>4</v>
      </c>
      <c r="CU119" s="349">
        <v>105</v>
      </c>
      <c r="CV119" s="158">
        <v>23</v>
      </c>
      <c r="CW119" s="158">
        <v>25</v>
      </c>
      <c r="CX119" s="158">
        <v>5</v>
      </c>
      <c r="CY119" s="158">
        <v>3</v>
      </c>
      <c r="CZ119" s="158">
        <v>5</v>
      </c>
      <c r="DA119" s="158">
        <v>0</v>
      </c>
      <c r="DB119" s="158">
        <v>1</v>
      </c>
      <c r="DC119" s="158">
        <v>0</v>
      </c>
      <c r="DD119" s="349">
        <v>62</v>
      </c>
      <c r="DE119" s="158">
        <v>153</v>
      </c>
      <c r="DF119" s="158">
        <v>69</v>
      </c>
      <c r="DG119" s="158">
        <v>41</v>
      </c>
      <c r="DH119" s="158">
        <v>12</v>
      </c>
      <c r="DI119" s="158">
        <v>7</v>
      </c>
      <c r="DJ119" s="158">
        <v>2</v>
      </c>
      <c r="DK119" s="158">
        <v>1</v>
      </c>
      <c r="DL119" s="158">
        <v>1</v>
      </c>
      <c r="DM119" s="349">
        <v>286</v>
      </c>
      <c r="DN119" s="158">
        <v>229</v>
      </c>
      <c r="DO119" s="158">
        <v>94</v>
      </c>
      <c r="DP119" s="158">
        <v>35</v>
      </c>
      <c r="DQ119" s="158">
        <v>21</v>
      </c>
      <c r="DR119" s="158">
        <v>10</v>
      </c>
      <c r="DS119" s="158">
        <v>5</v>
      </c>
      <c r="DT119" s="158">
        <v>3</v>
      </c>
      <c r="DU119" s="158">
        <v>0</v>
      </c>
      <c r="DV119" s="349">
        <v>397</v>
      </c>
      <c r="DW119" s="158">
        <v>93</v>
      </c>
      <c r="DX119" s="158">
        <v>34</v>
      </c>
      <c r="DY119" s="158">
        <v>18</v>
      </c>
      <c r="DZ119" s="158">
        <v>15</v>
      </c>
      <c r="EA119" s="158">
        <v>4</v>
      </c>
      <c r="EB119" s="158">
        <v>4</v>
      </c>
      <c r="EC119" s="158">
        <v>2</v>
      </c>
      <c r="ED119" s="158">
        <v>1</v>
      </c>
      <c r="EE119" s="349">
        <v>171</v>
      </c>
      <c r="EF119" s="158">
        <v>475</v>
      </c>
      <c r="EG119" s="158">
        <v>197</v>
      </c>
      <c r="EH119" s="158">
        <v>94</v>
      </c>
      <c r="EI119" s="158">
        <v>48</v>
      </c>
      <c r="EJ119" s="158">
        <v>21</v>
      </c>
      <c r="EK119" s="158">
        <v>11</v>
      </c>
      <c r="EL119" s="158">
        <v>6</v>
      </c>
      <c r="EM119" s="158">
        <v>2</v>
      </c>
      <c r="EN119" s="349">
        <v>854</v>
      </c>
      <c r="EO119" s="158">
        <v>291</v>
      </c>
      <c r="EP119" s="158">
        <v>122</v>
      </c>
      <c r="EQ119" s="158">
        <v>67</v>
      </c>
      <c r="ER119" s="158">
        <v>34</v>
      </c>
      <c r="ES119" s="158">
        <v>12</v>
      </c>
      <c r="ET119" s="158">
        <v>6</v>
      </c>
      <c r="EU119" s="158">
        <v>4</v>
      </c>
      <c r="EV119" s="158">
        <v>2</v>
      </c>
      <c r="EW119" s="349">
        <v>538</v>
      </c>
      <c r="EX119" s="158">
        <v>0</v>
      </c>
      <c r="EY119" s="158">
        <v>0</v>
      </c>
      <c r="EZ119" s="158">
        <v>0</v>
      </c>
      <c r="FA119" s="158">
        <v>0</v>
      </c>
      <c r="FB119" s="158">
        <v>0</v>
      </c>
      <c r="FC119" s="158">
        <v>0</v>
      </c>
      <c r="FD119" s="158">
        <v>0</v>
      </c>
      <c r="FE119" s="158">
        <v>0</v>
      </c>
      <c r="FF119" s="349">
        <v>0</v>
      </c>
      <c r="FG119" s="158">
        <v>34</v>
      </c>
      <c r="FH119" s="158">
        <v>15</v>
      </c>
      <c r="FI119" s="158">
        <v>8</v>
      </c>
      <c r="FJ119" s="158">
        <v>6</v>
      </c>
      <c r="FK119" s="158">
        <v>1</v>
      </c>
      <c r="FL119" s="158">
        <v>0</v>
      </c>
      <c r="FM119" s="158">
        <v>1</v>
      </c>
      <c r="FN119" s="158">
        <v>0</v>
      </c>
      <c r="FO119" s="349">
        <v>65</v>
      </c>
      <c r="FP119" s="158">
        <v>257</v>
      </c>
      <c r="FQ119" s="158">
        <v>107</v>
      </c>
      <c r="FR119" s="158">
        <v>59</v>
      </c>
      <c r="FS119" s="158">
        <v>28</v>
      </c>
      <c r="FT119" s="158">
        <v>11</v>
      </c>
      <c r="FU119" s="158">
        <v>6</v>
      </c>
      <c r="FV119" s="158">
        <v>3</v>
      </c>
      <c r="FW119" s="158">
        <v>2</v>
      </c>
      <c r="FX119" s="349">
        <v>473</v>
      </c>
      <c r="FY119" s="158">
        <v>60</v>
      </c>
      <c r="FZ119" s="158">
        <v>12888</v>
      </c>
      <c r="GA119" s="158">
        <v>7612</v>
      </c>
      <c r="GB119" s="158">
        <v>5507</v>
      </c>
      <c r="GC119" s="158">
        <v>3677</v>
      </c>
      <c r="GD119" s="158">
        <v>2828</v>
      </c>
      <c r="GE119" s="158">
        <v>880</v>
      </c>
      <c r="GF119" s="158">
        <v>294</v>
      </c>
      <c r="GG119" s="158">
        <v>23</v>
      </c>
      <c r="GH119" s="349">
        <v>33769</v>
      </c>
      <c r="GI119" s="158">
        <v>27</v>
      </c>
      <c r="GJ119" s="158">
        <v>12626</v>
      </c>
      <c r="GK119" s="158">
        <v>4092</v>
      </c>
      <c r="GL119" s="158">
        <v>2196</v>
      </c>
      <c r="GM119" s="158">
        <v>1013</v>
      </c>
      <c r="GN119" s="158">
        <v>507</v>
      </c>
      <c r="GO119" s="158">
        <v>162</v>
      </c>
      <c r="GP119" s="158">
        <v>56</v>
      </c>
      <c r="GQ119" s="158">
        <v>10</v>
      </c>
      <c r="GR119" s="349">
        <v>20689</v>
      </c>
      <c r="GS119" s="158">
        <v>80.25</v>
      </c>
      <c r="GT119" s="158">
        <v>22388</v>
      </c>
      <c r="GU119" s="158">
        <v>10687.75</v>
      </c>
      <c r="GV119" s="158">
        <v>7152.25</v>
      </c>
      <c r="GW119" s="158">
        <v>4438.75</v>
      </c>
      <c r="GX119" s="158">
        <v>3208.5</v>
      </c>
      <c r="GY119" s="158">
        <v>1001.25</v>
      </c>
      <c r="GZ119" s="158">
        <v>335</v>
      </c>
      <c r="HA119" s="158">
        <v>30.25</v>
      </c>
      <c r="HB119" s="349">
        <v>49322</v>
      </c>
      <c r="HC119" s="395">
        <v>0</v>
      </c>
      <c r="HD119" s="396">
        <v>0</v>
      </c>
      <c r="HE119" s="396">
        <v>0</v>
      </c>
      <c r="HF119" s="396">
        <v>0</v>
      </c>
      <c r="HG119" s="396">
        <v>0</v>
      </c>
      <c r="HH119" s="396">
        <v>0</v>
      </c>
      <c r="HI119" s="396">
        <v>0</v>
      </c>
      <c r="HJ119" s="396">
        <v>0</v>
      </c>
      <c r="HK119" s="396">
        <v>0</v>
      </c>
      <c r="HL119" s="397">
        <v>0</v>
      </c>
      <c r="HM119" s="219">
        <v>44.6</v>
      </c>
      <c r="HN119" s="219">
        <v>14925.3</v>
      </c>
      <c r="HO119" s="219">
        <v>8312.7000000000007</v>
      </c>
      <c r="HP119" s="219">
        <v>6357.6</v>
      </c>
      <c r="HQ119" s="219">
        <v>4438.8</v>
      </c>
      <c r="HR119" s="219">
        <v>3921.5</v>
      </c>
      <c r="HS119" s="219">
        <v>1446.3</v>
      </c>
      <c r="HT119" s="219">
        <v>558.29999999999995</v>
      </c>
      <c r="HU119" s="219">
        <v>60.5</v>
      </c>
      <c r="HV119" s="219">
        <v>40065.599999999999</v>
      </c>
      <c r="HW119" s="457">
        <v>0</v>
      </c>
      <c r="HX119" s="219">
        <v>40065.599999999999</v>
      </c>
      <c r="HY119" s="395">
        <v>80.25</v>
      </c>
      <c r="HZ119" s="219">
        <v>22388</v>
      </c>
      <c r="IA119" s="219">
        <v>10687.75</v>
      </c>
      <c r="IB119" s="219">
        <v>7152.25</v>
      </c>
      <c r="IC119" s="219">
        <v>4438.75</v>
      </c>
      <c r="ID119" s="219">
        <v>3208.5</v>
      </c>
      <c r="IE119" s="219">
        <v>1001.25</v>
      </c>
      <c r="IF119" s="219">
        <v>335</v>
      </c>
      <c r="IG119" s="219">
        <v>30.25</v>
      </c>
      <c r="IH119" s="219">
        <v>49322</v>
      </c>
      <c r="II119" s="395">
        <v>0</v>
      </c>
      <c r="IJ119" s="219">
        <v>0</v>
      </c>
      <c r="IK119" s="219">
        <v>0</v>
      </c>
      <c r="IL119" s="219">
        <v>0</v>
      </c>
      <c r="IM119" s="219">
        <v>0</v>
      </c>
      <c r="IN119" s="219">
        <v>0</v>
      </c>
      <c r="IO119" s="219">
        <v>0</v>
      </c>
      <c r="IP119" s="219">
        <v>0</v>
      </c>
      <c r="IQ119" s="219">
        <v>0</v>
      </c>
      <c r="IR119" s="219">
        <v>0</v>
      </c>
      <c r="IS119" s="395">
        <v>23.14</v>
      </c>
      <c r="IT119" s="219">
        <v>7016.43</v>
      </c>
      <c r="IU119" s="219">
        <v>1644.81</v>
      </c>
      <c r="IV119" s="219">
        <v>523.71</v>
      </c>
      <c r="IW119" s="219">
        <v>167.99</v>
      </c>
      <c r="IX119" s="219">
        <v>69.87</v>
      </c>
      <c r="IY119" s="219">
        <v>26.31</v>
      </c>
      <c r="IZ119" s="219">
        <v>7.64</v>
      </c>
      <c r="JA119" s="219">
        <v>0</v>
      </c>
      <c r="JB119" s="219">
        <v>9479.9</v>
      </c>
      <c r="JC119" s="395">
        <v>31.7</v>
      </c>
      <c r="JD119" s="219">
        <v>10247.700000000001</v>
      </c>
      <c r="JE119" s="219">
        <v>7033.4</v>
      </c>
      <c r="JF119" s="219">
        <v>5892</v>
      </c>
      <c r="JG119" s="219">
        <v>4270.8</v>
      </c>
      <c r="JH119" s="219">
        <v>3836.1</v>
      </c>
      <c r="JI119" s="219">
        <v>1408.2</v>
      </c>
      <c r="JJ119" s="219">
        <v>545.6</v>
      </c>
      <c r="JK119" s="219">
        <v>60.5</v>
      </c>
      <c r="JL119" s="219">
        <v>33326</v>
      </c>
      <c r="JM119" s="457">
        <v>0</v>
      </c>
      <c r="JN119" s="397">
        <v>33326</v>
      </c>
      <c r="JP119" s="460"/>
      <c r="JQ119" s="460"/>
      <c r="JR119" s="460"/>
      <c r="JS119" s="460"/>
      <c r="JT119" s="460"/>
      <c r="JU119" s="460"/>
      <c r="JV119" s="460"/>
      <c r="JW119" s="460"/>
      <c r="JX119" s="460"/>
      <c r="JY119" s="460"/>
      <c r="KA119" s="460"/>
      <c r="KB119" s="460"/>
    </row>
    <row r="120" spans="1:288" x14ac:dyDescent="0.2">
      <c r="A120" s="215" t="s">
        <v>514</v>
      </c>
      <c r="B120" s="216" t="s">
        <v>285</v>
      </c>
      <c r="C120" s="217" t="s">
        <v>292</v>
      </c>
      <c r="D120" s="218" t="s">
        <v>513</v>
      </c>
      <c r="E120" s="158">
        <v>3635</v>
      </c>
      <c r="F120" s="158">
        <v>8421</v>
      </c>
      <c r="G120" s="158">
        <v>9005</v>
      </c>
      <c r="H120" s="158">
        <v>6720</v>
      </c>
      <c r="I120" s="158">
        <v>5891</v>
      </c>
      <c r="J120" s="158">
        <v>3887</v>
      </c>
      <c r="K120" s="158">
        <v>2395</v>
      </c>
      <c r="L120" s="158">
        <v>162</v>
      </c>
      <c r="M120" s="349">
        <v>40116</v>
      </c>
      <c r="N120" s="158">
        <v>281</v>
      </c>
      <c r="O120" s="158">
        <v>413</v>
      </c>
      <c r="P120" s="158">
        <v>350</v>
      </c>
      <c r="Q120" s="158">
        <v>180</v>
      </c>
      <c r="R120" s="158">
        <v>96</v>
      </c>
      <c r="S120" s="158">
        <v>34</v>
      </c>
      <c r="T120" s="158">
        <v>8</v>
      </c>
      <c r="U120" s="158">
        <v>6</v>
      </c>
      <c r="V120" s="349">
        <v>1368</v>
      </c>
      <c r="W120" s="158">
        <v>0</v>
      </c>
      <c r="X120" s="158">
        <v>0</v>
      </c>
      <c r="Y120" s="158">
        <v>0</v>
      </c>
      <c r="Z120" s="158">
        <v>0</v>
      </c>
      <c r="AA120" s="158">
        <v>0</v>
      </c>
      <c r="AB120" s="158">
        <v>0</v>
      </c>
      <c r="AC120" s="158">
        <v>0</v>
      </c>
      <c r="AD120" s="158">
        <v>0</v>
      </c>
      <c r="AE120" s="349">
        <v>0</v>
      </c>
      <c r="AF120" s="158">
        <v>3354</v>
      </c>
      <c r="AG120" s="158">
        <v>8008</v>
      </c>
      <c r="AH120" s="158">
        <v>8655</v>
      </c>
      <c r="AI120" s="158">
        <v>6540</v>
      </c>
      <c r="AJ120" s="158">
        <v>5795</v>
      </c>
      <c r="AK120" s="158">
        <v>3853</v>
      </c>
      <c r="AL120" s="158">
        <v>2387</v>
      </c>
      <c r="AM120" s="158">
        <v>156</v>
      </c>
      <c r="AN120" s="349">
        <v>38748</v>
      </c>
      <c r="AO120" s="158">
        <v>4</v>
      </c>
      <c r="AP120" s="158">
        <v>18</v>
      </c>
      <c r="AQ120" s="158">
        <v>21</v>
      </c>
      <c r="AR120" s="158">
        <v>32</v>
      </c>
      <c r="AS120" s="158">
        <v>32</v>
      </c>
      <c r="AT120" s="158">
        <v>21</v>
      </c>
      <c r="AU120" s="158">
        <v>20</v>
      </c>
      <c r="AV120" s="158">
        <v>10</v>
      </c>
      <c r="AW120" s="349">
        <v>158</v>
      </c>
      <c r="AX120" s="158">
        <v>4</v>
      </c>
      <c r="AY120" s="158">
        <v>18</v>
      </c>
      <c r="AZ120" s="158">
        <v>21</v>
      </c>
      <c r="BA120" s="158">
        <v>32</v>
      </c>
      <c r="BB120" s="158">
        <v>32</v>
      </c>
      <c r="BC120" s="158">
        <v>21</v>
      </c>
      <c r="BD120" s="158">
        <v>20</v>
      </c>
      <c r="BE120" s="158">
        <v>10</v>
      </c>
      <c r="BF120" s="158">
        <v>0</v>
      </c>
      <c r="BG120" s="349">
        <v>158</v>
      </c>
      <c r="BH120" s="158">
        <v>4</v>
      </c>
      <c r="BI120" s="158">
        <v>3368</v>
      </c>
      <c r="BJ120" s="158">
        <v>8011</v>
      </c>
      <c r="BK120" s="158">
        <v>8666</v>
      </c>
      <c r="BL120" s="158">
        <v>6540</v>
      </c>
      <c r="BM120" s="158">
        <v>5784</v>
      </c>
      <c r="BN120" s="158">
        <v>3852</v>
      </c>
      <c r="BO120" s="158">
        <v>2377</v>
      </c>
      <c r="BP120" s="158">
        <v>146</v>
      </c>
      <c r="BQ120" s="349">
        <v>38748</v>
      </c>
      <c r="BR120" s="158">
        <v>3</v>
      </c>
      <c r="BS120" s="158">
        <v>1995</v>
      </c>
      <c r="BT120" s="158">
        <v>3055</v>
      </c>
      <c r="BU120" s="158">
        <v>2673</v>
      </c>
      <c r="BV120" s="158">
        <v>1704</v>
      </c>
      <c r="BW120" s="158">
        <v>1166</v>
      </c>
      <c r="BX120" s="158">
        <v>561</v>
      </c>
      <c r="BY120" s="158">
        <v>297</v>
      </c>
      <c r="BZ120" s="158">
        <v>15</v>
      </c>
      <c r="CA120" s="349">
        <v>11469</v>
      </c>
      <c r="CB120" s="158">
        <v>0</v>
      </c>
      <c r="CC120" s="158">
        <v>10</v>
      </c>
      <c r="CD120" s="158">
        <v>52</v>
      </c>
      <c r="CE120" s="158">
        <v>69</v>
      </c>
      <c r="CF120" s="158">
        <v>52</v>
      </c>
      <c r="CG120" s="158">
        <v>26</v>
      </c>
      <c r="CH120" s="158">
        <v>35</v>
      </c>
      <c r="CI120" s="158">
        <v>13</v>
      </c>
      <c r="CJ120" s="158">
        <v>0</v>
      </c>
      <c r="CK120" s="349">
        <v>257</v>
      </c>
      <c r="CL120" s="158">
        <v>0</v>
      </c>
      <c r="CM120" s="158">
        <v>1</v>
      </c>
      <c r="CN120" s="158">
        <v>0</v>
      </c>
      <c r="CO120" s="158">
        <v>5</v>
      </c>
      <c r="CP120" s="158">
        <v>3</v>
      </c>
      <c r="CQ120" s="158">
        <v>5</v>
      </c>
      <c r="CR120" s="158">
        <v>12</v>
      </c>
      <c r="CS120" s="158">
        <v>10</v>
      </c>
      <c r="CT120" s="158">
        <v>0</v>
      </c>
      <c r="CU120" s="349">
        <v>36</v>
      </c>
      <c r="CV120" s="158">
        <v>63</v>
      </c>
      <c r="CW120" s="158">
        <v>77</v>
      </c>
      <c r="CX120" s="158">
        <v>109</v>
      </c>
      <c r="CY120" s="158">
        <v>68</v>
      </c>
      <c r="CZ120" s="158">
        <v>45</v>
      </c>
      <c r="DA120" s="158">
        <v>21</v>
      </c>
      <c r="DB120" s="158">
        <v>20</v>
      </c>
      <c r="DC120" s="158">
        <v>10</v>
      </c>
      <c r="DD120" s="349">
        <v>413</v>
      </c>
      <c r="DE120" s="158">
        <v>74</v>
      </c>
      <c r="DF120" s="158">
        <v>88</v>
      </c>
      <c r="DG120" s="158">
        <v>87</v>
      </c>
      <c r="DH120" s="158">
        <v>66</v>
      </c>
      <c r="DI120" s="158">
        <v>50</v>
      </c>
      <c r="DJ120" s="158">
        <v>28</v>
      </c>
      <c r="DK120" s="158">
        <v>20</v>
      </c>
      <c r="DL120" s="158">
        <v>2</v>
      </c>
      <c r="DM120" s="349">
        <v>415</v>
      </c>
      <c r="DN120" s="158">
        <v>97</v>
      </c>
      <c r="DO120" s="158">
        <v>109</v>
      </c>
      <c r="DP120" s="158">
        <v>131</v>
      </c>
      <c r="DQ120" s="158">
        <v>76</v>
      </c>
      <c r="DR120" s="158">
        <v>65</v>
      </c>
      <c r="DS120" s="158">
        <v>23</v>
      </c>
      <c r="DT120" s="158">
        <v>25</v>
      </c>
      <c r="DU120" s="158">
        <v>0</v>
      </c>
      <c r="DV120" s="349">
        <v>526</v>
      </c>
      <c r="DW120" s="158">
        <v>0</v>
      </c>
      <c r="DX120" s="158">
        <v>0</v>
      </c>
      <c r="DY120" s="158">
        <v>0</v>
      </c>
      <c r="DZ120" s="158">
        <v>0</v>
      </c>
      <c r="EA120" s="158">
        <v>0</v>
      </c>
      <c r="EB120" s="158">
        <v>0</v>
      </c>
      <c r="EC120" s="158">
        <v>0</v>
      </c>
      <c r="ED120" s="158">
        <v>0</v>
      </c>
      <c r="EE120" s="349">
        <v>0</v>
      </c>
      <c r="EF120" s="158">
        <v>171</v>
      </c>
      <c r="EG120" s="158">
        <v>197</v>
      </c>
      <c r="EH120" s="158">
        <v>218</v>
      </c>
      <c r="EI120" s="158">
        <v>142</v>
      </c>
      <c r="EJ120" s="158">
        <v>115</v>
      </c>
      <c r="EK120" s="158">
        <v>51</v>
      </c>
      <c r="EL120" s="158">
        <v>45</v>
      </c>
      <c r="EM120" s="158">
        <v>2</v>
      </c>
      <c r="EN120" s="349">
        <v>941</v>
      </c>
      <c r="EO120" s="158">
        <v>84</v>
      </c>
      <c r="EP120" s="158">
        <v>96</v>
      </c>
      <c r="EQ120" s="158">
        <v>99</v>
      </c>
      <c r="ER120" s="158">
        <v>73</v>
      </c>
      <c r="ES120" s="158">
        <v>55</v>
      </c>
      <c r="ET120" s="158">
        <v>29</v>
      </c>
      <c r="EU120" s="158">
        <v>22</v>
      </c>
      <c r="EV120" s="158">
        <v>2</v>
      </c>
      <c r="EW120" s="349">
        <v>460</v>
      </c>
      <c r="EX120" s="158">
        <v>0</v>
      </c>
      <c r="EY120" s="158">
        <v>0</v>
      </c>
      <c r="EZ120" s="158">
        <v>0</v>
      </c>
      <c r="FA120" s="158">
        <v>0</v>
      </c>
      <c r="FB120" s="158">
        <v>0</v>
      </c>
      <c r="FC120" s="158">
        <v>0</v>
      </c>
      <c r="FD120" s="158">
        <v>0</v>
      </c>
      <c r="FE120" s="158">
        <v>0</v>
      </c>
      <c r="FF120" s="349">
        <v>0</v>
      </c>
      <c r="FG120" s="158">
        <v>2</v>
      </c>
      <c r="FH120" s="158">
        <v>8</v>
      </c>
      <c r="FI120" s="158">
        <v>12</v>
      </c>
      <c r="FJ120" s="158">
        <v>7</v>
      </c>
      <c r="FK120" s="158">
        <v>5</v>
      </c>
      <c r="FL120" s="158">
        <v>1</v>
      </c>
      <c r="FM120" s="158">
        <v>2</v>
      </c>
      <c r="FN120" s="158">
        <v>0</v>
      </c>
      <c r="FO120" s="349">
        <v>37</v>
      </c>
      <c r="FP120" s="158">
        <v>82</v>
      </c>
      <c r="FQ120" s="158">
        <v>88</v>
      </c>
      <c r="FR120" s="158">
        <v>87</v>
      </c>
      <c r="FS120" s="158">
        <v>66</v>
      </c>
      <c r="FT120" s="158">
        <v>50</v>
      </c>
      <c r="FU120" s="158">
        <v>28</v>
      </c>
      <c r="FV120" s="158">
        <v>20</v>
      </c>
      <c r="FW120" s="158">
        <v>2</v>
      </c>
      <c r="FX120" s="349">
        <v>423</v>
      </c>
      <c r="FY120" s="158">
        <v>1</v>
      </c>
      <c r="FZ120" s="158">
        <v>1265</v>
      </c>
      <c r="GA120" s="158">
        <v>4795</v>
      </c>
      <c r="GB120" s="158">
        <v>5788</v>
      </c>
      <c r="GC120" s="158">
        <v>4705</v>
      </c>
      <c r="GD120" s="158">
        <v>4522</v>
      </c>
      <c r="GE120" s="158">
        <v>3221</v>
      </c>
      <c r="GF120" s="158">
        <v>2032</v>
      </c>
      <c r="GG120" s="158">
        <v>131</v>
      </c>
      <c r="GH120" s="349">
        <v>26460</v>
      </c>
      <c r="GI120" s="158">
        <v>3</v>
      </c>
      <c r="GJ120" s="158">
        <v>2103</v>
      </c>
      <c r="GK120" s="158">
        <v>3216</v>
      </c>
      <c r="GL120" s="158">
        <v>2878</v>
      </c>
      <c r="GM120" s="158">
        <v>1835</v>
      </c>
      <c r="GN120" s="158">
        <v>1262</v>
      </c>
      <c r="GO120" s="158">
        <v>631</v>
      </c>
      <c r="GP120" s="158">
        <v>345</v>
      </c>
      <c r="GQ120" s="158">
        <v>15</v>
      </c>
      <c r="GR120" s="349">
        <v>12288</v>
      </c>
      <c r="GS120" s="158">
        <v>3.25</v>
      </c>
      <c r="GT120" s="158">
        <v>2802.25</v>
      </c>
      <c r="GU120" s="158">
        <v>7163.25</v>
      </c>
      <c r="GV120" s="158">
        <v>7883</v>
      </c>
      <c r="GW120" s="158">
        <v>6042.5</v>
      </c>
      <c r="GX120" s="158">
        <v>5435.5</v>
      </c>
      <c r="GY120" s="158">
        <v>3683</v>
      </c>
      <c r="GZ120" s="158">
        <v>2276</v>
      </c>
      <c r="HA120" s="158">
        <v>142.25</v>
      </c>
      <c r="HB120" s="349">
        <v>35431</v>
      </c>
      <c r="HC120" s="395">
        <v>0</v>
      </c>
      <c r="HD120" s="396">
        <v>14</v>
      </c>
      <c r="HE120" s="396">
        <v>1</v>
      </c>
      <c r="HF120" s="396">
        <v>3</v>
      </c>
      <c r="HG120" s="396">
        <v>2</v>
      </c>
      <c r="HH120" s="396">
        <v>1</v>
      </c>
      <c r="HI120" s="396">
        <v>0</v>
      </c>
      <c r="HJ120" s="396">
        <v>0</v>
      </c>
      <c r="HK120" s="396">
        <v>0</v>
      </c>
      <c r="HL120" s="397">
        <v>21</v>
      </c>
      <c r="HM120" s="219">
        <v>1.8</v>
      </c>
      <c r="HN120" s="219">
        <v>1858.8</v>
      </c>
      <c r="HO120" s="219">
        <v>5570.6</v>
      </c>
      <c r="HP120" s="219">
        <v>7004.4</v>
      </c>
      <c r="HQ120" s="219">
        <v>6040.5</v>
      </c>
      <c r="HR120" s="219">
        <v>6642.2</v>
      </c>
      <c r="HS120" s="219">
        <v>5319.9</v>
      </c>
      <c r="HT120" s="219">
        <v>3793.3</v>
      </c>
      <c r="HU120" s="219">
        <v>284.5</v>
      </c>
      <c r="HV120" s="219">
        <v>36516</v>
      </c>
      <c r="HW120" s="457">
        <v>683.93</v>
      </c>
      <c r="HX120" s="219">
        <v>37199.9</v>
      </c>
      <c r="HY120" s="395">
        <v>3.25</v>
      </c>
      <c r="HZ120" s="219">
        <v>2802.25</v>
      </c>
      <c r="IA120" s="219">
        <v>7163.25</v>
      </c>
      <c r="IB120" s="219">
        <v>7883</v>
      </c>
      <c r="IC120" s="219">
        <v>6042.5</v>
      </c>
      <c r="ID120" s="219">
        <v>5435.5</v>
      </c>
      <c r="IE120" s="219">
        <v>3683</v>
      </c>
      <c r="IF120" s="219">
        <v>2276</v>
      </c>
      <c r="IG120" s="219">
        <v>142.25</v>
      </c>
      <c r="IH120" s="219">
        <v>35431</v>
      </c>
      <c r="II120" s="395">
        <v>0</v>
      </c>
      <c r="IJ120" s="219">
        <v>14</v>
      </c>
      <c r="IK120" s="219">
        <v>1</v>
      </c>
      <c r="IL120" s="219">
        <v>3</v>
      </c>
      <c r="IM120" s="219">
        <v>2</v>
      </c>
      <c r="IN120" s="219">
        <v>1</v>
      </c>
      <c r="IO120" s="219">
        <v>0</v>
      </c>
      <c r="IP120" s="219">
        <v>0</v>
      </c>
      <c r="IQ120" s="219">
        <v>0</v>
      </c>
      <c r="IR120" s="219">
        <v>21</v>
      </c>
      <c r="IS120" s="395">
        <v>1.22</v>
      </c>
      <c r="IT120" s="219">
        <v>872.91</v>
      </c>
      <c r="IU120" s="219">
        <v>1310.6600000000001</v>
      </c>
      <c r="IV120" s="219">
        <v>625.64</v>
      </c>
      <c r="IW120" s="219">
        <v>224.79</v>
      </c>
      <c r="IX120" s="219">
        <v>98.46</v>
      </c>
      <c r="IY120" s="219">
        <v>51.77</v>
      </c>
      <c r="IZ120" s="219">
        <v>12.04</v>
      </c>
      <c r="JA120" s="219">
        <v>0</v>
      </c>
      <c r="JB120" s="219">
        <v>3197.49</v>
      </c>
      <c r="JC120" s="395">
        <v>1.1000000000000001</v>
      </c>
      <c r="JD120" s="219">
        <v>1276.9000000000001</v>
      </c>
      <c r="JE120" s="219">
        <v>4551.2</v>
      </c>
      <c r="JF120" s="219">
        <v>6448.3</v>
      </c>
      <c r="JG120" s="219">
        <v>5815.7</v>
      </c>
      <c r="JH120" s="219">
        <v>6521.8</v>
      </c>
      <c r="JI120" s="219">
        <v>5245.1</v>
      </c>
      <c r="JJ120" s="219">
        <v>3773.3</v>
      </c>
      <c r="JK120" s="219">
        <v>284.5</v>
      </c>
      <c r="JL120" s="219">
        <v>33917.9</v>
      </c>
      <c r="JM120" s="457">
        <v>683.93</v>
      </c>
      <c r="JN120" s="397">
        <v>34601.800000000003</v>
      </c>
      <c r="JP120" s="460"/>
      <c r="JQ120" s="460"/>
      <c r="JR120" s="460"/>
      <c r="JS120" s="460"/>
      <c r="JT120" s="460"/>
      <c r="JU120" s="460"/>
      <c r="JV120" s="460"/>
      <c r="JW120" s="460"/>
      <c r="JX120" s="460"/>
      <c r="JY120" s="460"/>
      <c r="KA120" s="460"/>
      <c r="KB120" s="460"/>
    </row>
    <row r="121" spans="1:288" x14ac:dyDescent="0.2">
      <c r="A121" s="215" t="s">
        <v>515</v>
      </c>
      <c r="B121" s="216" t="s">
        <v>301</v>
      </c>
      <c r="C121" s="217" t="s">
        <v>109</v>
      </c>
      <c r="D121" s="218" t="s">
        <v>308</v>
      </c>
      <c r="E121" s="158">
        <v>3537</v>
      </c>
      <c r="F121" s="158">
        <v>5674</v>
      </c>
      <c r="G121" s="158">
        <v>14199</v>
      </c>
      <c r="H121" s="158">
        <v>24242</v>
      </c>
      <c r="I121" s="158">
        <v>14959</v>
      </c>
      <c r="J121" s="158">
        <v>8943</v>
      </c>
      <c r="K121" s="158">
        <v>10669</v>
      </c>
      <c r="L121" s="158">
        <v>2117</v>
      </c>
      <c r="M121" s="349">
        <v>84340</v>
      </c>
      <c r="N121" s="158">
        <v>141</v>
      </c>
      <c r="O121" s="158">
        <v>94</v>
      </c>
      <c r="P121" s="158">
        <v>531</v>
      </c>
      <c r="Q121" s="158">
        <v>426</v>
      </c>
      <c r="R121" s="158">
        <v>267</v>
      </c>
      <c r="S121" s="158">
        <v>202</v>
      </c>
      <c r="T121" s="158">
        <v>127</v>
      </c>
      <c r="U121" s="158">
        <v>26</v>
      </c>
      <c r="V121" s="349">
        <v>1814</v>
      </c>
      <c r="W121" s="158">
        <v>0</v>
      </c>
      <c r="X121" s="158">
        <v>1</v>
      </c>
      <c r="Y121" s="158">
        <v>6</v>
      </c>
      <c r="Z121" s="158">
        <v>4</v>
      </c>
      <c r="AA121" s="158">
        <v>0</v>
      </c>
      <c r="AB121" s="158">
        <v>2</v>
      </c>
      <c r="AC121" s="158">
        <v>0</v>
      </c>
      <c r="AD121" s="158">
        <v>0</v>
      </c>
      <c r="AE121" s="349">
        <v>13</v>
      </c>
      <c r="AF121" s="158">
        <v>3396</v>
      </c>
      <c r="AG121" s="158">
        <v>5579</v>
      </c>
      <c r="AH121" s="158">
        <v>13662</v>
      </c>
      <c r="AI121" s="158">
        <v>23812</v>
      </c>
      <c r="AJ121" s="158">
        <v>14692</v>
      </c>
      <c r="AK121" s="158">
        <v>8739</v>
      </c>
      <c r="AL121" s="158">
        <v>10542</v>
      </c>
      <c r="AM121" s="158">
        <v>2091</v>
      </c>
      <c r="AN121" s="349">
        <v>82513</v>
      </c>
      <c r="AO121" s="158">
        <v>1</v>
      </c>
      <c r="AP121" s="158">
        <v>9</v>
      </c>
      <c r="AQ121" s="158">
        <v>23</v>
      </c>
      <c r="AR121" s="158">
        <v>24</v>
      </c>
      <c r="AS121" s="158">
        <v>45</v>
      </c>
      <c r="AT121" s="158">
        <v>45</v>
      </c>
      <c r="AU121" s="158">
        <v>38</v>
      </c>
      <c r="AV121" s="158">
        <v>10</v>
      </c>
      <c r="AW121" s="349">
        <v>195</v>
      </c>
      <c r="AX121" s="158">
        <v>1</v>
      </c>
      <c r="AY121" s="158">
        <v>9</v>
      </c>
      <c r="AZ121" s="158">
        <v>23</v>
      </c>
      <c r="BA121" s="158">
        <v>24</v>
      </c>
      <c r="BB121" s="158">
        <v>45</v>
      </c>
      <c r="BC121" s="158">
        <v>45</v>
      </c>
      <c r="BD121" s="158">
        <v>38</v>
      </c>
      <c r="BE121" s="158">
        <v>10</v>
      </c>
      <c r="BF121" s="158">
        <v>0</v>
      </c>
      <c r="BG121" s="349">
        <v>195</v>
      </c>
      <c r="BH121" s="158">
        <v>1</v>
      </c>
      <c r="BI121" s="158">
        <v>3404</v>
      </c>
      <c r="BJ121" s="158">
        <v>5593</v>
      </c>
      <c r="BK121" s="158">
        <v>13663</v>
      </c>
      <c r="BL121" s="158">
        <v>23833</v>
      </c>
      <c r="BM121" s="158">
        <v>14692</v>
      </c>
      <c r="BN121" s="158">
        <v>8732</v>
      </c>
      <c r="BO121" s="158">
        <v>10514</v>
      </c>
      <c r="BP121" s="158">
        <v>2081</v>
      </c>
      <c r="BQ121" s="349">
        <v>82513</v>
      </c>
      <c r="BR121" s="158">
        <v>1</v>
      </c>
      <c r="BS121" s="158">
        <v>1994</v>
      </c>
      <c r="BT121" s="158">
        <v>3167</v>
      </c>
      <c r="BU121" s="158">
        <v>6901</v>
      </c>
      <c r="BV121" s="158">
        <v>9498</v>
      </c>
      <c r="BW121" s="158">
        <v>4157</v>
      </c>
      <c r="BX121" s="158">
        <v>1970</v>
      </c>
      <c r="BY121" s="158">
        <v>1791</v>
      </c>
      <c r="BZ121" s="158">
        <v>174</v>
      </c>
      <c r="CA121" s="349">
        <v>29653</v>
      </c>
      <c r="CB121" s="158">
        <v>0</v>
      </c>
      <c r="CC121" s="158">
        <v>16</v>
      </c>
      <c r="CD121" s="158">
        <v>38</v>
      </c>
      <c r="CE121" s="158">
        <v>109</v>
      </c>
      <c r="CF121" s="158">
        <v>197</v>
      </c>
      <c r="CG121" s="158">
        <v>111</v>
      </c>
      <c r="CH121" s="158">
        <v>50</v>
      </c>
      <c r="CI121" s="158">
        <v>35</v>
      </c>
      <c r="CJ121" s="158">
        <v>7</v>
      </c>
      <c r="CK121" s="349">
        <v>563</v>
      </c>
      <c r="CL121" s="158">
        <v>0</v>
      </c>
      <c r="CM121" s="158">
        <v>0</v>
      </c>
      <c r="CN121" s="158">
        <v>0</v>
      </c>
      <c r="CO121" s="158">
        <v>1</v>
      </c>
      <c r="CP121" s="158">
        <v>4</v>
      </c>
      <c r="CQ121" s="158">
        <v>1</v>
      </c>
      <c r="CR121" s="158">
        <v>8</v>
      </c>
      <c r="CS121" s="158">
        <v>23</v>
      </c>
      <c r="CT121" s="158">
        <v>3</v>
      </c>
      <c r="CU121" s="349">
        <v>40</v>
      </c>
      <c r="CV121" s="158">
        <v>99</v>
      </c>
      <c r="CW121" s="158">
        <v>111</v>
      </c>
      <c r="CX121" s="158">
        <v>290</v>
      </c>
      <c r="CY121" s="158">
        <v>603</v>
      </c>
      <c r="CZ121" s="158">
        <v>351</v>
      </c>
      <c r="DA121" s="158">
        <v>225</v>
      </c>
      <c r="DB121" s="158">
        <v>249</v>
      </c>
      <c r="DC121" s="158">
        <v>67</v>
      </c>
      <c r="DD121" s="349">
        <v>1995</v>
      </c>
      <c r="DE121" s="158">
        <v>20</v>
      </c>
      <c r="DF121" s="158">
        <v>36</v>
      </c>
      <c r="DG121" s="158">
        <v>140</v>
      </c>
      <c r="DH121" s="158">
        <v>209</v>
      </c>
      <c r="DI121" s="158">
        <v>140</v>
      </c>
      <c r="DJ121" s="158">
        <v>94</v>
      </c>
      <c r="DK121" s="158">
        <v>107</v>
      </c>
      <c r="DL121" s="158">
        <v>21</v>
      </c>
      <c r="DM121" s="349">
        <v>767</v>
      </c>
      <c r="DN121" s="158">
        <v>0</v>
      </c>
      <c r="DO121" s="158">
        <v>0</v>
      </c>
      <c r="DP121" s="158">
        <v>0</v>
      </c>
      <c r="DQ121" s="158">
        <v>0</v>
      </c>
      <c r="DR121" s="158">
        <v>0</v>
      </c>
      <c r="DS121" s="158">
        <v>0</v>
      </c>
      <c r="DT121" s="158">
        <v>0</v>
      </c>
      <c r="DU121" s="158">
        <v>0</v>
      </c>
      <c r="DV121" s="349">
        <v>0</v>
      </c>
      <c r="DW121" s="158">
        <v>0</v>
      </c>
      <c r="DX121" s="158">
        <v>0</v>
      </c>
      <c r="DY121" s="158">
        <v>0</v>
      </c>
      <c r="DZ121" s="158">
        <v>0</v>
      </c>
      <c r="EA121" s="158">
        <v>0</v>
      </c>
      <c r="EB121" s="158">
        <v>0</v>
      </c>
      <c r="EC121" s="158">
        <v>0</v>
      </c>
      <c r="ED121" s="158">
        <v>0</v>
      </c>
      <c r="EE121" s="349">
        <v>0</v>
      </c>
      <c r="EF121" s="158">
        <v>20</v>
      </c>
      <c r="EG121" s="158">
        <v>36</v>
      </c>
      <c r="EH121" s="158">
        <v>140</v>
      </c>
      <c r="EI121" s="158">
        <v>209</v>
      </c>
      <c r="EJ121" s="158">
        <v>140</v>
      </c>
      <c r="EK121" s="158">
        <v>94</v>
      </c>
      <c r="EL121" s="158">
        <v>107</v>
      </c>
      <c r="EM121" s="158">
        <v>21</v>
      </c>
      <c r="EN121" s="349">
        <v>767</v>
      </c>
      <c r="EO121" s="158">
        <v>10</v>
      </c>
      <c r="EP121" s="158">
        <v>20</v>
      </c>
      <c r="EQ121" s="158">
        <v>87</v>
      </c>
      <c r="ER121" s="158">
        <v>141</v>
      </c>
      <c r="ES121" s="158">
        <v>65</v>
      </c>
      <c r="ET121" s="158">
        <v>60</v>
      </c>
      <c r="EU121" s="158">
        <v>57</v>
      </c>
      <c r="EV121" s="158">
        <v>11</v>
      </c>
      <c r="EW121" s="349">
        <v>451</v>
      </c>
      <c r="EX121" s="158">
        <v>0</v>
      </c>
      <c r="EY121" s="158">
        <v>0</v>
      </c>
      <c r="EZ121" s="158">
        <v>0</v>
      </c>
      <c r="FA121" s="158">
        <v>0</v>
      </c>
      <c r="FB121" s="158">
        <v>0</v>
      </c>
      <c r="FC121" s="158">
        <v>0</v>
      </c>
      <c r="FD121" s="158">
        <v>0</v>
      </c>
      <c r="FE121" s="158">
        <v>0</v>
      </c>
      <c r="FF121" s="349">
        <v>0</v>
      </c>
      <c r="FG121" s="158">
        <v>0</v>
      </c>
      <c r="FH121" s="158">
        <v>0</v>
      </c>
      <c r="FI121" s="158">
        <v>0</v>
      </c>
      <c r="FJ121" s="158">
        <v>1</v>
      </c>
      <c r="FK121" s="158">
        <v>0</v>
      </c>
      <c r="FL121" s="158">
        <v>2</v>
      </c>
      <c r="FM121" s="158">
        <v>3</v>
      </c>
      <c r="FN121" s="158">
        <v>0</v>
      </c>
      <c r="FO121" s="349">
        <v>6</v>
      </c>
      <c r="FP121" s="158">
        <v>10</v>
      </c>
      <c r="FQ121" s="158">
        <v>20</v>
      </c>
      <c r="FR121" s="158">
        <v>87</v>
      </c>
      <c r="FS121" s="158">
        <v>140</v>
      </c>
      <c r="FT121" s="158">
        <v>65</v>
      </c>
      <c r="FU121" s="158">
        <v>58</v>
      </c>
      <c r="FV121" s="158">
        <v>54</v>
      </c>
      <c r="FW121" s="158">
        <v>11</v>
      </c>
      <c r="FX121" s="349">
        <v>445</v>
      </c>
      <c r="FY121" s="158">
        <v>0</v>
      </c>
      <c r="FZ121" s="158">
        <v>1394</v>
      </c>
      <c r="GA121" s="158">
        <v>2388</v>
      </c>
      <c r="GB121" s="158">
        <v>6652</v>
      </c>
      <c r="GC121" s="158">
        <v>14134</v>
      </c>
      <c r="GD121" s="158">
        <v>10423</v>
      </c>
      <c r="GE121" s="158">
        <v>6704</v>
      </c>
      <c r="GF121" s="158">
        <v>8665</v>
      </c>
      <c r="GG121" s="158">
        <v>1897</v>
      </c>
      <c r="GH121" s="349">
        <v>52257</v>
      </c>
      <c r="GI121" s="158">
        <v>1</v>
      </c>
      <c r="GJ121" s="158">
        <v>2010</v>
      </c>
      <c r="GK121" s="158">
        <v>3205</v>
      </c>
      <c r="GL121" s="158">
        <v>7011</v>
      </c>
      <c r="GM121" s="158">
        <v>9699</v>
      </c>
      <c r="GN121" s="158">
        <v>4269</v>
      </c>
      <c r="GO121" s="158">
        <v>2028</v>
      </c>
      <c r="GP121" s="158">
        <v>1849</v>
      </c>
      <c r="GQ121" s="158">
        <v>184</v>
      </c>
      <c r="GR121" s="349">
        <v>30256</v>
      </c>
      <c r="GS121" s="158">
        <v>0.75</v>
      </c>
      <c r="GT121" s="158">
        <v>2901.5</v>
      </c>
      <c r="GU121" s="158">
        <v>4791.75</v>
      </c>
      <c r="GV121" s="158">
        <v>11910</v>
      </c>
      <c r="GW121" s="158">
        <v>21407.25</v>
      </c>
      <c r="GX121" s="158">
        <v>13624.5</v>
      </c>
      <c r="GY121" s="158">
        <v>8223</v>
      </c>
      <c r="GZ121" s="158">
        <v>10046</v>
      </c>
      <c r="HA121" s="158">
        <v>2034.25</v>
      </c>
      <c r="HB121" s="349">
        <v>74939</v>
      </c>
      <c r="HC121" s="395">
        <v>0</v>
      </c>
      <c r="HD121" s="396">
        <v>0</v>
      </c>
      <c r="HE121" s="396">
        <v>0</v>
      </c>
      <c r="HF121" s="396">
        <v>0</v>
      </c>
      <c r="HG121" s="396">
        <v>0</v>
      </c>
      <c r="HH121" s="396">
        <v>0</v>
      </c>
      <c r="HI121" s="396">
        <v>0</v>
      </c>
      <c r="HJ121" s="396">
        <v>0</v>
      </c>
      <c r="HK121" s="396">
        <v>0</v>
      </c>
      <c r="HL121" s="397">
        <v>0</v>
      </c>
      <c r="HM121" s="219">
        <v>0.4</v>
      </c>
      <c r="HN121" s="219">
        <v>1934.3</v>
      </c>
      <c r="HO121" s="219">
        <v>3726.9</v>
      </c>
      <c r="HP121" s="219">
        <v>10586.7</v>
      </c>
      <c r="HQ121" s="219">
        <v>21407.3</v>
      </c>
      <c r="HR121" s="219">
        <v>16652.2</v>
      </c>
      <c r="HS121" s="219">
        <v>11877.7</v>
      </c>
      <c r="HT121" s="219">
        <v>16743.3</v>
      </c>
      <c r="HU121" s="219">
        <v>4068.5</v>
      </c>
      <c r="HV121" s="219">
        <v>86997.3</v>
      </c>
      <c r="HW121" s="457">
        <v>0</v>
      </c>
      <c r="HX121" s="219">
        <v>86997.3</v>
      </c>
      <c r="HY121" s="395">
        <v>0.75</v>
      </c>
      <c r="HZ121" s="219">
        <v>2901.5</v>
      </c>
      <c r="IA121" s="219">
        <v>4791.75</v>
      </c>
      <c r="IB121" s="219">
        <v>11910</v>
      </c>
      <c r="IC121" s="219">
        <v>21407.25</v>
      </c>
      <c r="ID121" s="219">
        <v>13624.5</v>
      </c>
      <c r="IE121" s="219">
        <v>8223</v>
      </c>
      <c r="IF121" s="219">
        <v>10046</v>
      </c>
      <c r="IG121" s="219">
        <v>2034.25</v>
      </c>
      <c r="IH121" s="219">
        <v>74939</v>
      </c>
      <c r="II121" s="395">
        <v>0</v>
      </c>
      <c r="IJ121" s="219">
        <v>0</v>
      </c>
      <c r="IK121" s="219">
        <v>0</v>
      </c>
      <c r="IL121" s="219">
        <v>0</v>
      </c>
      <c r="IM121" s="219">
        <v>0</v>
      </c>
      <c r="IN121" s="219">
        <v>0</v>
      </c>
      <c r="IO121" s="219">
        <v>0</v>
      </c>
      <c r="IP121" s="219">
        <v>0</v>
      </c>
      <c r="IQ121" s="219">
        <v>0</v>
      </c>
      <c r="IR121" s="219">
        <v>0</v>
      </c>
      <c r="IS121" s="395">
        <v>0.75</v>
      </c>
      <c r="IT121" s="219">
        <v>926.95</v>
      </c>
      <c r="IU121" s="219">
        <v>1665.29</v>
      </c>
      <c r="IV121" s="219">
        <v>3350.43</v>
      </c>
      <c r="IW121" s="219">
        <v>3927.86</v>
      </c>
      <c r="IX121" s="219">
        <v>1942.7</v>
      </c>
      <c r="IY121" s="219">
        <v>776.18</v>
      </c>
      <c r="IZ121" s="219">
        <v>344.8</v>
      </c>
      <c r="JA121" s="219">
        <v>6.46</v>
      </c>
      <c r="JB121" s="219">
        <v>12941.42</v>
      </c>
      <c r="JC121" s="395">
        <v>0</v>
      </c>
      <c r="JD121" s="219">
        <v>1316.4</v>
      </c>
      <c r="JE121" s="219">
        <v>2431.6999999999998</v>
      </c>
      <c r="JF121" s="219">
        <v>7608.5</v>
      </c>
      <c r="JG121" s="219">
        <v>17479.400000000001</v>
      </c>
      <c r="JH121" s="219">
        <v>14277.8</v>
      </c>
      <c r="JI121" s="219">
        <v>10756.5</v>
      </c>
      <c r="JJ121" s="219">
        <v>16168.7</v>
      </c>
      <c r="JK121" s="219">
        <v>4055.6</v>
      </c>
      <c r="JL121" s="219">
        <v>74094.600000000006</v>
      </c>
      <c r="JM121" s="457">
        <v>0</v>
      </c>
      <c r="JN121" s="397">
        <v>74094.600000000006</v>
      </c>
      <c r="JP121" s="460"/>
      <c r="JQ121" s="460"/>
      <c r="JR121" s="460"/>
      <c r="JS121" s="460"/>
      <c r="JT121" s="460"/>
      <c r="JU121" s="460"/>
      <c r="JV121" s="460"/>
      <c r="JW121" s="460"/>
      <c r="JX121" s="460"/>
      <c r="JY121" s="460"/>
      <c r="KA121" s="460"/>
      <c r="KB121" s="460"/>
    </row>
    <row r="122" spans="1:288" x14ac:dyDescent="0.2">
      <c r="A122" s="215" t="s">
        <v>517</v>
      </c>
      <c r="B122" s="216" t="s">
        <v>285</v>
      </c>
      <c r="C122" s="217" t="s">
        <v>288</v>
      </c>
      <c r="D122" s="218" t="s">
        <v>516</v>
      </c>
      <c r="E122" s="158">
        <v>4346</v>
      </c>
      <c r="F122" s="158">
        <v>7932</v>
      </c>
      <c r="G122" s="158">
        <v>7432</v>
      </c>
      <c r="H122" s="158">
        <v>5853</v>
      </c>
      <c r="I122" s="158">
        <v>5625</v>
      </c>
      <c r="J122" s="158">
        <v>3221</v>
      </c>
      <c r="K122" s="158">
        <v>2404</v>
      </c>
      <c r="L122" s="158">
        <v>227</v>
      </c>
      <c r="M122" s="349">
        <v>37040</v>
      </c>
      <c r="N122" s="158">
        <v>176</v>
      </c>
      <c r="O122" s="158">
        <v>109</v>
      </c>
      <c r="P122" s="158">
        <v>91</v>
      </c>
      <c r="Q122" s="158">
        <v>59</v>
      </c>
      <c r="R122" s="158">
        <v>46</v>
      </c>
      <c r="S122" s="158">
        <v>28</v>
      </c>
      <c r="T122" s="158">
        <v>13</v>
      </c>
      <c r="U122" s="158">
        <v>0</v>
      </c>
      <c r="V122" s="349">
        <v>522</v>
      </c>
      <c r="W122" s="158">
        <v>0</v>
      </c>
      <c r="X122" s="158">
        <v>0</v>
      </c>
      <c r="Y122" s="158">
        <v>0</v>
      </c>
      <c r="Z122" s="158">
        <v>0</v>
      </c>
      <c r="AA122" s="158">
        <v>0</v>
      </c>
      <c r="AB122" s="158">
        <v>0</v>
      </c>
      <c r="AC122" s="158">
        <v>0</v>
      </c>
      <c r="AD122" s="158">
        <v>0</v>
      </c>
      <c r="AE122" s="349">
        <v>0</v>
      </c>
      <c r="AF122" s="158">
        <v>4170</v>
      </c>
      <c r="AG122" s="158">
        <v>7823</v>
      </c>
      <c r="AH122" s="158">
        <v>7341</v>
      </c>
      <c r="AI122" s="158">
        <v>5794</v>
      </c>
      <c r="AJ122" s="158">
        <v>5579</v>
      </c>
      <c r="AK122" s="158">
        <v>3193</v>
      </c>
      <c r="AL122" s="158">
        <v>2391</v>
      </c>
      <c r="AM122" s="158">
        <v>227</v>
      </c>
      <c r="AN122" s="349">
        <v>36518</v>
      </c>
      <c r="AO122" s="158">
        <v>11</v>
      </c>
      <c r="AP122" s="158">
        <v>57</v>
      </c>
      <c r="AQ122" s="158">
        <v>57</v>
      </c>
      <c r="AR122" s="158">
        <v>41</v>
      </c>
      <c r="AS122" s="158">
        <v>39</v>
      </c>
      <c r="AT122" s="158">
        <v>25</v>
      </c>
      <c r="AU122" s="158">
        <v>25</v>
      </c>
      <c r="AV122" s="158">
        <v>13</v>
      </c>
      <c r="AW122" s="349">
        <v>268</v>
      </c>
      <c r="AX122" s="158">
        <v>11</v>
      </c>
      <c r="AY122" s="158">
        <v>57</v>
      </c>
      <c r="AZ122" s="158">
        <v>57</v>
      </c>
      <c r="BA122" s="158">
        <v>41</v>
      </c>
      <c r="BB122" s="158">
        <v>39</v>
      </c>
      <c r="BC122" s="158">
        <v>25</v>
      </c>
      <c r="BD122" s="158">
        <v>25</v>
      </c>
      <c r="BE122" s="158">
        <v>13</v>
      </c>
      <c r="BF122" s="158">
        <v>0</v>
      </c>
      <c r="BG122" s="349">
        <v>268</v>
      </c>
      <c r="BH122" s="158">
        <v>11</v>
      </c>
      <c r="BI122" s="158">
        <v>4216</v>
      </c>
      <c r="BJ122" s="158">
        <v>7823</v>
      </c>
      <c r="BK122" s="158">
        <v>7325</v>
      </c>
      <c r="BL122" s="158">
        <v>5792</v>
      </c>
      <c r="BM122" s="158">
        <v>5565</v>
      </c>
      <c r="BN122" s="158">
        <v>3193</v>
      </c>
      <c r="BO122" s="158">
        <v>2379</v>
      </c>
      <c r="BP122" s="158">
        <v>214</v>
      </c>
      <c r="BQ122" s="349">
        <v>36518</v>
      </c>
      <c r="BR122" s="158">
        <v>7</v>
      </c>
      <c r="BS122" s="158">
        <v>2357</v>
      </c>
      <c r="BT122" s="158">
        <v>3008</v>
      </c>
      <c r="BU122" s="158">
        <v>2195</v>
      </c>
      <c r="BV122" s="158">
        <v>1281</v>
      </c>
      <c r="BW122" s="158">
        <v>903</v>
      </c>
      <c r="BX122" s="158">
        <v>415</v>
      </c>
      <c r="BY122" s="158">
        <v>221</v>
      </c>
      <c r="BZ122" s="158">
        <v>26</v>
      </c>
      <c r="CA122" s="349">
        <v>10413</v>
      </c>
      <c r="CB122" s="158">
        <v>0</v>
      </c>
      <c r="CC122" s="158">
        <v>31</v>
      </c>
      <c r="CD122" s="158">
        <v>82</v>
      </c>
      <c r="CE122" s="158">
        <v>63</v>
      </c>
      <c r="CF122" s="158">
        <v>67</v>
      </c>
      <c r="CG122" s="158">
        <v>60</v>
      </c>
      <c r="CH122" s="158">
        <v>20</v>
      </c>
      <c r="CI122" s="158">
        <v>9</v>
      </c>
      <c r="CJ122" s="158">
        <v>0</v>
      </c>
      <c r="CK122" s="349">
        <v>332</v>
      </c>
      <c r="CL122" s="158">
        <v>0</v>
      </c>
      <c r="CM122" s="158">
        <v>2</v>
      </c>
      <c r="CN122" s="158">
        <v>0</v>
      </c>
      <c r="CO122" s="158">
        <v>8</v>
      </c>
      <c r="CP122" s="158">
        <v>3</v>
      </c>
      <c r="CQ122" s="158">
        <v>3</v>
      </c>
      <c r="CR122" s="158">
        <v>4</v>
      </c>
      <c r="CS122" s="158">
        <v>14</v>
      </c>
      <c r="CT122" s="158">
        <v>0</v>
      </c>
      <c r="CU122" s="349">
        <v>34</v>
      </c>
      <c r="CV122" s="158">
        <v>23</v>
      </c>
      <c r="CW122" s="158">
        <v>35</v>
      </c>
      <c r="CX122" s="158">
        <v>31</v>
      </c>
      <c r="CY122" s="158">
        <v>24</v>
      </c>
      <c r="CZ122" s="158">
        <v>20</v>
      </c>
      <c r="DA122" s="158">
        <v>13</v>
      </c>
      <c r="DB122" s="158">
        <v>16</v>
      </c>
      <c r="DC122" s="158">
        <v>7</v>
      </c>
      <c r="DD122" s="349">
        <v>169</v>
      </c>
      <c r="DE122" s="158">
        <v>206</v>
      </c>
      <c r="DF122" s="158">
        <v>134</v>
      </c>
      <c r="DG122" s="158">
        <v>95</v>
      </c>
      <c r="DH122" s="158">
        <v>87</v>
      </c>
      <c r="DI122" s="158">
        <v>57</v>
      </c>
      <c r="DJ122" s="158">
        <v>31</v>
      </c>
      <c r="DK122" s="158">
        <v>29</v>
      </c>
      <c r="DL122" s="158">
        <v>1</v>
      </c>
      <c r="DM122" s="349">
        <v>640</v>
      </c>
      <c r="DN122" s="158">
        <v>26</v>
      </c>
      <c r="DO122" s="158">
        <v>34</v>
      </c>
      <c r="DP122" s="158">
        <v>18</v>
      </c>
      <c r="DQ122" s="158">
        <v>18</v>
      </c>
      <c r="DR122" s="158">
        <v>15</v>
      </c>
      <c r="DS122" s="158">
        <v>9</v>
      </c>
      <c r="DT122" s="158">
        <v>4</v>
      </c>
      <c r="DU122" s="158">
        <v>1</v>
      </c>
      <c r="DV122" s="349">
        <v>125</v>
      </c>
      <c r="DW122" s="158">
        <v>0</v>
      </c>
      <c r="DX122" s="158">
        <v>0</v>
      </c>
      <c r="DY122" s="158">
        <v>0</v>
      </c>
      <c r="DZ122" s="158">
        <v>0</v>
      </c>
      <c r="EA122" s="158">
        <v>0</v>
      </c>
      <c r="EB122" s="158">
        <v>0</v>
      </c>
      <c r="EC122" s="158">
        <v>0</v>
      </c>
      <c r="ED122" s="158">
        <v>0</v>
      </c>
      <c r="EE122" s="349">
        <v>0</v>
      </c>
      <c r="EF122" s="158">
        <v>232</v>
      </c>
      <c r="EG122" s="158">
        <v>168</v>
      </c>
      <c r="EH122" s="158">
        <v>113</v>
      </c>
      <c r="EI122" s="158">
        <v>105</v>
      </c>
      <c r="EJ122" s="158">
        <v>72</v>
      </c>
      <c r="EK122" s="158">
        <v>40</v>
      </c>
      <c r="EL122" s="158">
        <v>33</v>
      </c>
      <c r="EM122" s="158">
        <v>2</v>
      </c>
      <c r="EN122" s="349">
        <v>765</v>
      </c>
      <c r="EO122" s="158">
        <v>122</v>
      </c>
      <c r="EP122" s="158">
        <v>82</v>
      </c>
      <c r="EQ122" s="158">
        <v>55</v>
      </c>
      <c r="ER122" s="158">
        <v>60</v>
      </c>
      <c r="ES122" s="158">
        <v>39</v>
      </c>
      <c r="ET122" s="158">
        <v>20</v>
      </c>
      <c r="EU122" s="158">
        <v>18</v>
      </c>
      <c r="EV122" s="158">
        <v>1</v>
      </c>
      <c r="EW122" s="349">
        <v>397</v>
      </c>
      <c r="EX122" s="158">
        <v>0</v>
      </c>
      <c r="EY122" s="158">
        <v>0</v>
      </c>
      <c r="EZ122" s="158">
        <v>0</v>
      </c>
      <c r="FA122" s="158">
        <v>0</v>
      </c>
      <c r="FB122" s="158">
        <v>0</v>
      </c>
      <c r="FC122" s="158">
        <v>0</v>
      </c>
      <c r="FD122" s="158">
        <v>0</v>
      </c>
      <c r="FE122" s="158">
        <v>0</v>
      </c>
      <c r="FF122" s="349">
        <v>0</v>
      </c>
      <c r="FG122" s="158">
        <v>0</v>
      </c>
      <c r="FH122" s="158">
        <v>7</v>
      </c>
      <c r="FI122" s="158">
        <v>5</v>
      </c>
      <c r="FJ122" s="158">
        <v>7</v>
      </c>
      <c r="FK122" s="158">
        <v>8</v>
      </c>
      <c r="FL122" s="158">
        <v>3</v>
      </c>
      <c r="FM122" s="158">
        <v>2</v>
      </c>
      <c r="FN122" s="158">
        <v>0</v>
      </c>
      <c r="FO122" s="349">
        <v>32</v>
      </c>
      <c r="FP122" s="158">
        <v>122</v>
      </c>
      <c r="FQ122" s="158">
        <v>75</v>
      </c>
      <c r="FR122" s="158">
        <v>50</v>
      </c>
      <c r="FS122" s="158">
        <v>53</v>
      </c>
      <c r="FT122" s="158">
        <v>31</v>
      </c>
      <c r="FU122" s="158">
        <v>17</v>
      </c>
      <c r="FV122" s="158">
        <v>16</v>
      </c>
      <c r="FW122" s="158">
        <v>1</v>
      </c>
      <c r="FX122" s="349">
        <v>365</v>
      </c>
      <c r="FY122" s="158">
        <v>4</v>
      </c>
      <c r="FZ122" s="158">
        <v>1777</v>
      </c>
      <c r="GA122" s="158">
        <v>4664</v>
      </c>
      <c r="GB122" s="158">
        <v>5010</v>
      </c>
      <c r="GC122" s="158">
        <v>4399</v>
      </c>
      <c r="GD122" s="158">
        <v>4564</v>
      </c>
      <c r="GE122" s="158">
        <v>2732</v>
      </c>
      <c r="GF122" s="158">
        <v>2115</v>
      </c>
      <c r="GG122" s="158">
        <v>180</v>
      </c>
      <c r="GH122" s="349">
        <v>25445</v>
      </c>
      <c r="GI122" s="158">
        <v>7</v>
      </c>
      <c r="GJ122" s="158">
        <v>2439</v>
      </c>
      <c r="GK122" s="158">
        <v>3159</v>
      </c>
      <c r="GL122" s="158">
        <v>2315</v>
      </c>
      <c r="GM122" s="158">
        <v>1393</v>
      </c>
      <c r="GN122" s="158">
        <v>1001</v>
      </c>
      <c r="GO122" s="158">
        <v>461</v>
      </c>
      <c r="GP122" s="158">
        <v>264</v>
      </c>
      <c r="GQ122" s="158">
        <v>34</v>
      </c>
      <c r="GR122" s="349">
        <v>11073</v>
      </c>
      <c r="GS122" s="158">
        <v>9.25</v>
      </c>
      <c r="GT122" s="158">
        <v>3590.2</v>
      </c>
      <c r="GU122" s="158">
        <v>7017.5</v>
      </c>
      <c r="GV122" s="158">
        <v>6741</v>
      </c>
      <c r="GW122" s="158">
        <v>5438.1</v>
      </c>
      <c r="GX122" s="158">
        <v>5309.75</v>
      </c>
      <c r="GY122" s="158">
        <v>3074.45</v>
      </c>
      <c r="GZ122" s="158">
        <v>2309.9</v>
      </c>
      <c r="HA122" s="158">
        <v>205.8</v>
      </c>
      <c r="HB122" s="349">
        <v>33695.949999999997</v>
      </c>
      <c r="HC122" s="395">
        <v>0</v>
      </c>
      <c r="HD122" s="396">
        <v>0</v>
      </c>
      <c r="HE122" s="396">
        <v>0</v>
      </c>
      <c r="HF122" s="396">
        <v>0</v>
      </c>
      <c r="HG122" s="396">
        <v>0</v>
      </c>
      <c r="HH122" s="396">
        <v>0</v>
      </c>
      <c r="HI122" s="396">
        <v>0</v>
      </c>
      <c r="HJ122" s="396">
        <v>0</v>
      </c>
      <c r="HK122" s="396">
        <v>0</v>
      </c>
      <c r="HL122" s="397">
        <v>0</v>
      </c>
      <c r="HM122" s="219">
        <v>5.0999999999999996</v>
      </c>
      <c r="HN122" s="219">
        <v>2393.5</v>
      </c>
      <c r="HO122" s="219">
        <v>5458.1</v>
      </c>
      <c r="HP122" s="219">
        <v>5992</v>
      </c>
      <c r="HQ122" s="219">
        <v>5438.1</v>
      </c>
      <c r="HR122" s="219">
        <v>6489.7</v>
      </c>
      <c r="HS122" s="219">
        <v>4440.8999999999996</v>
      </c>
      <c r="HT122" s="219">
        <v>3849.8</v>
      </c>
      <c r="HU122" s="219">
        <v>411.6</v>
      </c>
      <c r="HV122" s="219">
        <v>34478.800000000003</v>
      </c>
      <c r="HW122" s="457">
        <v>0</v>
      </c>
      <c r="HX122" s="219">
        <v>34478.800000000003</v>
      </c>
      <c r="HY122" s="395">
        <v>9.25</v>
      </c>
      <c r="HZ122" s="219">
        <v>3590.2</v>
      </c>
      <c r="IA122" s="219">
        <v>7017.5</v>
      </c>
      <c r="IB122" s="219">
        <v>6741</v>
      </c>
      <c r="IC122" s="219">
        <v>5438.1</v>
      </c>
      <c r="ID122" s="219">
        <v>5309.75</v>
      </c>
      <c r="IE122" s="219">
        <v>3074.45</v>
      </c>
      <c r="IF122" s="219">
        <v>2309.9</v>
      </c>
      <c r="IG122" s="219">
        <v>205.8</v>
      </c>
      <c r="IH122" s="219">
        <v>33695.949999999997</v>
      </c>
      <c r="II122" s="395">
        <v>0</v>
      </c>
      <c r="IJ122" s="219">
        <v>0</v>
      </c>
      <c r="IK122" s="219">
        <v>0</v>
      </c>
      <c r="IL122" s="219">
        <v>0</v>
      </c>
      <c r="IM122" s="219">
        <v>0</v>
      </c>
      <c r="IN122" s="219">
        <v>0</v>
      </c>
      <c r="IO122" s="219">
        <v>0</v>
      </c>
      <c r="IP122" s="219">
        <v>0</v>
      </c>
      <c r="IQ122" s="219">
        <v>0</v>
      </c>
      <c r="IR122" s="219">
        <v>0</v>
      </c>
      <c r="IS122" s="395">
        <v>2.6</v>
      </c>
      <c r="IT122" s="219">
        <v>804.9</v>
      </c>
      <c r="IU122" s="219">
        <v>862.2</v>
      </c>
      <c r="IV122" s="219">
        <v>444.1</v>
      </c>
      <c r="IW122" s="219">
        <v>165</v>
      </c>
      <c r="IX122" s="219">
        <v>80.400000000000006</v>
      </c>
      <c r="IY122" s="219">
        <v>26.5</v>
      </c>
      <c r="IZ122" s="219">
        <v>9.1999999999999993</v>
      </c>
      <c r="JA122" s="219">
        <v>0.7</v>
      </c>
      <c r="JB122" s="219">
        <v>2395.6</v>
      </c>
      <c r="JC122" s="395">
        <v>3.7</v>
      </c>
      <c r="JD122" s="219">
        <v>1856.9</v>
      </c>
      <c r="JE122" s="219">
        <v>4787.5</v>
      </c>
      <c r="JF122" s="219">
        <v>5597.2</v>
      </c>
      <c r="JG122" s="219">
        <v>5273.1</v>
      </c>
      <c r="JH122" s="219">
        <v>6391.4</v>
      </c>
      <c r="JI122" s="219">
        <v>4402.6000000000004</v>
      </c>
      <c r="JJ122" s="219">
        <v>3834.5</v>
      </c>
      <c r="JK122" s="219">
        <v>410.2</v>
      </c>
      <c r="JL122" s="219">
        <v>32557.1</v>
      </c>
      <c r="JM122" s="457">
        <v>0</v>
      </c>
      <c r="JN122" s="397">
        <v>32557.1</v>
      </c>
      <c r="JP122" s="460"/>
      <c r="JQ122" s="460"/>
      <c r="JR122" s="460"/>
      <c r="JS122" s="460"/>
      <c r="JT122" s="460"/>
      <c r="JU122" s="460"/>
      <c r="JV122" s="460"/>
      <c r="JW122" s="460"/>
      <c r="JX122" s="460"/>
      <c r="JY122" s="460"/>
      <c r="KA122" s="460"/>
      <c r="KB122" s="460"/>
    </row>
    <row r="123" spans="1:288" x14ac:dyDescent="0.2">
      <c r="A123" s="215" t="s">
        <v>519</v>
      </c>
      <c r="B123" s="216" t="s">
        <v>289</v>
      </c>
      <c r="C123" s="217" t="s">
        <v>109</v>
      </c>
      <c r="D123" s="218" t="s">
        <v>518</v>
      </c>
      <c r="E123" s="158">
        <v>7403</v>
      </c>
      <c r="F123" s="158">
        <v>18329</v>
      </c>
      <c r="G123" s="158">
        <v>33080</v>
      </c>
      <c r="H123" s="158">
        <v>25949</v>
      </c>
      <c r="I123" s="158">
        <v>10727</v>
      </c>
      <c r="J123" s="158">
        <v>5390</v>
      </c>
      <c r="K123" s="158">
        <v>4620</v>
      </c>
      <c r="L123" s="158">
        <v>679</v>
      </c>
      <c r="M123" s="349">
        <v>106177</v>
      </c>
      <c r="N123" s="158">
        <v>175</v>
      </c>
      <c r="O123" s="158">
        <v>323</v>
      </c>
      <c r="P123" s="158">
        <v>434</v>
      </c>
      <c r="Q123" s="158">
        <v>385</v>
      </c>
      <c r="R123" s="158">
        <v>161</v>
      </c>
      <c r="S123" s="158">
        <v>30</v>
      </c>
      <c r="T123" s="158">
        <v>18</v>
      </c>
      <c r="U123" s="158">
        <v>12</v>
      </c>
      <c r="V123" s="349">
        <v>1538</v>
      </c>
      <c r="W123" s="158">
        <v>0</v>
      </c>
      <c r="X123" s="158">
        <v>0</v>
      </c>
      <c r="Y123" s="158">
        <v>0</v>
      </c>
      <c r="Z123" s="158">
        <v>0</v>
      </c>
      <c r="AA123" s="158">
        <v>0</v>
      </c>
      <c r="AB123" s="158">
        <v>0</v>
      </c>
      <c r="AC123" s="158">
        <v>0</v>
      </c>
      <c r="AD123" s="158">
        <v>0</v>
      </c>
      <c r="AE123" s="349">
        <v>0</v>
      </c>
      <c r="AF123" s="158">
        <v>7228</v>
      </c>
      <c r="AG123" s="158">
        <v>18006</v>
      </c>
      <c r="AH123" s="158">
        <v>32646</v>
      </c>
      <c r="AI123" s="158">
        <v>25564</v>
      </c>
      <c r="AJ123" s="158">
        <v>10566</v>
      </c>
      <c r="AK123" s="158">
        <v>5360</v>
      </c>
      <c r="AL123" s="158">
        <v>4602</v>
      </c>
      <c r="AM123" s="158">
        <v>667</v>
      </c>
      <c r="AN123" s="349">
        <v>104639</v>
      </c>
      <c r="AO123" s="158">
        <v>1</v>
      </c>
      <c r="AP123" s="158">
        <v>14</v>
      </c>
      <c r="AQ123" s="158">
        <v>48</v>
      </c>
      <c r="AR123" s="158">
        <v>108</v>
      </c>
      <c r="AS123" s="158">
        <v>88</v>
      </c>
      <c r="AT123" s="158">
        <v>34</v>
      </c>
      <c r="AU123" s="158">
        <v>34</v>
      </c>
      <c r="AV123" s="158">
        <v>10</v>
      </c>
      <c r="AW123" s="349">
        <v>337</v>
      </c>
      <c r="AX123" s="158">
        <v>1</v>
      </c>
      <c r="AY123" s="158">
        <v>14</v>
      </c>
      <c r="AZ123" s="158">
        <v>48</v>
      </c>
      <c r="BA123" s="158">
        <v>108</v>
      </c>
      <c r="BB123" s="158">
        <v>88</v>
      </c>
      <c r="BC123" s="158">
        <v>34</v>
      </c>
      <c r="BD123" s="158">
        <v>34</v>
      </c>
      <c r="BE123" s="158">
        <v>10</v>
      </c>
      <c r="BF123" s="158">
        <v>0</v>
      </c>
      <c r="BG123" s="349">
        <v>337</v>
      </c>
      <c r="BH123" s="158">
        <v>1</v>
      </c>
      <c r="BI123" s="158">
        <v>7241</v>
      </c>
      <c r="BJ123" s="158">
        <v>18040</v>
      </c>
      <c r="BK123" s="158">
        <v>32706</v>
      </c>
      <c r="BL123" s="158">
        <v>25544</v>
      </c>
      <c r="BM123" s="158">
        <v>10512</v>
      </c>
      <c r="BN123" s="158">
        <v>5360</v>
      </c>
      <c r="BO123" s="158">
        <v>4578</v>
      </c>
      <c r="BP123" s="158">
        <v>657</v>
      </c>
      <c r="BQ123" s="349">
        <v>104639</v>
      </c>
      <c r="BR123" s="158">
        <v>0</v>
      </c>
      <c r="BS123" s="158">
        <v>4414</v>
      </c>
      <c r="BT123" s="158">
        <v>9925</v>
      </c>
      <c r="BU123" s="158">
        <v>12683</v>
      </c>
      <c r="BV123" s="158">
        <v>6782</v>
      </c>
      <c r="BW123" s="158">
        <v>2245</v>
      </c>
      <c r="BX123" s="158">
        <v>879</v>
      </c>
      <c r="BY123" s="158">
        <v>546</v>
      </c>
      <c r="BZ123" s="158">
        <v>55</v>
      </c>
      <c r="CA123" s="349">
        <v>37529</v>
      </c>
      <c r="CB123" s="158">
        <v>0</v>
      </c>
      <c r="CC123" s="158">
        <v>29</v>
      </c>
      <c r="CD123" s="158">
        <v>126</v>
      </c>
      <c r="CE123" s="158">
        <v>283</v>
      </c>
      <c r="CF123" s="158">
        <v>232</v>
      </c>
      <c r="CG123" s="158">
        <v>57</v>
      </c>
      <c r="CH123" s="158">
        <v>26</v>
      </c>
      <c r="CI123" s="158">
        <v>20</v>
      </c>
      <c r="CJ123" s="158">
        <v>2</v>
      </c>
      <c r="CK123" s="349">
        <v>775</v>
      </c>
      <c r="CL123" s="158">
        <v>0</v>
      </c>
      <c r="CM123" s="158">
        <v>1</v>
      </c>
      <c r="CN123" s="158">
        <v>1</v>
      </c>
      <c r="CO123" s="158">
        <v>11</v>
      </c>
      <c r="CP123" s="158">
        <v>23</v>
      </c>
      <c r="CQ123" s="158">
        <v>14</v>
      </c>
      <c r="CR123" s="158">
        <v>14</v>
      </c>
      <c r="CS123" s="158">
        <v>16</v>
      </c>
      <c r="CT123" s="158">
        <v>5</v>
      </c>
      <c r="CU123" s="349">
        <v>85</v>
      </c>
      <c r="CV123" s="158">
        <v>77</v>
      </c>
      <c r="CW123" s="158">
        <v>171</v>
      </c>
      <c r="CX123" s="158">
        <v>258</v>
      </c>
      <c r="CY123" s="158">
        <v>168</v>
      </c>
      <c r="CZ123" s="158">
        <v>95</v>
      </c>
      <c r="DA123" s="158">
        <v>38</v>
      </c>
      <c r="DB123" s="158">
        <v>15</v>
      </c>
      <c r="DC123" s="158">
        <v>4</v>
      </c>
      <c r="DD123" s="349">
        <v>826</v>
      </c>
      <c r="DE123" s="158">
        <v>57</v>
      </c>
      <c r="DF123" s="158">
        <v>142</v>
      </c>
      <c r="DG123" s="158">
        <v>222</v>
      </c>
      <c r="DH123" s="158">
        <v>155</v>
      </c>
      <c r="DI123" s="158">
        <v>65</v>
      </c>
      <c r="DJ123" s="158">
        <v>48</v>
      </c>
      <c r="DK123" s="158">
        <v>44</v>
      </c>
      <c r="DL123" s="158">
        <v>7</v>
      </c>
      <c r="DM123" s="349">
        <v>740</v>
      </c>
      <c r="DN123" s="158">
        <v>16</v>
      </c>
      <c r="DO123" s="158">
        <v>38</v>
      </c>
      <c r="DP123" s="158">
        <v>59</v>
      </c>
      <c r="DQ123" s="158">
        <v>39</v>
      </c>
      <c r="DR123" s="158">
        <v>17</v>
      </c>
      <c r="DS123" s="158">
        <v>9</v>
      </c>
      <c r="DT123" s="158">
        <v>8</v>
      </c>
      <c r="DU123" s="158">
        <v>3</v>
      </c>
      <c r="DV123" s="349">
        <v>189</v>
      </c>
      <c r="DW123" s="158">
        <v>12</v>
      </c>
      <c r="DX123" s="158">
        <v>29</v>
      </c>
      <c r="DY123" s="158">
        <v>33</v>
      </c>
      <c r="DZ123" s="158">
        <v>27</v>
      </c>
      <c r="EA123" s="158">
        <v>9</v>
      </c>
      <c r="EB123" s="158">
        <v>9</v>
      </c>
      <c r="EC123" s="158">
        <v>7</v>
      </c>
      <c r="ED123" s="158">
        <v>5</v>
      </c>
      <c r="EE123" s="349">
        <v>131</v>
      </c>
      <c r="EF123" s="158">
        <v>85</v>
      </c>
      <c r="EG123" s="158">
        <v>209</v>
      </c>
      <c r="EH123" s="158">
        <v>314</v>
      </c>
      <c r="EI123" s="158">
        <v>221</v>
      </c>
      <c r="EJ123" s="158">
        <v>91</v>
      </c>
      <c r="EK123" s="158">
        <v>66</v>
      </c>
      <c r="EL123" s="158">
        <v>59</v>
      </c>
      <c r="EM123" s="158">
        <v>15</v>
      </c>
      <c r="EN123" s="349">
        <v>1060</v>
      </c>
      <c r="EO123" s="158">
        <v>54</v>
      </c>
      <c r="EP123" s="158">
        <v>114</v>
      </c>
      <c r="EQ123" s="158">
        <v>180</v>
      </c>
      <c r="ER123" s="158">
        <v>139</v>
      </c>
      <c r="ES123" s="158">
        <v>66</v>
      </c>
      <c r="ET123" s="158">
        <v>44</v>
      </c>
      <c r="EU123" s="158">
        <v>46</v>
      </c>
      <c r="EV123" s="158">
        <v>13</v>
      </c>
      <c r="EW123" s="349">
        <v>656</v>
      </c>
      <c r="EX123" s="158">
        <v>0</v>
      </c>
      <c r="EY123" s="158">
        <v>0</v>
      </c>
      <c r="EZ123" s="158">
        <v>0</v>
      </c>
      <c r="FA123" s="158">
        <v>0</v>
      </c>
      <c r="FB123" s="158">
        <v>0</v>
      </c>
      <c r="FC123" s="158">
        <v>0</v>
      </c>
      <c r="FD123" s="158">
        <v>0</v>
      </c>
      <c r="FE123" s="158">
        <v>0</v>
      </c>
      <c r="FF123" s="349">
        <v>0</v>
      </c>
      <c r="FG123" s="158">
        <v>5</v>
      </c>
      <c r="FH123" s="158">
        <v>18</v>
      </c>
      <c r="FI123" s="158">
        <v>17</v>
      </c>
      <c r="FJ123" s="158">
        <v>16</v>
      </c>
      <c r="FK123" s="158">
        <v>9</v>
      </c>
      <c r="FL123" s="158">
        <v>5</v>
      </c>
      <c r="FM123" s="158">
        <v>5</v>
      </c>
      <c r="FN123" s="158">
        <v>2</v>
      </c>
      <c r="FO123" s="349">
        <v>77</v>
      </c>
      <c r="FP123" s="158">
        <v>49</v>
      </c>
      <c r="FQ123" s="158">
        <v>96</v>
      </c>
      <c r="FR123" s="158">
        <v>163</v>
      </c>
      <c r="FS123" s="158">
        <v>123</v>
      </c>
      <c r="FT123" s="158">
        <v>57</v>
      </c>
      <c r="FU123" s="158">
        <v>39</v>
      </c>
      <c r="FV123" s="158">
        <v>41</v>
      </c>
      <c r="FW123" s="158">
        <v>11</v>
      </c>
      <c r="FX123" s="349">
        <v>579</v>
      </c>
      <c r="FY123" s="158">
        <v>1</v>
      </c>
      <c r="FZ123" s="158">
        <v>2769</v>
      </c>
      <c r="GA123" s="158">
        <v>7921</v>
      </c>
      <c r="GB123" s="158">
        <v>19637</v>
      </c>
      <c r="GC123" s="158">
        <v>18441</v>
      </c>
      <c r="GD123" s="158">
        <v>8170</v>
      </c>
      <c r="GE123" s="158">
        <v>4423</v>
      </c>
      <c r="GF123" s="158">
        <v>3981</v>
      </c>
      <c r="GG123" s="158">
        <v>587</v>
      </c>
      <c r="GH123" s="349">
        <v>65930</v>
      </c>
      <c r="GI123" s="158">
        <v>0</v>
      </c>
      <c r="GJ123" s="158">
        <v>4472</v>
      </c>
      <c r="GK123" s="158">
        <v>10119</v>
      </c>
      <c r="GL123" s="158">
        <v>13069</v>
      </c>
      <c r="GM123" s="158">
        <v>7103</v>
      </c>
      <c r="GN123" s="158">
        <v>2342</v>
      </c>
      <c r="GO123" s="158">
        <v>937</v>
      </c>
      <c r="GP123" s="158">
        <v>597</v>
      </c>
      <c r="GQ123" s="158">
        <v>70</v>
      </c>
      <c r="GR123" s="349">
        <v>38709</v>
      </c>
      <c r="GS123" s="158">
        <v>1</v>
      </c>
      <c r="GT123" s="158">
        <v>6123.75</v>
      </c>
      <c r="GU123" s="158">
        <v>15513.75</v>
      </c>
      <c r="GV123" s="158">
        <v>29430.5</v>
      </c>
      <c r="GW123" s="158">
        <v>23765.5</v>
      </c>
      <c r="GX123" s="158">
        <v>9923</v>
      </c>
      <c r="GY123" s="158">
        <v>5126.25</v>
      </c>
      <c r="GZ123" s="158">
        <v>4427.5</v>
      </c>
      <c r="HA123" s="158">
        <v>640.75</v>
      </c>
      <c r="HB123" s="349">
        <v>94952</v>
      </c>
      <c r="HC123" s="395">
        <v>0</v>
      </c>
      <c r="HD123" s="396">
        <v>0</v>
      </c>
      <c r="HE123" s="396">
        <v>0</v>
      </c>
      <c r="HF123" s="396">
        <v>0</v>
      </c>
      <c r="HG123" s="396">
        <v>0</v>
      </c>
      <c r="HH123" s="396">
        <v>0</v>
      </c>
      <c r="HI123" s="396">
        <v>0</v>
      </c>
      <c r="HJ123" s="396">
        <v>0</v>
      </c>
      <c r="HK123" s="396">
        <v>0</v>
      </c>
      <c r="HL123" s="397">
        <v>0</v>
      </c>
      <c r="HM123" s="219">
        <v>0.6</v>
      </c>
      <c r="HN123" s="219">
        <v>4082.5</v>
      </c>
      <c r="HO123" s="219">
        <v>12066.3</v>
      </c>
      <c r="HP123" s="219">
        <v>26160.400000000001</v>
      </c>
      <c r="HQ123" s="219">
        <v>23765.5</v>
      </c>
      <c r="HR123" s="219">
        <v>12128.1</v>
      </c>
      <c r="HS123" s="219">
        <v>7404.6</v>
      </c>
      <c r="HT123" s="219">
        <v>7379.2</v>
      </c>
      <c r="HU123" s="219">
        <v>1281.5</v>
      </c>
      <c r="HV123" s="219">
        <v>94268.7</v>
      </c>
      <c r="HW123" s="457">
        <v>0</v>
      </c>
      <c r="HX123" s="219">
        <v>94268.7</v>
      </c>
      <c r="HY123" s="395">
        <v>1</v>
      </c>
      <c r="HZ123" s="219">
        <v>6123.75</v>
      </c>
      <c r="IA123" s="219">
        <v>15513.75</v>
      </c>
      <c r="IB123" s="219">
        <v>29430.5</v>
      </c>
      <c r="IC123" s="219">
        <v>23765.5</v>
      </c>
      <c r="ID123" s="219">
        <v>9923</v>
      </c>
      <c r="IE123" s="219">
        <v>5126.25</v>
      </c>
      <c r="IF123" s="219">
        <v>4427.5</v>
      </c>
      <c r="IG123" s="219">
        <v>640.75</v>
      </c>
      <c r="IH123" s="219">
        <v>94952</v>
      </c>
      <c r="II123" s="395">
        <v>0</v>
      </c>
      <c r="IJ123" s="219">
        <v>0</v>
      </c>
      <c r="IK123" s="219">
        <v>0</v>
      </c>
      <c r="IL123" s="219">
        <v>0</v>
      </c>
      <c r="IM123" s="219">
        <v>0</v>
      </c>
      <c r="IN123" s="219">
        <v>0</v>
      </c>
      <c r="IO123" s="219">
        <v>0</v>
      </c>
      <c r="IP123" s="219">
        <v>0</v>
      </c>
      <c r="IQ123" s="219">
        <v>0</v>
      </c>
      <c r="IR123" s="219">
        <v>0</v>
      </c>
      <c r="IS123" s="395">
        <v>0</v>
      </c>
      <c r="IT123" s="219">
        <v>2503.29</v>
      </c>
      <c r="IU123" s="219">
        <v>4999.79</v>
      </c>
      <c r="IV123" s="219">
        <v>6876</v>
      </c>
      <c r="IW123" s="219">
        <v>4819.6099999999997</v>
      </c>
      <c r="IX123" s="219">
        <v>1545.64</v>
      </c>
      <c r="IY123" s="219">
        <v>428.73</v>
      </c>
      <c r="IZ123" s="219">
        <v>108.73</v>
      </c>
      <c r="JA123" s="219">
        <v>5.63</v>
      </c>
      <c r="JB123" s="219">
        <v>21287.42</v>
      </c>
      <c r="JC123" s="395">
        <v>0.6</v>
      </c>
      <c r="JD123" s="219">
        <v>2413.6</v>
      </c>
      <c r="JE123" s="219">
        <v>8177.5</v>
      </c>
      <c r="JF123" s="219">
        <v>20048.400000000001</v>
      </c>
      <c r="JG123" s="219">
        <v>18945.900000000001</v>
      </c>
      <c r="JH123" s="219">
        <v>10239</v>
      </c>
      <c r="JI123" s="219">
        <v>6785.3</v>
      </c>
      <c r="JJ123" s="219">
        <v>7198</v>
      </c>
      <c r="JK123" s="219">
        <v>1270.2</v>
      </c>
      <c r="JL123" s="219">
        <v>75078.5</v>
      </c>
      <c r="JM123" s="457">
        <v>0</v>
      </c>
      <c r="JN123" s="397">
        <v>75078.5</v>
      </c>
      <c r="JP123" s="460"/>
      <c r="JQ123" s="460"/>
      <c r="JR123" s="460"/>
      <c r="JS123" s="460"/>
      <c r="JT123" s="460"/>
      <c r="JU123" s="460"/>
      <c r="JV123" s="460"/>
      <c r="JW123" s="460"/>
      <c r="JX123" s="460"/>
      <c r="JY123" s="460"/>
      <c r="KA123" s="460"/>
      <c r="KB123" s="460"/>
    </row>
    <row r="124" spans="1:288" x14ac:dyDescent="0.2">
      <c r="A124" s="215" t="s">
        <v>521</v>
      </c>
      <c r="B124" s="216" t="s">
        <v>285</v>
      </c>
      <c r="C124" s="217" t="s">
        <v>56</v>
      </c>
      <c r="D124" s="218" t="s">
        <v>520</v>
      </c>
      <c r="E124" s="158">
        <v>2278</v>
      </c>
      <c r="F124" s="158">
        <v>7622</v>
      </c>
      <c r="G124" s="158">
        <v>18710</v>
      </c>
      <c r="H124" s="158">
        <v>4201</v>
      </c>
      <c r="I124" s="158">
        <v>2179</v>
      </c>
      <c r="J124" s="158">
        <v>880</v>
      </c>
      <c r="K124" s="158">
        <v>392</v>
      </c>
      <c r="L124" s="158">
        <v>15</v>
      </c>
      <c r="M124" s="349">
        <v>36277</v>
      </c>
      <c r="N124" s="158">
        <v>64</v>
      </c>
      <c r="O124" s="158">
        <v>138</v>
      </c>
      <c r="P124" s="158">
        <v>139</v>
      </c>
      <c r="Q124" s="158">
        <v>21</v>
      </c>
      <c r="R124" s="158">
        <v>11</v>
      </c>
      <c r="S124" s="158">
        <v>2</v>
      </c>
      <c r="T124" s="158">
        <v>4</v>
      </c>
      <c r="U124" s="158">
        <v>1</v>
      </c>
      <c r="V124" s="349">
        <v>380</v>
      </c>
      <c r="W124" s="158">
        <v>0</v>
      </c>
      <c r="X124" s="158">
        <v>0</v>
      </c>
      <c r="Y124" s="158">
        <v>0</v>
      </c>
      <c r="Z124" s="158">
        <v>0</v>
      </c>
      <c r="AA124" s="158">
        <v>0</v>
      </c>
      <c r="AB124" s="158">
        <v>0</v>
      </c>
      <c r="AC124" s="158">
        <v>0</v>
      </c>
      <c r="AD124" s="158">
        <v>0</v>
      </c>
      <c r="AE124" s="349">
        <v>0</v>
      </c>
      <c r="AF124" s="158">
        <v>2214</v>
      </c>
      <c r="AG124" s="158">
        <v>7484</v>
      </c>
      <c r="AH124" s="158">
        <v>18571</v>
      </c>
      <c r="AI124" s="158">
        <v>4180</v>
      </c>
      <c r="AJ124" s="158">
        <v>2168</v>
      </c>
      <c r="AK124" s="158">
        <v>878</v>
      </c>
      <c r="AL124" s="158">
        <v>388</v>
      </c>
      <c r="AM124" s="158">
        <v>14</v>
      </c>
      <c r="AN124" s="349">
        <v>35897</v>
      </c>
      <c r="AO124" s="158">
        <v>6</v>
      </c>
      <c r="AP124" s="158">
        <v>26</v>
      </c>
      <c r="AQ124" s="158">
        <v>88</v>
      </c>
      <c r="AR124" s="158">
        <v>30</v>
      </c>
      <c r="AS124" s="158">
        <v>16</v>
      </c>
      <c r="AT124" s="158">
        <v>11</v>
      </c>
      <c r="AU124" s="158">
        <v>2</v>
      </c>
      <c r="AV124" s="158">
        <v>3</v>
      </c>
      <c r="AW124" s="349">
        <v>182</v>
      </c>
      <c r="AX124" s="158">
        <v>6</v>
      </c>
      <c r="AY124" s="158">
        <v>26</v>
      </c>
      <c r="AZ124" s="158">
        <v>88</v>
      </c>
      <c r="BA124" s="158">
        <v>30</v>
      </c>
      <c r="BB124" s="158">
        <v>16</v>
      </c>
      <c r="BC124" s="158">
        <v>11</v>
      </c>
      <c r="BD124" s="158">
        <v>2</v>
      </c>
      <c r="BE124" s="158">
        <v>3</v>
      </c>
      <c r="BF124" s="158">
        <v>0</v>
      </c>
      <c r="BG124" s="349">
        <v>182</v>
      </c>
      <c r="BH124" s="158">
        <v>6</v>
      </c>
      <c r="BI124" s="158">
        <v>2234</v>
      </c>
      <c r="BJ124" s="158">
        <v>7546</v>
      </c>
      <c r="BK124" s="158">
        <v>18513</v>
      </c>
      <c r="BL124" s="158">
        <v>4166</v>
      </c>
      <c r="BM124" s="158">
        <v>2163</v>
      </c>
      <c r="BN124" s="158">
        <v>869</v>
      </c>
      <c r="BO124" s="158">
        <v>389</v>
      </c>
      <c r="BP124" s="158">
        <v>11</v>
      </c>
      <c r="BQ124" s="349">
        <v>35897</v>
      </c>
      <c r="BR124" s="158">
        <v>1</v>
      </c>
      <c r="BS124" s="158">
        <v>1569</v>
      </c>
      <c r="BT124" s="158">
        <v>4243</v>
      </c>
      <c r="BU124" s="158">
        <v>5763</v>
      </c>
      <c r="BV124" s="158">
        <v>1064</v>
      </c>
      <c r="BW124" s="158">
        <v>375</v>
      </c>
      <c r="BX124" s="158">
        <v>134</v>
      </c>
      <c r="BY124" s="158">
        <v>43</v>
      </c>
      <c r="BZ124" s="158">
        <v>0</v>
      </c>
      <c r="CA124" s="349">
        <v>13192</v>
      </c>
      <c r="CB124" s="158">
        <v>2</v>
      </c>
      <c r="CC124" s="158">
        <v>14</v>
      </c>
      <c r="CD124" s="158">
        <v>82</v>
      </c>
      <c r="CE124" s="158">
        <v>200</v>
      </c>
      <c r="CF124" s="158">
        <v>36</v>
      </c>
      <c r="CG124" s="158">
        <v>21</v>
      </c>
      <c r="CH124" s="158">
        <v>4</v>
      </c>
      <c r="CI124" s="158">
        <v>2</v>
      </c>
      <c r="CJ124" s="158">
        <v>0</v>
      </c>
      <c r="CK124" s="349">
        <v>361</v>
      </c>
      <c r="CL124" s="158">
        <v>0</v>
      </c>
      <c r="CM124" s="158">
        <v>3</v>
      </c>
      <c r="CN124" s="158">
        <v>3</v>
      </c>
      <c r="CO124" s="158">
        <v>10</v>
      </c>
      <c r="CP124" s="158">
        <v>4</v>
      </c>
      <c r="CQ124" s="158">
        <v>2</v>
      </c>
      <c r="CR124" s="158">
        <v>1</v>
      </c>
      <c r="CS124" s="158">
        <v>5</v>
      </c>
      <c r="CT124" s="158">
        <v>1</v>
      </c>
      <c r="CU124" s="349">
        <v>29</v>
      </c>
      <c r="CV124" s="158">
        <v>8</v>
      </c>
      <c r="CW124" s="158">
        <v>15</v>
      </c>
      <c r="CX124" s="158">
        <v>26</v>
      </c>
      <c r="CY124" s="158">
        <v>3</v>
      </c>
      <c r="CZ124" s="158">
        <v>2</v>
      </c>
      <c r="DA124" s="158">
        <v>2</v>
      </c>
      <c r="DB124" s="158">
        <v>3</v>
      </c>
      <c r="DC124" s="158">
        <v>0</v>
      </c>
      <c r="DD124" s="349">
        <v>59</v>
      </c>
      <c r="DE124" s="158">
        <v>19</v>
      </c>
      <c r="DF124" s="158">
        <v>40</v>
      </c>
      <c r="DG124" s="158">
        <v>64</v>
      </c>
      <c r="DH124" s="158">
        <v>15</v>
      </c>
      <c r="DI124" s="158">
        <v>14</v>
      </c>
      <c r="DJ124" s="158">
        <v>7</v>
      </c>
      <c r="DK124" s="158">
        <v>1</v>
      </c>
      <c r="DL124" s="158">
        <v>0</v>
      </c>
      <c r="DM124" s="349">
        <v>160</v>
      </c>
      <c r="DN124" s="158">
        <v>17</v>
      </c>
      <c r="DO124" s="158">
        <v>51</v>
      </c>
      <c r="DP124" s="158">
        <v>59</v>
      </c>
      <c r="DQ124" s="158">
        <v>9</v>
      </c>
      <c r="DR124" s="158">
        <v>7</v>
      </c>
      <c r="DS124" s="158">
        <v>4</v>
      </c>
      <c r="DT124" s="158">
        <v>2</v>
      </c>
      <c r="DU124" s="158">
        <v>0</v>
      </c>
      <c r="DV124" s="349">
        <v>149</v>
      </c>
      <c r="DW124" s="158">
        <v>3</v>
      </c>
      <c r="DX124" s="158">
        <v>10</v>
      </c>
      <c r="DY124" s="158">
        <v>11</v>
      </c>
      <c r="DZ124" s="158">
        <v>3</v>
      </c>
      <c r="EA124" s="158">
        <v>2</v>
      </c>
      <c r="EB124" s="158">
        <v>1</v>
      </c>
      <c r="EC124" s="158">
        <v>3</v>
      </c>
      <c r="ED124" s="158">
        <v>0</v>
      </c>
      <c r="EE124" s="349">
        <v>33</v>
      </c>
      <c r="EF124" s="158">
        <v>39</v>
      </c>
      <c r="EG124" s="158">
        <v>101</v>
      </c>
      <c r="EH124" s="158">
        <v>134</v>
      </c>
      <c r="EI124" s="158">
        <v>27</v>
      </c>
      <c r="EJ124" s="158">
        <v>23</v>
      </c>
      <c r="EK124" s="158">
        <v>12</v>
      </c>
      <c r="EL124" s="158">
        <v>6</v>
      </c>
      <c r="EM124" s="158">
        <v>0</v>
      </c>
      <c r="EN124" s="349">
        <v>342</v>
      </c>
      <c r="EO124" s="158">
        <v>14</v>
      </c>
      <c r="EP124" s="158">
        <v>33</v>
      </c>
      <c r="EQ124" s="158">
        <v>48</v>
      </c>
      <c r="ER124" s="158">
        <v>16</v>
      </c>
      <c r="ES124" s="158">
        <v>11</v>
      </c>
      <c r="ET124" s="158">
        <v>6</v>
      </c>
      <c r="EU124" s="158">
        <v>3</v>
      </c>
      <c r="EV124" s="158">
        <v>0</v>
      </c>
      <c r="EW124" s="349">
        <v>131</v>
      </c>
      <c r="EX124" s="158">
        <v>0</v>
      </c>
      <c r="EY124" s="158">
        <v>0</v>
      </c>
      <c r="EZ124" s="158">
        <v>0</v>
      </c>
      <c r="FA124" s="158">
        <v>0</v>
      </c>
      <c r="FB124" s="158">
        <v>0</v>
      </c>
      <c r="FC124" s="158">
        <v>0</v>
      </c>
      <c r="FD124" s="158">
        <v>0</v>
      </c>
      <c r="FE124" s="158">
        <v>0</v>
      </c>
      <c r="FF124" s="349">
        <v>0</v>
      </c>
      <c r="FG124" s="158">
        <v>0</v>
      </c>
      <c r="FH124" s="158">
        <v>0</v>
      </c>
      <c r="FI124" s="158">
        <v>1</v>
      </c>
      <c r="FJ124" s="158">
        <v>3</v>
      </c>
      <c r="FK124" s="158">
        <v>2</v>
      </c>
      <c r="FL124" s="158">
        <v>0</v>
      </c>
      <c r="FM124" s="158">
        <v>0</v>
      </c>
      <c r="FN124" s="158">
        <v>0</v>
      </c>
      <c r="FO124" s="349">
        <v>6</v>
      </c>
      <c r="FP124" s="158">
        <v>14</v>
      </c>
      <c r="FQ124" s="158">
        <v>33</v>
      </c>
      <c r="FR124" s="158">
        <v>47</v>
      </c>
      <c r="FS124" s="158">
        <v>13</v>
      </c>
      <c r="FT124" s="158">
        <v>9</v>
      </c>
      <c r="FU124" s="158">
        <v>6</v>
      </c>
      <c r="FV124" s="158">
        <v>3</v>
      </c>
      <c r="FW124" s="158">
        <v>0</v>
      </c>
      <c r="FX124" s="349">
        <v>125</v>
      </c>
      <c r="FY124" s="158">
        <v>3</v>
      </c>
      <c r="FZ124" s="158">
        <v>628</v>
      </c>
      <c r="GA124" s="158">
        <v>3156</v>
      </c>
      <c r="GB124" s="158">
        <v>12470</v>
      </c>
      <c r="GC124" s="158">
        <v>3050</v>
      </c>
      <c r="GD124" s="158">
        <v>1756</v>
      </c>
      <c r="GE124" s="158">
        <v>725</v>
      </c>
      <c r="GF124" s="158">
        <v>334</v>
      </c>
      <c r="GG124" s="158">
        <v>10</v>
      </c>
      <c r="GH124" s="349">
        <v>22132</v>
      </c>
      <c r="GI124" s="158">
        <v>3</v>
      </c>
      <c r="GJ124" s="158">
        <v>1606</v>
      </c>
      <c r="GK124" s="158">
        <v>4390</v>
      </c>
      <c r="GL124" s="158">
        <v>6043</v>
      </c>
      <c r="GM124" s="158">
        <v>1116</v>
      </c>
      <c r="GN124" s="158">
        <v>407</v>
      </c>
      <c r="GO124" s="158">
        <v>144</v>
      </c>
      <c r="GP124" s="158">
        <v>55</v>
      </c>
      <c r="GQ124" s="158">
        <v>1</v>
      </c>
      <c r="GR124" s="349">
        <v>13765</v>
      </c>
      <c r="GS124" s="158">
        <v>5.25</v>
      </c>
      <c r="GT124" s="158">
        <v>1821.25</v>
      </c>
      <c r="GU124" s="158">
        <v>6417.25</v>
      </c>
      <c r="GV124" s="158">
        <v>16965.25</v>
      </c>
      <c r="GW124" s="158">
        <v>3881.5</v>
      </c>
      <c r="GX124" s="158">
        <v>2058</v>
      </c>
      <c r="GY124" s="158">
        <v>830.5</v>
      </c>
      <c r="GZ124" s="158">
        <v>374.75</v>
      </c>
      <c r="HA124" s="158">
        <v>10.5</v>
      </c>
      <c r="HB124" s="349">
        <v>32364.25</v>
      </c>
      <c r="HC124" s="395">
        <v>0</v>
      </c>
      <c r="HD124" s="396">
        <v>2</v>
      </c>
      <c r="HE124" s="396">
        <v>0</v>
      </c>
      <c r="HF124" s="396">
        <v>0</v>
      </c>
      <c r="HG124" s="396">
        <v>0</v>
      </c>
      <c r="HH124" s="396">
        <v>0</v>
      </c>
      <c r="HI124" s="396">
        <v>0</v>
      </c>
      <c r="HJ124" s="396">
        <v>0</v>
      </c>
      <c r="HK124" s="396">
        <v>0</v>
      </c>
      <c r="HL124" s="397">
        <v>2</v>
      </c>
      <c r="HM124" s="219">
        <v>2.9</v>
      </c>
      <c r="HN124" s="219">
        <v>1212.8</v>
      </c>
      <c r="HO124" s="219">
        <v>4991.2</v>
      </c>
      <c r="HP124" s="219">
        <v>15080.2</v>
      </c>
      <c r="HQ124" s="219">
        <v>3881.5</v>
      </c>
      <c r="HR124" s="219">
        <v>2515.3000000000002</v>
      </c>
      <c r="HS124" s="219">
        <v>1199.5999999999999</v>
      </c>
      <c r="HT124" s="219">
        <v>624.6</v>
      </c>
      <c r="HU124" s="219">
        <v>21</v>
      </c>
      <c r="HV124" s="219">
        <v>29529.1</v>
      </c>
      <c r="HW124" s="457">
        <v>0</v>
      </c>
      <c r="HX124" s="219">
        <v>29529.1</v>
      </c>
      <c r="HY124" s="395">
        <v>5.25</v>
      </c>
      <c r="HZ124" s="219">
        <v>1821.25</v>
      </c>
      <c r="IA124" s="219">
        <v>6417.25</v>
      </c>
      <c r="IB124" s="219">
        <v>16965.25</v>
      </c>
      <c r="IC124" s="219">
        <v>3881.5</v>
      </c>
      <c r="ID124" s="219">
        <v>2058</v>
      </c>
      <c r="IE124" s="219">
        <v>830.5</v>
      </c>
      <c r="IF124" s="219">
        <v>374.75</v>
      </c>
      <c r="IG124" s="219">
        <v>10.5</v>
      </c>
      <c r="IH124" s="219">
        <v>32364.25</v>
      </c>
      <c r="II124" s="395">
        <v>0</v>
      </c>
      <c r="IJ124" s="219">
        <v>2</v>
      </c>
      <c r="IK124" s="219">
        <v>0</v>
      </c>
      <c r="IL124" s="219">
        <v>0</v>
      </c>
      <c r="IM124" s="219">
        <v>0</v>
      </c>
      <c r="IN124" s="219">
        <v>0</v>
      </c>
      <c r="IO124" s="219">
        <v>0</v>
      </c>
      <c r="IP124" s="219">
        <v>0</v>
      </c>
      <c r="IQ124" s="219">
        <v>0</v>
      </c>
      <c r="IR124" s="219">
        <v>2</v>
      </c>
      <c r="IS124" s="395">
        <v>2.3199999999999998</v>
      </c>
      <c r="IT124" s="219">
        <v>621.1</v>
      </c>
      <c r="IU124" s="219">
        <v>1684.18</v>
      </c>
      <c r="IV124" s="219">
        <v>2462.6999999999998</v>
      </c>
      <c r="IW124" s="219">
        <v>268.17</v>
      </c>
      <c r="IX124" s="219">
        <v>75.03</v>
      </c>
      <c r="IY124" s="219">
        <v>17.77</v>
      </c>
      <c r="IZ124" s="219">
        <v>7.03</v>
      </c>
      <c r="JA124" s="219">
        <v>0</v>
      </c>
      <c r="JB124" s="219">
        <v>5138.3</v>
      </c>
      <c r="JC124" s="395">
        <v>1.6</v>
      </c>
      <c r="JD124" s="219">
        <v>798.8</v>
      </c>
      <c r="JE124" s="219">
        <v>3681.3</v>
      </c>
      <c r="JF124" s="219">
        <v>12891.2</v>
      </c>
      <c r="JG124" s="219">
        <v>3613.3</v>
      </c>
      <c r="JH124" s="219">
        <v>2423.6</v>
      </c>
      <c r="JI124" s="219">
        <v>1173.9000000000001</v>
      </c>
      <c r="JJ124" s="219">
        <v>612.9</v>
      </c>
      <c r="JK124" s="219">
        <v>21</v>
      </c>
      <c r="JL124" s="219">
        <v>25217.599999999999</v>
      </c>
      <c r="JM124" s="457">
        <v>0</v>
      </c>
      <c r="JN124" s="397">
        <v>25217.599999999999</v>
      </c>
      <c r="JP124" s="460"/>
      <c r="JQ124" s="460"/>
      <c r="JR124" s="460"/>
      <c r="JS124" s="460"/>
      <c r="JT124" s="460"/>
      <c r="JU124" s="460"/>
      <c r="JV124" s="460"/>
      <c r="JW124" s="460"/>
      <c r="JX124" s="460"/>
      <c r="JY124" s="460"/>
      <c r="KA124" s="460"/>
      <c r="KB124" s="460"/>
    </row>
    <row r="125" spans="1:288" x14ac:dyDescent="0.2">
      <c r="A125" s="215" t="s">
        <v>523</v>
      </c>
      <c r="B125" s="216" t="s">
        <v>285</v>
      </c>
      <c r="C125" s="217" t="s">
        <v>292</v>
      </c>
      <c r="D125" s="218" t="s">
        <v>522</v>
      </c>
      <c r="E125" s="158">
        <v>8316</v>
      </c>
      <c r="F125" s="158">
        <v>13765</v>
      </c>
      <c r="G125" s="158">
        <v>16421</v>
      </c>
      <c r="H125" s="158">
        <v>10609</v>
      </c>
      <c r="I125" s="158">
        <v>9221</v>
      </c>
      <c r="J125" s="158">
        <v>6223</v>
      </c>
      <c r="K125" s="158">
        <v>5455</v>
      </c>
      <c r="L125" s="158">
        <v>621</v>
      </c>
      <c r="M125" s="349">
        <v>70631</v>
      </c>
      <c r="N125" s="158">
        <v>269</v>
      </c>
      <c r="O125" s="158">
        <v>409</v>
      </c>
      <c r="P125" s="158">
        <v>510</v>
      </c>
      <c r="Q125" s="158">
        <v>299</v>
      </c>
      <c r="R125" s="158">
        <v>297</v>
      </c>
      <c r="S125" s="158">
        <v>176</v>
      </c>
      <c r="T125" s="158">
        <v>174</v>
      </c>
      <c r="U125" s="158">
        <v>21</v>
      </c>
      <c r="V125" s="349">
        <v>2155</v>
      </c>
      <c r="W125" s="158">
        <v>5</v>
      </c>
      <c r="X125" s="158">
        <v>3</v>
      </c>
      <c r="Y125" s="158">
        <v>5</v>
      </c>
      <c r="Z125" s="158">
        <v>1</v>
      </c>
      <c r="AA125" s="158">
        <v>2</v>
      </c>
      <c r="AB125" s="158">
        <v>1</v>
      </c>
      <c r="AC125" s="158">
        <v>4</v>
      </c>
      <c r="AD125" s="158">
        <v>0</v>
      </c>
      <c r="AE125" s="349">
        <v>21</v>
      </c>
      <c r="AF125" s="158">
        <v>8042</v>
      </c>
      <c r="AG125" s="158">
        <v>13353</v>
      </c>
      <c r="AH125" s="158">
        <v>15906</v>
      </c>
      <c r="AI125" s="158">
        <v>10309</v>
      </c>
      <c r="AJ125" s="158">
        <v>8922</v>
      </c>
      <c r="AK125" s="158">
        <v>6046</v>
      </c>
      <c r="AL125" s="158">
        <v>5277</v>
      </c>
      <c r="AM125" s="158">
        <v>600</v>
      </c>
      <c r="AN125" s="349">
        <v>68455</v>
      </c>
      <c r="AO125" s="158">
        <v>31</v>
      </c>
      <c r="AP125" s="158">
        <v>39</v>
      </c>
      <c r="AQ125" s="158">
        <v>74</v>
      </c>
      <c r="AR125" s="158">
        <v>64</v>
      </c>
      <c r="AS125" s="158">
        <v>62</v>
      </c>
      <c r="AT125" s="158">
        <v>43</v>
      </c>
      <c r="AU125" s="158">
        <v>56</v>
      </c>
      <c r="AV125" s="158">
        <v>37</v>
      </c>
      <c r="AW125" s="349">
        <v>406</v>
      </c>
      <c r="AX125" s="158">
        <v>31</v>
      </c>
      <c r="AY125" s="158">
        <v>39</v>
      </c>
      <c r="AZ125" s="158">
        <v>74</v>
      </c>
      <c r="BA125" s="158">
        <v>64</v>
      </c>
      <c r="BB125" s="158">
        <v>62</v>
      </c>
      <c r="BC125" s="158">
        <v>43</v>
      </c>
      <c r="BD125" s="158">
        <v>56</v>
      </c>
      <c r="BE125" s="158">
        <v>37</v>
      </c>
      <c r="BF125" s="158">
        <v>0</v>
      </c>
      <c r="BG125" s="349">
        <v>406</v>
      </c>
      <c r="BH125" s="158">
        <v>31</v>
      </c>
      <c r="BI125" s="158">
        <v>8050</v>
      </c>
      <c r="BJ125" s="158">
        <v>13388</v>
      </c>
      <c r="BK125" s="158">
        <v>15896</v>
      </c>
      <c r="BL125" s="158">
        <v>10307</v>
      </c>
      <c r="BM125" s="158">
        <v>8903</v>
      </c>
      <c r="BN125" s="158">
        <v>6059</v>
      </c>
      <c r="BO125" s="158">
        <v>5258</v>
      </c>
      <c r="BP125" s="158">
        <v>563</v>
      </c>
      <c r="BQ125" s="349">
        <v>68455</v>
      </c>
      <c r="BR125" s="158">
        <v>12</v>
      </c>
      <c r="BS125" s="158">
        <v>4881</v>
      </c>
      <c r="BT125" s="158">
        <v>5338</v>
      </c>
      <c r="BU125" s="158">
        <v>5212</v>
      </c>
      <c r="BV125" s="158">
        <v>2890</v>
      </c>
      <c r="BW125" s="158">
        <v>1947</v>
      </c>
      <c r="BX125" s="158">
        <v>1037</v>
      </c>
      <c r="BY125" s="158">
        <v>689</v>
      </c>
      <c r="BZ125" s="158">
        <v>46</v>
      </c>
      <c r="CA125" s="349">
        <v>22052</v>
      </c>
      <c r="CB125" s="158">
        <v>1</v>
      </c>
      <c r="CC125" s="158">
        <v>54</v>
      </c>
      <c r="CD125" s="158">
        <v>101</v>
      </c>
      <c r="CE125" s="158">
        <v>117</v>
      </c>
      <c r="CF125" s="158">
        <v>94</v>
      </c>
      <c r="CG125" s="158">
        <v>65</v>
      </c>
      <c r="CH125" s="158">
        <v>34</v>
      </c>
      <c r="CI125" s="158">
        <v>26</v>
      </c>
      <c r="CJ125" s="158">
        <v>0</v>
      </c>
      <c r="CK125" s="349">
        <v>492</v>
      </c>
      <c r="CL125" s="158">
        <v>0</v>
      </c>
      <c r="CM125" s="158">
        <v>8</v>
      </c>
      <c r="CN125" s="158">
        <v>22</v>
      </c>
      <c r="CO125" s="158">
        <v>20</v>
      </c>
      <c r="CP125" s="158">
        <v>19</v>
      </c>
      <c r="CQ125" s="158">
        <v>24</v>
      </c>
      <c r="CR125" s="158">
        <v>26</v>
      </c>
      <c r="CS125" s="158">
        <v>37</v>
      </c>
      <c r="CT125" s="158">
        <v>5</v>
      </c>
      <c r="CU125" s="349">
        <v>161</v>
      </c>
      <c r="CV125" s="158">
        <v>91</v>
      </c>
      <c r="CW125" s="158">
        <v>111</v>
      </c>
      <c r="CX125" s="158">
        <v>169</v>
      </c>
      <c r="CY125" s="158">
        <v>109</v>
      </c>
      <c r="CZ125" s="158">
        <v>96</v>
      </c>
      <c r="DA125" s="158">
        <v>61</v>
      </c>
      <c r="DB125" s="158">
        <v>54</v>
      </c>
      <c r="DC125" s="158">
        <v>5</v>
      </c>
      <c r="DD125" s="349">
        <v>696</v>
      </c>
      <c r="DE125" s="158">
        <v>83</v>
      </c>
      <c r="DF125" s="158">
        <v>114</v>
      </c>
      <c r="DG125" s="158">
        <v>115</v>
      </c>
      <c r="DH125" s="158">
        <v>77</v>
      </c>
      <c r="DI125" s="158">
        <v>66</v>
      </c>
      <c r="DJ125" s="158">
        <v>43</v>
      </c>
      <c r="DK125" s="158">
        <v>43</v>
      </c>
      <c r="DL125" s="158">
        <v>8</v>
      </c>
      <c r="DM125" s="349">
        <v>549</v>
      </c>
      <c r="DN125" s="158">
        <v>188</v>
      </c>
      <c r="DO125" s="158">
        <v>281</v>
      </c>
      <c r="DP125" s="158">
        <v>189</v>
      </c>
      <c r="DQ125" s="158">
        <v>127</v>
      </c>
      <c r="DR125" s="158">
        <v>107</v>
      </c>
      <c r="DS125" s="158">
        <v>70</v>
      </c>
      <c r="DT125" s="158">
        <v>49</v>
      </c>
      <c r="DU125" s="158">
        <v>4</v>
      </c>
      <c r="DV125" s="349">
        <v>1015</v>
      </c>
      <c r="DW125" s="158">
        <v>51</v>
      </c>
      <c r="DX125" s="158">
        <v>43</v>
      </c>
      <c r="DY125" s="158">
        <v>43</v>
      </c>
      <c r="DZ125" s="158">
        <v>36</v>
      </c>
      <c r="EA125" s="158">
        <v>25</v>
      </c>
      <c r="EB125" s="158">
        <v>12</v>
      </c>
      <c r="EC125" s="158">
        <v>15</v>
      </c>
      <c r="ED125" s="158">
        <v>4</v>
      </c>
      <c r="EE125" s="349">
        <v>229</v>
      </c>
      <c r="EF125" s="158">
        <v>322</v>
      </c>
      <c r="EG125" s="158">
        <v>438</v>
      </c>
      <c r="EH125" s="158">
        <v>347</v>
      </c>
      <c r="EI125" s="158">
        <v>240</v>
      </c>
      <c r="EJ125" s="158">
        <v>198</v>
      </c>
      <c r="EK125" s="158">
        <v>125</v>
      </c>
      <c r="EL125" s="158">
        <v>107</v>
      </c>
      <c r="EM125" s="158">
        <v>16</v>
      </c>
      <c r="EN125" s="349">
        <v>1793</v>
      </c>
      <c r="EO125" s="158">
        <v>134</v>
      </c>
      <c r="EP125" s="158">
        <v>157</v>
      </c>
      <c r="EQ125" s="158">
        <v>158</v>
      </c>
      <c r="ER125" s="158">
        <v>113</v>
      </c>
      <c r="ES125" s="158">
        <v>91</v>
      </c>
      <c r="ET125" s="158">
        <v>55</v>
      </c>
      <c r="EU125" s="158">
        <v>58</v>
      </c>
      <c r="EV125" s="158">
        <v>12</v>
      </c>
      <c r="EW125" s="349">
        <v>778</v>
      </c>
      <c r="EX125" s="158">
        <v>0</v>
      </c>
      <c r="EY125" s="158">
        <v>0</v>
      </c>
      <c r="EZ125" s="158">
        <v>0</v>
      </c>
      <c r="FA125" s="158">
        <v>0</v>
      </c>
      <c r="FB125" s="158">
        <v>0</v>
      </c>
      <c r="FC125" s="158">
        <v>0</v>
      </c>
      <c r="FD125" s="158">
        <v>0</v>
      </c>
      <c r="FE125" s="158">
        <v>0</v>
      </c>
      <c r="FF125" s="349">
        <v>0</v>
      </c>
      <c r="FG125" s="158">
        <v>6</v>
      </c>
      <c r="FH125" s="158">
        <v>9</v>
      </c>
      <c r="FI125" s="158">
        <v>17</v>
      </c>
      <c r="FJ125" s="158">
        <v>12</v>
      </c>
      <c r="FK125" s="158">
        <v>10</v>
      </c>
      <c r="FL125" s="158">
        <v>7</v>
      </c>
      <c r="FM125" s="158">
        <v>8</v>
      </c>
      <c r="FN125" s="158">
        <v>0</v>
      </c>
      <c r="FO125" s="349">
        <v>69</v>
      </c>
      <c r="FP125" s="158">
        <v>128</v>
      </c>
      <c r="FQ125" s="158">
        <v>148</v>
      </c>
      <c r="FR125" s="158">
        <v>141</v>
      </c>
      <c r="FS125" s="158">
        <v>101</v>
      </c>
      <c r="FT125" s="158">
        <v>81</v>
      </c>
      <c r="FU125" s="158">
        <v>48</v>
      </c>
      <c r="FV125" s="158">
        <v>50</v>
      </c>
      <c r="FW125" s="158">
        <v>12</v>
      </c>
      <c r="FX125" s="349">
        <v>709</v>
      </c>
      <c r="FY125" s="158">
        <v>18</v>
      </c>
      <c r="FZ125" s="158">
        <v>2868</v>
      </c>
      <c r="GA125" s="158">
        <v>7603</v>
      </c>
      <c r="GB125" s="158">
        <v>10315</v>
      </c>
      <c r="GC125" s="158">
        <v>7141</v>
      </c>
      <c r="GD125" s="158">
        <v>6735</v>
      </c>
      <c r="GE125" s="158">
        <v>4880</v>
      </c>
      <c r="GF125" s="158">
        <v>4442</v>
      </c>
      <c r="GG125" s="158">
        <v>504</v>
      </c>
      <c r="GH125" s="349">
        <v>44506</v>
      </c>
      <c r="GI125" s="158">
        <v>13</v>
      </c>
      <c r="GJ125" s="158">
        <v>5182</v>
      </c>
      <c r="GK125" s="158">
        <v>5785</v>
      </c>
      <c r="GL125" s="158">
        <v>5581</v>
      </c>
      <c r="GM125" s="158">
        <v>3166</v>
      </c>
      <c r="GN125" s="158">
        <v>2168</v>
      </c>
      <c r="GO125" s="158">
        <v>1179</v>
      </c>
      <c r="GP125" s="158">
        <v>816</v>
      </c>
      <c r="GQ125" s="158">
        <v>59</v>
      </c>
      <c r="GR125" s="349">
        <v>23949</v>
      </c>
      <c r="GS125" s="158">
        <v>27.75</v>
      </c>
      <c r="GT125" s="158">
        <v>6742</v>
      </c>
      <c r="GU125" s="158">
        <v>11907.8</v>
      </c>
      <c r="GV125" s="158">
        <v>14486.5</v>
      </c>
      <c r="GW125" s="158">
        <v>9505.5</v>
      </c>
      <c r="GX125" s="158">
        <v>8349.0499999999993</v>
      </c>
      <c r="GY125" s="158">
        <v>5752.05</v>
      </c>
      <c r="GZ125" s="158">
        <v>5044.8999999999996</v>
      </c>
      <c r="HA125" s="158">
        <v>548.4</v>
      </c>
      <c r="HB125" s="349">
        <v>62363.95</v>
      </c>
      <c r="HC125" s="395">
        <v>0</v>
      </c>
      <c r="HD125" s="396">
        <v>0</v>
      </c>
      <c r="HE125" s="396">
        <v>0</v>
      </c>
      <c r="HF125" s="396">
        <v>0</v>
      </c>
      <c r="HG125" s="396">
        <v>0</v>
      </c>
      <c r="HH125" s="396">
        <v>0</v>
      </c>
      <c r="HI125" s="396">
        <v>0</v>
      </c>
      <c r="HJ125" s="396">
        <v>0</v>
      </c>
      <c r="HK125" s="396">
        <v>0</v>
      </c>
      <c r="HL125" s="397">
        <v>0</v>
      </c>
      <c r="HM125" s="219">
        <v>15.4</v>
      </c>
      <c r="HN125" s="219">
        <v>4494.7</v>
      </c>
      <c r="HO125" s="219">
        <v>9261.6</v>
      </c>
      <c r="HP125" s="219">
        <v>12876.9</v>
      </c>
      <c r="HQ125" s="219">
        <v>9505.5</v>
      </c>
      <c r="HR125" s="219">
        <v>10204.4</v>
      </c>
      <c r="HS125" s="219">
        <v>8308.5</v>
      </c>
      <c r="HT125" s="219">
        <v>8408.2000000000007</v>
      </c>
      <c r="HU125" s="219">
        <v>1096.8</v>
      </c>
      <c r="HV125" s="219">
        <v>64172</v>
      </c>
      <c r="HW125" s="457">
        <v>469.1</v>
      </c>
      <c r="HX125" s="219">
        <v>64641.1</v>
      </c>
      <c r="HY125" s="395">
        <v>27.75</v>
      </c>
      <c r="HZ125" s="219">
        <v>6742</v>
      </c>
      <c r="IA125" s="219">
        <v>11907.8</v>
      </c>
      <c r="IB125" s="219">
        <v>14486.5</v>
      </c>
      <c r="IC125" s="219">
        <v>9505.5</v>
      </c>
      <c r="ID125" s="219">
        <v>8349.0499999999993</v>
      </c>
      <c r="IE125" s="219">
        <v>5752.05</v>
      </c>
      <c r="IF125" s="219">
        <v>5044.8999999999996</v>
      </c>
      <c r="IG125" s="219">
        <v>548.4</v>
      </c>
      <c r="IH125" s="219">
        <v>62363.95</v>
      </c>
      <c r="II125" s="395">
        <v>0</v>
      </c>
      <c r="IJ125" s="219">
        <v>0</v>
      </c>
      <c r="IK125" s="219">
        <v>0</v>
      </c>
      <c r="IL125" s="219">
        <v>0</v>
      </c>
      <c r="IM125" s="219">
        <v>0</v>
      </c>
      <c r="IN125" s="219">
        <v>0</v>
      </c>
      <c r="IO125" s="219">
        <v>0</v>
      </c>
      <c r="IP125" s="219">
        <v>0</v>
      </c>
      <c r="IQ125" s="219">
        <v>0</v>
      </c>
      <c r="IR125" s="219">
        <v>0</v>
      </c>
      <c r="IS125" s="395">
        <v>0</v>
      </c>
      <c r="IT125" s="219">
        <v>2030.74</v>
      </c>
      <c r="IU125" s="219">
        <v>1929.18</v>
      </c>
      <c r="IV125" s="219">
        <v>1181.04</v>
      </c>
      <c r="IW125" s="219">
        <v>388.63</v>
      </c>
      <c r="IX125" s="219">
        <v>168.76</v>
      </c>
      <c r="IY125" s="219">
        <v>69.239999999999995</v>
      </c>
      <c r="IZ125" s="219">
        <v>31.99</v>
      </c>
      <c r="JA125" s="219">
        <v>1.1499999999999999</v>
      </c>
      <c r="JB125" s="219">
        <v>5800.73</v>
      </c>
      <c r="JC125" s="395">
        <v>15.4</v>
      </c>
      <c r="JD125" s="219">
        <v>3140.8</v>
      </c>
      <c r="JE125" s="219">
        <v>7761.1</v>
      </c>
      <c r="JF125" s="219">
        <v>11827.1</v>
      </c>
      <c r="JG125" s="219">
        <v>9116.9</v>
      </c>
      <c r="JH125" s="219">
        <v>9998.1</v>
      </c>
      <c r="JI125" s="219">
        <v>8208.5</v>
      </c>
      <c r="JJ125" s="219">
        <v>8354.9</v>
      </c>
      <c r="JK125" s="219">
        <v>1094.5</v>
      </c>
      <c r="JL125" s="219">
        <v>59517.3</v>
      </c>
      <c r="JM125" s="457">
        <v>469.1</v>
      </c>
      <c r="JN125" s="397">
        <v>59986.400000000001</v>
      </c>
      <c r="JP125" s="460"/>
      <c r="JQ125" s="460"/>
      <c r="JR125" s="460"/>
      <c r="JS125" s="460"/>
      <c r="JT125" s="460"/>
      <c r="JU125" s="460"/>
      <c r="JV125" s="460"/>
      <c r="JW125" s="460"/>
      <c r="JX125" s="460"/>
      <c r="JY125" s="460"/>
      <c r="KA125" s="460"/>
      <c r="KB125" s="460"/>
    </row>
    <row r="126" spans="1:288" x14ac:dyDescent="0.2">
      <c r="A126" s="215" t="s">
        <v>525</v>
      </c>
      <c r="B126" s="216" t="s">
        <v>289</v>
      </c>
      <c r="C126" s="217" t="s">
        <v>109</v>
      </c>
      <c r="D126" s="218" t="s">
        <v>524</v>
      </c>
      <c r="E126" s="158">
        <v>586</v>
      </c>
      <c r="F126" s="158">
        <v>3438</v>
      </c>
      <c r="G126" s="158">
        <v>19234</v>
      </c>
      <c r="H126" s="158">
        <v>28025</v>
      </c>
      <c r="I126" s="158">
        <v>21799</v>
      </c>
      <c r="J126" s="158">
        <v>7816</v>
      </c>
      <c r="K126" s="158">
        <v>6081</v>
      </c>
      <c r="L126" s="158">
        <v>1160</v>
      </c>
      <c r="M126" s="349">
        <v>88139</v>
      </c>
      <c r="N126" s="158">
        <v>20</v>
      </c>
      <c r="O126" s="158">
        <v>85</v>
      </c>
      <c r="P126" s="158">
        <v>336</v>
      </c>
      <c r="Q126" s="158">
        <v>334</v>
      </c>
      <c r="R126" s="158">
        <v>176</v>
      </c>
      <c r="S126" s="158">
        <v>83</v>
      </c>
      <c r="T126" s="158">
        <v>67</v>
      </c>
      <c r="U126" s="158">
        <v>8</v>
      </c>
      <c r="V126" s="349">
        <v>1109</v>
      </c>
      <c r="W126" s="158">
        <v>18</v>
      </c>
      <c r="X126" s="158">
        <v>76</v>
      </c>
      <c r="Y126" s="158">
        <v>87</v>
      </c>
      <c r="Z126" s="158">
        <v>106</v>
      </c>
      <c r="AA126" s="158">
        <v>49</v>
      </c>
      <c r="AB126" s="158">
        <v>28</v>
      </c>
      <c r="AC126" s="158">
        <v>12</v>
      </c>
      <c r="AD126" s="158">
        <v>5</v>
      </c>
      <c r="AE126" s="349">
        <v>381</v>
      </c>
      <c r="AF126" s="158">
        <v>548</v>
      </c>
      <c r="AG126" s="158">
        <v>3277</v>
      </c>
      <c r="AH126" s="158">
        <v>18811</v>
      </c>
      <c r="AI126" s="158">
        <v>27585</v>
      </c>
      <c r="AJ126" s="158">
        <v>21574</v>
      </c>
      <c r="AK126" s="158">
        <v>7705</v>
      </c>
      <c r="AL126" s="158">
        <v>6002</v>
      </c>
      <c r="AM126" s="158">
        <v>1147</v>
      </c>
      <c r="AN126" s="349">
        <v>86649</v>
      </c>
      <c r="AO126" s="158">
        <v>0</v>
      </c>
      <c r="AP126" s="158">
        <v>3</v>
      </c>
      <c r="AQ126" s="158">
        <v>24</v>
      </c>
      <c r="AR126" s="158">
        <v>156</v>
      </c>
      <c r="AS126" s="158">
        <v>230</v>
      </c>
      <c r="AT126" s="158">
        <v>83</v>
      </c>
      <c r="AU126" s="158">
        <v>53</v>
      </c>
      <c r="AV126" s="158">
        <v>14</v>
      </c>
      <c r="AW126" s="349">
        <v>563</v>
      </c>
      <c r="AX126" s="158">
        <v>0</v>
      </c>
      <c r="AY126" s="158">
        <v>3</v>
      </c>
      <c r="AZ126" s="158">
        <v>24</v>
      </c>
      <c r="BA126" s="158">
        <v>156</v>
      </c>
      <c r="BB126" s="158">
        <v>230</v>
      </c>
      <c r="BC126" s="158">
        <v>83</v>
      </c>
      <c r="BD126" s="158">
        <v>53</v>
      </c>
      <c r="BE126" s="158">
        <v>14</v>
      </c>
      <c r="BF126" s="158">
        <v>0</v>
      </c>
      <c r="BG126" s="349">
        <v>563</v>
      </c>
      <c r="BH126" s="158">
        <v>0</v>
      </c>
      <c r="BI126" s="158">
        <v>551</v>
      </c>
      <c r="BJ126" s="158">
        <v>3298</v>
      </c>
      <c r="BK126" s="158">
        <v>18943</v>
      </c>
      <c r="BL126" s="158">
        <v>27659</v>
      </c>
      <c r="BM126" s="158">
        <v>21427</v>
      </c>
      <c r="BN126" s="158">
        <v>7675</v>
      </c>
      <c r="BO126" s="158">
        <v>5963</v>
      </c>
      <c r="BP126" s="158">
        <v>1133</v>
      </c>
      <c r="BQ126" s="349">
        <v>86649</v>
      </c>
      <c r="BR126" s="158">
        <v>0</v>
      </c>
      <c r="BS126" s="158">
        <v>318</v>
      </c>
      <c r="BT126" s="158">
        <v>1995</v>
      </c>
      <c r="BU126" s="158">
        <v>7216</v>
      </c>
      <c r="BV126" s="158">
        <v>5798</v>
      </c>
      <c r="BW126" s="158">
        <v>3933</v>
      </c>
      <c r="BX126" s="158">
        <v>1299</v>
      </c>
      <c r="BY126" s="158">
        <v>783</v>
      </c>
      <c r="BZ126" s="158">
        <v>93</v>
      </c>
      <c r="CA126" s="349">
        <v>21435</v>
      </c>
      <c r="CB126" s="158">
        <v>0</v>
      </c>
      <c r="CC126" s="158">
        <v>4</v>
      </c>
      <c r="CD126" s="158">
        <v>20</v>
      </c>
      <c r="CE126" s="158">
        <v>163</v>
      </c>
      <c r="CF126" s="158">
        <v>232</v>
      </c>
      <c r="CG126" s="158">
        <v>174</v>
      </c>
      <c r="CH126" s="158">
        <v>57</v>
      </c>
      <c r="CI126" s="158">
        <v>44</v>
      </c>
      <c r="CJ126" s="158">
        <v>5</v>
      </c>
      <c r="CK126" s="349">
        <v>699</v>
      </c>
      <c r="CL126" s="158">
        <v>0</v>
      </c>
      <c r="CM126" s="158">
        <v>0</v>
      </c>
      <c r="CN126" s="158">
        <v>2</v>
      </c>
      <c r="CO126" s="158">
        <v>2</v>
      </c>
      <c r="CP126" s="158">
        <v>13</v>
      </c>
      <c r="CQ126" s="158">
        <v>14</v>
      </c>
      <c r="CR126" s="158">
        <v>8</v>
      </c>
      <c r="CS126" s="158">
        <v>21</v>
      </c>
      <c r="CT126" s="158">
        <v>12</v>
      </c>
      <c r="CU126" s="349">
        <v>72</v>
      </c>
      <c r="CV126" s="158">
        <v>2</v>
      </c>
      <c r="CW126" s="158">
        <v>2</v>
      </c>
      <c r="CX126" s="158">
        <v>12</v>
      </c>
      <c r="CY126" s="158">
        <v>20</v>
      </c>
      <c r="CZ126" s="158">
        <v>5</v>
      </c>
      <c r="DA126" s="158">
        <v>2</v>
      </c>
      <c r="DB126" s="158">
        <v>4</v>
      </c>
      <c r="DC126" s="158">
        <v>0</v>
      </c>
      <c r="DD126" s="349">
        <v>47</v>
      </c>
      <c r="DE126" s="158">
        <v>4</v>
      </c>
      <c r="DF126" s="158">
        <v>11</v>
      </c>
      <c r="DG126" s="158">
        <v>98</v>
      </c>
      <c r="DH126" s="158">
        <v>107</v>
      </c>
      <c r="DI126" s="158">
        <v>74</v>
      </c>
      <c r="DJ126" s="158">
        <v>34</v>
      </c>
      <c r="DK126" s="158">
        <v>30</v>
      </c>
      <c r="DL126" s="158">
        <v>4</v>
      </c>
      <c r="DM126" s="349">
        <v>362</v>
      </c>
      <c r="DN126" s="158">
        <v>0</v>
      </c>
      <c r="DO126" s="158">
        <v>2</v>
      </c>
      <c r="DP126" s="158">
        <v>2</v>
      </c>
      <c r="DQ126" s="158">
        <v>13</v>
      </c>
      <c r="DR126" s="158">
        <v>14</v>
      </c>
      <c r="DS126" s="158">
        <v>8</v>
      </c>
      <c r="DT126" s="158">
        <v>21</v>
      </c>
      <c r="DU126" s="158">
        <v>12</v>
      </c>
      <c r="DV126" s="349">
        <v>72</v>
      </c>
      <c r="DW126" s="158">
        <v>3</v>
      </c>
      <c r="DX126" s="158">
        <v>0</v>
      </c>
      <c r="DY126" s="158">
        <v>12</v>
      </c>
      <c r="DZ126" s="158">
        <v>10</v>
      </c>
      <c r="EA126" s="158">
        <v>11</v>
      </c>
      <c r="EB126" s="158">
        <v>1</v>
      </c>
      <c r="EC126" s="158">
        <v>3</v>
      </c>
      <c r="ED126" s="158">
        <v>2</v>
      </c>
      <c r="EE126" s="349">
        <v>42</v>
      </c>
      <c r="EF126" s="158">
        <v>7</v>
      </c>
      <c r="EG126" s="158">
        <v>13</v>
      </c>
      <c r="EH126" s="158">
        <v>112</v>
      </c>
      <c r="EI126" s="158">
        <v>130</v>
      </c>
      <c r="EJ126" s="158">
        <v>99</v>
      </c>
      <c r="EK126" s="158">
        <v>43</v>
      </c>
      <c r="EL126" s="158">
        <v>54</v>
      </c>
      <c r="EM126" s="158">
        <v>18</v>
      </c>
      <c r="EN126" s="349">
        <v>476</v>
      </c>
      <c r="EO126" s="158">
        <v>1</v>
      </c>
      <c r="EP126" s="158">
        <v>5</v>
      </c>
      <c r="EQ126" s="158">
        <v>13</v>
      </c>
      <c r="ER126" s="158">
        <v>25</v>
      </c>
      <c r="ES126" s="158">
        <v>18</v>
      </c>
      <c r="ET126" s="158">
        <v>7</v>
      </c>
      <c r="EU126" s="158">
        <v>12</v>
      </c>
      <c r="EV126" s="158">
        <v>0</v>
      </c>
      <c r="EW126" s="349">
        <v>81</v>
      </c>
      <c r="EX126" s="158">
        <v>0</v>
      </c>
      <c r="EY126" s="158">
        <v>0</v>
      </c>
      <c r="EZ126" s="158">
        <v>0</v>
      </c>
      <c r="FA126" s="158">
        <v>0</v>
      </c>
      <c r="FB126" s="158">
        <v>0</v>
      </c>
      <c r="FC126" s="158">
        <v>0</v>
      </c>
      <c r="FD126" s="158">
        <v>0</v>
      </c>
      <c r="FE126" s="158">
        <v>0</v>
      </c>
      <c r="FF126" s="349">
        <v>0</v>
      </c>
      <c r="FG126" s="158">
        <v>0</v>
      </c>
      <c r="FH126" s="158">
        <v>0</v>
      </c>
      <c r="FI126" s="158">
        <v>0</v>
      </c>
      <c r="FJ126" s="158">
        <v>0</v>
      </c>
      <c r="FK126" s="158">
        <v>0</v>
      </c>
      <c r="FL126" s="158">
        <v>0</v>
      </c>
      <c r="FM126" s="158">
        <v>0</v>
      </c>
      <c r="FN126" s="158">
        <v>0</v>
      </c>
      <c r="FO126" s="349">
        <v>0</v>
      </c>
      <c r="FP126" s="158">
        <v>1</v>
      </c>
      <c r="FQ126" s="158">
        <v>5</v>
      </c>
      <c r="FR126" s="158">
        <v>13</v>
      </c>
      <c r="FS126" s="158">
        <v>25</v>
      </c>
      <c r="FT126" s="158">
        <v>18</v>
      </c>
      <c r="FU126" s="158">
        <v>7</v>
      </c>
      <c r="FV126" s="158">
        <v>12</v>
      </c>
      <c r="FW126" s="158">
        <v>0</v>
      </c>
      <c r="FX126" s="349">
        <v>81</v>
      </c>
      <c r="FY126" s="158">
        <v>0</v>
      </c>
      <c r="FZ126" s="158">
        <v>226</v>
      </c>
      <c r="GA126" s="158">
        <v>1279</v>
      </c>
      <c r="GB126" s="158">
        <v>11548</v>
      </c>
      <c r="GC126" s="158">
        <v>21593</v>
      </c>
      <c r="GD126" s="158">
        <v>17281</v>
      </c>
      <c r="GE126" s="158">
        <v>6302</v>
      </c>
      <c r="GF126" s="158">
        <v>5091</v>
      </c>
      <c r="GG126" s="158">
        <v>1009</v>
      </c>
      <c r="GH126" s="349">
        <v>64329</v>
      </c>
      <c r="GI126" s="158">
        <v>0</v>
      </c>
      <c r="GJ126" s="158">
        <v>325</v>
      </c>
      <c r="GK126" s="158">
        <v>2019</v>
      </c>
      <c r="GL126" s="158">
        <v>7395</v>
      </c>
      <c r="GM126" s="158">
        <v>6066</v>
      </c>
      <c r="GN126" s="158">
        <v>4146</v>
      </c>
      <c r="GO126" s="158">
        <v>1373</v>
      </c>
      <c r="GP126" s="158">
        <v>872</v>
      </c>
      <c r="GQ126" s="158">
        <v>124</v>
      </c>
      <c r="GR126" s="349">
        <v>22320</v>
      </c>
      <c r="GS126" s="158">
        <v>0</v>
      </c>
      <c r="GT126" s="158">
        <v>472</v>
      </c>
      <c r="GU126" s="158">
        <v>2792.25</v>
      </c>
      <c r="GV126" s="158">
        <v>17102.25</v>
      </c>
      <c r="GW126" s="158">
        <v>26143.5</v>
      </c>
      <c r="GX126" s="158">
        <v>20391.75</v>
      </c>
      <c r="GY126" s="158">
        <v>7328.5</v>
      </c>
      <c r="GZ126" s="158">
        <v>5736.75</v>
      </c>
      <c r="HA126" s="158">
        <v>1097.5</v>
      </c>
      <c r="HB126" s="349">
        <v>81064.5</v>
      </c>
      <c r="HC126" s="395">
        <v>0</v>
      </c>
      <c r="HD126" s="396">
        <v>0</v>
      </c>
      <c r="HE126" s="396">
        <v>0</v>
      </c>
      <c r="HF126" s="396">
        <v>0</v>
      </c>
      <c r="HG126" s="396">
        <v>0</v>
      </c>
      <c r="HH126" s="396">
        <v>0</v>
      </c>
      <c r="HI126" s="396">
        <v>0</v>
      </c>
      <c r="HJ126" s="396">
        <v>0</v>
      </c>
      <c r="HK126" s="396">
        <v>0</v>
      </c>
      <c r="HL126" s="397">
        <v>0</v>
      </c>
      <c r="HM126" s="219">
        <v>0</v>
      </c>
      <c r="HN126" s="219">
        <v>314.7</v>
      </c>
      <c r="HO126" s="219">
        <v>2171.8000000000002</v>
      </c>
      <c r="HP126" s="219">
        <v>15202</v>
      </c>
      <c r="HQ126" s="219">
        <v>26143.5</v>
      </c>
      <c r="HR126" s="219">
        <v>24923.3</v>
      </c>
      <c r="HS126" s="219">
        <v>10585.6</v>
      </c>
      <c r="HT126" s="219">
        <v>9561.2999999999993</v>
      </c>
      <c r="HU126" s="219">
        <v>2195</v>
      </c>
      <c r="HV126" s="219">
        <v>91097.2</v>
      </c>
      <c r="HW126" s="457">
        <v>130.80000000000001</v>
      </c>
      <c r="HX126" s="219">
        <v>91228</v>
      </c>
      <c r="HY126" s="395">
        <v>0</v>
      </c>
      <c r="HZ126" s="219">
        <v>472</v>
      </c>
      <c r="IA126" s="219">
        <v>2792.25</v>
      </c>
      <c r="IB126" s="219">
        <v>17102.25</v>
      </c>
      <c r="IC126" s="219">
        <v>26143.5</v>
      </c>
      <c r="ID126" s="219">
        <v>20391.75</v>
      </c>
      <c r="IE126" s="219">
        <v>7328.5</v>
      </c>
      <c r="IF126" s="219">
        <v>5736.75</v>
      </c>
      <c r="IG126" s="219">
        <v>1097.5</v>
      </c>
      <c r="IH126" s="219">
        <v>81064.5</v>
      </c>
      <c r="II126" s="395">
        <v>0</v>
      </c>
      <c r="IJ126" s="219">
        <v>0</v>
      </c>
      <c r="IK126" s="219">
        <v>0</v>
      </c>
      <c r="IL126" s="219">
        <v>0</v>
      </c>
      <c r="IM126" s="219">
        <v>0</v>
      </c>
      <c r="IN126" s="219">
        <v>0</v>
      </c>
      <c r="IO126" s="219">
        <v>0</v>
      </c>
      <c r="IP126" s="219">
        <v>0</v>
      </c>
      <c r="IQ126" s="219">
        <v>0</v>
      </c>
      <c r="IR126" s="219">
        <v>0</v>
      </c>
      <c r="IS126" s="395">
        <v>0</v>
      </c>
      <c r="IT126" s="219">
        <v>128.19</v>
      </c>
      <c r="IU126" s="219">
        <v>1034.56</v>
      </c>
      <c r="IV126" s="219">
        <v>3499.94</v>
      </c>
      <c r="IW126" s="219">
        <v>3347.41</v>
      </c>
      <c r="IX126" s="219">
        <v>1664.71</v>
      </c>
      <c r="IY126" s="219">
        <v>323.49</v>
      </c>
      <c r="IZ126" s="219">
        <v>89.79</v>
      </c>
      <c r="JA126" s="219">
        <v>3.36</v>
      </c>
      <c r="JB126" s="219">
        <v>10091.450000000001</v>
      </c>
      <c r="JC126" s="395">
        <v>0</v>
      </c>
      <c r="JD126" s="219">
        <v>229.2</v>
      </c>
      <c r="JE126" s="219">
        <v>1367.1</v>
      </c>
      <c r="JF126" s="219">
        <v>12090.9</v>
      </c>
      <c r="JG126" s="219">
        <v>22796.1</v>
      </c>
      <c r="JH126" s="219">
        <v>22888.6</v>
      </c>
      <c r="JI126" s="219">
        <v>10118.299999999999</v>
      </c>
      <c r="JJ126" s="219">
        <v>9411.6</v>
      </c>
      <c r="JK126" s="219">
        <v>2188.3000000000002</v>
      </c>
      <c r="JL126" s="219">
        <v>81090.100000000006</v>
      </c>
      <c r="JM126" s="457">
        <v>130.80000000000001</v>
      </c>
      <c r="JN126" s="397">
        <v>81220.899999999994</v>
      </c>
      <c r="JP126" s="460"/>
      <c r="JQ126" s="460"/>
      <c r="JR126" s="460"/>
      <c r="JS126" s="460"/>
      <c r="JT126" s="460"/>
      <c r="JU126" s="460"/>
      <c r="JV126" s="460"/>
      <c r="JW126" s="460"/>
      <c r="JX126" s="460"/>
      <c r="JY126" s="460"/>
      <c r="KA126" s="460"/>
      <c r="KB126" s="460"/>
    </row>
    <row r="127" spans="1:288" x14ac:dyDescent="0.2">
      <c r="A127" s="215" t="s">
        <v>527</v>
      </c>
      <c r="B127" s="216" t="s">
        <v>285</v>
      </c>
      <c r="C127" s="217" t="s">
        <v>286</v>
      </c>
      <c r="D127" s="218" t="s">
        <v>526</v>
      </c>
      <c r="E127" s="158">
        <v>691</v>
      </c>
      <c r="F127" s="158">
        <v>1885</v>
      </c>
      <c r="G127" s="158">
        <v>8605</v>
      </c>
      <c r="H127" s="158">
        <v>8425</v>
      </c>
      <c r="I127" s="158">
        <v>7478</v>
      </c>
      <c r="J127" s="158">
        <v>6524</v>
      </c>
      <c r="K127" s="158">
        <v>3602</v>
      </c>
      <c r="L127" s="158">
        <v>232</v>
      </c>
      <c r="M127" s="349">
        <v>37442</v>
      </c>
      <c r="N127" s="158">
        <v>74</v>
      </c>
      <c r="O127" s="158">
        <v>69</v>
      </c>
      <c r="P127" s="158">
        <v>696</v>
      </c>
      <c r="Q127" s="158">
        <v>133</v>
      </c>
      <c r="R127" s="158">
        <v>63</v>
      </c>
      <c r="S127" s="158">
        <v>24</v>
      </c>
      <c r="T127" s="158">
        <v>18</v>
      </c>
      <c r="U127" s="158">
        <v>10</v>
      </c>
      <c r="V127" s="349">
        <v>1087</v>
      </c>
      <c r="W127" s="158">
        <v>0</v>
      </c>
      <c r="X127" s="158">
        <v>0</v>
      </c>
      <c r="Y127" s="158">
        <v>0</v>
      </c>
      <c r="Z127" s="158">
        <v>0</v>
      </c>
      <c r="AA127" s="158">
        <v>0</v>
      </c>
      <c r="AB127" s="158">
        <v>0</v>
      </c>
      <c r="AC127" s="158">
        <v>0</v>
      </c>
      <c r="AD127" s="158">
        <v>0</v>
      </c>
      <c r="AE127" s="349">
        <v>0</v>
      </c>
      <c r="AF127" s="158">
        <v>617</v>
      </c>
      <c r="AG127" s="158">
        <v>1816</v>
      </c>
      <c r="AH127" s="158">
        <v>7909</v>
      </c>
      <c r="AI127" s="158">
        <v>8292</v>
      </c>
      <c r="AJ127" s="158">
        <v>7415</v>
      </c>
      <c r="AK127" s="158">
        <v>6500</v>
      </c>
      <c r="AL127" s="158">
        <v>3584</v>
      </c>
      <c r="AM127" s="158">
        <v>222</v>
      </c>
      <c r="AN127" s="349">
        <v>36355</v>
      </c>
      <c r="AO127" s="158">
        <v>1</v>
      </c>
      <c r="AP127" s="158">
        <v>8</v>
      </c>
      <c r="AQ127" s="158">
        <v>39</v>
      </c>
      <c r="AR127" s="158">
        <v>52</v>
      </c>
      <c r="AS127" s="158">
        <v>45</v>
      </c>
      <c r="AT127" s="158">
        <v>29</v>
      </c>
      <c r="AU127" s="158">
        <v>17</v>
      </c>
      <c r="AV127" s="158">
        <v>2</v>
      </c>
      <c r="AW127" s="349">
        <v>193</v>
      </c>
      <c r="AX127" s="158">
        <v>1</v>
      </c>
      <c r="AY127" s="158">
        <v>8</v>
      </c>
      <c r="AZ127" s="158">
        <v>39</v>
      </c>
      <c r="BA127" s="158">
        <v>52</v>
      </c>
      <c r="BB127" s="158">
        <v>45</v>
      </c>
      <c r="BC127" s="158">
        <v>29</v>
      </c>
      <c r="BD127" s="158">
        <v>17</v>
      </c>
      <c r="BE127" s="158">
        <v>2</v>
      </c>
      <c r="BF127" s="158">
        <v>0</v>
      </c>
      <c r="BG127" s="349">
        <v>193</v>
      </c>
      <c r="BH127" s="158">
        <v>1</v>
      </c>
      <c r="BI127" s="158">
        <v>624</v>
      </c>
      <c r="BJ127" s="158">
        <v>1847</v>
      </c>
      <c r="BK127" s="158">
        <v>7922</v>
      </c>
      <c r="BL127" s="158">
        <v>8285</v>
      </c>
      <c r="BM127" s="158">
        <v>7399</v>
      </c>
      <c r="BN127" s="158">
        <v>6488</v>
      </c>
      <c r="BO127" s="158">
        <v>3569</v>
      </c>
      <c r="BP127" s="158">
        <v>220</v>
      </c>
      <c r="BQ127" s="349">
        <v>36355</v>
      </c>
      <c r="BR127" s="158">
        <v>1</v>
      </c>
      <c r="BS127" s="158">
        <v>353</v>
      </c>
      <c r="BT127" s="158">
        <v>1119</v>
      </c>
      <c r="BU127" s="158">
        <v>2990</v>
      </c>
      <c r="BV127" s="158">
        <v>2370</v>
      </c>
      <c r="BW127" s="158">
        <v>1560</v>
      </c>
      <c r="BX127" s="158">
        <v>913</v>
      </c>
      <c r="BY127" s="158">
        <v>399</v>
      </c>
      <c r="BZ127" s="158">
        <v>18</v>
      </c>
      <c r="CA127" s="349">
        <v>9723</v>
      </c>
      <c r="CB127" s="158">
        <v>0</v>
      </c>
      <c r="CC127" s="158">
        <v>0</v>
      </c>
      <c r="CD127" s="158">
        <v>13</v>
      </c>
      <c r="CE127" s="158">
        <v>70</v>
      </c>
      <c r="CF127" s="158">
        <v>57</v>
      </c>
      <c r="CG127" s="158">
        <v>43</v>
      </c>
      <c r="CH127" s="158">
        <v>32</v>
      </c>
      <c r="CI127" s="158">
        <v>18</v>
      </c>
      <c r="CJ127" s="158">
        <v>1</v>
      </c>
      <c r="CK127" s="349">
        <v>234</v>
      </c>
      <c r="CL127" s="158">
        <v>0</v>
      </c>
      <c r="CM127" s="158">
        <v>0</v>
      </c>
      <c r="CN127" s="158">
        <v>0</v>
      </c>
      <c r="CO127" s="158">
        <v>2</v>
      </c>
      <c r="CP127" s="158">
        <v>8</v>
      </c>
      <c r="CQ127" s="158">
        <v>1</v>
      </c>
      <c r="CR127" s="158">
        <v>6</v>
      </c>
      <c r="CS127" s="158">
        <v>8</v>
      </c>
      <c r="CT127" s="158">
        <v>4</v>
      </c>
      <c r="CU127" s="349">
        <v>29</v>
      </c>
      <c r="CV127" s="158">
        <v>18</v>
      </c>
      <c r="CW127" s="158">
        <v>11</v>
      </c>
      <c r="CX127" s="158">
        <v>25</v>
      </c>
      <c r="CY127" s="158">
        <v>30</v>
      </c>
      <c r="CZ127" s="158">
        <v>23</v>
      </c>
      <c r="DA127" s="158">
        <v>13</v>
      </c>
      <c r="DB127" s="158">
        <v>20</v>
      </c>
      <c r="DC127" s="158">
        <v>3</v>
      </c>
      <c r="DD127" s="349">
        <v>143</v>
      </c>
      <c r="DE127" s="158">
        <v>48</v>
      </c>
      <c r="DF127" s="158">
        <v>87</v>
      </c>
      <c r="DG127" s="158">
        <v>115</v>
      </c>
      <c r="DH127" s="158">
        <v>90</v>
      </c>
      <c r="DI127" s="158">
        <v>58</v>
      </c>
      <c r="DJ127" s="158">
        <v>31</v>
      </c>
      <c r="DK127" s="158">
        <v>26</v>
      </c>
      <c r="DL127" s="158">
        <v>0</v>
      </c>
      <c r="DM127" s="349">
        <v>455</v>
      </c>
      <c r="DN127" s="158">
        <v>0</v>
      </c>
      <c r="DO127" s="158">
        <v>0</v>
      </c>
      <c r="DP127" s="158">
        <v>0</v>
      </c>
      <c r="DQ127" s="158">
        <v>0</v>
      </c>
      <c r="DR127" s="158">
        <v>0</v>
      </c>
      <c r="DS127" s="158">
        <v>0</v>
      </c>
      <c r="DT127" s="158">
        <v>0</v>
      </c>
      <c r="DU127" s="158">
        <v>0</v>
      </c>
      <c r="DV127" s="349">
        <v>0</v>
      </c>
      <c r="DW127" s="158">
        <v>0</v>
      </c>
      <c r="DX127" s="158">
        <v>0</v>
      </c>
      <c r="DY127" s="158">
        <v>0</v>
      </c>
      <c r="DZ127" s="158">
        <v>0</v>
      </c>
      <c r="EA127" s="158">
        <v>0</v>
      </c>
      <c r="EB127" s="158">
        <v>0</v>
      </c>
      <c r="EC127" s="158">
        <v>0</v>
      </c>
      <c r="ED127" s="158">
        <v>0</v>
      </c>
      <c r="EE127" s="349">
        <v>0</v>
      </c>
      <c r="EF127" s="158">
        <v>48</v>
      </c>
      <c r="EG127" s="158">
        <v>87</v>
      </c>
      <c r="EH127" s="158">
        <v>115</v>
      </c>
      <c r="EI127" s="158">
        <v>90</v>
      </c>
      <c r="EJ127" s="158">
        <v>58</v>
      </c>
      <c r="EK127" s="158">
        <v>31</v>
      </c>
      <c r="EL127" s="158">
        <v>26</v>
      </c>
      <c r="EM127" s="158">
        <v>0</v>
      </c>
      <c r="EN127" s="349">
        <v>455</v>
      </c>
      <c r="EO127" s="158">
        <v>36</v>
      </c>
      <c r="EP127" s="158">
        <v>64</v>
      </c>
      <c r="EQ127" s="158">
        <v>36</v>
      </c>
      <c r="ER127" s="158">
        <v>33</v>
      </c>
      <c r="ES127" s="158">
        <v>21</v>
      </c>
      <c r="ET127" s="158">
        <v>9</v>
      </c>
      <c r="EU127" s="158">
        <v>10</v>
      </c>
      <c r="EV127" s="158">
        <v>0</v>
      </c>
      <c r="EW127" s="349">
        <v>209</v>
      </c>
      <c r="EX127" s="158">
        <v>0</v>
      </c>
      <c r="EY127" s="158">
        <v>0</v>
      </c>
      <c r="EZ127" s="158">
        <v>0</v>
      </c>
      <c r="FA127" s="158">
        <v>0</v>
      </c>
      <c r="FB127" s="158">
        <v>0</v>
      </c>
      <c r="FC127" s="158">
        <v>0</v>
      </c>
      <c r="FD127" s="158">
        <v>0</v>
      </c>
      <c r="FE127" s="158">
        <v>0</v>
      </c>
      <c r="FF127" s="349">
        <v>0</v>
      </c>
      <c r="FG127" s="158">
        <v>0</v>
      </c>
      <c r="FH127" s="158">
        <v>0</v>
      </c>
      <c r="FI127" s="158">
        <v>0</v>
      </c>
      <c r="FJ127" s="158">
        <v>0</v>
      </c>
      <c r="FK127" s="158">
        <v>1</v>
      </c>
      <c r="FL127" s="158">
        <v>0</v>
      </c>
      <c r="FM127" s="158">
        <v>0</v>
      </c>
      <c r="FN127" s="158">
        <v>0</v>
      </c>
      <c r="FO127" s="349">
        <v>1</v>
      </c>
      <c r="FP127" s="158">
        <v>36</v>
      </c>
      <c r="FQ127" s="158">
        <v>64</v>
      </c>
      <c r="FR127" s="158">
        <v>36</v>
      </c>
      <c r="FS127" s="158">
        <v>33</v>
      </c>
      <c r="FT127" s="158">
        <v>20</v>
      </c>
      <c r="FU127" s="158">
        <v>9</v>
      </c>
      <c r="FV127" s="158">
        <v>10</v>
      </c>
      <c r="FW127" s="158">
        <v>0</v>
      </c>
      <c r="FX127" s="349">
        <v>208</v>
      </c>
      <c r="FY127" s="158">
        <v>0</v>
      </c>
      <c r="FZ127" s="158">
        <v>270</v>
      </c>
      <c r="GA127" s="158">
        <v>714</v>
      </c>
      <c r="GB127" s="158">
        <v>4859</v>
      </c>
      <c r="GC127" s="158">
        <v>5848</v>
      </c>
      <c r="GD127" s="158">
        <v>5795</v>
      </c>
      <c r="GE127" s="158">
        <v>5537</v>
      </c>
      <c r="GF127" s="158">
        <v>3144</v>
      </c>
      <c r="GG127" s="158">
        <v>197</v>
      </c>
      <c r="GH127" s="349">
        <v>26364</v>
      </c>
      <c r="GI127" s="158">
        <v>1</v>
      </c>
      <c r="GJ127" s="158">
        <v>354</v>
      </c>
      <c r="GK127" s="158">
        <v>1133</v>
      </c>
      <c r="GL127" s="158">
        <v>3063</v>
      </c>
      <c r="GM127" s="158">
        <v>2437</v>
      </c>
      <c r="GN127" s="158">
        <v>1604</v>
      </c>
      <c r="GO127" s="158">
        <v>951</v>
      </c>
      <c r="GP127" s="158">
        <v>425</v>
      </c>
      <c r="GQ127" s="158">
        <v>23</v>
      </c>
      <c r="GR127" s="349">
        <v>9991</v>
      </c>
      <c r="GS127" s="158">
        <v>0.75</v>
      </c>
      <c r="GT127" s="158">
        <v>535.25</v>
      </c>
      <c r="GU127" s="158">
        <v>1563.5</v>
      </c>
      <c r="GV127" s="158">
        <v>7155.5</v>
      </c>
      <c r="GW127" s="158">
        <v>7673.25</v>
      </c>
      <c r="GX127" s="158">
        <v>6997.75</v>
      </c>
      <c r="GY127" s="158">
        <v>6248.75</v>
      </c>
      <c r="GZ127" s="158">
        <v>3460.75</v>
      </c>
      <c r="HA127" s="158">
        <v>213.25</v>
      </c>
      <c r="HB127" s="349">
        <v>33848.75</v>
      </c>
      <c r="HC127" s="395">
        <v>0</v>
      </c>
      <c r="HD127" s="396">
        <v>7</v>
      </c>
      <c r="HE127" s="396">
        <v>0</v>
      </c>
      <c r="HF127" s="396">
        <v>0</v>
      </c>
      <c r="HG127" s="396">
        <v>0</v>
      </c>
      <c r="HH127" s="396">
        <v>0</v>
      </c>
      <c r="HI127" s="396">
        <v>0</v>
      </c>
      <c r="HJ127" s="396">
        <v>0</v>
      </c>
      <c r="HK127" s="396">
        <v>0</v>
      </c>
      <c r="HL127" s="397">
        <v>7</v>
      </c>
      <c r="HM127" s="219">
        <v>0.4</v>
      </c>
      <c r="HN127" s="219">
        <v>352.2</v>
      </c>
      <c r="HO127" s="219">
        <v>1216.0999999999999</v>
      </c>
      <c r="HP127" s="219">
        <v>6360.4</v>
      </c>
      <c r="HQ127" s="219">
        <v>7673.3</v>
      </c>
      <c r="HR127" s="219">
        <v>8552.7999999999993</v>
      </c>
      <c r="HS127" s="219">
        <v>9026</v>
      </c>
      <c r="HT127" s="219">
        <v>5767.9</v>
      </c>
      <c r="HU127" s="219">
        <v>426.5</v>
      </c>
      <c r="HV127" s="219">
        <v>39375.599999999999</v>
      </c>
      <c r="HW127" s="457">
        <v>706</v>
      </c>
      <c r="HX127" s="219">
        <v>40081.599999999999</v>
      </c>
      <c r="HY127" s="395">
        <v>0.75</v>
      </c>
      <c r="HZ127" s="219">
        <v>535.25</v>
      </c>
      <c r="IA127" s="219">
        <v>1563.5</v>
      </c>
      <c r="IB127" s="219">
        <v>7155.5</v>
      </c>
      <c r="IC127" s="219">
        <v>7673.25</v>
      </c>
      <c r="ID127" s="219">
        <v>6997.75</v>
      </c>
      <c r="IE127" s="219">
        <v>6248.75</v>
      </c>
      <c r="IF127" s="219">
        <v>3460.75</v>
      </c>
      <c r="IG127" s="219">
        <v>213.25</v>
      </c>
      <c r="IH127" s="219">
        <v>33848.75</v>
      </c>
      <c r="II127" s="395">
        <v>0</v>
      </c>
      <c r="IJ127" s="219">
        <v>7</v>
      </c>
      <c r="IK127" s="219">
        <v>0</v>
      </c>
      <c r="IL127" s="219">
        <v>0</v>
      </c>
      <c r="IM127" s="219">
        <v>0</v>
      </c>
      <c r="IN127" s="219">
        <v>0</v>
      </c>
      <c r="IO127" s="219">
        <v>0</v>
      </c>
      <c r="IP127" s="219">
        <v>0</v>
      </c>
      <c r="IQ127" s="219">
        <v>0</v>
      </c>
      <c r="IR127" s="219">
        <v>7</v>
      </c>
      <c r="IS127" s="395">
        <v>0</v>
      </c>
      <c r="IT127" s="219">
        <v>139.63999999999999</v>
      </c>
      <c r="IU127" s="219">
        <v>359.49</v>
      </c>
      <c r="IV127" s="219">
        <v>978.34</v>
      </c>
      <c r="IW127" s="219">
        <v>407.69</v>
      </c>
      <c r="IX127" s="219">
        <v>157.94999999999999</v>
      </c>
      <c r="IY127" s="219">
        <v>33.159999999999997</v>
      </c>
      <c r="IZ127" s="219">
        <v>12.52</v>
      </c>
      <c r="JA127" s="219">
        <v>0</v>
      </c>
      <c r="JB127" s="219">
        <v>2088.79</v>
      </c>
      <c r="JC127" s="395">
        <v>0.4</v>
      </c>
      <c r="JD127" s="219">
        <v>259.10000000000002</v>
      </c>
      <c r="JE127" s="219">
        <v>936.5</v>
      </c>
      <c r="JF127" s="219">
        <v>5490.8</v>
      </c>
      <c r="JG127" s="219">
        <v>7265.6</v>
      </c>
      <c r="JH127" s="219">
        <v>8359.7999999999993</v>
      </c>
      <c r="JI127" s="219">
        <v>8978.1</v>
      </c>
      <c r="JJ127" s="219">
        <v>5747.1</v>
      </c>
      <c r="JK127" s="219">
        <v>426.5</v>
      </c>
      <c r="JL127" s="219">
        <v>37463.9</v>
      </c>
      <c r="JM127" s="457">
        <v>706</v>
      </c>
      <c r="JN127" s="397">
        <v>38169.9</v>
      </c>
      <c r="JP127" s="460"/>
      <c r="JQ127" s="460"/>
      <c r="JR127" s="460"/>
      <c r="JS127" s="460"/>
      <c r="JT127" s="460"/>
      <c r="JU127" s="460"/>
      <c r="JV127" s="460"/>
      <c r="JW127" s="460"/>
      <c r="JX127" s="460"/>
      <c r="JY127" s="460"/>
      <c r="KA127" s="460"/>
      <c r="KB127" s="460"/>
    </row>
    <row r="128" spans="1:288" x14ac:dyDescent="0.2">
      <c r="A128" s="215" t="s">
        <v>528</v>
      </c>
      <c r="B128" s="216" t="s">
        <v>293</v>
      </c>
      <c r="C128" s="217" t="s">
        <v>302</v>
      </c>
      <c r="D128" s="218" t="s">
        <v>309</v>
      </c>
      <c r="E128" s="158">
        <v>24015</v>
      </c>
      <c r="F128" s="158">
        <v>7098</v>
      </c>
      <c r="G128" s="158">
        <v>5870</v>
      </c>
      <c r="H128" s="158">
        <v>3049</v>
      </c>
      <c r="I128" s="158">
        <v>1536</v>
      </c>
      <c r="J128" s="158">
        <v>600</v>
      </c>
      <c r="K128" s="158">
        <v>426</v>
      </c>
      <c r="L128" s="158">
        <v>58</v>
      </c>
      <c r="M128" s="349">
        <v>42652</v>
      </c>
      <c r="N128" s="158">
        <v>479</v>
      </c>
      <c r="O128" s="158">
        <v>82</v>
      </c>
      <c r="P128" s="158">
        <v>57</v>
      </c>
      <c r="Q128" s="158">
        <v>15</v>
      </c>
      <c r="R128" s="158">
        <v>11</v>
      </c>
      <c r="S128" s="158">
        <v>3</v>
      </c>
      <c r="T128" s="158">
        <v>6</v>
      </c>
      <c r="U128" s="158">
        <v>0</v>
      </c>
      <c r="V128" s="349">
        <v>653</v>
      </c>
      <c r="W128" s="158">
        <v>23</v>
      </c>
      <c r="X128" s="158">
        <v>1</v>
      </c>
      <c r="Y128" s="158">
        <v>0</v>
      </c>
      <c r="Z128" s="158">
        <v>0</v>
      </c>
      <c r="AA128" s="158">
        <v>0</v>
      </c>
      <c r="AB128" s="158">
        <v>0</v>
      </c>
      <c r="AC128" s="158">
        <v>0</v>
      </c>
      <c r="AD128" s="158">
        <v>0</v>
      </c>
      <c r="AE128" s="349">
        <v>24</v>
      </c>
      <c r="AF128" s="158">
        <v>23513</v>
      </c>
      <c r="AG128" s="158">
        <v>7015</v>
      </c>
      <c r="AH128" s="158">
        <v>5813</v>
      </c>
      <c r="AI128" s="158">
        <v>3034</v>
      </c>
      <c r="AJ128" s="158">
        <v>1525</v>
      </c>
      <c r="AK128" s="158">
        <v>597</v>
      </c>
      <c r="AL128" s="158">
        <v>420</v>
      </c>
      <c r="AM128" s="158">
        <v>58</v>
      </c>
      <c r="AN128" s="349">
        <v>41975</v>
      </c>
      <c r="AO128" s="158">
        <v>141</v>
      </c>
      <c r="AP128" s="158">
        <v>79</v>
      </c>
      <c r="AQ128" s="158">
        <v>62</v>
      </c>
      <c r="AR128" s="158">
        <v>56</v>
      </c>
      <c r="AS128" s="158">
        <v>35</v>
      </c>
      <c r="AT128" s="158">
        <v>12</v>
      </c>
      <c r="AU128" s="158">
        <v>8</v>
      </c>
      <c r="AV128" s="158">
        <v>16</v>
      </c>
      <c r="AW128" s="349">
        <v>409</v>
      </c>
      <c r="AX128" s="158">
        <v>141</v>
      </c>
      <c r="AY128" s="158">
        <v>79</v>
      </c>
      <c r="AZ128" s="158">
        <v>62</v>
      </c>
      <c r="BA128" s="158">
        <v>56</v>
      </c>
      <c r="BB128" s="158">
        <v>35</v>
      </c>
      <c r="BC128" s="158">
        <v>12</v>
      </c>
      <c r="BD128" s="158">
        <v>8</v>
      </c>
      <c r="BE128" s="158">
        <v>16</v>
      </c>
      <c r="BF128" s="158">
        <v>0</v>
      </c>
      <c r="BG128" s="349">
        <v>409</v>
      </c>
      <c r="BH128" s="158">
        <v>141</v>
      </c>
      <c r="BI128" s="158">
        <v>23451</v>
      </c>
      <c r="BJ128" s="158">
        <v>6998</v>
      </c>
      <c r="BK128" s="158">
        <v>5807</v>
      </c>
      <c r="BL128" s="158">
        <v>3013</v>
      </c>
      <c r="BM128" s="158">
        <v>1502</v>
      </c>
      <c r="BN128" s="158">
        <v>593</v>
      </c>
      <c r="BO128" s="158">
        <v>428</v>
      </c>
      <c r="BP128" s="158">
        <v>42</v>
      </c>
      <c r="BQ128" s="349">
        <v>41975</v>
      </c>
      <c r="BR128" s="158">
        <v>29</v>
      </c>
      <c r="BS128" s="158">
        <v>11077</v>
      </c>
      <c r="BT128" s="158">
        <v>2482</v>
      </c>
      <c r="BU128" s="158">
        <v>1473</v>
      </c>
      <c r="BV128" s="158">
        <v>597</v>
      </c>
      <c r="BW128" s="158">
        <v>219</v>
      </c>
      <c r="BX128" s="158">
        <v>65</v>
      </c>
      <c r="BY128" s="158">
        <v>44</v>
      </c>
      <c r="BZ128" s="158">
        <v>0</v>
      </c>
      <c r="CA128" s="349">
        <v>15986</v>
      </c>
      <c r="CB128" s="158">
        <v>17</v>
      </c>
      <c r="CC128" s="158">
        <v>273</v>
      </c>
      <c r="CD128" s="158">
        <v>88</v>
      </c>
      <c r="CE128" s="158">
        <v>74</v>
      </c>
      <c r="CF128" s="158">
        <v>39</v>
      </c>
      <c r="CG128" s="158">
        <v>17</v>
      </c>
      <c r="CH128" s="158">
        <v>7</v>
      </c>
      <c r="CI128" s="158">
        <v>4</v>
      </c>
      <c r="CJ128" s="158">
        <v>0</v>
      </c>
      <c r="CK128" s="349">
        <v>519</v>
      </c>
      <c r="CL128" s="158">
        <v>13</v>
      </c>
      <c r="CM128" s="158">
        <v>57</v>
      </c>
      <c r="CN128" s="158">
        <v>19</v>
      </c>
      <c r="CO128" s="158">
        <v>15</v>
      </c>
      <c r="CP128" s="158">
        <v>12</v>
      </c>
      <c r="CQ128" s="158">
        <v>3</v>
      </c>
      <c r="CR128" s="158">
        <v>7</v>
      </c>
      <c r="CS128" s="158">
        <v>16</v>
      </c>
      <c r="CT128" s="158">
        <v>0</v>
      </c>
      <c r="CU128" s="349">
        <v>142</v>
      </c>
      <c r="CV128" s="158">
        <v>189</v>
      </c>
      <c r="CW128" s="158">
        <v>77</v>
      </c>
      <c r="CX128" s="158">
        <v>36</v>
      </c>
      <c r="CY128" s="158">
        <v>18</v>
      </c>
      <c r="CZ128" s="158">
        <v>6</v>
      </c>
      <c r="DA128" s="158">
        <v>7</v>
      </c>
      <c r="DB128" s="158">
        <v>3</v>
      </c>
      <c r="DC128" s="158">
        <v>2</v>
      </c>
      <c r="DD128" s="349">
        <v>338</v>
      </c>
      <c r="DE128" s="158">
        <v>603</v>
      </c>
      <c r="DF128" s="158">
        <v>101</v>
      </c>
      <c r="DG128" s="158">
        <v>53</v>
      </c>
      <c r="DH128" s="158">
        <v>31</v>
      </c>
      <c r="DI128" s="158">
        <v>12</v>
      </c>
      <c r="DJ128" s="158">
        <v>3</v>
      </c>
      <c r="DK128" s="158">
        <v>1</v>
      </c>
      <c r="DL128" s="158">
        <v>1</v>
      </c>
      <c r="DM128" s="349">
        <v>805</v>
      </c>
      <c r="DN128" s="158">
        <v>33</v>
      </c>
      <c r="DO128" s="158">
        <v>4</v>
      </c>
      <c r="DP128" s="158">
        <v>5</v>
      </c>
      <c r="DQ128" s="158">
        <v>3</v>
      </c>
      <c r="DR128" s="158">
        <v>0</v>
      </c>
      <c r="DS128" s="158">
        <v>0</v>
      </c>
      <c r="DT128" s="158">
        <v>0</v>
      </c>
      <c r="DU128" s="158">
        <v>0</v>
      </c>
      <c r="DV128" s="349">
        <v>45</v>
      </c>
      <c r="DW128" s="158">
        <v>296</v>
      </c>
      <c r="DX128" s="158">
        <v>15</v>
      </c>
      <c r="DY128" s="158">
        <v>6</v>
      </c>
      <c r="DZ128" s="158">
        <v>4</v>
      </c>
      <c r="EA128" s="158">
        <v>1</v>
      </c>
      <c r="EB128" s="158">
        <v>1</v>
      </c>
      <c r="EC128" s="158">
        <v>1</v>
      </c>
      <c r="ED128" s="158">
        <v>0</v>
      </c>
      <c r="EE128" s="349">
        <v>324</v>
      </c>
      <c r="EF128" s="158">
        <v>932</v>
      </c>
      <c r="EG128" s="158">
        <v>120</v>
      </c>
      <c r="EH128" s="158">
        <v>64</v>
      </c>
      <c r="EI128" s="158">
        <v>38</v>
      </c>
      <c r="EJ128" s="158">
        <v>13</v>
      </c>
      <c r="EK128" s="158">
        <v>4</v>
      </c>
      <c r="EL128" s="158">
        <v>2</v>
      </c>
      <c r="EM128" s="158">
        <v>1</v>
      </c>
      <c r="EN128" s="349">
        <v>1174</v>
      </c>
      <c r="EO128" s="158">
        <v>661</v>
      </c>
      <c r="EP128" s="158">
        <v>78</v>
      </c>
      <c r="EQ128" s="158">
        <v>39</v>
      </c>
      <c r="ER128" s="158">
        <v>19</v>
      </c>
      <c r="ES128" s="158">
        <v>10</v>
      </c>
      <c r="ET128" s="158">
        <v>2</v>
      </c>
      <c r="EU128" s="158">
        <v>2</v>
      </c>
      <c r="EV128" s="158">
        <v>1</v>
      </c>
      <c r="EW128" s="349">
        <v>812</v>
      </c>
      <c r="EX128" s="158">
        <v>0</v>
      </c>
      <c r="EY128" s="158">
        <v>0</v>
      </c>
      <c r="EZ128" s="158">
        <v>0</v>
      </c>
      <c r="FA128" s="158">
        <v>0</v>
      </c>
      <c r="FB128" s="158">
        <v>0</v>
      </c>
      <c r="FC128" s="158">
        <v>0</v>
      </c>
      <c r="FD128" s="158">
        <v>0</v>
      </c>
      <c r="FE128" s="158">
        <v>0</v>
      </c>
      <c r="FF128" s="349">
        <v>0</v>
      </c>
      <c r="FG128" s="158">
        <v>55</v>
      </c>
      <c r="FH128" s="158">
        <v>13</v>
      </c>
      <c r="FI128" s="158">
        <v>11</v>
      </c>
      <c r="FJ128" s="158">
        <v>4</v>
      </c>
      <c r="FK128" s="158">
        <v>2</v>
      </c>
      <c r="FL128" s="158">
        <v>0</v>
      </c>
      <c r="FM128" s="158">
        <v>0</v>
      </c>
      <c r="FN128" s="158">
        <v>0</v>
      </c>
      <c r="FO128" s="349">
        <v>85</v>
      </c>
      <c r="FP128" s="158">
        <v>606</v>
      </c>
      <c r="FQ128" s="158">
        <v>65</v>
      </c>
      <c r="FR128" s="158">
        <v>28</v>
      </c>
      <c r="FS128" s="158">
        <v>15</v>
      </c>
      <c r="FT128" s="158">
        <v>8</v>
      </c>
      <c r="FU128" s="158">
        <v>2</v>
      </c>
      <c r="FV128" s="158">
        <v>2</v>
      </c>
      <c r="FW128" s="158">
        <v>1</v>
      </c>
      <c r="FX128" s="349">
        <v>727</v>
      </c>
      <c r="FY128" s="158">
        <v>82</v>
      </c>
      <c r="FZ128" s="158">
        <v>11715</v>
      </c>
      <c r="GA128" s="158">
        <v>4390</v>
      </c>
      <c r="GB128" s="158">
        <v>4234</v>
      </c>
      <c r="GC128" s="158">
        <v>2358</v>
      </c>
      <c r="GD128" s="158">
        <v>1262</v>
      </c>
      <c r="GE128" s="158">
        <v>513</v>
      </c>
      <c r="GF128" s="158">
        <v>363</v>
      </c>
      <c r="GG128" s="158">
        <v>42</v>
      </c>
      <c r="GH128" s="349">
        <v>24959</v>
      </c>
      <c r="GI128" s="158">
        <v>59</v>
      </c>
      <c r="GJ128" s="158">
        <v>11736</v>
      </c>
      <c r="GK128" s="158">
        <v>2608</v>
      </c>
      <c r="GL128" s="158">
        <v>1573</v>
      </c>
      <c r="GM128" s="158">
        <v>655</v>
      </c>
      <c r="GN128" s="158">
        <v>240</v>
      </c>
      <c r="GO128" s="158">
        <v>80</v>
      </c>
      <c r="GP128" s="158">
        <v>65</v>
      </c>
      <c r="GQ128" s="158">
        <v>0</v>
      </c>
      <c r="GR128" s="349">
        <v>17016</v>
      </c>
      <c r="GS128" s="158">
        <v>123</v>
      </c>
      <c r="GT128" s="158">
        <v>20700</v>
      </c>
      <c r="GU128" s="158">
        <v>6349.5</v>
      </c>
      <c r="GV128" s="158">
        <v>5410.75</v>
      </c>
      <c r="GW128" s="158">
        <v>2847</v>
      </c>
      <c r="GX128" s="158">
        <v>1442</v>
      </c>
      <c r="GY128" s="158">
        <v>572</v>
      </c>
      <c r="GZ128" s="158">
        <v>408.5</v>
      </c>
      <c r="HA128" s="158">
        <v>42</v>
      </c>
      <c r="HB128" s="349">
        <v>37894.75</v>
      </c>
      <c r="HC128" s="395">
        <v>0</v>
      </c>
      <c r="HD128" s="396">
        <v>0</v>
      </c>
      <c r="HE128" s="396">
        <v>0</v>
      </c>
      <c r="HF128" s="396">
        <v>0</v>
      </c>
      <c r="HG128" s="396">
        <v>0</v>
      </c>
      <c r="HH128" s="396">
        <v>0</v>
      </c>
      <c r="HI128" s="396">
        <v>0</v>
      </c>
      <c r="HJ128" s="396">
        <v>0</v>
      </c>
      <c r="HK128" s="396">
        <v>0</v>
      </c>
      <c r="HL128" s="397">
        <v>0</v>
      </c>
      <c r="HM128" s="219">
        <v>68.3</v>
      </c>
      <c r="HN128" s="219">
        <v>13800</v>
      </c>
      <c r="HO128" s="219">
        <v>4938.5</v>
      </c>
      <c r="HP128" s="219">
        <v>4809.6000000000004</v>
      </c>
      <c r="HQ128" s="219">
        <v>2847</v>
      </c>
      <c r="HR128" s="219">
        <v>1762.4</v>
      </c>
      <c r="HS128" s="219">
        <v>826.2</v>
      </c>
      <c r="HT128" s="219">
        <v>680.8</v>
      </c>
      <c r="HU128" s="219">
        <v>84</v>
      </c>
      <c r="HV128" s="219">
        <v>29816.799999999999</v>
      </c>
      <c r="HW128" s="457">
        <v>0</v>
      </c>
      <c r="HX128" s="219">
        <v>29816.799999999999</v>
      </c>
      <c r="HY128" s="395">
        <v>123</v>
      </c>
      <c r="HZ128" s="219">
        <v>20700</v>
      </c>
      <c r="IA128" s="219">
        <v>6349.5</v>
      </c>
      <c r="IB128" s="219">
        <v>5410.75</v>
      </c>
      <c r="IC128" s="219">
        <v>2847</v>
      </c>
      <c r="ID128" s="219">
        <v>1442</v>
      </c>
      <c r="IE128" s="219">
        <v>572</v>
      </c>
      <c r="IF128" s="219">
        <v>408.5</v>
      </c>
      <c r="IG128" s="219">
        <v>42</v>
      </c>
      <c r="IH128" s="219">
        <v>37894.75</v>
      </c>
      <c r="II128" s="395">
        <v>0</v>
      </c>
      <c r="IJ128" s="219">
        <v>0</v>
      </c>
      <c r="IK128" s="219">
        <v>0</v>
      </c>
      <c r="IL128" s="219">
        <v>0</v>
      </c>
      <c r="IM128" s="219">
        <v>0</v>
      </c>
      <c r="IN128" s="219">
        <v>0</v>
      </c>
      <c r="IO128" s="219">
        <v>0</v>
      </c>
      <c r="IP128" s="219">
        <v>0</v>
      </c>
      <c r="IQ128" s="219">
        <v>0</v>
      </c>
      <c r="IR128" s="219">
        <v>0</v>
      </c>
      <c r="IS128" s="395">
        <v>48.91</v>
      </c>
      <c r="IT128" s="219">
        <v>8208.23</v>
      </c>
      <c r="IU128" s="219">
        <v>1115.27</v>
      </c>
      <c r="IV128" s="219">
        <v>445.66</v>
      </c>
      <c r="IW128" s="219">
        <v>119.87</v>
      </c>
      <c r="IX128" s="219">
        <v>31.28</v>
      </c>
      <c r="IY128" s="219">
        <v>7.61</v>
      </c>
      <c r="IZ128" s="219">
        <v>3.57</v>
      </c>
      <c r="JA128" s="219">
        <v>0</v>
      </c>
      <c r="JB128" s="219">
        <v>9980.4</v>
      </c>
      <c r="JC128" s="395">
        <v>41.2</v>
      </c>
      <c r="JD128" s="219">
        <v>8327.7999999999993</v>
      </c>
      <c r="JE128" s="219">
        <v>4071.1</v>
      </c>
      <c r="JF128" s="219">
        <v>4413.3999999999996</v>
      </c>
      <c r="JG128" s="219">
        <v>2727.1</v>
      </c>
      <c r="JH128" s="219">
        <v>1724.2</v>
      </c>
      <c r="JI128" s="219">
        <v>815.2</v>
      </c>
      <c r="JJ128" s="219">
        <v>674.9</v>
      </c>
      <c r="JK128" s="219">
        <v>84</v>
      </c>
      <c r="JL128" s="219">
        <v>22878.9</v>
      </c>
      <c r="JM128" s="457">
        <v>0</v>
      </c>
      <c r="JN128" s="397">
        <v>22878.9</v>
      </c>
      <c r="JP128" s="460"/>
      <c r="JQ128" s="460"/>
      <c r="JR128" s="460"/>
      <c r="JS128" s="460"/>
      <c r="JT128" s="460"/>
      <c r="JU128" s="460"/>
      <c r="JV128" s="460"/>
      <c r="JW128" s="460"/>
      <c r="JX128" s="460"/>
      <c r="JY128" s="460"/>
      <c r="KA128" s="460"/>
      <c r="KB128" s="460"/>
    </row>
    <row r="129" spans="1:288" x14ac:dyDescent="0.2">
      <c r="A129" s="215" t="s">
        <v>530</v>
      </c>
      <c r="B129" s="216" t="s">
        <v>285</v>
      </c>
      <c r="C129" s="217" t="s">
        <v>286</v>
      </c>
      <c r="D129" s="218" t="s">
        <v>529</v>
      </c>
      <c r="E129" s="158">
        <v>14492</v>
      </c>
      <c r="F129" s="158">
        <v>12004</v>
      </c>
      <c r="G129" s="158">
        <v>7444</v>
      </c>
      <c r="H129" s="158">
        <v>5568</v>
      </c>
      <c r="I129" s="158">
        <v>2198</v>
      </c>
      <c r="J129" s="158">
        <v>789</v>
      </c>
      <c r="K129" s="158">
        <v>184</v>
      </c>
      <c r="L129" s="158">
        <v>45</v>
      </c>
      <c r="M129" s="349">
        <v>42724</v>
      </c>
      <c r="N129" s="158">
        <v>206</v>
      </c>
      <c r="O129" s="158">
        <v>100</v>
      </c>
      <c r="P129" s="158">
        <v>70</v>
      </c>
      <c r="Q129" s="158">
        <v>54</v>
      </c>
      <c r="R129" s="158">
        <v>12</v>
      </c>
      <c r="S129" s="158">
        <v>6</v>
      </c>
      <c r="T129" s="158">
        <v>3</v>
      </c>
      <c r="U129" s="158">
        <v>1</v>
      </c>
      <c r="V129" s="349">
        <v>452</v>
      </c>
      <c r="W129" s="158">
        <v>0</v>
      </c>
      <c r="X129" s="158">
        <v>0</v>
      </c>
      <c r="Y129" s="158">
        <v>0</v>
      </c>
      <c r="Z129" s="158">
        <v>0</v>
      </c>
      <c r="AA129" s="158">
        <v>0</v>
      </c>
      <c r="AB129" s="158">
        <v>0</v>
      </c>
      <c r="AC129" s="158">
        <v>0</v>
      </c>
      <c r="AD129" s="158">
        <v>0</v>
      </c>
      <c r="AE129" s="349">
        <v>0</v>
      </c>
      <c r="AF129" s="158">
        <v>14286</v>
      </c>
      <c r="AG129" s="158">
        <v>11904</v>
      </c>
      <c r="AH129" s="158">
        <v>7374</v>
      </c>
      <c r="AI129" s="158">
        <v>5514</v>
      </c>
      <c r="AJ129" s="158">
        <v>2186</v>
      </c>
      <c r="AK129" s="158">
        <v>783</v>
      </c>
      <c r="AL129" s="158">
        <v>181</v>
      </c>
      <c r="AM129" s="158">
        <v>44</v>
      </c>
      <c r="AN129" s="349">
        <v>42272</v>
      </c>
      <c r="AO129" s="158">
        <v>8</v>
      </c>
      <c r="AP129" s="158">
        <v>21</v>
      </c>
      <c r="AQ129" s="158">
        <v>29</v>
      </c>
      <c r="AR129" s="158">
        <v>24</v>
      </c>
      <c r="AS129" s="158">
        <v>8</v>
      </c>
      <c r="AT129" s="158">
        <v>6</v>
      </c>
      <c r="AU129" s="158">
        <v>3</v>
      </c>
      <c r="AV129" s="158">
        <v>19</v>
      </c>
      <c r="AW129" s="349">
        <v>118</v>
      </c>
      <c r="AX129" s="158">
        <v>8</v>
      </c>
      <c r="AY129" s="158">
        <v>21</v>
      </c>
      <c r="AZ129" s="158">
        <v>29</v>
      </c>
      <c r="BA129" s="158">
        <v>24</v>
      </c>
      <c r="BB129" s="158">
        <v>8</v>
      </c>
      <c r="BC129" s="158">
        <v>6</v>
      </c>
      <c r="BD129" s="158">
        <v>3</v>
      </c>
      <c r="BE129" s="158">
        <v>19</v>
      </c>
      <c r="BF129" s="158">
        <v>0</v>
      </c>
      <c r="BG129" s="349">
        <v>118</v>
      </c>
      <c r="BH129" s="158">
        <v>8</v>
      </c>
      <c r="BI129" s="158">
        <v>14299</v>
      </c>
      <c r="BJ129" s="158">
        <v>11912</v>
      </c>
      <c r="BK129" s="158">
        <v>7369</v>
      </c>
      <c r="BL129" s="158">
        <v>5498</v>
      </c>
      <c r="BM129" s="158">
        <v>2184</v>
      </c>
      <c r="BN129" s="158">
        <v>780</v>
      </c>
      <c r="BO129" s="158">
        <v>197</v>
      </c>
      <c r="BP129" s="158">
        <v>25</v>
      </c>
      <c r="BQ129" s="349">
        <v>42272</v>
      </c>
      <c r="BR129" s="158">
        <v>1</v>
      </c>
      <c r="BS129" s="158">
        <v>8066</v>
      </c>
      <c r="BT129" s="158">
        <v>4447</v>
      </c>
      <c r="BU129" s="158">
        <v>2059</v>
      </c>
      <c r="BV129" s="158">
        <v>1277</v>
      </c>
      <c r="BW129" s="158">
        <v>355</v>
      </c>
      <c r="BX129" s="158">
        <v>93</v>
      </c>
      <c r="BY129" s="158">
        <v>18</v>
      </c>
      <c r="BZ129" s="158">
        <v>0</v>
      </c>
      <c r="CA129" s="349">
        <v>16316</v>
      </c>
      <c r="CB129" s="158">
        <v>0</v>
      </c>
      <c r="CC129" s="158">
        <v>51</v>
      </c>
      <c r="CD129" s="158">
        <v>119</v>
      </c>
      <c r="CE129" s="158">
        <v>46</v>
      </c>
      <c r="CF129" s="158">
        <v>58</v>
      </c>
      <c r="CG129" s="158">
        <v>16</v>
      </c>
      <c r="CH129" s="158">
        <v>6</v>
      </c>
      <c r="CI129" s="158">
        <v>1</v>
      </c>
      <c r="CJ129" s="158">
        <v>0</v>
      </c>
      <c r="CK129" s="349">
        <v>297</v>
      </c>
      <c r="CL129" s="158">
        <v>0</v>
      </c>
      <c r="CM129" s="158">
        <v>2</v>
      </c>
      <c r="CN129" s="158">
        <v>2</v>
      </c>
      <c r="CO129" s="158">
        <v>6</v>
      </c>
      <c r="CP129" s="158">
        <v>14</v>
      </c>
      <c r="CQ129" s="158">
        <v>9</v>
      </c>
      <c r="CR129" s="158">
        <v>11</v>
      </c>
      <c r="CS129" s="158">
        <v>33</v>
      </c>
      <c r="CT129" s="158">
        <v>11</v>
      </c>
      <c r="CU129" s="349">
        <v>88</v>
      </c>
      <c r="CV129" s="158">
        <v>305</v>
      </c>
      <c r="CW129" s="158">
        <v>145</v>
      </c>
      <c r="CX129" s="158">
        <v>92</v>
      </c>
      <c r="CY129" s="158">
        <v>66</v>
      </c>
      <c r="CZ129" s="158">
        <v>19</v>
      </c>
      <c r="DA129" s="158">
        <v>9</v>
      </c>
      <c r="DB129" s="158">
        <v>1</v>
      </c>
      <c r="DC129" s="158">
        <v>0</v>
      </c>
      <c r="DD129" s="349">
        <v>637</v>
      </c>
      <c r="DE129" s="158">
        <v>609</v>
      </c>
      <c r="DF129" s="158">
        <v>239</v>
      </c>
      <c r="DG129" s="158">
        <v>98</v>
      </c>
      <c r="DH129" s="158">
        <v>57</v>
      </c>
      <c r="DI129" s="158">
        <v>18</v>
      </c>
      <c r="DJ129" s="158">
        <v>7</v>
      </c>
      <c r="DK129" s="158">
        <v>3</v>
      </c>
      <c r="DL129" s="158">
        <v>1</v>
      </c>
      <c r="DM129" s="349">
        <v>1032</v>
      </c>
      <c r="DN129" s="158">
        <v>97</v>
      </c>
      <c r="DO129" s="158">
        <v>43</v>
      </c>
      <c r="DP129" s="158">
        <v>19</v>
      </c>
      <c r="DQ129" s="158">
        <v>8</v>
      </c>
      <c r="DR129" s="158">
        <v>3</v>
      </c>
      <c r="DS129" s="158">
        <v>1</v>
      </c>
      <c r="DT129" s="158">
        <v>0</v>
      </c>
      <c r="DU129" s="158">
        <v>0</v>
      </c>
      <c r="DV129" s="349">
        <v>171</v>
      </c>
      <c r="DW129" s="158">
        <v>152</v>
      </c>
      <c r="DX129" s="158">
        <v>36</v>
      </c>
      <c r="DY129" s="158">
        <v>13</v>
      </c>
      <c r="DZ129" s="158">
        <v>9</v>
      </c>
      <c r="EA129" s="158">
        <v>0</v>
      </c>
      <c r="EB129" s="158">
        <v>0</v>
      </c>
      <c r="EC129" s="158">
        <v>0</v>
      </c>
      <c r="ED129" s="158">
        <v>2</v>
      </c>
      <c r="EE129" s="349">
        <v>212</v>
      </c>
      <c r="EF129" s="158">
        <v>858</v>
      </c>
      <c r="EG129" s="158">
        <v>318</v>
      </c>
      <c r="EH129" s="158">
        <v>130</v>
      </c>
      <c r="EI129" s="158">
        <v>74</v>
      </c>
      <c r="EJ129" s="158">
        <v>21</v>
      </c>
      <c r="EK129" s="158">
        <v>8</v>
      </c>
      <c r="EL129" s="158">
        <v>3</v>
      </c>
      <c r="EM129" s="158">
        <v>3</v>
      </c>
      <c r="EN129" s="349">
        <v>1415</v>
      </c>
      <c r="EO129" s="158">
        <v>432</v>
      </c>
      <c r="EP129" s="158">
        <v>112</v>
      </c>
      <c r="EQ129" s="158">
        <v>50</v>
      </c>
      <c r="ER129" s="158">
        <v>38</v>
      </c>
      <c r="ES129" s="158">
        <v>6</v>
      </c>
      <c r="ET129" s="158">
        <v>3</v>
      </c>
      <c r="EU129" s="158">
        <v>1</v>
      </c>
      <c r="EV129" s="158">
        <v>2</v>
      </c>
      <c r="EW129" s="349">
        <v>644</v>
      </c>
      <c r="EX129" s="158">
        <v>0</v>
      </c>
      <c r="EY129" s="158">
        <v>0</v>
      </c>
      <c r="EZ129" s="158">
        <v>0</v>
      </c>
      <c r="FA129" s="158">
        <v>0</v>
      </c>
      <c r="FB129" s="158">
        <v>0</v>
      </c>
      <c r="FC129" s="158">
        <v>0</v>
      </c>
      <c r="FD129" s="158">
        <v>0</v>
      </c>
      <c r="FE129" s="158">
        <v>0</v>
      </c>
      <c r="FF129" s="349">
        <v>0</v>
      </c>
      <c r="FG129" s="158">
        <v>28</v>
      </c>
      <c r="FH129" s="158">
        <v>16</v>
      </c>
      <c r="FI129" s="158">
        <v>6</v>
      </c>
      <c r="FJ129" s="158">
        <v>3</v>
      </c>
      <c r="FK129" s="158">
        <v>0</v>
      </c>
      <c r="FL129" s="158">
        <v>0</v>
      </c>
      <c r="FM129" s="158">
        <v>0</v>
      </c>
      <c r="FN129" s="158">
        <v>0</v>
      </c>
      <c r="FO129" s="349">
        <v>53</v>
      </c>
      <c r="FP129" s="158">
        <v>404</v>
      </c>
      <c r="FQ129" s="158">
        <v>96</v>
      </c>
      <c r="FR129" s="158">
        <v>44</v>
      </c>
      <c r="FS129" s="158">
        <v>35</v>
      </c>
      <c r="FT129" s="158">
        <v>6</v>
      </c>
      <c r="FU129" s="158">
        <v>3</v>
      </c>
      <c r="FV129" s="158">
        <v>1</v>
      </c>
      <c r="FW129" s="158">
        <v>2</v>
      </c>
      <c r="FX129" s="349">
        <v>591</v>
      </c>
      <c r="FY129" s="158">
        <v>7</v>
      </c>
      <c r="FZ129" s="158">
        <v>5927</v>
      </c>
      <c r="GA129" s="158">
        <v>7262</v>
      </c>
      <c r="GB129" s="158">
        <v>5224</v>
      </c>
      <c r="GC129" s="158">
        <v>4130</v>
      </c>
      <c r="GD129" s="158">
        <v>1801</v>
      </c>
      <c r="GE129" s="158">
        <v>669</v>
      </c>
      <c r="GF129" s="158">
        <v>145</v>
      </c>
      <c r="GG129" s="158">
        <v>12</v>
      </c>
      <c r="GH129" s="349">
        <v>25177</v>
      </c>
      <c r="GI129" s="158">
        <v>1</v>
      </c>
      <c r="GJ129" s="158">
        <v>8372</v>
      </c>
      <c r="GK129" s="158">
        <v>4650</v>
      </c>
      <c r="GL129" s="158">
        <v>2145</v>
      </c>
      <c r="GM129" s="158">
        <v>1368</v>
      </c>
      <c r="GN129" s="158">
        <v>383</v>
      </c>
      <c r="GO129" s="158">
        <v>111</v>
      </c>
      <c r="GP129" s="158">
        <v>52</v>
      </c>
      <c r="GQ129" s="158">
        <v>13</v>
      </c>
      <c r="GR129" s="349">
        <v>17095</v>
      </c>
      <c r="GS129" s="158">
        <v>7.75</v>
      </c>
      <c r="GT129" s="158">
        <v>12265.25</v>
      </c>
      <c r="GU129" s="158">
        <v>10753</v>
      </c>
      <c r="GV129" s="158">
        <v>6830.25</v>
      </c>
      <c r="GW129" s="158">
        <v>5154.75</v>
      </c>
      <c r="GX129" s="158">
        <v>2084.25</v>
      </c>
      <c r="GY129" s="158">
        <v>749.25</v>
      </c>
      <c r="GZ129" s="158">
        <v>175.75</v>
      </c>
      <c r="HA129" s="158">
        <v>20.5</v>
      </c>
      <c r="HB129" s="349">
        <v>38040.75</v>
      </c>
      <c r="HC129" s="395">
        <v>0</v>
      </c>
      <c r="HD129" s="396">
        <v>0.37</v>
      </c>
      <c r="HE129" s="396">
        <v>0</v>
      </c>
      <c r="HF129" s="396">
        <v>0</v>
      </c>
      <c r="HG129" s="396">
        <v>0</v>
      </c>
      <c r="HH129" s="396">
        <v>0</v>
      </c>
      <c r="HI129" s="396">
        <v>0</v>
      </c>
      <c r="HJ129" s="396">
        <v>0</v>
      </c>
      <c r="HK129" s="396">
        <v>0</v>
      </c>
      <c r="HL129" s="397">
        <v>0.37</v>
      </c>
      <c r="HM129" s="219">
        <v>4.3</v>
      </c>
      <c r="HN129" s="219">
        <v>8176.6</v>
      </c>
      <c r="HO129" s="219">
        <v>8363.4</v>
      </c>
      <c r="HP129" s="219">
        <v>6071.3</v>
      </c>
      <c r="HQ129" s="219">
        <v>5154.8</v>
      </c>
      <c r="HR129" s="219">
        <v>2547.4</v>
      </c>
      <c r="HS129" s="219">
        <v>1082.3</v>
      </c>
      <c r="HT129" s="219">
        <v>292.89999999999998</v>
      </c>
      <c r="HU129" s="219">
        <v>41</v>
      </c>
      <c r="HV129" s="219">
        <v>31734</v>
      </c>
      <c r="HW129" s="457">
        <v>0</v>
      </c>
      <c r="HX129" s="219">
        <v>31734</v>
      </c>
      <c r="HY129" s="395">
        <v>7.75</v>
      </c>
      <c r="HZ129" s="219">
        <v>12265.25</v>
      </c>
      <c r="IA129" s="219">
        <v>10753</v>
      </c>
      <c r="IB129" s="219">
        <v>6830.25</v>
      </c>
      <c r="IC129" s="219">
        <v>5154.75</v>
      </c>
      <c r="ID129" s="219">
        <v>2084.25</v>
      </c>
      <c r="IE129" s="219">
        <v>749.25</v>
      </c>
      <c r="IF129" s="219">
        <v>175.75</v>
      </c>
      <c r="IG129" s="219">
        <v>20.5</v>
      </c>
      <c r="IH129" s="219">
        <v>38040.75</v>
      </c>
      <c r="II129" s="395">
        <v>0</v>
      </c>
      <c r="IJ129" s="219">
        <v>0.37</v>
      </c>
      <c r="IK129" s="219">
        <v>0</v>
      </c>
      <c r="IL129" s="219">
        <v>0</v>
      </c>
      <c r="IM129" s="219">
        <v>0</v>
      </c>
      <c r="IN129" s="219">
        <v>0</v>
      </c>
      <c r="IO129" s="219">
        <v>0</v>
      </c>
      <c r="IP129" s="219">
        <v>0</v>
      </c>
      <c r="IQ129" s="219">
        <v>0</v>
      </c>
      <c r="IR129" s="219">
        <v>0.37</v>
      </c>
      <c r="IS129" s="395">
        <v>0</v>
      </c>
      <c r="IT129" s="219">
        <v>4544.25</v>
      </c>
      <c r="IU129" s="219">
        <v>2710.59</v>
      </c>
      <c r="IV129" s="219">
        <v>895.7</v>
      </c>
      <c r="IW129" s="219">
        <v>381.38</v>
      </c>
      <c r="IX129" s="219">
        <v>79.7</v>
      </c>
      <c r="IY129" s="219">
        <v>16.350000000000001</v>
      </c>
      <c r="IZ129" s="219">
        <v>0</v>
      </c>
      <c r="JA129" s="219">
        <v>0</v>
      </c>
      <c r="JB129" s="219">
        <v>8627.9699999999993</v>
      </c>
      <c r="JC129" s="395">
        <v>4.3</v>
      </c>
      <c r="JD129" s="219">
        <v>5147.1000000000004</v>
      </c>
      <c r="JE129" s="219">
        <v>6255.2</v>
      </c>
      <c r="JF129" s="219">
        <v>5275.2</v>
      </c>
      <c r="JG129" s="219">
        <v>4773.3999999999996</v>
      </c>
      <c r="JH129" s="219">
        <v>2450</v>
      </c>
      <c r="JI129" s="219">
        <v>1058.5999999999999</v>
      </c>
      <c r="JJ129" s="219">
        <v>292.89999999999998</v>
      </c>
      <c r="JK129" s="219">
        <v>41</v>
      </c>
      <c r="JL129" s="219">
        <v>25297.7</v>
      </c>
      <c r="JM129" s="457">
        <v>0</v>
      </c>
      <c r="JN129" s="397">
        <v>25297.7</v>
      </c>
      <c r="JP129" s="460"/>
      <c r="JQ129" s="460"/>
      <c r="JR129" s="460"/>
      <c r="JS129" s="460"/>
      <c r="JT129" s="460"/>
      <c r="JU129" s="460"/>
      <c r="JV129" s="460"/>
      <c r="JW129" s="460"/>
      <c r="JX129" s="460"/>
      <c r="JY129" s="460"/>
      <c r="KA129" s="460"/>
      <c r="KB129" s="460"/>
    </row>
    <row r="130" spans="1:288" x14ac:dyDescent="0.2">
      <c r="A130" s="215" t="s">
        <v>532</v>
      </c>
      <c r="B130" s="216" t="s">
        <v>285</v>
      </c>
      <c r="C130" s="217" t="s">
        <v>286</v>
      </c>
      <c r="D130" s="218" t="s">
        <v>531</v>
      </c>
      <c r="E130" s="158">
        <v>8280</v>
      </c>
      <c r="F130" s="158">
        <v>14042</v>
      </c>
      <c r="G130" s="158">
        <v>12362</v>
      </c>
      <c r="H130" s="158">
        <v>9746</v>
      </c>
      <c r="I130" s="158">
        <v>5479</v>
      </c>
      <c r="J130" s="158">
        <v>2397</v>
      </c>
      <c r="K130" s="158">
        <v>935</v>
      </c>
      <c r="L130" s="158">
        <v>40</v>
      </c>
      <c r="M130" s="349">
        <v>53281</v>
      </c>
      <c r="N130" s="158">
        <v>110</v>
      </c>
      <c r="O130" s="158">
        <v>129</v>
      </c>
      <c r="P130" s="158">
        <v>129</v>
      </c>
      <c r="Q130" s="158">
        <v>88</v>
      </c>
      <c r="R130" s="158">
        <v>45</v>
      </c>
      <c r="S130" s="158">
        <v>18</v>
      </c>
      <c r="T130" s="158">
        <v>9</v>
      </c>
      <c r="U130" s="158">
        <v>0</v>
      </c>
      <c r="V130" s="349">
        <v>528</v>
      </c>
      <c r="W130" s="158">
        <v>0</v>
      </c>
      <c r="X130" s="158">
        <v>0</v>
      </c>
      <c r="Y130" s="158">
        <v>0</v>
      </c>
      <c r="Z130" s="158">
        <v>0</v>
      </c>
      <c r="AA130" s="158">
        <v>0</v>
      </c>
      <c r="AB130" s="158">
        <v>0</v>
      </c>
      <c r="AC130" s="158">
        <v>0</v>
      </c>
      <c r="AD130" s="158">
        <v>0</v>
      </c>
      <c r="AE130" s="349">
        <v>0</v>
      </c>
      <c r="AF130" s="158">
        <v>8170</v>
      </c>
      <c r="AG130" s="158">
        <v>13913</v>
      </c>
      <c r="AH130" s="158">
        <v>12233</v>
      </c>
      <c r="AI130" s="158">
        <v>9658</v>
      </c>
      <c r="AJ130" s="158">
        <v>5434</v>
      </c>
      <c r="AK130" s="158">
        <v>2379</v>
      </c>
      <c r="AL130" s="158">
        <v>926</v>
      </c>
      <c r="AM130" s="158">
        <v>40</v>
      </c>
      <c r="AN130" s="349">
        <v>52753</v>
      </c>
      <c r="AO130" s="158">
        <v>13</v>
      </c>
      <c r="AP130" s="158">
        <v>74</v>
      </c>
      <c r="AQ130" s="158">
        <v>79</v>
      </c>
      <c r="AR130" s="158">
        <v>113</v>
      </c>
      <c r="AS130" s="158">
        <v>69</v>
      </c>
      <c r="AT130" s="158">
        <v>32</v>
      </c>
      <c r="AU130" s="158">
        <v>26</v>
      </c>
      <c r="AV130" s="158">
        <v>11</v>
      </c>
      <c r="AW130" s="349">
        <v>417</v>
      </c>
      <c r="AX130" s="158">
        <v>13</v>
      </c>
      <c r="AY130" s="158">
        <v>74</v>
      </c>
      <c r="AZ130" s="158">
        <v>79</v>
      </c>
      <c r="BA130" s="158">
        <v>113</v>
      </c>
      <c r="BB130" s="158">
        <v>69</v>
      </c>
      <c r="BC130" s="158">
        <v>32</v>
      </c>
      <c r="BD130" s="158">
        <v>26</v>
      </c>
      <c r="BE130" s="158">
        <v>11</v>
      </c>
      <c r="BF130" s="158">
        <v>0</v>
      </c>
      <c r="BG130" s="349">
        <v>417</v>
      </c>
      <c r="BH130" s="158">
        <v>13</v>
      </c>
      <c r="BI130" s="158">
        <v>8231</v>
      </c>
      <c r="BJ130" s="158">
        <v>13918</v>
      </c>
      <c r="BK130" s="158">
        <v>12267</v>
      </c>
      <c r="BL130" s="158">
        <v>9614</v>
      </c>
      <c r="BM130" s="158">
        <v>5397</v>
      </c>
      <c r="BN130" s="158">
        <v>2373</v>
      </c>
      <c r="BO130" s="158">
        <v>911</v>
      </c>
      <c r="BP130" s="158">
        <v>29</v>
      </c>
      <c r="BQ130" s="349">
        <v>52753</v>
      </c>
      <c r="BR130" s="158">
        <v>6</v>
      </c>
      <c r="BS130" s="158">
        <v>4898</v>
      </c>
      <c r="BT130" s="158">
        <v>4904</v>
      </c>
      <c r="BU130" s="158">
        <v>3592</v>
      </c>
      <c r="BV130" s="158">
        <v>2523</v>
      </c>
      <c r="BW130" s="158">
        <v>1114</v>
      </c>
      <c r="BX130" s="158">
        <v>399</v>
      </c>
      <c r="BY130" s="158">
        <v>133</v>
      </c>
      <c r="BZ130" s="158">
        <v>1</v>
      </c>
      <c r="CA130" s="349">
        <v>17570</v>
      </c>
      <c r="CB130" s="158">
        <v>0</v>
      </c>
      <c r="CC130" s="158">
        <v>43</v>
      </c>
      <c r="CD130" s="158">
        <v>103</v>
      </c>
      <c r="CE130" s="158">
        <v>88</v>
      </c>
      <c r="CF130" s="158">
        <v>79</v>
      </c>
      <c r="CG130" s="158">
        <v>41</v>
      </c>
      <c r="CH130" s="158">
        <v>15</v>
      </c>
      <c r="CI130" s="158">
        <v>6</v>
      </c>
      <c r="CJ130" s="158">
        <v>0</v>
      </c>
      <c r="CK130" s="349">
        <v>375</v>
      </c>
      <c r="CL130" s="158">
        <v>0</v>
      </c>
      <c r="CM130" s="158">
        <v>2</v>
      </c>
      <c r="CN130" s="158">
        <v>4</v>
      </c>
      <c r="CO130" s="158">
        <v>9</v>
      </c>
      <c r="CP130" s="158">
        <v>6</v>
      </c>
      <c r="CQ130" s="158">
        <v>14</v>
      </c>
      <c r="CR130" s="158">
        <v>18</v>
      </c>
      <c r="CS130" s="158">
        <v>16</v>
      </c>
      <c r="CT130" s="158">
        <v>8</v>
      </c>
      <c r="CU130" s="349">
        <v>77</v>
      </c>
      <c r="CV130" s="158">
        <v>74</v>
      </c>
      <c r="CW130" s="158">
        <v>74</v>
      </c>
      <c r="CX130" s="158">
        <v>122</v>
      </c>
      <c r="CY130" s="158">
        <v>77</v>
      </c>
      <c r="CZ130" s="158">
        <v>56</v>
      </c>
      <c r="DA130" s="158">
        <v>27</v>
      </c>
      <c r="DB130" s="158">
        <v>21</v>
      </c>
      <c r="DC130" s="158">
        <v>0</v>
      </c>
      <c r="DD130" s="349">
        <v>451</v>
      </c>
      <c r="DE130" s="158">
        <v>179</v>
      </c>
      <c r="DF130" s="158">
        <v>153</v>
      </c>
      <c r="DG130" s="158">
        <v>98</v>
      </c>
      <c r="DH130" s="158">
        <v>73</v>
      </c>
      <c r="DI130" s="158">
        <v>35</v>
      </c>
      <c r="DJ130" s="158">
        <v>16</v>
      </c>
      <c r="DK130" s="158">
        <v>3</v>
      </c>
      <c r="DL130" s="158">
        <v>0</v>
      </c>
      <c r="DM130" s="349">
        <v>557</v>
      </c>
      <c r="DN130" s="158">
        <v>0</v>
      </c>
      <c r="DO130" s="158">
        <v>0</v>
      </c>
      <c r="DP130" s="158">
        <v>0</v>
      </c>
      <c r="DQ130" s="158">
        <v>0</v>
      </c>
      <c r="DR130" s="158">
        <v>0</v>
      </c>
      <c r="DS130" s="158">
        <v>0</v>
      </c>
      <c r="DT130" s="158">
        <v>0</v>
      </c>
      <c r="DU130" s="158">
        <v>0</v>
      </c>
      <c r="DV130" s="349">
        <v>0</v>
      </c>
      <c r="DW130" s="158">
        <v>27</v>
      </c>
      <c r="DX130" s="158">
        <v>18</v>
      </c>
      <c r="DY130" s="158">
        <v>8</v>
      </c>
      <c r="DZ130" s="158">
        <v>10</v>
      </c>
      <c r="EA130" s="158">
        <v>7</v>
      </c>
      <c r="EB130" s="158">
        <v>2</v>
      </c>
      <c r="EC130" s="158">
        <v>1</v>
      </c>
      <c r="ED130" s="158">
        <v>0</v>
      </c>
      <c r="EE130" s="349">
        <v>73</v>
      </c>
      <c r="EF130" s="158">
        <v>206</v>
      </c>
      <c r="EG130" s="158">
        <v>171</v>
      </c>
      <c r="EH130" s="158">
        <v>106</v>
      </c>
      <c r="EI130" s="158">
        <v>83</v>
      </c>
      <c r="EJ130" s="158">
        <v>42</v>
      </c>
      <c r="EK130" s="158">
        <v>18</v>
      </c>
      <c r="EL130" s="158">
        <v>4</v>
      </c>
      <c r="EM130" s="158">
        <v>0</v>
      </c>
      <c r="EN130" s="349">
        <v>630</v>
      </c>
      <c r="EO130" s="158">
        <v>105</v>
      </c>
      <c r="EP130" s="158">
        <v>60</v>
      </c>
      <c r="EQ130" s="158">
        <v>32</v>
      </c>
      <c r="ER130" s="158">
        <v>38</v>
      </c>
      <c r="ES130" s="158">
        <v>26</v>
      </c>
      <c r="ET130" s="158">
        <v>10</v>
      </c>
      <c r="EU130" s="158">
        <v>2</v>
      </c>
      <c r="EV130" s="158">
        <v>0</v>
      </c>
      <c r="EW130" s="349">
        <v>273</v>
      </c>
      <c r="EX130" s="158">
        <v>0</v>
      </c>
      <c r="EY130" s="158">
        <v>2</v>
      </c>
      <c r="EZ130" s="158">
        <v>3</v>
      </c>
      <c r="FA130" s="158">
        <v>1</v>
      </c>
      <c r="FB130" s="158">
        <v>0</v>
      </c>
      <c r="FC130" s="158">
        <v>0</v>
      </c>
      <c r="FD130" s="158">
        <v>0</v>
      </c>
      <c r="FE130" s="158">
        <v>0</v>
      </c>
      <c r="FF130" s="349">
        <v>6</v>
      </c>
      <c r="FG130" s="158">
        <v>0</v>
      </c>
      <c r="FH130" s="158">
        <v>1</v>
      </c>
      <c r="FI130" s="158">
        <v>2</v>
      </c>
      <c r="FJ130" s="158">
        <v>0</v>
      </c>
      <c r="FK130" s="158">
        <v>1</v>
      </c>
      <c r="FL130" s="158">
        <v>0</v>
      </c>
      <c r="FM130" s="158">
        <v>1</v>
      </c>
      <c r="FN130" s="158">
        <v>0</v>
      </c>
      <c r="FO130" s="349">
        <v>5</v>
      </c>
      <c r="FP130" s="158">
        <v>105</v>
      </c>
      <c r="FQ130" s="158">
        <v>57</v>
      </c>
      <c r="FR130" s="158">
        <v>27</v>
      </c>
      <c r="FS130" s="158">
        <v>37</v>
      </c>
      <c r="FT130" s="158">
        <v>25</v>
      </c>
      <c r="FU130" s="158">
        <v>10</v>
      </c>
      <c r="FV130" s="158">
        <v>1</v>
      </c>
      <c r="FW130" s="158">
        <v>0</v>
      </c>
      <c r="FX130" s="349">
        <v>262</v>
      </c>
      <c r="FY130" s="158">
        <v>7</v>
      </c>
      <c r="FZ130" s="158">
        <v>3229</v>
      </c>
      <c r="GA130" s="158">
        <v>8871</v>
      </c>
      <c r="GB130" s="158">
        <v>8542</v>
      </c>
      <c r="GC130" s="158">
        <v>6995</v>
      </c>
      <c r="GD130" s="158">
        <v>4221</v>
      </c>
      <c r="GE130" s="158">
        <v>1939</v>
      </c>
      <c r="GF130" s="158">
        <v>755</v>
      </c>
      <c r="GG130" s="158">
        <v>20</v>
      </c>
      <c r="GH130" s="349">
        <v>34579</v>
      </c>
      <c r="GI130" s="158">
        <v>6</v>
      </c>
      <c r="GJ130" s="158">
        <v>5002</v>
      </c>
      <c r="GK130" s="158">
        <v>5047</v>
      </c>
      <c r="GL130" s="158">
        <v>3725</v>
      </c>
      <c r="GM130" s="158">
        <v>2619</v>
      </c>
      <c r="GN130" s="158">
        <v>1176</v>
      </c>
      <c r="GO130" s="158">
        <v>434</v>
      </c>
      <c r="GP130" s="158">
        <v>156</v>
      </c>
      <c r="GQ130" s="158">
        <v>9</v>
      </c>
      <c r="GR130" s="349">
        <v>18174</v>
      </c>
      <c r="GS130" s="158">
        <v>11.5</v>
      </c>
      <c r="GT130" s="158">
        <v>6992.25</v>
      </c>
      <c r="GU130" s="158">
        <v>12664.25</v>
      </c>
      <c r="GV130" s="158">
        <v>11332.5</v>
      </c>
      <c r="GW130" s="158">
        <v>8965</v>
      </c>
      <c r="GX130" s="158">
        <v>5104.75</v>
      </c>
      <c r="GY130" s="158">
        <v>2261.5</v>
      </c>
      <c r="GZ130" s="158">
        <v>868.75</v>
      </c>
      <c r="HA130" s="158">
        <v>24.75</v>
      </c>
      <c r="HB130" s="349">
        <v>48225.25</v>
      </c>
      <c r="HC130" s="395">
        <v>1.5</v>
      </c>
      <c r="HD130" s="396">
        <v>0</v>
      </c>
      <c r="HE130" s="396">
        <v>0</v>
      </c>
      <c r="HF130" s="396">
        <v>0</v>
      </c>
      <c r="HG130" s="396">
        <v>0</v>
      </c>
      <c r="HH130" s="396">
        <v>0</v>
      </c>
      <c r="HI130" s="396">
        <v>0</v>
      </c>
      <c r="HJ130" s="396">
        <v>0</v>
      </c>
      <c r="HK130" s="396">
        <v>0</v>
      </c>
      <c r="HL130" s="397">
        <v>1.5</v>
      </c>
      <c r="HM130" s="219">
        <v>5.6</v>
      </c>
      <c r="HN130" s="219">
        <v>4661.5</v>
      </c>
      <c r="HO130" s="219">
        <v>9850</v>
      </c>
      <c r="HP130" s="219">
        <v>10073.299999999999</v>
      </c>
      <c r="HQ130" s="219">
        <v>8965</v>
      </c>
      <c r="HR130" s="219">
        <v>6239.1</v>
      </c>
      <c r="HS130" s="219">
        <v>3266.6</v>
      </c>
      <c r="HT130" s="219">
        <v>1447.9</v>
      </c>
      <c r="HU130" s="219">
        <v>49.5</v>
      </c>
      <c r="HV130" s="219">
        <v>44558.5</v>
      </c>
      <c r="HW130" s="457">
        <v>41.1</v>
      </c>
      <c r="HX130" s="219">
        <v>44599.6</v>
      </c>
      <c r="HY130" s="395">
        <v>11.5</v>
      </c>
      <c r="HZ130" s="219">
        <v>6992.25</v>
      </c>
      <c r="IA130" s="219">
        <v>12664.25</v>
      </c>
      <c r="IB130" s="219">
        <v>11332.5</v>
      </c>
      <c r="IC130" s="219">
        <v>8965</v>
      </c>
      <c r="ID130" s="219">
        <v>5104.75</v>
      </c>
      <c r="IE130" s="219">
        <v>2261.5</v>
      </c>
      <c r="IF130" s="219">
        <v>868.75</v>
      </c>
      <c r="IG130" s="219">
        <v>24.75</v>
      </c>
      <c r="IH130" s="219">
        <v>48225.25</v>
      </c>
      <c r="II130" s="395">
        <v>1.5</v>
      </c>
      <c r="IJ130" s="219">
        <v>0</v>
      </c>
      <c r="IK130" s="219">
        <v>0</v>
      </c>
      <c r="IL130" s="219">
        <v>0</v>
      </c>
      <c r="IM130" s="219">
        <v>0</v>
      </c>
      <c r="IN130" s="219">
        <v>0</v>
      </c>
      <c r="IO130" s="219">
        <v>0</v>
      </c>
      <c r="IP130" s="219">
        <v>0</v>
      </c>
      <c r="IQ130" s="219">
        <v>0</v>
      </c>
      <c r="IR130" s="219">
        <v>1.5</v>
      </c>
      <c r="IS130" s="395">
        <v>4.3499999999999996</v>
      </c>
      <c r="IT130" s="219">
        <v>2750.06</v>
      </c>
      <c r="IU130" s="219">
        <v>2669.66</v>
      </c>
      <c r="IV130" s="219">
        <v>1298.1300000000001</v>
      </c>
      <c r="IW130" s="219">
        <v>486.94</v>
      </c>
      <c r="IX130" s="219">
        <v>110.36</v>
      </c>
      <c r="IY130" s="219">
        <v>23.59</v>
      </c>
      <c r="IZ130" s="219">
        <v>5.16</v>
      </c>
      <c r="JA130" s="219">
        <v>0</v>
      </c>
      <c r="JB130" s="219">
        <v>7348.25</v>
      </c>
      <c r="JC130" s="395">
        <v>3.1</v>
      </c>
      <c r="JD130" s="219">
        <v>2828.1</v>
      </c>
      <c r="JE130" s="219">
        <v>7773.6</v>
      </c>
      <c r="JF130" s="219">
        <v>8919.4</v>
      </c>
      <c r="JG130" s="219">
        <v>8478.1</v>
      </c>
      <c r="JH130" s="219">
        <v>6104.3</v>
      </c>
      <c r="JI130" s="219">
        <v>3232.5</v>
      </c>
      <c r="JJ130" s="219">
        <v>1439.3</v>
      </c>
      <c r="JK130" s="219">
        <v>49.5</v>
      </c>
      <c r="JL130" s="219">
        <v>38827.9</v>
      </c>
      <c r="JM130" s="457">
        <v>41.1</v>
      </c>
      <c r="JN130" s="397">
        <v>38869</v>
      </c>
      <c r="JP130" s="460"/>
      <c r="JQ130" s="460"/>
      <c r="JR130" s="460"/>
      <c r="JS130" s="460"/>
      <c r="JT130" s="460"/>
      <c r="JU130" s="460"/>
      <c r="JV130" s="460"/>
      <c r="JW130" s="460"/>
      <c r="JX130" s="460"/>
      <c r="JY130" s="460"/>
      <c r="KA130" s="460"/>
      <c r="KB130" s="460"/>
    </row>
    <row r="131" spans="1:288" x14ac:dyDescent="0.2">
      <c r="A131" s="215" t="s">
        <v>534</v>
      </c>
      <c r="B131" s="216" t="s">
        <v>289</v>
      </c>
      <c r="C131" s="217" t="s">
        <v>109</v>
      </c>
      <c r="D131" s="218" t="s">
        <v>533</v>
      </c>
      <c r="E131" s="158">
        <v>5113</v>
      </c>
      <c r="F131" s="158">
        <v>10593</v>
      </c>
      <c r="G131" s="158">
        <v>26415</v>
      </c>
      <c r="H131" s="158">
        <v>35226</v>
      </c>
      <c r="I131" s="158">
        <v>15022</v>
      </c>
      <c r="J131" s="158">
        <v>6298</v>
      </c>
      <c r="K131" s="158">
        <v>3027</v>
      </c>
      <c r="L131" s="158">
        <v>301</v>
      </c>
      <c r="M131" s="349">
        <v>101995</v>
      </c>
      <c r="N131" s="158">
        <v>86</v>
      </c>
      <c r="O131" s="158">
        <v>139</v>
      </c>
      <c r="P131" s="158">
        <v>256</v>
      </c>
      <c r="Q131" s="158">
        <v>297</v>
      </c>
      <c r="R131" s="158">
        <v>153</v>
      </c>
      <c r="S131" s="158">
        <v>38</v>
      </c>
      <c r="T131" s="158">
        <v>18</v>
      </c>
      <c r="U131" s="158">
        <v>2</v>
      </c>
      <c r="V131" s="349">
        <v>989</v>
      </c>
      <c r="W131" s="158">
        <v>0</v>
      </c>
      <c r="X131" s="158">
        <v>0</v>
      </c>
      <c r="Y131" s="158">
        <v>0</v>
      </c>
      <c r="Z131" s="158">
        <v>0</v>
      </c>
      <c r="AA131" s="158">
        <v>0</v>
      </c>
      <c r="AB131" s="158">
        <v>0</v>
      </c>
      <c r="AC131" s="158">
        <v>0</v>
      </c>
      <c r="AD131" s="158">
        <v>0</v>
      </c>
      <c r="AE131" s="349">
        <v>0</v>
      </c>
      <c r="AF131" s="158">
        <v>5027</v>
      </c>
      <c r="AG131" s="158">
        <v>10454</v>
      </c>
      <c r="AH131" s="158">
        <v>26159</v>
      </c>
      <c r="AI131" s="158">
        <v>34929</v>
      </c>
      <c r="AJ131" s="158">
        <v>14869</v>
      </c>
      <c r="AK131" s="158">
        <v>6260</v>
      </c>
      <c r="AL131" s="158">
        <v>3009</v>
      </c>
      <c r="AM131" s="158">
        <v>299</v>
      </c>
      <c r="AN131" s="349">
        <v>101006</v>
      </c>
      <c r="AO131" s="158">
        <v>5</v>
      </c>
      <c r="AP131" s="158">
        <v>23</v>
      </c>
      <c r="AQ131" s="158">
        <v>90</v>
      </c>
      <c r="AR131" s="158">
        <v>212</v>
      </c>
      <c r="AS131" s="158">
        <v>116</v>
      </c>
      <c r="AT131" s="158">
        <v>56</v>
      </c>
      <c r="AU131" s="158">
        <v>40</v>
      </c>
      <c r="AV131" s="158">
        <v>15</v>
      </c>
      <c r="AW131" s="349">
        <v>557</v>
      </c>
      <c r="AX131" s="158">
        <v>5</v>
      </c>
      <c r="AY131" s="158">
        <v>23</v>
      </c>
      <c r="AZ131" s="158">
        <v>90</v>
      </c>
      <c r="BA131" s="158">
        <v>212</v>
      </c>
      <c r="BB131" s="158">
        <v>116</v>
      </c>
      <c r="BC131" s="158">
        <v>56</v>
      </c>
      <c r="BD131" s="158">
        <v>40</v>
      </c>
      <c r="BE131" s="158">
        <v>15</v>
      </c>
      <c r="BF131" s="158">
        <v>0</v>
      </c>
      <c r="BG131" s="349">
        <v>557</v>
      </c>
      <c r="BH131" s="158">
        <v>5</v>
      </c>
      <c r="BI131" s="158">
        <v>5045</v>
      </c>
      <c r="BJ131" s="158">
        <v>10521</v>
      </c>
      <c r="BK131" s="158">
        <v>26281</v>
      </c>
      <c r="BL131" s="158">
        <v>34833</v>
      </c>
      <c r="BM131" s="158">
        <v>14809</v>
      </c>
      <c r="BN131" s="158">
        <v>6244</v>
      </c>
      <c r="BO131" s="158">
        <v>2984</v>
      </c>
      <c r="BP131" s="158">
        <v>284</v>
      </c>
      <c r="BQ131" s="349">
        <v>101006</v>
      </c>
      <c r="BR131" s="158">
        <v>4</v>
      </c>
      <c r="BS131" s="158">
        <v>2839</v>
      </c>
      <c r="BT131" s="158">
        <v>5973</v>
      </c>
      <c r="BU131" s="158">
        <v>9242</v>
      </c>
      <c r="BV131" s="158">
        <v>8848</v>
      </c>
      <c r="BW131" s="158">
        <v>3149</v>
      </c>
      <c r="BX131" s="158">
        <v>970</v>
      </c>
      <c r="BY131" s="158">
        <v>350</v>
      </c>
      <c r="BZ131" s="158">
        <v>19</v>
      </c>
      <c r="CA131" s="349">
        <v>31394</v>
      </c>
      <c r="CB131" s="158">
        <v>0</v>
      </c>
      <c r="CC131" s="158">
        <v>29</v>
      </c>
      <c r="CD131" s="158">
        <v>82</v>
      </c>
      <c r="CE131" s="158">
        <v>223</v>
      </c>
      <c r="CF131" s="158">
        <v>280</v>
      </c>
      <c r="CG131" s="158">
        <v>125</v>
      </c>
      <c r="CH131" s="158">
        <v>32</v>
      </c>
      <c r="CI131" s="158">
        <v>20</v>
      </c>
      <c r="CJ131" s="158">
        <v>1</v>
      </c>
      <c r="CK131" s="349">
        <v>792</v>
      </c>
      <c r="CL131" s="158">
        <v>0</v>
      </c>
      <c r="CM131" s="158">
        <v>3</v>
      </c>
      <c r="CN131" s="158">
        <v>1</v>
      </c>
      <c r="CO131" s="158">
        <v>6</v>
      </c>
      <c r="CP131" s="158">
        <v>9</v>
      </c>
      <c r="CQ131" s="158">
        <v>10</v>
      </c>
      <c r="CR131" s="158">
        <v>14</v>
      </c>
      <c r="CS131" s="158">
        <v>24</v>
      </c>
      <c r="CT131" s="158">
        <v>14</v>
      </c>
      <c r="CU131" s="349">
        <v>81</v>
      </c>
      <c r="CV131" s="158">
        <v>25</v>
      </c>
      <c r="CW131" s="158">
        <v>28</v>
      </c>
      <c r="CX131" s="158">
        <v>33</v>
      </c>
      <c r="CY131" s="158">
        <v>77</v>
      </c>
      <c r="CZ131" s="158">
        <v>23</v>
      </c>
      <c r="DA131" s="158">
        <v>11</v>
      </c>
      <c r="DB131" s="158">
        <v>2</v>
      </c>
      <c r="DC131" s="158">
        <v>2</v>
      </c>
      <c r="DD131" s="349">
        <v>201</v>
      </c>
      <c r="DE131" s="158">
        <v>257</v>
      </c>
      <c r="DF131" s="158">
        <v>187</v>
      </c>
      <c r="DG131" s="158">
        <v>158</v>
      </c>
      <c r="DH131" s="158">
        <v>155</v>
      </c>
      <c r="DI131" s="158">
        <v>51</v>
      </c>
      <c r="DJ131" s="158">
        <v>17</v>
      </c>
      <c r="DK131" s="158">
        <v>26</v>
      </c>
      <c r="DL131" s="158">
        <v>8</v>
      </c>
      <c r="DM131" s="349">
        <v>859</v>
      </c>
      <c r="DN131" s="158">
        <v>0</v>
      </c>
      <c r="DO131" s="158">
        <v>0</v>
      </c>
      <c r="DP131" s="158">
        <v>0</v>
      </c>
      <c r="DQ131" s="158">
        <v>0</v>
      </c>
      <c r="DR131" s="158">
        <v>0</v>
      </c>
      <c r="DS131" s="158">
        <v>0</v>
      </c>
      <c r="DT131" s="158">
        <v>0</v>
      </c>
      <c r="DU131" s="158">
        <v>0</v>
      </c>
      <c r="DV131" s="349">
        <v>0</v>
      </c>
      <c r="DW131" s="158">
        <v>0</v>
      </c>
      <c r="DX131" s="158">
        <v>0</v>
      </c>
      <c r="DY131" s="158">
        <v>0</v>
      </c>
      <c r="DZ131" s="158">
        <v>0</v>
      </c>
      <c r="EA131" s="158">
        <v>0</v>
      </c>
      <c r="EB131" s="158">
        <v>0</v>
      </c>
      <c r="EC131" s="158">
        <v>0</v>
      </c>
      <c r="ED131" s="158">
        <v>0</v>
      </c>
      <c r="EE131" s="349">
        <v>0</v>
      </c>
      <c r="EF131" s="158">
        <v>257</v>
      </c>
      <c r="EG131" s="158">
        <v>187</v>
      </c>
      <c r="EH131" s="158">
        <v>158</v>
      </c>
      <c r="EI131" s="158">
        <v>155</v>
      </c>
      <c r="EJ131" s="158">
        <v>51</v>
      </c>
      <c r="EK131" s="158">
        <v>17</v>
      </c>
      <c r="EL131" s="158">
        <v>26</v>
      </c>
      <c r="EM131" s="158">
        <v>8</v>
      </c>
      <c r="EN131" s="349">
        <v>859</v>
      </c>
      <c r="EO131" s="158">
        <v>204</v>
      </c>
      <c r="EP131" s="158">
        <v>95</v>
      </c>
      <c r="EQ131" s="158">
        <v>89</v>
      </c>
      <c r="ER131" s="158">
        <v>100</v>
      </c>
      <c r="ES131" s="158">
        <v>39</v>
      </c>
      <c r="ET131" s="158">
        <v>9</v>
      </c>
      <c r="EU131" s="158">
        <v>23</v>
      </c>
      <c r="EV131" s="158">
        <v>6</v>
      </c>
      <c r="EW131" s="349">
        <v>565</v>
      </c>
      <c r="EX131" s="158">
        <v>0</v>
      </c>
      <c r="EY131" s="158">
        <v>0</v>
      </c>
      <c r="EZ131" s="158">
        <v>0</v>
      </c>
      <c r="FA131" s="158">
        <v>0</v>
      </c>
      <c r="FB131" s="158">
        <v>0</v>
      </c>
      <c r="FC131" s="158">
        <v>0</v>
      </c>
      <c r="FD131" s="158">
        <v>0</v>
      </c>
      <c r="FE131" s="158">
        <v>0</v>
      </c>
      <c r="FF131" s="349">
        <v>0</v>
      </c>
      <c r="FG131" s="158">
        <v>0</v>
      </c>
      <c r="FH131" s="158">
        <v>1</v>
      </c>
      <c r="FI131" s="158">
        <v>2</v>
      </c>
      <c r="FJ131" s="158">
        <v>4</v>
      </c>
      <c r="FK131" s="158">
        <v>0</v>
      </c>
      <c r="FL131" s="158">
        <v>0</v>
      </c>
      <c r="FM131" s="158">
        <v>0</v>
      </c>
      <c r="FN131" s="158">
        <v>0</v>
      </c>
      <c r="FO131" s="349">
        <v>7</v>
      </c>
      <c r="FP131" s="158">
        <v>204</v>
      </c>
      <c r="FQ131" s="158">
        <v>94</v>
      </c>
      <c r="FR131" s="158">
        <v>87</v>
      </c>
      <c r="FS131" s="158">
        <v>96</v>
      </c>
      <c r="FT131" s="158">
        <v>39</v>
      </c>
      <c r="FU131" s="158">
        <v>9</v>
      </c>
      <c r="FV131" s="158">
        <v>23</v>
      </c>
      <c r="FW131" s="158">
        <v>6</v>
      </c>
      <c r="FX131" s="349">
        <v>558</v>
      </c>
      <c r="FY131" s="158">
        <v>1</v>
      </c>
      <c r="FZ131" s="158">
        <v>2174</v>
      </c>
      <c r="GA131" s="158">
        <v>4465</v>
      </c>
      <c r="GB131" s="158">
        <v>16810</v>
      </c>
      <c r="GC131" s="158">
        <v>25696</v>
      </c>
      <c r="GD131" s="158">
        <v>11525</v>
      </c>
      <c r="GE131" s="158">
        <v>5228</v>
      </c>
      <c r="GF131" s="158">
        <v>2590</v>
      </c>
      <c r="GG131" s="158">
        <v>250</v>
      </c>
      <c r="GH131" s="349">
        <v>68739</v>
      </c>
      <c r="GI131" s="158">
        <v>4</v>
      </c>
      <c r="GJ131" s="158">
        <v>2871</v>
      </c>
      <c r="GK131" s="158">
        <v>6056</v>
      </c>
      <c r="GL131" s="158">
        <v>9471</v>
      </c>
      <c r="GM131" s="158">
        <v>9137</v>
      </c>
      <c r="GN131" s="158">
        <v>3284</v>
      </c>
      <c r="GO131" s="158">
        <v>1016</v>
      </c>
      <c r="GP131" s="158">
        <v>394</v>
      </c>
      <c r="GQ131" s="158">
        <v>34</v>
      </c>
      <c r="GR131" s="349">
        <v>32267</v>
      </c>
      <c r="GS131" s="158">
        <v>4</v>
      </c>
      <c r="GT131" s="158">
        <v>4326.5</v>
      </c>
      <c r="GU131" s="158">
        <v>9006.75</v>
      </c>
      <c r="GV131" s="158">
        <v>23911.75</v>
      </c>
      <c r="GW131" s="158">
        <v>32546.5</v>
      </c>
      <c r="GX131" s="158">
        <v>13985.5</v>
      </c>
      <c r="GY131" s="158">
        <v>5986.5</v>
      </c>
      <c r="GZ131" s="158">
        <v>2879.5</v>
      </c>
      <c r="HA131" s="158">
        <v>272</v>
      </c>
      <c r="HB131" s="349">
        <v>92919</v>
      </c>
      <c r="HC131" s="395">
        <v>0</v>
      </c>
      <c r="HD131" s="396">
        <v>1.5</v>
      </c>
      <c r="HE131" s="396">
        <v>0</v>
      </c>
      <c r="HF131" s="396">
        <v>0</v>
      </c>
      <c r="HG131" s="396">
        <v>0</v>
      </c>
      <c r="HH131" s="396">
        <v>0</v>
      </c>
      <c r="HI131" s="396">
        <v>0</v>
      </c>
      <c r="HJ131" s="396">
        <v>0</v>
      </c>
      <c r="HK131" s="396">
        <v>0</v>
      </c>
      <c r="HL131" s="397">
        <v>1.5</v>
      </c>
      <c r="HM131" s="219">
        <v>2.2000000000000002</v>
      </c>
      <c r="HN131" s="219">
        <v>2883.3</v>
      </c>
      <c r="HO131" s="219">
        <v>7005.3</v>
      </c>
      <c r="HP131" s="219">
        <v>21254.9</v>
      </c>
      <c r="HQ131" s="219">
        <v>32546.5</v>
      </c>
      <c r="HR131" s="219">
        <v>17093.400000000001</v>
      </c>
      <c r="HS131" s="219">
        <v>8647.2000000000007</v>
      </c>
      <c r="HT131" s="219">
        <v>4799.2</v>
      </c>
      <c r="HU131" s="219">
        <v>544</v>
      </c>
      <c r="HV131" s="219">
        <v>94776</v>
      </c>
      <c r="HW131" s="457">
        <v>0</v>
      </c>
      <c r="HX131" s="219">
        <v>94776</v>
      </c>
      <c r="HY131" s="395">
        <v>4</v>
      </c>
      <c r="HZ131" s="219">
        <v>4326.5</v>
      </c>
      <c r="IA131" s="219">
        <v>9006.75</v>
      </c>
      <c r="IB131" s="219">
        <v>23911.75</v>
      </c>
      <c r="IC131" s="219">
        <v>32546.5</v>
      </c>
      <c r="ID131" s="219">
        <v>13985.5</v>
      </c>
      <c r="IE131" s="219">
        <v>5986.5</v>
      </c>
      <c r="IF131" s="219">
        <v>2879.5</v>
      </c>
      <c r="IG131" s="219">
        <v>272</v>
      </c>
      <c r="IH131" s="219">
        <v>92919</v>
      </c>
      <c r="II131" s="395">
        <v>0</v>
      </c>
      <c r="IJ131" s="219">
        <v>1.5</v>
      </c>
      <c r="IK131" s="219">
        <v>0</v>
      </c>
      <c r="IL131" s="219">
        <v>0</v>
      </c>
      <c r="IM131" s="219">
        <v>0</v>
      </c>
      <c r="IN131" s="219">
        <v>0</v>
      </c>
      <c r="IO131" s="219">
        <v>0</v>
      </c>
      <c r="IP131" s="219">
        <v>0</v>
      </c>
      <c r="IQ131" s="219">
        <v>0</v>
      </c>
      <c r="IR131" s="219">
        <v>1.5</v>
      </c>
      <c r="IS131" s="395">
        <v>0.75</v>
      </c>
      <c r="IT131" s="219">
        <v>1633.35</v>
      </c>
      <c r="IU131" s="219">
        <v>3037.3</v>
      </c>
      <c r="IV131" s="219">
        <v>4361.2299999999996</v>
      </c>
      <c r="IW131" s="219">
        <v>3093.12</v>
      </c>
      <c r="IX131" s="219">
        <v>741.83</v>
      </c>
      <c r="IY131" s="219">
        <v>141.99</v>
      </c>
      <c r="IZ131" s="219">
        <v>37.869999999999997</v>
      </c>
      <c r="JA131" s="219">
        <v>1.24</v>
      </c>
      <c r="JB131" s="219">
        <v>13048.68</v>
      </c>
      <c r="JC131" s="395">
        <v>1.8</v>
      </c>
      <c r="JD131" s="219">
        <v>1794.4</v>
      </c>
      <c r="JE131" s="219">
        <v>4642.8999999999996</v>
      </c>
      <c r="JF131" s="219">
        <v>17378.2</v>
      </c>
      <c r="JG131" s="219">
        <v>29453.4</v>
      </c>
      <c r="JH131" s="219">
        <v>16186.7</v>
      </c>
      <c r="JI131" s="219">
        <v>8442.1</v>
      </c>
      <c r="JJ131" s="219">
        <v>4736.1000000000004</v>
      </c>
      <c r="JK131" s="219">
        <v>541.5</v>
      </c>
      <c r="JL131" s="219">
        <v>83177.100000000006</v>
      </c>
      <c r="JM131" s="457">
        <v>0</v>
      </c>
      <c r="JN131" s="397">
        <v>83177.100000000006</v>
      </c>
      <c r="JP131" s="460"/>
      <c r="JQ131" s="460"/>
      <c r="JR131" s="460"/>
      <c r="JS131" s="460"/>
      <c r="JT131" s="460"/>
      <c r="JU131" s="460"/>
      <c r="JV131" s="460"/>
      <c r="JW131" s="460"/>
      <c r="JX131" s="460"/>
      <c r="JY131" s="460"/>
      <c r="KA131" s="460"/>
      <c r="KB131" s="460"/>
    </row>
    <row r="132" spans="1:288" x14ac:dyDescent="0.2">
      <c r="A132" s="215" t="s">
        <v>535</v>
      </c>
      <c r="B132" s="216" t="s">
        <v>293</v>
      </c>
      <c r="C132" s="217" t="s">
        <v>295</v>
      </c>
      <c r="D132" s="218" t="s">
        <v>310</v>
      </c>
      <c r="E132" s="158">
        <v>12865</v>
      </c>
      <c r="F132" s="158">
        <v>19351</v>
      </c>
      <c r="G132" s="158">
        <v>16311</v>
      </c>
      <c r="H132" s="158">
        <v>12992</v>
      </c>
      <c r="I132" s="158">
        <v>11291</v>
      </c>
      <c r="J132" s="158">
        <v>6603</v>
      </c>
      <c r="K132" s="158">
        <v>3489</v>
      </c>
      <c r="L132" s="158">
        <v>184</v>
      </c>
      <c r="M132" s="349">
        <v>83086</v>
      </c>
      <c r="N132" s="158">
        <v>517</v>
      </c>
      <c r="O132" s="158">
        <v>286</v>
      </c>
      <c r="P132" s="158">
        <v>289</v>
      </c>
      <c r="Q132" s="158">
        <v>214</v>
      </c>
      <c r="R132" s="158">
        <v>106</v>
      </c>
      <c r="S132" s="158">
        <v>47</v>
      </c>
      <c r="T132" s="158">
        <v>27</v>
      </c>
      <c r="U132" s="158">
        <v>4</v>
      </c>
      <c r="V132" s="349">
        <v>1490</v>
      </c>
      <c r="W132" s="158">
        <v>0</v>
      </c>
      <c r="X132" s="158">
        <v>0</v>
      </c>
      <c r="Y132" s="158">
        <v>0</v>
      </c>
      <c r="Z132" s="158">
        <v>0</v>
      </c>
      <c r="AA132" s="158">
        <v>1</v>
      </c>
      <c r="AB132" s="158">
        <v>0</v>
      </c>
      <c r="AC132" s="158">
        <v>0</v>
      </c>
      <c r="AD132" s="158">
        <v>0</v>
      </c>
      <c r="AE132" s="349">
        <v>1</v>
      </c>
      <c r="AF132" s="158">
        <v>12348</v>
      </c>
      <c r="AG132" s="158">
        <v>19065</v>
      </c>
      <c r="AH132" s="158">
        <v>16022</v>
      </c>
      <c r="AI132" s="158">
        <v>12778</v>
      </c>
      <c r="AJ132" s="158">
        <v>11184</v>
      </c>
      <c r="AK132" s="158">
        <v>6556</v>
      </c>
      <c r="AL132" s="158">
        <v>3462</v>
      </c>
      <c r="AM132" s="158">
        <v>180</v>
      </c>
      <c r="AN132" s="349">
        <v>81595</v>
      </c>
      <c r="AO132" s="158">
        <v>10</v>
      </c>
      <c r="AP132" s="158">
        <v>55</v>
      </c>
      <c r="AQ132" s="158">
        <v>74</v>
      </c>
      <c r="AR132" s="158">
        <v>82</v>
      </c>
      <c r="AS132" s="158">
        <v>79</v>
      </c>
      <c r="AT132" s="158">
        <v>64</v>
      </c>
      <c r="AU132" s="158">
        <v>55</v>
      </c>
      <c r="AV132" s="158">
        <v>14</v>
      </c>
      <c r="AW132" s="349">
        <v>433</v>
      </c>
      <c r="AX132" s="158">
        <v>10</v>
      </c>
      <c r="AY132" s="158">
        <v>55</v>
      </c>
      <c r="AZ132" s="158">
        <v>74</v>
      </c>
      <c r="BA132" s="158">
        <v>82</v>
      </c>
      <c r="BB132" s="158">
        <v>79</v>
      </c>
      <c r="BC132" s="158">
        <v>64</v>
      </c>
      <c r="BD132" s="158">
        <v>55</v>
      </c>
      <c r="BE132" s="158">
        <v>14</v>
      </c>
      <c r="BF132" s="158">
        <v>0</v>
      </c>
      <c r="BG132" s="349">
        <v>433</v>
      </c>
      <c r="BH132" s="158">
        <v>10</v>
      </c>
      <c r="BI132" s="158">
        <v>12393</v>
      </c>
      <c r="BJ132" s="158">
        <v>19084</v>
      </c>
      <c r="BK132" s="158">
        <v>16030</v>
      </c>
      <c r="BL132" s="158">
        <v>12775</v>
      </c>
      <c r="BM132" s="158">
        <v>11169</v>
      </c>
      <c r="BN132" s="158">
        <v>6547</v>
      </c>
      <c r="BO132" s="158">
        <v>3421</v>
      </c>
      <c r="BP132" s="158">
        <v>166</v>
      </c>
      <c r="BQ132" s="349">
        <v>81595</v>
      </c>
      <c r="BR132" s="158">
        <v>3</v>
      </c>
      <c r="BS132" s="158">
        <v>6977</v>
      </c>
      <c r="BT132" s="158">
        <v>6992</v>
      </c>
      <c r="BU132" s="158">
        <v>4834</v>
      </c>
      <c r="BV132" s="158">
        <v>3333</v>
      </c>
      <c r="BW132" s="158">
        <v>2305</v>
      </c>
      <c r="BX132" s="158">
        <v>1002</v>
      </c>
      <c r="BY132" s="158">
        <v>454</v>
      </c>
      <c r="BZ132" s="158">
        <v>19</v>
      </c>
      <c r="CA132" s="349">
        <v>25919</v>
      </c>
      <c r="CB132" s="158">
        <v>0</v>
      </c>
      <c r="CC132" s="158">
        <v>76</v>
      </c>
      <c r="CD132" s="158">
        <v>193</v>
      </c>
      <c r="CE132" s="158">
        <v>152</v>
      </c>
      <c r="CF132" s="158">
        <v>96</v>
      </c>
      <c r="CG132" s="158">
        <v>90</v>
      </c>
      <c r="CH132" s="158">
        <v>46</v>
      </c>
      <c r="CI132" s="158">
        <v>15</v>
      </c>
      <c r="CJ132" s="158">
        <v>0</v>
      </c>
      <c r="CK132" s="349">
        <v>668</v>
      </c>
      <c r="CL132" s="158">
        <v>0</v>
      </c>
      <c r="CM132" s="158">
        <v>3</v>
      </c>
      <c r="CN132" s="158">
        <v>6</v>
      </c>
      <c r="CO132" s="158">
        <v>4</v>
      </c>
      <c r="CP132" s="158">
        <v>13</v>
      </c>
      <c r="CQ132" s="158">
        <v>11</v>
      </c>
      <c r="CR132" s="158">
        <v>36</v>
      </c>
      <c r="CS132" s="158">
        <v>26</v>
      </c>
      <c r="CT132" s="158">
        <v>4</v>
      </c>
      <c r="CU132" s="349">
        <v>103</v>
      </c>
      <c r="CV132" s="158">
        <v>86</v>
      </c>
      <c r="CW132" s="158">
        <v>92</v>
      </c>
      <c r="CX132" s="158">
        <v>140</v>
      </c>
      <c r="CY132" s="158">
        <v>147</v>
      </c>
      <c r="CZ132" s="158">
        <v>136</v>
      </c>
      <c r="DA132" s="158">
        <v>65</v>
      </c>
      <c r="DB132" s="158">
        <v>66</v>
      </c>
      <c r="DC132" s="158">
        <v>7</v>
      </c>
      <c r="DD132" s="349">
        <v>739</v>
      </c>
      <c r="DE132" s="158">
        <v>92</v>
      </c>
      <c r="DF132" s="158">
        <v>88</v>
      </c>
      <c r="DG132" s="158">
        <v>90</v>
      </c>
      <c r="DH132" s="158">
        <v>61</v>
      </c>
      <c r="DI132" s="158">
        <v>62</v>
      </c>
      <c r="DJ132" s="158">
        <v>31</v>
      </c>
      <c r="DK132" s="158">
        <v>18</v>
      </c>
      <c r="DL132" s="158">
        <v>1</v>
      </c>
      <c r="DM132" s="349">
        <v>443</v>
      </c>
      <c r="DN132" s="158">
        <v>0</v>
      </c>
      <c r="DO132" s="158">
        <v>0</v>
      </c>
      <c r="DP132" s="158">
        <v>0</v>
      </c>
      <c r="DQ132" s="158">
        <v>0</v>
      </c>
      <c r="DR132" s="158">
        <v>0</v>
      </c>
      <c r="DS132" s="158">
        <v>0</v>
      </c>
      <c r="DT132" s="158">
        <v>0</v>
      </c>
      <c r="DU132" s="158">
        <v>0</v>
      </c>
      <c r="DV132" s="349">
        <v>0</v>
      </c>
      <c r="DW132" s="158">
        <v>69</v>
      </c>
      <c r="DX132" s="158">
        <v>39</v>
      </c>
      <c r="DY132" s="158">
        <v>50</v>
      </c>
      <c r="DZ132" s="158">
        <v>34</v>
      </c>
      <c r="EA132" s="158">
        <v>31</v>
      </c>
      <c r="EB132" s="158">
        <v>12</v>
      </c>
      <c r="EC132" s="158">
        <v>10</v>
      </c>
      <c r="ED132" s="158">
        <v>2</v>
      </c>
      <c r="EE132" s="349">
        <v>247</v>
      </c>
      <c r="EF132" s="158">
        <v>161</v>
      </c>
      <c r="EG132" s="158">
        <v>127</v>
      </c>
      <c r="EH132" s="158">
        <v>140</v>
      </c>
      <c r="EI132" s="158">
        <v>95</v>
      </c>
      <c r="EJ132" s="158">
        <v>93</v>
      </c>
      <c r="EK132" s="158">
        <v>43</v>
      </c>
      <c r="EL132" s="158">
        <v>28</v>
      </c>
      <c r="EM132" s="158">
        <v>3</v>
      </c>
      <c r="EN132" s="349">
        <v>690</v>
      </c>
      <c r="EO132" s="158">
        <v>144</v>
      </c>
      <c r="EP132" s="158">
        <v>110</v>
      </c>
      <c r="EQ132" s="158">
        <v>125</v>
      </c>
      <c r="ER132" s="158">
        <v>83</v>
      </c>
      <c r="ES132" s="158">
        <v>84</v>
      </c>
      <c r="ET132" s="158">
        <v>37</v>
      </c>
      <c r="EU132" s="158">
        <v>26</v>
      </c>
      <c r="EV132" s="158">
        <v>3</v>
      </c>
      <c r="EW132" s="349">
        <v>612</v>
      </c>
      <c r="EX132" s="158">
        <v>0</v>
      </c>
      <c r="EY132" s="158">
        <v>0</v>
      </c>
      <c r="EZ132" s="158">
        <v>0</v>
      </c>
      <c r="FA132" s="158">
        <v>0</v>
      </c>
      <c r="FB132" s="158">
        <v>0</v>
      </c>
      <c r="FC132" s="158">
        <v>0</v>
      </c>
      <c r="FD132" s="158">
        <v>0</v>
      </c>
      <c r="FE132" s="158">
        <v>0</v>
      </c>
      <c r="FF132" s="349">
        <v>0</v>
      </c>
      <c r="FG132" s="158">
        <v>0</v>
      </c>
      <c r="FH132" s="158">
        <v>2</v>
      </c>
      <c r="FI132" s="158">
        <v>3</v>
      </c>
      <c r="FJ132" s="158">
        <v>2</v>
      </c>
      <c r="FK132" s="158">
        <v>2</v>
      </c>
      <c r="FL132" s="158">
        <v>0</v>
      </c>
      <c r="FM132" s="158">
        <v>0</v>
      </c>
      <c r="FN132" s="158">
        <v>0</v>
      </c>
      <c r="FO132" s="349">
        <v>9</v>
      </c>
      <c r="FP132" s="158">
        <v>144</v>
      </c>
      <c r="FQ132" s="158">
        <v>108</v>
      </c>
      <c r="FR132" s="158">
        <v>122</v>
      </c>
      <c r="FS132" s="158">
        <v>81</v>
      </c>
      <c r="FT132" s="158">
        <v>82</v>
      </c>
      <c r="FU132" s="158">
        <v>37</v>
      </c>
      <c r="FV132" s="158">
        <v>26</v>
      </c>
      <c r="FW132" s="158">
        <v>3</v>
      </c>
      <c r="FX132" s="349">
        <v>603</v>
      </c>
      <c r="FY132" s="158">
        <v>7</v>
      </c>
      <c r="FZ132" s="158">
        <v>5263</v>
      </c>
      <c r="GA132" s="158">
        <v>11853</v>
      </c>
      <c r="GB132" s="158">
        <v>10987</v>
      </c>
      <c r="GC132" s="158">
        <v>9298</v>
      </c>
      <c r="GD132" s="158">
        <v>8732</v>
      </c>
      <c r="GE132" s="158">
        <v>5450</v>
      </c>
      <c r="GF132" s="158">
        <v>2916</v>
      </c>
      <c r="GG132" s="158">
        <v>141</v>
      </c>
      <c r="GH132" s="349">
        <v>54647</v>
      </c>
      <c r="GI132" s="158">
        <v>3</v>
      </c>
      <c r="GJ132" s="158">
        <v>7130</v>
      </c>
      <c r="GK132" s="158">
        <v>7231</v>
      </c>
      <c r="GL132" s="158">
        <v>5043</v>
      </c>
      <c r="GM132" s="158">
        <v>3477</v>
      </c>
      <c r="GN132" s="158">
        <v>2437</v>
      </c>
      <c r="GO132" s="158">
        <v>1097</v>
      </c>
      <c r="GP132" s="158">
        <v>505</v>
      </c>
      <c r="GQ132" s="158">
        <v>25</v>
      </c>
      <c r="GR132" s="349">
        <v>26948</v>
      </c>
      <c r="GS132" s="158">
        <v>9.25</v>
      </c>
      <c r="GT132" s="158">
        <v>10660.25</v>
      </c>
      <c r="GU132" s="158">
        <v>17303.75</v>
      </c>
      <c r="GV132" s="158">
        <v>14805</v>
      </c>
      <c r="GW132" s="158">
        <v>11927.75</v>
      </c>
      <c r="GX132" s="158">
        <v>10580.25</v>
      </c>
      <c r="GY132" s="158">
        <v>6272.5</v>
      </c>
      <c r="GZ132" s="158">
        <v>3295.75</v>
      </c>
      <c r="HA132" s="158">
        <v>160.25</v>
      </c>
      <c r="HB132" s="349">
        <v>75014.75</v>
      </c>
      <c r="HC132" s="395">
        <v>0</v>
      </c>
      <c r="HD132" s="396">
        <v>8.75</v>
      </c>
      <c r="HE132" s="396">
        <v>0.5</v>
      </c>
      <c r="HF132" s="396">
        <v>0</v>
      </c>
      <c r="HG132" s="396">
        <v>0</v>
      </c>
      <c r="HH132" s="396">
        <v>0</v>
      </c>
      <c r="HI132" s="396">
        <v>0</v>
      </c>
      <c r="HJ132" s="396">
        <v>0</v>
      </c>
      <c r="HK132" s="396">
        <v>0</v>
      </c>
      <c r="HL132" s="397">
        <v>9.25</v>
      </c>
      <c r="HM132" s="219">
        <v>5.0999999999999996</v>
      </c>
      <c r="HN132" s="219">
        <v>7101</v>
      </c>
      <c r="HO132" s="219">
        <v>13458.1</v>
      </c>
      <c r="HP132" s="219">
        <v>13160</v>
      </c>
      <c r="HQ132" s="219">
        <v>11927.8</v>
      </c>
      <c r="HR132" s="219">
        <v>12931.4</v>
      </c>
      <c r="HS132" s="219">
        <v>9060.2999999999993</v>
      </c>
      <c r="HT132" s="219">
        <v>5492.9</v>
      </c>
      <c r="HU132" s="219">
        <v>320.5</v>
      </c>
      <c r="HV132" s="219">
        <v>73457.100000000006</v>
      </c>
      <c r="HW132" s="457">
        <v>285.39999999999998</v>
      </c>
      <c r="HX132" s="219">
        <v>73742.5</v>
      </c>
      <c r="HY132" s="395">
        <v>9.25</v>
      </c>
      <c r="HZ132" s="219">
        <v>10660.25</v>
      </c>
      <c r="IA132" s="219">
        <v>17303.75</v>
      </c>
      <c r="IB132" s="219">
        <v>14805</v>
      </c>
      <c r="IC132" s="219">
        <v>11927.75</v>
      </c>
      <c r="ID132" s="219">
        <v>10580.25</v>
      </c>
      <c r="IE132" s="219">
        <v>6272.5</v>
      </c>
      <c r="IF132" s="219">
        <v>3295.75</v>
      </c>
      <c r="IG132" s="219">
        <v>160.25</v>
      </c>
      <c r="IH132" s="219">
        <v>75014.75</v>
      </c>
      <c r="II132" s="395">
        <v>0</v>
      </c>
      <c r="IJ132" s="219">
        <v>8.75</v>
      </c>
      <c r="IK132" s="219">
        <v>0.5</v>
      </c>
      <c r="IL132" s="219">
        <v>0</v>
      </c>
      <c r="IM132" s="219">
        <v>0</v>
      </c>
      <c r="IN132" s="219">
        <v>0</v>
      </c>
      <c r="IO132" s="219">
        <v>0</v>
      </c>
      <c r="IP132" s="219">
        <v>0</v>
      </c>
      <c r="IQ132" s="219">
        <v>0</v>
      </c>
      <c r="IR132" s="219">
        <v>9.25</v>
      </c>
      <c r="IS132" s="395">
        <v>3.33</v>
      </c>
      <c r="IT132" s="219">
        <v>3177.72</v>
      </c>
      <c r="IU132" s="219">
        <v>3403.26</v>
      </c>
      <c r="IV132" s="219">
        <v>1546.66</v>
      </c>
      <c r="IW132" s="219">
        <v>688.64</v>
      </c>
      <c r="IX132" s="219">
        <v>381.04</v>
      </c>
      <c r="IY132" s="219">
        <v>107.68</v>
      </c>
      <c r="IZ132" s="219">
        <v>34.06</v>
      </c>
      <c r="JA132" s="219">
        <v>0</v>
      </c>
      <c r="JB132" s="219">
        <v>9342.39</v>
      </c>
      <c r="JC132" s="395">
        <v>3.3</v>
      </c>
      <c r="JD132" s="219">
        <v>4982.5</v>
      </c>
      <c r="JE132" s="219">
        <v>10811.1</v>
      </c>
      <c r="JF132" s="219">
        <v>11785.2</v>
      </c>
      <c r="JG132" s="219">
        <v>11239.1</v>
      </c>
      <c r="JH132" s="219">
        <v>12465.7</v>
      </c>
      <c r="JI132" s="219">
        <v>8904.7000000000007</v>
      </c>
      <c r="JJ132" s="219">
        <v>5436.2</v>
      </c>
      <c r="JK132" s="219">
        <v>320.5</v>
      </c>
      <c r="JL132" s="219">
        <v>65948.3</v>
      </c>
      <c r="JM132" s="457">
        <v>285.39999999999998</v>
      </c>
      <c r="JN132" s="397">
        <v>66233.7</v>
      </c>
      <c r="JP132" s="460"/>
      <c r="JQ132" s="460"/>
      <c r="JR132" s="460"/>
      <c r="JS132" s="460"/>
      <c r="JT132" s="460"/>
      <c r="JU132" s="460"/>
      <c r="JV132" s="460"/>
      <c r="JW132" s="460"/>
      <c r="JX132" s="460"/>
      <c r="JY132" s="460"/>
      <c r="KA132" s="460"/>
      <c r="KB132" s="460"/>
    </row>
    <row r="133" spans="1:288" x14ac:dyDescent="0.2">
      <c r="A133" s="215" t="s">
        <v>537</v>
      </c>
      <c r="B133" s="216" t="s">
        <v>285</v>
      </c>
      <c r="C133" s="217" t="s">
        <v>56</v>
      </c>
      <c r="D133" s="218" t="s">
        <v>536</v>
      </c>
      <c r="E133" s="158">
        <v>554</v>
      </c>
      <c r="F133" s="158">
        <v>2894</v>
      </c>
      <c r="G133" s="158">
        <v>6567</v>
      </c>
      <c r="H133" s="158">
        <v>13901</v>
      </c>
      <c r="I133" s="158">
        <v>8642</v>
      </c>
      <c r="J133" s="158">
        <v>4199</v>
      </c>
      <c r="K133" s="158">
        <v>4375</v>
      </c>
      <c r="L133" s="158">
        <v>969</v>
      </c>
      <c r="M133" s="349">
        <v>42101</v>
      </c>
      <c r="N133" s="158">
        <v>30</v>
      </c>
      <c r="O133" s="158">
        <v>78</v>
      </c>
      <c r="P133" s="158">
        <v>97</v>
      </c>
      <c r="Q133" s="158">
        <v>169</v>
      </c>
      <c r="R133" s="158">
        <v>145</v>
      </c>
      <c r="S133" s="158">
        <v>183</v>
      </c>
      <c r="T133" s="158">
        <v>16</v>
      </c>
      <c r="U133" s="158">
        <v>11</v>
      </c>
      <c r="V133" s="349">
        <v>729</v>
      </c>
      <c r="W133" s="158">
        <v>0</v>
      </c>
      <c r="X133" s="158">
        <v>0</v>
      </c>
      <c r="Y133" s="158">
        <v>0</v>
      </c>
      <c r="Z133" s="158">
        <v>0</v>
      </c>
      <c r="AA133" s="158">
        <v>0</v>
      </c>
      <c r="AB133" s="158">
        <v>0</v>
      </c>
      <c r="AC133" s="158">
        <v>0</v>
      </c>
      <c r="AD133" s="158">
        <v>0</v>
      </c>
      <c r="AE133" s="349">
        <v>0</v>
      </c>
      <c r="AF133" s="158">
        <v>524</v>
      </c>
      <c r="AG133" s="158">
        <v>2816</v>
      </c>
      <c r="AH133" s="158">
        <v>6470</v>
      </c>
      <c r="AI133" s="158">
        <v>13732</v>
      </c>
      <c r="AJ133" s="158">
        <v>8497</v>
      </c>
      <c r="AK133" s="158">
        <v>4016</v>
      </c>
      <c r="AL133" s="158">
        <v>4359</v>
      </c>
      <c r="AM133" s="158">
        <v>958</v>
      </c>
      <c r="AN133" s="349">
        <v>41372</v>
      </c>
      <c r="AO133" s="158">
        <v>1</v>
      </c>
      <c r="AP133" s="158">
        <v>2</v>
      </c>
      <c r="AQ133" s="158">
        <v>16</v>
      </c>
      <c r="AR133" s="158">
        <v>42</v>
      </c>
      <c r="AS133" s="158">
        <v>58</v>
      </c>
      <c r="AT133" s="158">
        <v>35</v>
      </c>
      <c r="AU133" s="158">
        <v>41</v>
      </c>
      <c r="AV133" s="158">
        <v>15</v>
      </c>
      <c r="AW133" s="349">
        <v>210</v>
      </c>
      <c r="AX133" s="158">
        <v>1</v>
      </c>
      <c r="AY133" s="158">
        <v>2</v>
      </c>
      <c r="AZ133" s="158">
        <v>16</v>
      </c>
      <c r="BA133" s="158">
        <v>42</v>
      </c>
      <c r="BB133" s="158">
        <v>58</v>
      </c>
      <c r="BC133" s="158">
        <v>35</v>
      </c>
      <c r="BD133" s="158">
        <v>41</v>
      </c>
      <c r="BE133" s="158">
        <v>15</v>
      </c>
      <c r="BF133" s="158">
        <v>0</v>
      </c>
      <c r="BG133" s="349">
        <v>210</v>
      </c>
      <c r="BH133" s="158">
        <v>1</v>
      </c>
      <c r="BI133" s="158">
        <v>525</v>
      </c>
      <c r="BJ133" s="158">
        <v>2830</v>
      </c>
      <c r="BK133" s="158">
        <v>6496</v>
      </c>
      <c r="BL133" s="158">
        <v>13748</v>
      </c>
      <c r="BM133" s="158">
        <v>8474</v>
      </c>
      <c r="BN133" s="158">
        <v>4022</v>
      </c>
      <c r="BO133" s="158">
        <v>4333</v>
      </c>
      <c r="BP133" s="158">
        <v>943</v>
      </c>
      <c r="BQ133" s="349">
        <v>41372</v>
      </c>
      <c r="BR133" s="158">
        <v>0</v>
      </c>
      <c r="BS133" s="158">
        <v>273</v>
      </c>
      <c r="BT133" s="158">
        <v>1938</v>
      </c>
      <c r="BU133" s="158">
        <v>3230</v>
      </c>
      <c r="BV133" s="158">
        <v>4179</v>
      </c>
      <c r="BW133" s="158">
        <v>2115</v>
      </c>
      <c r="BX133" s="158">
        <v>794</v>
      </c>
      <c r="BY133" s="158">
        <v>615</v>
      </c>
      <c r="BZ133" s="158">
        <v>66</v>
      </c>
      <c r="CA133" s="349">
        <v>13210</v>
      </c>
      <c r="CB133" s="158">
        <v>0</v>
      </c>
      <c r="CC133" s="158">
        <v>3</v>
      </c>
      <c r="CD133" s="158">
        <v>14</v>
      </c>
      <c r="CE133" s="158">
        <v>62</v>
      </c>
      <c r="CF133" s="158">
        <v>116</v>
      </c>
      <c r="CG133" s="158">
        <v>67</v>
      </c>
      <c r="CH133" s="158">
        <v>32</v>
      </c>
      <c r="CI133" s="158">
        <v>26</v>
      </c>
      <c r="CJ133" s="158">
        <v>2</v>
      </c>
      <c r="CK133" s="349">
        <v>322</v>
      </c>
      <c r="CL133" s="158">
        <v>0</v>
      </c>
      <c r="CM133" s="158">
        <v>0</v>
      </c>
      <c r="CN133" s="158">
        <v>1</v>
      </c>
      <c r="CO133" s="158">
        <v>3</v>
      </c>
      <c r="CP133" s="158">
        <v>12</v>
      </c>
      <c r="CQ133" s="158">
        <v>4</v>
      </c>
      <c r="CR133" s="158">
        <v>8</v>
      </c>
      <c r="CS133" s="158">
        <v>26</v>
      </c>
      <c r="CT133" s="158">
        <v>14</v>
      </c>
      <c r="CU133" s="349">
        <v>68</v>
      </c>
      <c r="CV133" s="158">
        <v>9</v>
      </c>
      <c r="CW133" s="158">
        <v>16</v>
      </c>
      <c r="CX133" s="158">
        <v>42</v>
      </c>
      <c r="CY133" s="158">
        <v>67</v>
      </c>
      <c r="CZ133" s="158">
        <v>35</v>
      </c>
      <c r="DA133" s="158">
        <v>24</v>
      </c>
      <c r="DB133" s="158">
        <v>15</v>
      </c>
      <c r="DC133" s="158">
        <v>9</v>
      </c>
      <c r="DD133" s="349">
        <v>217</v>
      </c>
      <c r="DE133" s="158">
        <v>3</v>
      </c>
      <c r="DF133" s="158">
        <v>40</v>
      </c>
      <c r="DG133" s="158">
        <v>52</v>
      </c>
      <c r="DH133" s="158">
        <v>75</v>
      </c>
      <c r="DI133" s="158">
        <v>48</v>
      </c>
      <c r="DJ133" s="158">
        <v>31</v>
      </c>
      <c r="DK133" s="158">
        <v>26</v>
      </c>
      <c r="DL133" s="158">
        <v>7</v>
      </c>
      <c r="DM133" s="349">
        <v>282</v>
      </c>
      <c r="DN133" s="158">
        <v>4</v>
      </c>
      <c r="DO133" s="158">
        <v>12</v>
      </c>
      <c r="DP133" s="158">
        <v>33</v>
      </c>
      <c r="DQ133" s="158">
        <v>68</v>
      </c>
      <c r="DR133" s="158">
        <v>47</v>
      </c>
      <c r="DS133" s="158">
        <v>22</v>
      </c>
      <c r="DT133" s="158">
        <v>26</v>
      </c>
      <c r="DU133" s="158">
        <v>7</v>
      </c>
      <c r="DV133" s="349">
        <v>219</v>
      </c>
      <c r="DW133" s="158">
        <v>2</v>
      </c>
      <c r="DX133" s="158">
        <v>5</v>
      </c>
      <c r="DY133" s="158">
        <v>8</v>
      </c>
      <c r="DZ133" s="158">
        <v>21</v>
      </c>
      <c r="EA133" s="158">
        <v>11</v>
      </c>
      <c r="EB133" s="158">
        <v>7</v>
      </c>
      <c r="EC133" s="158">
        <v>5</v>
      </c>
      <c r="ED133" s="158">
        <v>2</v>
      </c>
      <c r="EE133" s="349">
        <v>61</v>
      </c>
      <c r="EF133" s="158">
        <v>9</v>
      </c>
      <c r="EG133" s="158">
        <v>57</v>
      </c>
      <c r="EH133" s="158">
        <v>93</v>
      </c>
      <c r="EI133" s="158">
        <v>164</v>
      </c>
      <c r="EJ133" s="158">
        <v>106</v>
      </c>
      <c r="EK133" s="158">
        <v>60</v>
      </c>
      <c r="EL133" s="158">
        <v>57</v>
      </c>
      <c r="EM133" s="158">
        <v>16</v>
      </c>
      <c r="EN133" s="349">
        <v>562</v>
      </c>
      <c r="EO133" s="158">
        <v>7</v>
      </c>
      <c r="EP133" s="158">
        <v>29</v>
      </c>
      <c r="EQ133" s="158">
        <v>37</v>
      </c>
      <c r="ER133" s="158">
        <v>76</v>
      </c>
      <c r="ES133" s="158">
        <v>50</v>
      </c>
      <c r="ET133" s="158">
        <v>38</v>
      </c>
      <c r="EU133" s="158">
        <v>30</v>
      </c>
      <c r="EV133" s="158">
        <v>10</v>
      </c>
      <c r="EW133" s="349">
        <v>277</v>
      </c>
      <c r="EX133" s="158">
        <v>0</v>
      </c>
      <c r="EY133" s="158">
        <v>0</v>
      </c>
      <c r="EZ133" s="158">
        <v>0</v>
      </c>
      <c r="FA133" s="158">
        <v>0</v>
      </c>
      <c r="FB133" s="158">
        <v>0</v>
      </c>
      <c r="FC133" s="158">
        <v>0</v>
      </c>
      <c r="FD133" s="158">
        <v>0</v>
      </c>
      <c r="FE133" s="158">
        <v>0</v>
      </c>
      <c r="FF133" s="349">
        <v>0</v>
      </c>
      <c r="FG133" s="158">
        <v>2</v>
      </c>
      <c r="FH133" s="158">
        <v>1</v>
      </c>
      <c r="FI133" s="158">
        <v>8</v>
      </c>
      <c r="FJ133" s="158">
        <v>24</v>
      </c>
      <c r="FK133" s="158">
        <v>15</v>
      </c>
      <c r="FL133" s="158">
        <v>14</v>
      </c>
      <c r="FM133" s="158">
        <v>8</v>
      </c>
      <c r="FN133" s="158">
        <v>3</v>
      </c>
      <c r="FO133" s="349">
        <v>75</v>
      </c>
      <c r="FP133" s="158">
        <v>5</v>
      </c>
      <c r="FQ133" s="158">
        <v>28</v>
      </c>
      <c r="FR133" s="158">
        <v>29</v>
      </c>
      <c r="FS133" s="158">
        <v>52</v>
      </c>
      <c r="FT133" s="158">
        <v>35</v>
      </c>
      <c r="FU133" s="158">
        <v>24</v>
      </c>
      <c r="FV133" s="158">
        <v>22</v>
      </c>
      <c r="FW133" s="158">
        <v>7</v>
      </c>
      <c r="FX133" s="349">
        <v>202</v>
      </c>
      <c r="FY133" s="158">
        <v>1</v>
      </c>
      <c r="FZ133" s="158">
        <v>234</v>
      </c>
      <c r="GA133" s="158">
        <v>844</v>
      </c>
      <c r="GB133" s="158">
        <v>3118</v>
      </c>
      <c r="GC133" s="158">
        <v>9285</v>
      </c>
      <c r="GD133" s="158">
        <v>6195</v>
      </c>
      <c r="GE133" s="158">
        <v>3135</v>
      </c>
      <c r="GF133" s="158">
        <v>3620</v>
      </c>
      <c r="GG133" s="158">
        <v>843</v>
      </c>
      <c r="GH133" s="349">
        <v>27275</v>
      </c>
      <c r="GI133" s="158">
        <v>0</v>
      </c>
      <c r="GJ133" s="158">
        <v>291</v>
      </c>
      <c r="GK133" s="158">
        <v>1986</v>
      </c>
      <c r="GL133" s="158">
        <v>3378</v>
      </c>
      <c r="GM133" s="158">
        <v>4463</v>
      </c>
      <c r="GN133" s="158">
        <v>2279</v>
      </c>
      <c r="GO133" s="158">
        <v>887</v>
      </c>
      <c r="GP133" s="158">
        <v>713</v>
      </c>
      <c r="GQ133" s="158">
        <v>100</v>
      </c>
      <c r="GR133" s="349">
        <v>14097</v>
      </c>
      <c r="GS133" s="158">
        <v>1</v>
      </c>
      <c r="GT133" s="158">
        <v>453.1</v>
      </c>
      <c r="GU133" s="158">
        <v>2332.4</v>
      </c>
      <c r="GV133" s="158">
        <v>5644.3</v>
      </c>
      <c r="GW133" s="158">
        <v>12622.55</v>
      </c>
      <c r="GX133" s="158">
        <v>7895.5</v>
      </c>
      <c r="GY133" s="158">
        <v>3798.7</v>
      </c>
      <c r="GZ133" s="158">
        <v>4143.75</v>
      </c>
      <c r="HA133" s="158">
        <v>915.1</v>
      </c>
      <c r="HB133" s="349">
        <v>37806.400000000001</v>
      </c>
      <c r="HC133" s="395">
        <v>0</v>
      </c>
      <c r="HD133" s="396">
        <v>0.5</v>
      </c>
      <c r="HE133" s="396">
        <v>0</v>
      </c>
      <c r="HF133" s="396">
        <v>0</v>
      </c>
      <c r="HG133" s="396">
        <v>0</v>
      </c>
      <c r="HH133" s="396">
        <v>0</v>
      </c>
      <c r="HI133" s="396">
        <v>0</v>
      </c>
      <c r="HJ133" s="396">
        <v>0</v>
      </c>
      <c r="HK133" s="396">
        <v>0</v>
      </c>
      <c r="HL133" s="397">
        <v>0.5</v>
      </c>
      <c r="HM133" s="219">
        <v>0.6</v>
      </c>
      <c r="HN133" s="219">
        <v>301.7</v>
      </c>
      <c r="HO133" s="219">
        <v>1814.1</v>
      </c>
      <c r="HP133" s="219">
        <v>5017.2</v>
      </c>
      <c r="HQ133" s="219">
        <v>12622.6</v>
      </c>
      <c r="HR133" s="219">
        <v>9650.1</v>
      </c>
      <c r="HS133" s="219">
        <v>5487</v>
      </c>
      <c r="HT133" s="219">
        <v>6906.3</v>
      </c>
      <c r="HU133" s="219">
        <v>1830.2</v>
      </c>
      <c r="HV133" s="219">
        <v>43629.8</v>
      </c>
      <c r="HW133" s="457">
        <v>298.8</v>
      </c>
      <c r="HX133" s="219">
        <v>43928.6</v>
      </c>
      <c r="HY133" s="395">
        <v>1</v>
      </c>
      <c r="HZ133" s="219">
        <v>453.1</v>
      </c>
      <c r="IA133" s="219">
        <v>2332.4</v>
      </c>
      <c r="IB133" s="219">
        <v>5644.3</v>
      </c>
      <c r="IC133" s="219">
        <v>12622.55</v>
      </c>
      <c r="ID133" s="219">
        <v>7895.5</v>
      </c>
      <c r="IE133" s="219">
        <v>3798.7</v>
      </c>
      <c r="IF133" s="219">
        <v>4143.75</v>
      </c>
      <c r="IG133" s="219">
        <v>915.1</v>
      </c>
      <c r="IH133" s="219">
        <v>37806.400000000001</v>
      </c>
      <c r="II133" s="395">
        <v>0</v>
      </c>
      <c r="IJ133" s="219">
        <v>0.5</v>
      </c>
      <c r="IK133" s="219">
        <v>0</v>
      </c>
      <c r="IL133" s="219">
        <v>0</v>
      </c>
      <c r="IM133" s="219">
        <v>0</v>
      </c>
      <c r="IN133" s="219">
        <v>0</v>
      </c>
      <c r="IO133" s="219">
        <v>0</v>
      </c>
      <c r="IP133" s="219">
        <v>0</v>
      </c>
      <c r="IQ133" s="219">
        <v>0</v>
      </c>
      <c r="IR133" s="219">
        <v>0.5</v>
      </c>
      <c r="IS133" s="395">
        <v>0</v>
      </c>
      <c r="IT133" s="219">
        <v>109.07</v>
      </c>
      <c r="IU133" s="219">
        <v>827.52</v>
      </c>
      <c r="IV133" s="219">
        <v>1229.3699999999999</v>
      </c>
      <c r="IW133" s="219">
        <v>1603.34</v>
      </c>
      <c r="IX133" s="219">
        <v>351.2</v>
      </c>
      <c r="IY133" s="219">
        <v>74.2</v>
      </c>
      <c r="IZ133" s="219">
        <v>28.81</v>
      </c>
      <c r="JA133" s="219">
        <v>2.04</v>
      </c>
      <c r="JB133" s="219">
        <v>4225.55</v>
      </c>
      <c r="JC133" s="395">
        <v>0.6</v>
      </c>
      <c r="JD133" s="219">
        <v>229</v>
      </c>
      <c r="JE133" s="219">
        <v>1170.5</v>
      </c>
      <c r="JF133" s="219">
        <v>3924.4</v>
      </c>
      <c r="JG133" s="219">
        <v>11019.2</v>
      </c>
      <c r="JH133" s="219">
        <v>9220.7999999999993</v>
      </c>
      <c r="JI133" s="219">
        <v>5379.8</v>
      </c>
      <c r="JJ133" s="219">
        <v>6858.2</v>
      </c>
      <c r="JK133" s="219">
        <v>1826.1</v>
      </c>
      <c r="JL133" s="219">
        <v>39628.6</v>
      </c>
      <c r="JM133" s="457">
        <v>298.8</v>
      </c>
      <c r="JN133" s="397">
        <v>39927.4</v>
      </c>
      <c r="JP133" s="460"/>
      <c r="JQ133" s="460"/>
      <c r="JR133" s="460"/>
      <c r="JS133" s="460"/>
      <c r="JT133" s="460"/>
      <c r="JU133" s="460"/>
      <c r="JV133" s="460"/>
      <c r="JW133" s="460"/>
      <c r="JX133" s="460"/>
      <c r="JY133" s="460"/>
      <c r="KA133" s="460"/>
      <c r="KB133" s="460"/>
    </row>
    <row r="134" spans="1:288" x14ac:dyDescent="0.2">
      <c r="A134" s="215" t="s">
        <v>539</v>
      </c>
      <c r="B134" s="216" t="s">
        <v>285</v>
      </c>
      <c r="C134" s="217" t="s">
        <v>288</v>
      </c>
      <c r="D134" s="218" t="s">
        <v>538</v>
      </c>
      <c r="E134" s="158">
        <v>8425</v>
      </c>
      <c r="F134" s="158">
        <v>12712</v>
      </c>
      <c r="G134" s="158">
        <v>8624</v>
      </c>
      <c r="H134" s="158">
        <v>4684</v>
      </c>
      <c r="I134" s="158">
        <v>3616</v>
      </c>
      <c r="J134" s="158">
        <v>2063</v>
      </c>
      <c r="K134" s="158">
        <v>825</v>
      </c>
      <c r="L134" s="158">
        <v>47</v>
      </c>
      <c r="M134" s="349">
        <v>40996</v>
      </c>
      <c r="N134" s="158">
        <v>202</v>
      </c>
      <c r="O134" s="158">
        <v>186</v>
      </c>
      <c r="P134" s="158">
        <v>102</v>
      </c>
      <c r="Q134" s="158">
        <v>57</v>
      </c>
      <c r="R134" s="158">
        <v>22</v>
      </c>
      <c r="S134" s="158">
        <v>16</v>
      </c>
      <c r="T134" s="158">
        <v>15</v>
      </c>
      <c r="U134" s="158">
        <v>2</v>
      </c>
      <c r="V134" s="349">
        <v>602</v>
      </c>
      <c r="W134" s="158">
        <v>3</v>
      </c>
      <c r="X134" s="158">
        <v>0</v>
      </c>
      <c r="Y134" s="158">
        <v>0</v>
      </c>
      <c r="Z134" s="158">
        <v>0</v>
      </c>
      <c r="AA134" s="158">
        <v>0</v>
      </c>
      <c r="AB134" s="158">
        <v>0</v>
      </c>
      <c r="AC134" s="158">
        <v>0</v>
      </c>
      <c r="AD134" s="158">
        <v>0</v>
      </c>
      <c r="AE134" s="349">
        <v>3</v>
      </c>
      <c r="AF134" s="158">
        <v>8220</v>
      </c>
      <c r="AG134" s="158">
        <v>12526</v>
      </c>
      <c r="AH134" s="158">
        <v>8522</v>
      </c>
      <c r="AI134" s="158">
        <v>4627</v>
      </c>
      <c r="AJ134" s="158">
        <v>3594</v>
      </c>
      <c r="AK134" s="158">
        <v>2047</v>
      </c>
      <c r="AL134" s="158">
        <v>810</v>
      </c>
      <c r="AM134" s="158">
        <v>45</v>
      </c>
      <c r="AN134" s="349">
        <v>40391</v>
      </c>
      <c r="AO134" s="158">
        <v>12</v>
      </c>
      <c r="AP134" s="158">
        <v>54</v>
      </c>
      <c r="AQ134" s="158">
        <v>44</v>
      </c>
      <c r="AR134" s="158">
        <v>37</v>
      </c>
      <c r="AS134" s="158">
        <v>29</v>
      </c>
      <c r="AT134" s="158">
        <v>22</v>
      </c>
      <c r="AU134" s="158">
        <v>17</v>
      </c>
      <c r="AV134" s="158">
        <v>11</v>
      </c>
      <c r="AW134" s="349">
        <v>226</v>
      </c>
      <c r="AX134" s="158">
        <v>12</v>
      </c>
      <c r="AY134" s="158">
        <v>54</v>
      </c>
      <c r="AZ134" s="158">
        <v>44</v>
      </c>
      <c r="BA134" s="158">
        <v>37</v>
      </c>
      <c r="BB134" s="158">
        <v>29</v>
      </c>
      <c r="BC134" s="158">
        <v>22</v>
      </c>
      <c r="BD134" s="158">
        <v>17</v>
      </c>
      <c r="BE134" s="158">
        <v>11</v>
      </c>
      <c r="BF134" s="158">
        <v>0</v>
      </c>
      <c r="BG134" s="349">
        <v>226</v>
      </c>
      <c r="BH134" s="158">
        <v>12</v>
      </c>
      <c r="BI134" s="158">
        <v>8262</v>
      </c>
      <c r="BJ134" s="158">
        <v>12516</v>
      </c>
      <c r="BK134" s="158">
        <v>8515</v>
      </c>
      <c r="BL134" s="158">
        <v>4619</v>
      </c>
      <c r="BM134" s="158">
        <v>3587</v>
      </c>
      <c r="BN134" s="158">
        <v>2042</v>
      </c>
      <c r="BO134" s="158">
        <v>804</v>
      </c>
      <c r="BP134" s="158">
        <v>34</v>
      </c>
      <c r="BQ134" s="349">
        <v>40391</v>
      </c>
      <c r="BR134" s="158">
        <v>6</v>
      </c>
      <c r="BS134" s="158">
        <v>4578</v>
      </c>
      <c r="BT134" s="158">
        <v>4576</v>
      </c>
      <c r="BU134" s="158">
        <v>2307</v>
      </c>
      <c r="BV134" s="158">
        <v>1024</v>
      </c>
      <c r="BW134" s="158">
        <v>593</v>
      </c>
      <c r="BX134" s="158">
        <v>310</v>
      </c>
      <c r="BY134" s="158">
        <v>105</v>
      </c>
      <c r="BZ134" s="158">
        <v>4</v>
      </c>
      <c r="CA134" s="349">
        <v>13503</v>
      </c>
      <c r="CB134" s="158">
        <v>0</v>
      </c>
      <c r="CC134" s="158">
        <v>60</v>
      </c>
      <c r="CD134" s="158">
        <v>149</v>
      </c>
      <c r="CE134" s="158">
        <v>98</v>
      </c>
      <c r="CF134" s="158">
        <v>54</v>
      </c>
      <c r="CG134" s="158">
        <v>25</v>
      </c>
      <c r="CH134" s="158">
        <v>19</v>
      </c>
      <c r="CI134" s="158">
        <v>5</v>
      </c>
      <c r="CJ134" s="158">
        <v>0</v>
      </c>
      <c r="CK134" s="349">
        <v>410</v>
      </c>
      <c r="CL134" s="158">
        <v>0</v>
      </c>
      <c r="CM134" s="158">
        <v>5</v>
      </c>
      <c r="CN134" s="158">
        <v>5</v>
      </c>
      <c r="CO134" s="158">
        <v>1</v>
      </c>
      <c r="CP134" s="158">
        <v>3</v>
      </c>
      <c r="CQ134" s="158">
        <v>2</v>
      </c>
      <c r="CR134" s="158">
        <v>11</v>
      </c>
      <c r="CS134" s="158">
        <v>12</v>
      </c>
      <c r="CT134" s="158">
        <v>1</v>
      </c>
      <c r="CU134" s="349">
        <v>40</v>
      </c>
      <c r="CV134" s="158">
        <v>52</v>
      </c>
      <c r="CW134" s="158">
        <v>90</v>
      </c>
      <c r="CX134" s="158">
        <v>63</v>
      </c>
      <c r="CY134" s="158">
        <v>53</v>
      </c>
      <c r="CZ134" s="158">
        <v>25</v>
      </c>
      <c r="DA134" s="158">
        <v>15</v>
      </c>
      <c r="DB134" s="158">
        <v>5</v>
      </c>
      <c r="DC134" s="158">
        <v>0</v>
      </c>
      <c r="DD134" s="349">
        <v>303</v>
      </c>
      <c r="DE134" s="158">
        <v>208</v>
      </c>
      <c r="DF134" s="158">
        <v>214</v>
      </c>
      <c r="DG134" s="158">
        <v>99</v>
      </c>
      <c r="DH134" s="158">
        <v>43</v>
      </c>
      <c r="DI134" s="158">
        <v>27</v>
      </c>
      <c r="DJ134" s="158">
        <v>12</v>
      </c>
      <c r="DK134" s="158">
        <v>10</v>
      </c>
      <c r="DL134" s="158">
        <v>2</v>
      </c>
      <c r="DM134" s="349">
        <v>615</v>
      </c>
      <c r="DN134" s="158">
        <v>120</v>
      </c>
      <c r="DO134" s="158">
        <v>136</v>
      </c>
      <c r="DP134" s="158">
        <v>73</v>
      </c>
      <c r="DQ134" s="158">
        <v>27</v>
      </c>
      <c r="DR134" s="158">
        <v>21</v>
      </c>
      <c r="DS134" s="158">
        <v>12</v>
      </c>
      <c r="DT134" s="158">
        <v>2</v>
      </c>
      <c r="DU134" s="158">
        <v>0</v>
      </c>
      <c r="DV134" s="349">
        <v>391</v>
      </c>
      <c r="DW134" s="158">
        <v>66</v>
      </c>
      <c r="DX134" s="158">
        <v>52</v>
      </c>
      <c r="DY134" s="158">
        <v>34</v>
      </c>
      <c r="DZ134" s="158">
        <v>10</v>
      </c>
      <c r="EA134" s="158">
        <v>7</v>
      </c>
      <c r="EB134" s="158">
        <v>4</v>
      </c>
      <c r="EC134" s="158">
        <v>3</v>
      </c>
      <c r="ED134" s="158">
        <v>1</v>
      </c>
      <c r="EE134" s="349">
        <v>177</v>
      </c>
      <c r="EF134" s="158">
        <v>394</v>
      </c>
      <c r="EG134" s="158">
        <v>402</v>
      </c>
      <c r="EH134" s="158">
        <v>206</v>
      </c>
      <c r="EI134" s="158">
        <v>80</v>
      </c>
      <c r="EJ134" s="158">
        <v>55</v>
      </c>
      <c r="EK134" s="158">
        <v>28</v>
      </c>
      <c r="EL134" s="158">
        <v>15</v>
      </c>
      <c r="EM134" s="158">
        <v>3</v>
      </c>
      <c r="EN134" s="349">
        <v>1183</v>
      </c>
      <c r="EO134" s="158">
        <v>192</v>
      </c>
      <c r="EP134" s="158">
        <v>188</v>
      </c>
      <c r="EQ134" s="158">
        <v>102</v>
      </c>
      <c r="ER134" s="158">
        <v>47</v>
      </c>
      <c r="ES134" s="158">
        <v>32</v>
      </c>
      <c r="ET134" s="158">
        <v>15</v>
      </c>
      <c r="EU134" s="158">
        <v>11</v>
      </c>
      <c r="EV134" s="158">
        <v>2</v>
      </c>
      <c r="EW134" s="349">
        <v>589</v>
      </c>
      <c r="EX134" s="158">
        <v>0</v>
      </c>
      <c r="EY134" s="158">
        <v>0</v>
      </c>
      <c r="EZ134" s="158">
        <v>0</v>
      </c>
      <c r="FA134" s="158">
        <v>0</v>
      </c>
      <c r="FB134" s="158">
        <v>0</v>
      </c>
      <c r="FC134" s="158">
        <v>0</v>
      </c>
      <c r="FD134" s="158">
        <v>0</v>
      </c>
      <c r="FE134" s="158">
        <v>0</v>
      </c>
      <c r="FF134" s="349">
        <v>0</v>
      </c>
      <c r="FG134" s="158">
        <v>13</v>
      </c>
      <c r="FH134" s="158">
        <v>26</v>
      </c>
      <c r="FI134" s="158">
        <v>16</v>
      </c>
      <c r="FJ134" s="158">
        <v>10</v>
      </c>
      <c r="FK134" s="158">
        <v>5</v>
      </c>
      <c r="FL134" s="158">
        <v>2</v>
      </c>
      <c r="FM134" s="158">
        <v>2</v>
      </c>
      <c r="FN134" s="158">
        <v>0</v>
      </c>
      <c r="FO134" s="349">
        <v>74</v>
      </c>
      <c r="FP134" s="158">
        <v>179</v>
      </c>
      <c r="FQ134" s="158">
        <v>162</v>
      </c>
      <c r="FR134" s="158">
        <v>86</v>
      </c>
      <c r="FS134" s="158">
        <v>37</v>
      </c>
      <c r="FT134" s="158">
        <v>27</v>
      </c>
      <c r="FU134" s="158">
        <v>13</v>
      </c>
      <c r="FV134" s="158">
        <v>9</v>
      </c>
      <c r="FW134" s="158">
        <v>2</v>
      </c>
      <c r="FX134" s="349">
        <v>515</v>
      </c>
      <c r="FY134" s="158">
        <v>6</v>
      </c>
      <c r="FZ134" s="158">
        <v>3433</v>
      </c>
      <c r="GA134" s="158">
        <v>7598</v>
      </c>
      <c r="GB134" s="158">
        <v>6002</v>
      </c>
      <c r="GC134" s="158">
        <v>3501</v>
      </c>
      <c r="GD134" s="158">
        <v>2939</v>
      </c>
      <c r="GE134" s="158">
        <v>1686</v>
      </c>
      <c r="GF134" s="158">
        <v>677</v>
      </c>
      <c r="GG134" s="158">
        <v>28</v>
      </c>
      <c r="GH134" s="349">
        <v>25870</v>
      </c>
      <c r="GI134" s="158">
        <v>6</v>
      </c>
      <c r="GJ134" s="158">
        <v>4829</v>
      </c>
      <c r="GK134" s="158">
        <v>4918</v>
      </c>
      <c r="GL134" s="158">
        <v>2513</v>
      </c>
      <c r="GM134" s="158">
        <v>1118</v>
      </c>
      <c r="GN134" s="158">
        <v>648</v>
      </c>
      <c r="GO134" s="158">
        <v>356</v>
      </c>
      <c r="GP134" s="158">
        <v>127</v>
      </c>
      <c r="GQ134" s="158">
        <v>6</v>
      </c>
      <c r="GR134" s="349">
        <v>14521</v>
      </c>
      <c r="GS134" s="158">
        <v>10.5</v>
      </c>
      <c r="GT134" s="158">
        <v>7019.5</v>
      </c>
      <c r="GU134" s="158">
        <v>11236.75</v>
      </c>
      <c r="GV134" s="158">
        <v>7865.75</v>
      </c>
      <c r="GW134" s="158">
        <v>4331.5</v>
      </c>
      <c r="GX134" s="158">
        <v>3416.5</v>
      </c>
      <c r="GY134" s="158">
        <v>1945.25</v>
      </c>
      <c r="GZ134" s="158">
        <v>771</v>
      </c>
      <c r="HA134" s="158">
        <v>33</v>
      </c>
      <c r="HB134" s="349">
        <v>36629.75</v>
      </c>
      <c r="HC134" s="395">
        <v>0</v>
      </c>
      <c r="HD134" s="396">
        <v>0.38</v>
      </c>
      <c r="HE134" s="396">
        <v>0.5</v>
      </c>
      <c r="HF134" s="396">
        <v>3</v>
      </c>
      <c r="HG134" s="396">
        <v>0</v>
      </c>
      <c r="HH134" s="396">
        <v>0</v>
      </c>
      <c r="HI134" s="396">
        <v>0</v>
      </c>
      <c r="HJ134" s="396">
        <v>0</v>
      </c>
      <c r="HK134" s="396">
        <v>0</v>
      </c>
      <c r="HL134" s="397">
        <v>3.88</v>
      </c>
      <c r="HM134" s="219">
        <v>5.8</v>
      </c>
      <c r="HN134" s="219">
        <v>4679.3999999999996</v>
      </c>
      <c r="HO134" s="219">
        <v>8739.2999999999993</v>
      </c>
      <c r="HP134" s="219">
        <v>6989.1</v>
      </c>
      <c r="HQ134" s="219">
        <v>4331.5</v>
      </c>
      <c r="HR134" s="219">
        <v>4175.7</v>
      </c>
      <c r="HS134" s="219">
        <v>2809.8</v>
      </c>
      <c r="HT134" s="219">
        <v>1285</v>
      </c>
      <c r="HU134" s="219">
        <v>66</v>
      </c>
      <c r="HV134" s="219">
        <v>33081.599999999999</v>
      </c>
      <c r="HW134" s="457">
        <v>0</v>
      </c>
      <c r="HX134" s="219">
        <v>33081.599999999999</v>
      </c>
      <c r="HY134" s="395">
        <v>10.5</v>
      </c>
      <c r="HZ134" s="219">
        <v>7019.5</v>
      </c>
      <c r="IA134" s="219">
        <v>11236.75</v>
      </c>
      <c r="IB134" s="219">
        <v>7865.75</v>
      </c>
      <c r="IC134" s="219">
        <v>4331.5</v>
      </c>
      <c r="ID134" s="219">
        <v>3416.5</v>
      </c>
      <c r="IE134" s="219">
        <v>1945.25</v>
      </c>
      <c r="IF134" s="219">
        <v>771</v>
      </c>
      <c r="IG134" s="219">
        <v>33</v>
      </c>
      <c r="IH134" s="219">
        <v>36629.75</v>
      </c>
      <c r="II134" s="395">
        <v>0</v>
      </c>
      <c r="IJ134" s="219">
        <v>0.38</v>
      </c>
      <c r="IK134" s="219">
        <v>0.5</v>
      </c>
      <c r="IL134" s="219">
        <v>3</v>
      </c>
      <c r="IM134" s="219">
        <v>0</v>
      </c>
      <c r="IN134" s="219">
        <v>0</v>
      </c>
      <c r="IO134" s="219">
        <v>0</v>
      </c>
      <c r="IP134" s="219">
        <v>0</v>
      </c>
      <c r="IQ134" s="219">
        <v>0</v>
      </c>
      <c r="IR134" s="219">
        <v>3.88</v>
      </c>
      <c r="IS134" s="395">
        <v>1.61</v>
      </c>
      <c r="IT134" s="219">
        <v>2305.15</v>
      </c>
      <c r="IU134" s="219">
        <v>1710.11</v>
      </c>
      <c r="IV134" s="219">
        <v>528.42999999999995</v>
      </c>
      <c r="IW134" s="219">
        <v>132.28</v>
      </c>
      <c r="IX134" s="219">
        <v>75.97</v>
      </c>
      <c r="IY134" s="219">
        <v>28.31</v>
      </c>
      <c r="IZ134" s="219">
        <v>7.07</v>
      </c>
      <c r="JA134" s="219">
        <v>0</v>
      </c>
      <c r="JB134" s="219">
        <v>4788.93</v>
      </c>
      <c r="JC134" s="395">
        <v>4.9000000000000004</v>
      </c>
      <c r="JD134" s="219">
        <v>3142.6</v>
      </c>
      <c r="JE134" s="219">
        <v>7409.2</v>
      </c>
      <c r="JF134" s="219">
        <v>6519.4</v>
      </c>
      <c r="JG134" s="219">
        <v>4199.2</v>
      </c>
      <c r="JH134" s="219">
        <v>4082.9</v>
      </c>
      <c r="JI134" s="219">
        <v>2768.9</v>
      </c>
      <c r="JJ134" s="219">
        <v>1273.2</v>
      </c>
      <c r="JK134" s="219">
        <v>66</v>
      </c>
      <c r="JL134" s="219">
        <v>29466.3</v>
      </c>
      <c r="JM134" s="457">
        <v>0</v>
      </c>
      <c r="JN134" s="397">
        <v>29466.3</v>
      </c>
      <c r="JP134" s="460"/>
      <c r="JQ134" s="460"/>
      <c r="JR134" s="460"/>
      <c r="JS134" s="460"/>
      <c r="JT134" s="460"/>
      <c r="JU134" s="460"/>
      <c r="JV134" s="460"/>
      <c r="JW134" s="460"/>
      <c r="JX134" s="460"/>
      <c r="JY134" s="460"/>
      <c r="KA134" s="460"/>
      <c r="KB134" s="460"/>
    </row>
    <row r="135" spans="1:288" x14ac:dyDescent="0.2">
      <c r="A135" s="215" t="s">
        <v>541</v>
      </c>
      <c r="B135" s="216" t="s">
        <v>289</v>
      </c>
      <c r="C135" s="217" t="s">
        <v>109</v>
      </c>
      <c r="D135" s="218" t="s">
        <v>540</v>
      </c>
      <c r="E135" s="158">
        <v>879</v>
      </c>
      <c r="F135" s="158">
        <v>5698</v>
      </c>
      <c r="G135" s="158">
        <v>23368</v>
      </c>
      <c r="H135" s="158">
        <v>45149</v>
      </c>
      <c r="I135" s="158">
        <v>18209</v>
      </c>
      <c r="J135" s="158">
        <v>9665</v>
      </c>
      <c r="K135" s="158">
        <v>4946</v>
      </c>
      <c r="L135" s="158">
        <v>419</v>
      </c>
      <c r="M135" s="349">
        <v>108333</v>
      </c>
      <c r="N135" s="158">
        <v>36</v>
      </c>
      <c r="O135" s="158">
        <v>238</v>
      </c>
      <c r="P135" s="158">
        <v>367</v>
      </c>
      <c r="Q135" s="158">
        <v>758</v>
      </c>
      <c r="R135" s="158">
        <v>344</v>
      </c>
      <c r="S135" s="158">
        <v>270</v>
      </c>
      <c r="T135" s="158">
        <v>454</v>
      </c>
      <c r="U135" s="158">
        <v>8</v>
      </c>
      <c r="V135" s="349">
        <v>2475</v>
      </c>
      <c r="W135" s="158">
        <v>0</v>
      </c>
      <c r="X135" s="158">
        <v>0</v>
      </c>
      <c r="Y135" s="158">
        <v>0</v>
      </c>
      <c r="Z135" s="158">
        <v>0</v>
      </c>
      <c r="AA135" s="158">
        <v>0</v>
      </c>
      <c r="AB135" s="158">
        <v>0</v>
      </c>
      <c r="AC135" s="158">
        <v>0</v>
      </c>
      <c r="AD135" s="158">
        <v>0</v>
      </c>
      <c r="AE135" s="349">
        <v>0</v>
      </c>
      <c r="AF135" s="158">
        <v>843</v>
      </c>
      <c r="AG135" s="158">
        <v>5460</v>
      </c>
      <c r="AH135" s="158">
        <v>23001</v>
      </c>
      <c r="AI135" s="158">
        <v>44391</v>
      </c>
      <c r="AJ135" s="158">
        <v>17865</v>
      </c>
      <c r="AK135" s="158">
        <v>9395</v>
      </c>
      <c r="AL135" s="158">
        <v>4492</v>
      </c>
      <c r="AM135" s="158">
        <v>411</v>
      </c>
      <c r="AN135" s="349">
        <v>105858</v>
      </c>
      <c r="AO135" s="158">
        <v>0</v>
      </c>
      <c r="AP135" s="158">
        <v>6</v>
      </c>
      <c r="AQ135" s="158">
        <v>51</v>
      </c>
      <c r="AR135" s="158">
        <v>228</v>
      </c>
      <c r="AS135" s="158">
        <v>136</v>
      </c>
      <c r="AT135" s="158">
        <v>93</v>
      </c>
      <c r="AU135" s="158">
        <v>42</v>
      </c>
      <c r="AV135" s="158">
        <v>21</v>
      </c>
      <c r="AW135" s="349">
        <v>577</v>
      </c>
      <c r="AX135" s="158">
        <v>0</v>
      </c>
      <c r="AY135" s="158">
        <v>6</v>
      </c>
      <c r="AZ135" s="158">
        <v>51</v>
      </c>
      <c r="BA135" s="158">
        <v>228</v>
      </c>
      <c r="BB135" s="158">
        <v>136</v>
      </c>
      <c r="BC135" s="158">
        <v>93</v>
      </c>
      <c r="BD135" s="158">
        <v>42</v>
      </c>
      <c r="BE135" s="158">
        <v>21</v>
      </c>
      <c r="BF135" s="158">
        <v>0</v>
      </c>
      <c r="BG135" s="349">
        <v>577</v>
      </c>
      <c r="BH135" s="158">
        <v>0</v>
      </c>
      <c r="BI135" s="158">
        <v>849</v>
      </c>
      <c r="BJ135" s="158">
        <v>5505</v>
      </c>
      <c r="BK135" s="158">
        <v>23178</v>
      </c>
      <c r="BL135" s="158">
        <v>44299</v>
      </c>
      <c r="BM135" s="158">
        <v>17822</v>
      </c>
      <c r="BN135" s="158">
        <v>9344</v>
      </c>
      <c r="BO135" s="158">
        <v>4471</v>
      </c>
      <c r="BP135" s="158">
        <v>390</v>
      </c>
      <c r="BQ135" s="349">
        <v>105858</v>
      </c>
      <c r="BR135" s="158">
        <v>0</v>
      </c>
      <c r="BS135" s="158">
        <v>458</v>
      </c>
      <c r="BT135" s="158">
        <v>3421</v>
      </c>
      <c r="BU135" s="158">
        <v>10223</v>
      </c>
      <c r="BV135" s="158">
        <v>10382</v>
      </c>
      <c r="BW135" s="158">
        <v>3862</v>
      </c>
      <c r="BX135" s="158">
        <v>1740</v>
      </c>
      <c r="BY135" s="158">
        <v>589</v>
      </c>
      <c r="BZ135" s="158">
        <v>17</v>
      </c>
      <c r="CA135" s="349">
        <v>30692</v>
      </c>
      <c r="CB135" s="158">
        <v>0</v>
      </c>
      <c r="CC135" s="158">
        <v>1</v>
      </c>
      <c r="CD135" s="158">
        <v>15</v>
      </c>
      <c r="CE135" s="158">
        <v>160</v>
      </c>
      <c r="CF135" s="158">
        <v>297</v>
      </c>
      <c r="CG135" s="158">
        <v>110</v>
      </c>
      <c r="CH135" s="158">
        <v>70</v>
      </c>
      <c r="CI135" s="158">
        <v>24</v>
      </c>
      <c r="CJ135" s="158">
        <v>1</v>
      </c>
      <c r="CK135" s="349">
        <v>678</v>
      </c>
      <c r="CL135" s="158">
        <v>0</v>
      </c>
      <c r="CM135" s="158">
        <v>1</v>
      </c>
      <c r="CN135" s="158">
        <v>12</v>
      </c>
      <c r="CO135" s="158">
        <v>15</v>
      </c>
      <c r="CP135" s="158">
        <v>15</v>
      </c>
      <c r="CQ135" s="158">
        <v>17</v>
      </c>
      <c r="CR135" s="158">
        <v>16</v>
      </c>
      <c r="CS135" s="158">
        <v>23</v>
      </c>
      <c r="CT135" s="158">
        <v>12</v>
      </c>
      <c r="CU135" s="349">
        <v>111</v>
      </c>
      <c r="CV135" s="158">
        <v>60</v>
      </c>
      <c r="CW135" s="158">
        <v>133</v>
      </c>
      <c r="CX135" s="158">
        <v>355</v>
      </c>
      <c r="CY135" s="158">
        <v>417</v>
      </c>
      <c r="CZ135" s="158">
        <v>151</v>
      </c>
      <c r="DA135" s="158">
        <v>65</v>
      </c>
      <c r="DB135" s="158">
        <v>38</v>
      </c>
      <c r="DC135" s="158">
        <v>8</v>
      </c>
      <c r="DD135" s="349">
        <v>1227</v>
      </c>
      <c r="DE135" s="158">
        <v>24</v>
      </c>
      <c r="DF135" s="158">
        <v>44</v>
      </c>
      <c r="DG135" s="158">
        <v>127</v>
      </c>
      <c r="DH135" s="158">
        <v>150</v>
      </c>
      <c r="DI135" s="158">
        <v>77</v>
      </c>
      <c r="DJ135" s="158">
        <v>43</v>
      </c>
      <c r="DK135" s="158">
        <v>40</v>
      </c>
      <c r="DL135" s="158">
        <v>10</v>
      </c>
      <c r="DM135" s="349">
        <v>515</v>
      </c>
      <c r="DN135" s="158">
        <v>3</v>
      </c>
      <c r="DO135" s="158">
        <v>48</v>
      </c>
      <c r="DP135" s="158">
        <v>102</v>
      </c>
      <c r="DQ135" s="158">
        <v>123</v>
      </c>
      <c r="DR135" s="158">
        <v>31</v>
      </c>
      <c r="DS135" s="158">
        <v>21</v>
      </c>
      <c r="DT135" s="158">
        <v>24</v>
      </c>
      <c r="DU135" s="158">
        <v>7</v>
      </c>
      <c r="DV135" s="349">
        <v>359</v>
      </c>
      <c r="DW135" s="158">
        <v>0</v>
      </c>
      <c r="DX135" s="158">
        <v>0</v>
      </c>
      <c r="DY135" s="158">
        <v>0</v>
      </c>
      <c r="DZ135" s="158">
        <v>0</v>
      </c>
      <c r="EA135" s="158">
        <v>0</v>
      </c>
      <c r="EB135" s="158">
        <v>0</v>
      </c>
      <c r="EC135" s="158">
        <v>0</v>
      </c>
      <c r="ED135" s="158">
        <v>0</v>
      </c>
      <c r="EE135" s="349">
        <v>0</v>
      </c>
      <c r="EF135" s="158">
        <v>27</v>
      </c>
      <c r="EG135" s="158">
        <v>92</v>
      </c>
      <c r="EH135" s="158">
        <v>229</v>
      </c>
      <c r="EI135" s="158">
        <v>273</v>
      </c>
      <c r="EJ135" s="158">
        <v>108</v>
      </c>
      <c r="EK135" s="158">
        <v>64</v>
      </c>
      <c r="EL135" s="158">
        <v>64</v>
      </c>
      <c r="EM135" s="158">
        <v>17</v>
      </c>
      <c r="EN135" s="349">
        <v>874</v>
      </c>
      <c r="EO135" s="158">
        <v>24</v>
      </c>
      <c r="EP135" s="158">
        <v>42</v>
      </c>
      <c r="EQ135" s="158">
        <v>126</v>
      </c>
      <c r="ER135" s="158">
        <v>167</v>
      </c>
      <c r="ES135" s="158">
        <v>89</v>
      </c>
      <c r="ET135" s="158">
        <v>53</v>
      </c>
      <c r="EU135" s="158">
        <v>50</v>
      </c>
      <c r="EV135" s="158">
        <v>12</v>
      </c>
      <c r="EW135" s="349">
        <v>563</v>
      </c>
      <c r="EX135" s="158">
        <v>0</v>
      </c>
      <c r="EY135" s="158">
        <v>0</v>
      </c>
      <c r="EZ135" s="158">
        <v>0</v>
      </c>
      <c r="FA135" s="158">
        <v>0</v>
      </c>
      <c r="FB135" s="158">
        <v>0</v>
      </c>
      <c r="FC135" s="158">
        <v>0</v>
      </c>
      <c r="FD135" s="158">
        <v>0</v>
      </c>
      <c r="FE135" s="158">
        <v>0</v>
      </c>
      <c r="FF135" s="349">
        <v>0</v>
      </c>
      <c r="FG135" s="158">
        <v>0</v>
      </c>
      <c r="FH135" s="158">
        <v>1</v>
      </c>
      <c r="FI135" s="158">
        <v>12</v>
      </c>
      <c r="FJ135" s="158">
        <v>34</v>
      </c>
      <c r="FK135" s="158">
        <v>23</v>
      </c>
      <c r="FL135" s="158">
        <v>13</v>
      </c>
      <c r="FM135" s="158">
        <v>11</v>
      </c>
      <c r="FN135" s="158">
        <v>0</v>
      </c>
      <c r="FO135" s="349">
        <v>94</v>
      </c>
      <c r="FP135" s="158">
        <v>24</v>
      </c>
      <c r="FQ135" s="158">
        <v>41</v>
      </c>
      <c r="FR135" s="158">
        <v>114</v>
      </c>
      <c r="FS135" s="158">
        <v>133</v>
      </c>
      <c r="FT135" s="158">
        <v>66</v>
      </c>
      <c r="FU135" s="158">
        <v>40</v>
      </c>
      <c r="FV135" s="158">
        <v>39</v>
      </c>
      <c r="FW135" s="158">
        <v>12</v>
      </c>
      <c r="FX135" s="349">
        <v>469</v>
      </c>
      <c r="FY135" s="158">
        <v>0</v>
      </c>
      <c r="FZ135" s="158">
        <v>326</v>
      </c>
      <c r="GA135" s="158">
        <v>1876</v>
      </c>
      <c r="GB135" s="158">
        <v>12323</v>
      </c>
      <c r="GC135" s="158">
        <v>33065</v>
      </c>
      <c r="GD135" s="158">
        <v>13651</v>
      </c>
      <c r="GE135" s="158">
        <v>7432</v>
      </c>
      <c r="GF135" s="158">
        <v>3773</v>
      </c>
      <c r="GG135" s="158">
        <v>345</v>
      </c>
      <c r="GH135" s="349">
        <v>72791</v>
      </c>
      <c r="GI135" s="158">
        <v>0</v>
      </c>
      <c r="GJ135" s="158">
        <v>523</v>
      </c>
      <c r="GK135" s="158">
        <v>3629</v>
      </c>
      <c r="GL135" s="158">
        <v>10855</v>
      </c>
      <c r="GM135" s="158">
        <v>11234</v>
      </c>
      <c r="GN135" s="158">
        <v>4171</v>
      </c>
      <c r="GO135" s="158">
        <v>1912</v>
      </c>
      <c r="GP135" s="158">
        <v>698</v>
      </c>
      <c r="GQ135" s="158">
        <v>45</v>
      </c>
      <c r="GR135" s="349">
        <v>33067</v>
      </c>
      <c r="GS135" s="158">
        <v>0</v>
      </c>
      <c r="GT135" s="158">
        <v>715.75</v>
      </c>
      <c r="GU135" s="158">
        <v>4558.75</v>
      </c>
      <c r="GV135" s="158">
        <v>20384</v>
      </c>
      <c r="GW135" s="158">
        <v>41394.5</v>
      </c>
      <c r="GX135" s="158">
        <v>16751.75</v>
      </c>
      <c r="GY135" s="158">
        <v>8846.25</v>
      </c>
      <c r="GZ135" s="158">
        <v>4272.75</v>
      </c>
      <c r="HA135" s="158">
        <v>370.5</v>
      </c>
      <c r="HB135" s="349">
        <v>97294.25</v>
      </c>
      <c r="HC135" s="395">
        <v>0</v>
      </c>
      <c r="HD135" s="396">
        <v>2</v>
      </c>
      <c r="HE135" s="396">
        <v>0</v>
      </c>
      <c r="HF135" s="396">
        <v>1</v>
      </c>
      <c r="HG135" s="396">
        <v>0</v>
      </c>
      <c r="HH135" s="396">
        <v>0</v>
      </c>
      <c r="HI135" s="396">
        <v>0</v>
      </c>
      <c r="HJ135" s="396">
        <v>0</v>
      </c>
      <c r="HK135" s="396">
        <v>0</v>
      </c>
      <c r="HL135" s="397">
        <v>3</v>
      </c>
      <c r="HM135" s="219">
        <v>0</v>
      </c>
      <c r="HN135" s="219">
        <v>475.8</v>
      </c>
      <c r="HO135" s="219">
        <v>3545.7</v>
      </c>
      <c r="HP135" s="219">
        <v>18118.2</v>
      </c>
      <c r="HQ135" s="219">
        <v>41394.5</v>
      </c>
      <c r="HR135" s="219">
        <v>20474.400000000001</v>
      </c>
      <c r="HS135" s="219">
        <v>12777.9</v>
      </c>
      <c r="HT135" s="219">
        <v>7121.3</v>
      </c>
      <c r="HU135" s="219">
        <v>741</v>
      </c>
      <c r="HV135" s="219">
        <v>104648.8</v>
      </c>
      <c r="HW135" s="457">
        <v>835.2</v>
      </c>
      <c r="HX135" s="219">
        <v>105484</v>
      </c>
      <c r="HY135" s="395">
        <v>0</v>
      </c>
      <c r="HZ135" s="219">
        <v>715.75</v>
      </c>
      <c r="IA135" s="219">
        <v>4558.75</v>
      </c>
      <c r="IB135" s="219">
        <v>20384</v>
      </c>
      <c r="IC135" s="219">
        <v>41394.5</v>
      </c>
      <c r="ID135" s="219">
        <v>16751.75</v>
      </c>
      <c r="IE135" s="219">
        <v>8846.25</v>
      </c>
      <c r="IF135" s="219">
        <v>4272.75</v>
      </c>
      <c r="IG135" s="219">
        <v>370.5</v>
      </c>
      <c r="IH135" s="219">
        <v>97294.25</v>
      </c>
      <c r="II135" s="395">
        <v>0</v>
      </c>
      <c r="IJ135" s="219">
        <v>2</v>
      </c>
      <c r="IK135" s="219">
        <v>0</v>
      </c>
      <c r="IL135" s="219">
        <v>1</v>
      </c>
      <c r="IM135" s="219">
        <v>0</v>
      </c>
      <c r="IN135" s="219">
        <v>0</v>
      </c>
      <c r="IO135" s="219">
        <v>0</v>
      </c>
      <c r="IP135" s="219">
        <v>0</v>
      </c>
      <c r="IQ135" s="219">
        <v>0</v>
      </c>
      <c r="IR135" s="219">
        <v>3</v>
      </c>
      <c r="IS135" s="395">
        <v>0</v>
      </c>
      <c r="IT135" s="219">
        <v>212.58</v>
      </c>
      <c r="IU135" s="219">
        <v>1431.27</v>
      </c>
      <c r="IV135" s="219">
        <v>4420.5200000000004</v>
      </c>
      <c r="IW135" s="219">
        <v>5150.55</v>
      </c>
      <c r="IX135" s="219">
        <v>1144.0999999999999</v>
      </c>
      <c r="IY135" s="219">
        <v>261.33999999999997</v>
      </c>
      <c r="IZ135" s="219">
        <v>60.91</v>
      </c>
      <c r="JA135" s="219">
        <v>4.41</v>
      </c>
      <c r="JB135" s="219">
        <v>12685.68</v>
      </c>
      <c r="JC135" s="395">
        <v>0</v>
      </c>
      <c r="JD135" s="219">
        <v>334.1</v>
      </c>
      <c r="JE135" s="219">
        <v>2432.5</v>
      </c>
      <c r="JF135" s="219">
        <v>14188.9</v>
      </c>
      <c r="JG135" s="219">
        <v>36244</v>
      </c>
      <c r="JH135" s="219">
        <v>19076</v>
      </c>
      <c r="JI135" s="219">
        <v>12400.4</v>
      </c>
      <c r="JJ135" s="219">
        <v>7019.7</v>
      </c>
      <c r="JK135" s="219">
        <v>732.2</v>
      </c>
      <c r="JL135" s="219">
        <v>92427.8</v>
      </c>
      <c r="JM135" s="457">
        <v>835.2</v>
      </c>
      <c r="JN135" s="397">
        <v>93263</v>
      </c>
      <c r="JP135" s="460"/>
      <c r="JQ135" s="460"/>
      <c r="JR135" s="460"/>
      <c r="JS135" s="460"/>
      <c r="JT135" s="460"/>
      <c r="JU135" s="460"/>
      <c r="JV135" s="460"/>
      <c r="JW135" s="460"/>
      <c r="JX135" s="460"/>
      <c r="JY135" s="460"/>
      <c r="KA135" s="460"/>
      <c r="KB135" s="460"/>
    </row>
    <row r="136" spans="1:288" x14ac:dyDescent="0.2">
      <c r="A136" s="215" t="s">
        <v>542</v>
      </c>
      <c r="B136" s="216" t="s">
        <v>285</v>
      </c>
      <c r="C136" s="217" t="s">
        <v>288</v>
      </c>
      <c r="D136" s="218" t="s">
        <v>311</v>
      </c>
      <c r="E136" s="158">
        <v>8247</v>
      </c>
      <c r="F136" s="158">
        <v>14980</v>
      </c>
      <c r="G136" s="158">
        <v>10594</v>
      </c>
      <c r="H136" s="158">
        <v>6964</v>
      </c>
      <c r="I136" s="158">
        <v>3873</v>
      </c>
      <c r="J136" s="158">
        <v>1993</v>
      </c>
      <c r="K136" s="158">
        <v>965</v>
      </c>
      <c r="L136" s="158">
        <v>63</v>
      </c>
      <c r="M136" s="349">
        <v>47679</v>
      </c>
      <c r="N136" s="158">
        <v>173</v>
      </c>
      <c r="O136" s="158">
        <v>170</v>
      </c>
      <c r="P136" s="158">
        <v>117</v>
      </c>
      <c r="Q136" s="158">
        <v>76</v>
      </c>
      <c r="R136" s="158">
        <v>34</v>
      </c>
      <c r="S136" s="158">
        <v>14</v>
      </c>
      <c r="T136" s="158">
        <v>11</v>
      </c>
      <c r="U136" s="158">
        <v>1</v>
      </c>
      <c r="V136" s="349">
        <v>596</v>
      </c>
      <c r="W136" s="158">
        <v>1</v>
      </c>
      <c r="X136" s="158">
        <v>0</v>
      </c>
      <c r="Y136" s="158">
        <v>1</v>
      </c>
      <c r="Z136" s="158">
        <v>1</v>
      </c>
      <c r="AA136" s="158">
        <v>0</v>
      </c>
      <c r="AB136" s="158">
        <v>0</v>
      </c>
      <c r="AC136" s="158">
        <v>0</v>
      </c>
      <c r="AD136" s="158">
        <v>0</v>
      </c>
      <c r="AE136" s="349">
        <v>3</v>
      </c>
      <c r="AF136" s="158">
        <v>8073</v>
      </c>
      <c r="AG136" s="158">
        <v>14810</v>
      </c>
      <c r="AH136" s="158">
        <v>10476</v>
      </c>
      <c r="AI136" s="158">
        <v>6887</v>
      </c>
      <c r="AJ136" s="158">
        <v>3839</v>
      </c>
      <c r="AK136" s="158">
        <v>1979</v>
      </c>
      <c r="AL136" s="158">
        <v>954</v>
      </c>
      <c r="AM136" s="158">
        <v>62</v>
      </c>
      <c r="AN136" s="349">
        <v>47080</v>
      </c>
      <c r="AO136" s="158">
        <v>10</v>
      </c>
      <c r="AP136" s="158">
        <v>72</v>
      </c>
      <c r="AQ136" s="158">
        <v>75</v>
      </c>
      <c r="AR136" s="158">
        <v>62</v>
      </c>
      <c r="AS136" s="158">
        <v>39</v>
      </c>
      <c r="AT136" s="158">
        <v>20</v>
      </c>
      <c r="AU136" s="158">
        <v>18</v>
      </c>
      <c r="AV136" s="158">
        <v>7</v>
      </c>
      <c r="AW136" s="349">
        <v>303</v>
      </c>
      <c r="AX136" s="158">
        <v>10</v>
      </c>
      <c r="AY136" s="158">
        <v>72</v>
      </c>
      <c r="AZ136" s="158">
        <v>75</v>
      </c>
      <c r="BA136" s="158">
        <v>62</v>
      </c>
      <c r="BB136" s="158">
        <v>39</v>
      </c>
      <c r="BC136" s="158">
        <v>20</v>
      </c>
      <c r="BD136" s="158">
        <v>18</v>
      </c>
      <c r="BE136" s="158">
        <v>7</v>
      </c>
      <c r="BF136" s="158">
        <v>0</v>
      </c>
      <c r="BG136" s="349">
        <v>303</v>
      </c>
      <c r="BH136" s="158">
        <v>10</v>
      </c>
      <c r="BI136" s="158">
        <v>8135</v>
      </c>
      <c r="BJ136" s="158">
        <v>14813</v>
      </c>
      <c r="BK136" s="158">
        <v>10463</v>
      </c>
      <c r="BL136" s="158">
        <v>6864</v>
      </c>
      <c r="BM136" s="158">
        <v>3820</v>
      </c>
      <c r="BN136" s="158">
        <v>1977</v>
      </c>
      <c r="BO136" s="158">
        <v>943</v>
      </c>
      <c r="BP136" s="158">
        <v>55</v>
      </c>
      <c r="BQ136" s="349">
        <v>47080</v>
      </c>
      <c r="BR136" s="158">
        <v>3</v>
      </c>
      <c r="BS136" s="158">
        <v>4259</v>
      </c>
      <c r="BT136" s="158">
        <v>5244</v>
      </c>
      <c r="BU136" s="158">
        <v>2815</v>
      </c>
      <c r="BV136" s="158">
        <v>1391</v>
      </c>
      <c r="BW136" s="158">
        <v>590</v>
      </c>
      <c r="BX136" s="158">
        <v>264</v>
      </c>
      <c r="BY136" s="158">
        <v>114</v>
      </c>
      <c r="BZ136" s="158">
        <v>2</v>
      </c>
      <c r="CA136" s="349">
        <v>14682</v>
      </c>
      <c r="CB136" s="158">
        <v>0</v>
      </c>
      <c r="CC136" s="158">
        <v>59</v>
      </c>
      <c r="CD136" s="158">
        <v>147</v>
      </c>
      <c r="CE136" s="158">
        <v>89</v>
      </c>
      <c r="CF136" s="158">
        <v>57</v>
      </c>
      <c r="CG136" s="158">
        <v>30</v>
      </c>
      <c r="CH136" s="158">
        <v>11</v>
      </c>
      <c r="CI136" s="158">
        <v>5</v>
      </c>
      <c r="CJ136" s="158">
        <v>0</v>
      </c>
      <c r="CK136" s="349">
        <v>398</v>
      </c>
      <c r="CL136" s="158">
        <v>1</v>
      </c>
      <c r="CM136" s="158">
        <v>12</v>
      </c>
      <c r="CN136" s="158">
        <v>14</v>
      </c>
      <c r="CO136" s="158">
        <v>4</v>
      </c>
      <c r="CP136" s="158">
        <v>3</v>
      </c>
      <c r="CQ136" s="158">
        <v>8</v>
      </c>
      <c r="CR136" s="158">
        <v>9</v>
      </c>
      <c r="CS136" s="158">
        <v>10</v>
      </c>
      <c r="CT136" s="158">
        <v>2</v>
      </c>
      <c r="CU136" s="349">
        <v>63</v>
      </c>
      <c r="CV136" s="158">
        <v>37</v>
      </c>
      <c r="CW136" s="158">
        <v>48</v>
      </c>
      <c r="CX136" s="158">
        <v>24</v>
      </c>
      <c r="CY136" s="158">
        <v>13</v>
      </c>
      <c r="CZ136" s="158">
        <v>10</v>
      </c>
      <c r="DA136" s="158">
        <v>4</v>
      </c>
      <c r="DB136" s="158">
        <v>4</v>
      </c>
      <c r="DC136" s="158">
        <v>1</v>
      </c>
      <c r="DD136" s="349">
        <v>141</v>
      </c>
      <c r="DE136" s="158">
        <v>273</v>
      </c>
      <c r="DF136" s="158">
        <v>224</v>
      </c>
      <c r="DG136" s="158">
        <v>98</v>
      </c>
      <c r="DH136" s="158">
        <v>68</v>
      </c>
      <c r="DI136" s="158">
        <v>28</v>
      </c>
      <c r="DJ136" s="158">
        <v>19</v>
      </c>
      <c r="DK136" s="158">
        <v>9</v>
      </c>
      <c r="DL136" s="158">
        <v>1</v>
      </c>
      <c r="DM136" s="349">
        <v>720</v>
      </c>
      <c r="DN136" s="158">
        <v>53</v>
      </c>
      <c r="DO136" s="158">
        <v>46</v>
      </c>
      <c r="DP136" s="158">
        <v>29</v>
      </c>
      <c r="DQ136" s="158">
        <v>18</v>
      </c>
      <c r="DR136" s="158">
        <v>5</v>
      </c>
      <c r="DS136" s="158">
        <v>0</v>
      </c>
      <c r="DT136" s="158">
        <v>3</v>
      </c>
      <c r="DU136" s="158">
        <v>0</v>
      </c>
      <c r="DV136" s="349">
        <v>154</v>
      </c>
      <c r="DW136" s="158">
        <v>0</v>
      </c>
      <c r="DX136" s="158">
        <v>0</v>
      </c>
      <c r="DY136" s="158">
        <v>0</v>
      </c>
      <c r="DZ136" s="158">
        <v>0</v>
      </c>
      <c r="EA136" s="158">
        <v>0</v>
      </c>
      <c r="EB136" s="158">
        <v>0</v>
      </c>
      <c r="EC136" s="158">
        <v>0</v>
      </c>
      <c r="ED136" s="158">
        <v>0</v>
      </c>
      <c r="EE136" s="349">
        <v>0</v>
      </c>
      <c r="EF136" s="158">
        <v>326</v>
      </c>
      <c r="EG136" s="158">
        <v>270</v>
      </c>
      <c r="EH136" s="158">
        <v>127</v>
      </c>
      <c r="EI136" s="158">
        <v>86</v>
      </c>
      <c r="EJ136" s="158">
        <v>33</v>
      </c>
      <c r="EK136" s="158">
        <v>19</v>
      </c>
      <c r="EL136" s="158">
        <v>12</v>
      </c>
      <c r="EM136" s="158">
        <v>1</v>
      </c>
      <c r="EN136" s="349">
        <v>874</v>
      </c>
      <c r="EO136" s="158">
        <v>160</v>
      </c>
      <c r="EP136" s="158">
        <v>111</v>
      </c>
      <c r="EQ136" s="158">
        <v>64</v>
      </c>
      <c r="ER136" s="158">
        <v>45</v>
      </c>
      <c r="ES136" s="158">
        <v>17</v>
      </c>
      <c r="ET136" s="158">
        <v>8</v>
      </c>
      <c r="EU136" s="158">
        <v>6</v>
      </c>
      <c r="EV136" s="158">
        <v>1</v>
      </c>
      <c r="EW136" s="349">
        <v>412</v>
      </c>
      <c r="EX136" s="158">
        <v>0</v>
      </c>
      <c r="EY136" s="158">
        <v>0</v>
      </c>
      <c r="EZ136" s="158">
        <v>0</v>
      </c>
      <c r="FA136" s="158">
        <v>0</v>
      </c>
      <c r="FB136" s="158">
        <v>0</v>
      </c>
      <c r="FC136" s="158">
        <v>0</v>
      </c>
      <c r="FD136" s="158">
        <v>0</v>
      </c>
      <c r="FE136" s="158">
        <v>0</v>
      </c>
      <c r="FF136" s="349">
        <v>0</v>
      </c>
      <c r="FG136" s="158">
        <v>9</v>
      </c>
      <c r="FH136" s="158">
        <v>12</v>
      </c>
      <c r="FI136" s="158">
        <v>11</v>
      </c>
      <c r="FJ136" s="158">
        <v>5</v>
      </c>
      <c r="FK136" s="158">
        <v>2</v>
      </c>
      <c r="FL136" s="158">
        <v>0</v>
      </c>
      <c r="FM136" s="158">
        <v>1</v>
      </c>
      <c r="FN136" s="158">
        <v>0</v>
      </c>
      <c r="FO136" s="349">
        <v>40</v>
      </c>
      <c r="FP136" s="158">
        <v>151</v>
      </c>
      <c r="FQ136" s="158">
        <v>99</v>
      </c>
      <c r="FR136" s="158">
        <v>53</v>
      </c>
      <c r="FS136" s="158">
        <v>40</v>
      </c>
      <c r="FT136" s="158">
        <v>15</v>
      </c>
      <c r="FU136" s="158">
        <v>8</v>
      </c>
      <c r="FV136" s="158">
        <v>5</v>
      </c>
      <c r="FW136" s="158">
        <v>1</v>
      </c>
      <c r="FX136" s="349">
        <v>372</v>
      </c>
      <c r="FY136" s="158">
        <v>6</v>
      </c>
      <c r="FZ136" s="158">
        <v>3752</v>
      </c>
      <c r="GA136" s="158">
        <v>9362</v>
      </c>
      <c r="GB136" s="158">
        <v>7525</v>
      </c>
      <c r="GC136" s="158">
        <v>5395</v>
      </c>
      <c r="GD136" s="158">
        <v>3187</v>
      </c>
      <c r="GE136" s="158">
        <v>1693</v>
      </c>
      <c r="GF136" s="158">
        <v>811</v>
      </c>
      <c r="GG136" s="158">
        <v>51</v>
      </c>
      <c r="GH136" s="349">
        <v>31782</v>
      </c>
      <c r="GI136" s="158">
        <v>4</v>
      </c>
      <c r="GJ136" s="158">
        <v>4383</v>
      </c>
      <c r="GK136" s="158">
        <v>5451</v>
      </c>
      <c r="GL136" s="158">
        <v>2938</v>
      </c>
      <c r="GM136" s="158">
        <v>1469</v>
      </c>
      <c r="GN136" s="158">
        <v>633</v>
      </c>
      <c r="GO136" s="158">
        <v>284</v>
      </c>
      <c r="GP136" s="158">
        <v>132</v>
      </c>
      <c r="GQ136" s="158">
        <v>4</v>
      </c>
      <c r="GR136" s="349">
        <v>15298</v>
      </c>
      <c r="GS136" s="158">
        <v>8.75</v>
      </c>
      <c r="GT136" s="158">
        <v>7004</v>
      </c>
      <c r="GU136" s="158">
        <v>13419.25</v>
      </c>
      <c r="GV136" s="158">
        <v>9712</v>
      </c>
      <c r="GW136" s="158">
        <v>6486</v>
      </c>
      <c r="GX136" s="158">
        <v>3657</v>
      </c>
      <c r="GY136" s="158">
        <v>1903.75</v>
      </c>
      <c r="GZ136" s="158">
        <v>905.75</v>
      </c>
      <c r="HA136" s="158">
        <v>53.5</v>
      </c>
      <c r="HB136" s="349">
        <v>43150</v>
      </c>
      <c r="HC136" s="395">
        <v>0</v>
      </c>
      <c r="HD136" s="396">
        <v>0</v>
      </c>
      <c r="HE136" s="396">
        <v>0.5</v>
      </c>
      <c r="HF136" s="396">
        <v>0</v>
      </c>
      <c r="HG136" s="396">
        <v>0</v>
      </c>
      <c r="HH136" s="396">
        <v>0</v>
      </c>
      <c r="HI136" s="396">
        <v>0</v>
      </c>
      <c r="HJ136" s="396">
        <v>0</v>
      </c>
      <c r="HK136" s="396">
        <v>0</v>
      </c>
      <c r="HL136" s="397">
        <v>0.5</v>
      </c>
      <c r="HM136" s="219">
        <v>4.9000000000000004</v>
      </c>
      <c r="HN136" s="219">
        <v>4669.3</v>
      </c>
      <c r="HO136" s="219">
        <v>10436.799999999999</v>
      </c>
      <c r="HP136" s="219">
        <v>8632.9</v>
      </c>
      <c r="HQ136" s="219">
        <v>6486</v>
      </c>
      <c r="HR136" s="219">
        <v>4469.7</v>
      </c>
      <c r="HS136" s="219">
        <v>2749.9</v>
      </c>
      <c r="HT136" s="219">
        <v>1509.6</v>
      </c>
      <c r="HU136" s="219">
        <v>107</v>
      </c>
      <c r="HV136" s="219">
        <v>39066.1</v>
      </c>
      <c r="HW136" s="457">
        <v>0</v>
      </c>
      <c r="HX136" s="219">
        <v>39066.1</v>
      </c>
      <c r="HY136" s="395">
        <v>8.75</v>
      </c>
      <c r="HZ136" s="219">
        <v>7004</v>
      </c>
      <c r="IA136" s="219">
        <v>13419.25</v>
      </c>
      <c r="IB136" s="219">
        <v>9712</v>
      </c>
      <c r="IC136" s="219">
        <v>6486</v>
      </c>
      <c r="ID136" s="219">
        <v>3657</v>
      </c>
      <c r="IE136" s="219">
        <v>1903.75</v>
      </c>
      <c r="IF136" s="219">
        <v>905.75</v>
      </c>
      <c r="IG136" s="219">
        <v>53.5</v>
      </c>
      <c r="IH136" s="219">
        <v>43150</v>
      </c>
      <c r="II136" s="395">
        <v>0</v>
      </c>
      <c r="IJ136" s="219">
        <v>0</v>
      </c>
      <c r="IK136" s="219">
        <v>0.5</v>
      </c>
      <c r="IL136" s="219">
        <v>0</v>
      </c>
      <c r="IM136" s="219">
        <v>0</v>
      </c>
      <c r="IN136" s="219">
        <v>0</v>
      </c>
      <c r="IO136" s="219">
        <v>0</v>
      </c>
      <c r="IP136" s="219">
        <v>0</v>
      </c>
      <c r="IQ136" s="219">
        <v>0</v>
      </c>
      <c r="IR136" s="219">
        <v>0.5</v>
      </c>
      <c r="IS136" s="395">
        <v>2.1</v>
      </c>
      <c r="IT136" s="219">
        <v>1584.4</v>
      </c>
      <c r="IU136" s="219">
        <v>1821.1</v>
      </c>
      <c r="IV136" s="219">
        <v>593.4</v>
      </c>
      <c r="IW136" s="219">
        <v>231.6</v>
      </c>
      <c r="IX136" s="219">
        <v>66.5</v>
      </c>
      <c r="IY136" s="219">
        <v>26.3</v>
      </c>
      <c r="IZ136" s="219">
        <v>9.1</v>
      </c>
      <c r="JA136" s="219">
        <v>0</v>
      </c>
      <c r="JB136" s="219">
        <v>4334.5</v>
      </c>
      <c r="JC136" s="395">
        <v>3.7</v>
      </c>
      <c r="JD136" s="219">
        <v>3613.1</v>
      </c>
      <c r="JE136" s="219">
        <v>9020.4</v>
      </c>
      <c r="JF136" s="219">
        <v>8105.4</v>
      </c>
      <c r="JG136" s="219">
        <v>6254.4</v>
      </c>
      <c r="JH136" s="219">
        <v>4388.3999999999996</v>
      </c>
      <c r="JI136" s="219">
        <v>2711.9</v>
      </c>
      <c r="JJ136" s="219">
        <v>1494.4</v>
      </c>
      <c r="JK136" s="219">
        <v>107</v>
      </c>
      <c r="JL136" s="219">
        <v>35698.699999999997</v>
      </c>
      <c r="JM136" s="457">
        <v>0</v>
      </c>
      <c r="JN136" s="397">
        <v>35698.699999999997</v>
      </c>
      <c r="JP136" s="460"/>
      <c r="JQ136" s="460"/>
      <c r="JR136" s="460"/>
      <c r="JS136" s="460"/>
      <c r="JT136" s="460"/>
      <c r="JU136" s="460"/>
      <c r="JV136" s="460"/>
      <c r="JW136" s="460"/>
      <c r="JX136" s="460"/>
      <c r="JY136" s="460"/>
      <c r="KA136" s="460"/>
      <c r="KB136" s="460"/>
    </row>
    <row r="137" spans="1:288" x14ac:dyDescent="0.2">
      <c r="A137" s="215" t="s">
        <v>544</v>
      </c>
      <c r="B137" s="216" t="s">
        <v>285</v>
      </c>
      <c r="C137" s="217" t="s">
        <v>286</v>
      </c>
      <c r="D137" s="218" t="s">
        <v>543</v>
      </c>
      <c r="E137" s="158">
        <v>2185</v>
      </c>
      <c r="F137" s="158">
        <v>5570</v>
      </c>
      <c r="G137" s="158">
        <v>11926</v>
      </c>
      <c r="H137" s="158">
        <v>12557</v>
      </c>
      <c r="I137" s="158">
        <v>10241</v>
      </c>
      <c r="J137" s="158">
        <v>7638</v>
      </c>
      <c r="K137" s="158">
        <v>7064</v>
      </c>
      <c r="L137" s="158">
        <v>766</v>
      </c>
      <c r="M137" s="349">
        <v>57947</v>
      </c>
      <c r="N137" s="158">
        <v>162</v>
      </c>
      <c r="O137" s="158">
        <v>94</v>
      </c>
      <c r="P137" s="158">
        <v>96</v>
      </c>
      <c r="Q137" s="158">
        <v>70</v>
      </c>
      <c r="R137" s="158">
        <v>70</v>
      </c>
      <c r="S137" s="158">
        <v>43</v>
      </c>
      <c r="T137" s="158">
        <v>30</v>
      </c>
      <c r="U137" s="158">
        <v>10</v>
      </c>
      <c r="V137" s="349">
        <v>575</v>
      </c>
      <c r="W137" s="158">
        <v>3</v>
      </c>
      <c r="X137" s="158">
        <v>0</v>
      </c>
      <c r="Y137" s="158">
        <v>1</v>
      </c>
      <c r="Z137" s="158">
        <v>2</v>
      </c>
      <c r="AA137" s="158">
        <v>1</v>
      </c>
      <c r="AB137" s="158">
        <v>0</v>
      </c>
      <c r="AC137" s="158">
        <v>0</v>
      </c>
      <c r="AD137" s="158">
        <v>0</v>
      </c>
      <c r="AE137" s="349">
        <v>7</v>
      </c>
      <c r="AF137" s="158">
        <v>2020</v>
      </c>
      <c r="AG137" s="158">
        <v>5476</v>
      </c>
      <c r="AH137" s="158">
        <v>11829</v>
      </c>
      <c r="AI137" s="158">
        <v>12485</v>
      </c>
      <c r="AJ137" s="158">
        <v>10170</v>
      </c>
      <c r="AK137" s="158">
        <v>7595</v>
      </c>
      <c r="AL137" s="158">
        <v>7034</v>
      </c>
      <c r="AM137" s="158">
        <v>756</v>
      </c>
      <c r="AN137" s="349">
        <v>57365</v>
      </c>
      <c r="AO137" s="158">
        <v>5</v>
      </c>
      <c r="AP137" s="158">
        <v>6</v>
      </c>
      <c r="AQ137" s="158">
        <v>34</v>
      </c>
      <c r="AR137" s="158">
        <v>59</v>
      </c>
      <c r="AS137" s="158">
        <v>56</v>
      </c>
      <c r="AT137" s="158">
        <v>46</v>
      </c>
      <c r="AU137" s="158">
        <v>42</v>
      </c>
      <c r="AV137" s="158">
        <v>26</v>
      </c>
      <c r="AW137" s="349">
        <v>274</v>
      </c>
      <c r="AX137" s="158">
        <v>5</v>
      </c>
      <c r="AY137" s="158">
        <v>6</v>
      </c>
      <c r="AZ137" s="158">
        <v>34</v>
      </c>
      <c r="BA137" s="158">
        <v>59</v>
      </c>
      <c r="BB137" s="158">
        <v>56</v>
      </c>
      <c r="BC137" s="158">
        <v>46</v>
      </c>
      <c r="BD137" s="158">
        <v>42</v>
      </c>
      <c r="BE137" s="158">
        <v>26</v>
      </c>
      <c r="BF137" s="158">
        <v>0</v>
      </c>
      <c r="BG137" s="349">
        <v>274</v>
      </c>
      <c r="BH137" s="158">
        <v>5</v>
      </c>
      <c r="BI137" s="158">
        <v>2021</v>
      </c>
      <c r="BJ137" s="158">
        <v>5504</v>
      </c>
      <c r="BK137" s="158">
        <v>11854</v>
      </c>
      <c r="BL137" s="158">
        <v>12482</v>
      </c>
      <c r="BM137" s="158">
        <v>10160</v>
      </c>
      <c r="BN137" s="158">
        <v>7591</v>
      </c>
      <c r="BO137" s="158">
        <v>7018</v>
      </c>
      <c r="BP137" s="158">
        <v>730</v>
      </c>
      <c r="BQ137" s="349">
        <v>57365</v>
      </c>
      <c r="BR137" s="158">
        <v>2</v>
      </c>
      <c r="BS137" s="158">
        <v>1182</v>
      </c>
      <c r="BT137" s="158">
        <v>3317</v>
      </c>
      <c r="BU137" s="158">
        <v>4275</v>
      </c>
      <c r="BV137" s="158">
        <v>3513</v>
      </c>
      <c r="BW137" s="158">
        <v>2356</v>
      </c>
      <c r="BX137" s="158">
        <v>1237</v>
      </c>
      <c r="BY137" s="158">
        <v>875</v>
      </c>
      <c r="BZ137" s="158">
        <v>63</v>
      </c>
      <c r="CA137" s="349">
        <v>16820</v>
      </c>
      <c r="CB137" s="158">
        <v>0</v>
      </c>
      <c r="CC137" s="158">
        <v>7</v>
      </c>
      <c r="CD137" s="158">
        <v>35</v>
      </c>
      <c r="CE137" s="158">
        <v>98</v>
      </c>
      <c r="CF137" s="158">
        <v>123</v>
      </c>
      <c r="CG137" s="158">
        <v>76</v>
      </c>
      <c r="CH137" s="158">
        <v>68</v>
      </c>
      <c r="CI137" s="158">
        <v>55</v>
      </c>
      <c r="CJ137" s="158">
        <v>3</v>
      </c>
      <c r="CK137" s="349">
        <v>465</v>
      </c>
      <c r="CL137" s="158">
        <v>0</v>
      </c>
      <c r="CM137" s="158">
        <v>9</v>
      </c>
      <c r="CN137" s="158">
        <v>0</v>
      </c>
      <c r="CO137" s="158">
        <v>5</v>
      </c>
      <c r="CP137" s="158">
        <v>8</v>
      </c>
      <c r="CQ137" s="158">
        <v>7</v>
      </c>
      <c r="CR137" s="158">
        <v>9</v>
      </c>
      <c r="CS137" s="158">
        <v>30</v>
      </c>
      <c r="CT137" s="158">
        <v>10</v>
      </c>
      <c r="CU137" s="349">
        <v>78</v>
      </c>
      <c r="CV137" s="158">
        <v>37</v>
      </c>
      <c r="CW137" s="158">
        <v>33</v>
      </c>
      <c r="CX137" s="158">
        <v>56</v>
      </c>
      <c r="CY137" s="158">
        <v>48</v>
      </c>
      <c r="CZ137" s="158">
        <v>59</v>
      </c>
      <c r="DA137" s="158">
        <v>40</v>
      </c>
      <c r="DB137" s="158">
        <v>65</v>
      </c>
      <c r="DC137" s="158">
        <v>28</v>
      </c>
      <c r="DD137" s="349">
        <v>366</v>
      </c>
      <c r="DE137" s="158">
        <v>49</v>
      </c>
      <c r="DF137" s="158">
        <v>77</v>
      </c>
      <c r="DG137" s="158">
        <v>157</v>
      </c>
      <c r="DH137" s="158">
        <v>95</v>
      </c>
      <c r="DI137" s="158">
        <v>104</v>
      </c>
      <c r="DJ137" s="158">
        <v>49</v>
      </c>
      <c r="DK137" s="158">
        <v>43</v>
      </c>
      <c r="DL137" s="158">
        <v>8</v>
      </c>
      <c r="DM137" s="349">
        <v>582</v>
      </c>
      <c r="DN137" s="158">
        <v>6</v>
      </c>
      <c r="DO137" s="158">
        <v>15</v>
      </c>
      <c r="DP137" s="158">
        <v>22</v>
      </c>
      <c r="DQ137" s="158">
        <v>21</v>
      </c>
      <c r="DR137" s="158">
        <v>14</v>
      </c>
      <c r="DS137" s="158">
        <v>13</v>
      </c>
      <c r="DT137" s="158">
        <v>16</v>
      </c>
      <c r="DU137" s="158">
        <v>1</v>
      </c>
      <c r="DV137" s="349">
        <v>108</v>
      </c>
      <c r="DW137" s="158">
        <v>5</v>
      </c>
      <c r="DX137" s="158">
        <v>10</v>
      </c>
      <c r="DY137" s="158">
        <v>12</v>
      </c>
      <c r="DZ137" s="158">
        <v>14</v>
      </c>
      <c r="EA137" s="158">
        <v>3</v>
      </c>
      <c r="EB137" s="158">
        <v>4</v>
      </c>
      <c r="EC137" s="158">
        <v>8</v>
      </c>
      <c r="ED137" s="158">
        <v>3</v>
      </c>
      <c r="EE137" s="349">
        <v>59</v>
      </c>
      <c r="EF137" s="158">
        <v>60</v>
      </c>
      <c r="EG137" s="158">
        <v>102</v>
      </c>
      <c r="EH137" s="158">
        <v>191</v>
      </c>
      <c r="EI137" s="158">
        <v>130</v>
      </c>
      <c r="EJ137" s="158">
        <v>121</v>
      </c>
      <c r="EK137" s="158">
        <v>66</v>
      </c>
      <c r="EL137" s="158">
        <v>67</v>
      </c>
      <c r="EM137" s="158">
        <v>12</v>
      </c>
      <c r="EN137" s="349">
        <v>749</v>
      </c>
      <c r="EO137" s="158">
        <v>31</v>
      </c>
      <c r="EP137" s="158">
        <v>38</v>
      </c>
      <c r="EQ137" s="158">
        <v>67</v>
      </c>
      <c r="ER137" s="158">
        <v>58</v>
      </c>
      <c r="ES137" s="158">
        <v>65</v>
      </c>
      <c r="ET137" s="158">
        <v>32</v>
      </c>
      <c r="EU137" s="158">
        <v>43</v>
      </c>
      <c r="EV137" s="158">
        <v>9</v>
      </c>
      <c r="EW137" s="349">
        <v>343</v>
      </c>
      <c r="EX137" s="158">
        <v>0</v>
      </c>
      <c r="EY137" s="158">
        <v>0</v>
      </c>
      <c r="EZ137" s="158">
        <v>0</v>
      </c>
      <c r="FA137" s="158">
        <v>0</v>
      </c>
      <c r="FB137" s="158">
        <v>0</v>
      </c>
      <c r="FC137" s="158">
        <v>0</v>
      </c>
      <c r="FD137" s="158">
        <v>0</v>
      </c>
      <c r="FE137" s="158">
        <v>0</v>
      </c>
      <c r="FF137" s="349">
        <v>0</v>
      </c>
      <c r="FG137" s="158">
        <v>1</v>
      </c>
      <c r="FH137" s="158">
        <v>2</v>
      </c>
      <c r="FI137" s="158">
        <v>4</v>
      </c>
      <c r="FJ137" s="158">
        <v>5</v>
      </c>
      <c r="FK137" s="158">
        <v>5</v>
      </c>
      <c r="FL137" s="158">
        <v>5</v>
      </c>
      <c r="FM137" s="158">
        <v>5</v>
      </c>
      <c r="FN137" s="158">
        <v>1</v>
      </c>
      <c r="FO137" s="349">
        <v>28</v>
      </c>
      <c r="FP137" s="158">
        <v>30</v>
      </c>
      <c r="FQ137" s="158">
        <v>36</v>
      </c>
      <c r="FR137" s="158">
        <v>63</v>
      </c>
      <c r="FS137" s="158">
        <v>53</v>
      </c>
      <c r="FT137" s="158">
        <v>60</v>
      </c>
      <c r="FU137" s="158">
        <v>27</v>
      </c>
      <c r="FV137" s="158">
        <v>38</v>
      </c>
      <c r="FW137" s="158">
        <v>8</v>
      </c>
      <c r="FX137" s="349">
        <v>315</v>
      </c>
      <c r="FY137" s="158">
        <v>3</v>
      </c>
      <c r="FZ137" s="158">
        <v>803</v>
      </c>
      <c r="GA137" s="158">
        <v>2126</v>
      </c>
      <c r="GB137" s="158">
        <v>7442</v>
      </c>
      <c r="GC137" s="158">
        <v>8803</v>
      </c>
      <c r="GD137" s="158">
        <v>7704</v>
      </c>
      <c r="GE137" s="158">
        <v>6260</v>
      </c>
      <c r="GF137" s="158">
        <v>6033</v>
      </c>
      <c r="GG137" s="158">
        <v>650</v>
      </c>
      <c r="GH137" s="349">
        <v>39824</v>
      </c>
      <c r="GI137" s="158">
        <v>2</v>
      </c>
      <c r="GJ137" s="158">
        <v>1218</v>
      </c>
      <c r="GK137" s="158">
        <v>3378</v>
      </c>
      <c r="GL137" s="158">
        <v>4412</v>
      </c>
      <c r="GM137" s="158">
        <v>3679</v>
      </c>
      <c r="GN137" s="158">
        <v>2456</v>
      </c>
      <c r="GO137" s="158">
        <v>1331</v>
      </c>
      <c r="GP137" s="158">
        <v>985</v>
      </c>
      <c r="GQ137" s="158">
        <v>80</v>
      </c>
      <c r="GR137" s="349">
        <v>17541</v>
      </c>
      <c r="GS137" s="158">
        <v>4.5</v>
      </c>
      <c r="GT137" s="158">
        <v>1712</v>
      </c>
      <c r="GU137" s="158">
        <v>4657.75</v>
      </c>
      <c r="GV137" s="158">
        <v>10746.75</v>
      </c>
      <c r="GW137" s="158">
        <v>11560.25</v>
      </c>
      <c r="GX137" s="158">
        <v>9541.25</v>
      </c>
      <c r="GY137" s="158">
        <v>7253</v>
      </c>
      <c r="GZ137" s="158">
        <v>6764</v>
      </c>
      <c r="HA137" s="158">
        <v>709.75</v>
      </c>
      <c r="HB137" s="349">
        <v>52949.25</v>
      </c>
      <c r="HC137" s="395">
        <v>0</v>
      </c>
      <c r="HD137" s="396">
        <v>3</v>
      </c>
      <c r="HE137" s="396">
        <v>0</v>
      </c>
      <c r="HF137" s="396">
        <v>0</v>
      </c>
      <c r="HG137" s="396">
        <v>0</v>
      </c>
      <c r="HH137" s="396">
        <v>0</v>
      </c>
      <c r="HI137" s="396">
        <v>0</v>
      </c>
      <c r="HJ137" s="396">
        <v>0</v>
      </c>
      <c r="HK137" s="396">
        <v>0</v>
      </c>
      <c r="HL137" s="397">
        <v>3</v>
      </c>
      <c r="HM137" s="219">
        <v>2.5</v>
      </c>
      <c r="HN137" s="219">
        <v>1139.3</v>
      </c>
      <c r="HO137" s="219">
        <v>3622.7</v>
      </c>
      <c r="HP137" s="219">
        <v>9552.7000000000007</v>
      </c>
      <c r="HQ137" s="219">
        <v>11560.3</v>
      </c>
      <c r="HR137" s="219">
        <v>11661.5</v>
      </c>
      <c r="HS137" s="219">
        <v>10476.6</v>
      </c>
      <c r="HT137" s="219">
        <v>11273.3</v>
      </c>
      <c r="HU137" s="219">
        <v>1419.5</v>
      </c>
      <c r="HV137" s="219">
        <v>60708.4</v>
      </c>
      <c r="HW137" s="457">
        <v>0</v>
      </c>
      <c r="HX137" s="219">
        <v>60708.4</v>
      </c>
      <c r="HY137" s="395">
        <v>4.5</v>
      </c>
      <c r="HZ137" s="219">
        <v>1712</v>
      </c>
      <c r="IA137" s="219">
        <v>4657.75</v>
      </c>
      <c r="IB137" s="219">
        <v>10746.75</v>
      </c>
      <c r="IC137" s="219">
        <v>11560.25</v>
      </c>
      <c r="ID137" s="219">
        <v>9541.25</v>
      </c>
      <c r="IE137" s="219">
        <v>7253</v>
      </c>
      <c r="IF137" s="219">
        <v>6764</v>
      </c>
      <c r="IG137" s="219">
        <v>709.75</v>
      </c>
      <c r="IH137" s="219">
        <v>52949.25</v>
      </c>
      <c r="II137" s="395">
        <v>0</v>
      </c>
      <c r="IJ137" s="219">
        <v>3</v>
      </c>
      <c r="IK137" s="219">
        <v>0</v>
      </c>
      <c r="IL137" s="219">
        <v>0</v>
      </c>
      <c r="IM137" s="219">
        <v>0</v>
      </c>
      <c r="IN137" s="219">
        <v>0</v>
      </c>
      <c r="IO137" s="219">
        <v>0</v>
      </c>
      <c r="IP137" s="219">
        <v>0</v>
      </c>
      <c r="IQ137" s="219">
        <v>0</v>
      </c>
      <c r="IR137" s="219">
        <v>3</v>
      </c>
      <c r="IS137" s="395">
        <v>2.19</v>
      </c>
      <c r="IT137" s="219">
        <v>429.36</v>
      </c>
      <c r="IU137" s="219">
        <v>1259.4100000000001</v>
      </c>
      <c r="IV137" s="219">
        <v>1362.67</v>
      </c>
      <c r="IW137" s="219">
        <v>766.15</v>
      </c>
      <c r="IX137" s="219">
        <v>251.09</v>
      </c>
      <c r="IY137" s="219">
        <v>85.04</v>
      </c>
      <c r="IZ137" s="219">
        <v>39.090000000000003</v>
      </c>
      <c r="JA137" s="219">
        <v>0.27</v>
      </c>
      <c r="JB137" s="219">
        <v>4195.2700000000004</v>
      </c>
      <c r="JC137" s="395">
        <v>1.3</v>
      </c>
      <c r="JD137" s="219">
        <v>853.1</v>
      </c>
      <c r="JE137" s="219">
        <v>2643.2</v>
      </c>
      <c r="JF137" s="219">
        <v>8341.4</v>
      </c>
      <c r="JG137" s="219">
        <v>10794.1</v>
      </c>
      <c r="JH137" s="219">
        <v>11354.6</v>
      </c>
      <c r="JI137" s="219">
        <v>10353.700000000001</v>
      </c>
      <c r="JJ137" s="219">
        <v>11208.2</v>
      </c>
      <c r="JK137" s="219">
        <v>1419</v>
      </c>
      <c r="JL137" s="219">
        <v>56968.6</v>
      </c>
      <c r="JM137" s="457">
        <v>0</v>
      </c>
      <c r="JN137" s="397">
        <v>56968.6</v>
      </c>
      <c r="JP137" s="460"/>
      <c r="JQ137" s="460"/>
      <c r="JR137" s="460"/>
      <c r="JS137" s="460"/>
      <c r="JT137" s="460"/>
      <c r="JU137" s="460"/>
      <c r="JV137" s="460"/>
      <c r="JW137" s="460"/>
      <c r="JX137" s="460"/>
      <c r="JY137" s="460"/>
      <c r="KA137" s="460"/>
      <c r="KB137" s="460"/>
    </row>
    <row r="138" spans="1:288" x14ac:dyDescent="0.2">
      <c r="A138" s="215" t="s">
        <v>546</v>
      </c>
      <c r="B138" s="216" t="s">
        <v>289</v>
      </c>
      <c r="C138" s="217" t="s">
        <v>109</v>
      </c>
      <c r="D138" s="218" t="s">
        <v>545</v>
      </c>
      <c r="E138" s="158">
        <v>1986</v>
      </c>
      <c r="F138" s="158">
        <v>8705</v>
      </c>
      <c r="G138" s="158">
        <v>25744</v>
      </c>
      <c r="H138" s="158">
        <v>37312</v>
      </c>
      <c r="I138" s="158">
        <v>14673</v>
      </c>
      <c r="J138" s="158">
        <v>5620</v>
      </c>
      <c r="K138" s="158">
        <v>3827</v>
      </c>
      <c r="L138" s="158">
        <v>857</v>
      </c>
      <c r="M138" s="349">
        <v>98724</v>
      </c>
      <c r="N138" s="158">
        <v>35</v>
      </c>
      <c r="O138" s="158">
        <v>169</v>
      </c>
      <c r="P138" s="158">
        <v>335</v>
      </c>
      <c r="Q138" s="158">
        <v>370</v>
      </c>
      <c r="R138" s="158">
        <v>165</v>
      </c>
      <c r="S138" s="158">
        <v>158</v>
      </c>
      <c r="T138" s="158">
        <v>32</v>
      </c>
      <c r="U138" s="158">
        <v>10</v>
      </c>
      <c r="V138" s="349">
        <v>1274</v>
      </c>
      <c r="W138" s="158">
        <v>0</v>
      </c>
      <c r="X138" s="158">
        <v>0</v>
      </c>
      <c r="Y138" s="158">
        <v>0</v>
      </c>
      <c r="Z138" s="158">
        <v>0</v>
      </c>
      <c r="AA138" s="158">
        <v>0</v>
      </c>
      <c r="AB138" s="158">
        <v>0</v>
      </c>
      <c r="AC138" s="158">
        <v>0</v>
      </c>
      <c r="AD138" s="158">
        <v>0</v>
      </c>
      <c r="AE138" s="349">
        <v>0</v>
      </c>
      <c r="AF138" s="158">
        <v>1951</v>
      </c>
      <c r="AG138" s="158">
        <v>8536</v>
      </c>
      <c r="AH138" s="158">
        <v>25409</v>
      </c>
      <c r="AI138" s="158">
        <v>36942</v>
      </c>
      <c r="AJ138" s="158">
        <v>14508</v>
      </c>
      <c r="AK138" s="158">
        <v>5462</v>
      </c>
      <c r="AL138" s="158">
        <v>3795</v>
      </c>
      <c r="AM138" s="158">
        <v>847</v>
      </c>
      <c r="AN138" s="349">
        <v>97450</v>
      </c>
      <c r="AO138" s="158">
        <v>0</v>
      </c>
      <c r="AP138" s="158">
        <v>8</v>
      </c>
      <c r="AQ138" s="158">
        <v>38</v>
      </c>
      <c r="AR138" s="158">
        <v>165</v>
      </c>
      <c r="AS138" s="158">
        <v>130</v>
      </c>
      <c r="AT138" s="158">
        <v>29</v>
      </c>
      <c r="AU138" s="158">
        <v>27</v>
      </c>
      <c r="AV138" s="158">
        <v>6</v>
      </c>
      <c r="AW138" s="349">
        <v>403</v>
      </c>
      <c r="AX138" s="158">
        <v>0</v>
      </c>
      <c r="AY138" s="158">
        <v>8</v>
      </c>
      <c r="AZ138" s="158">
        <v>38</v>
      </c>
      <c r="BA138" s="158">
        <v>165</v>
      </c>
      <c r="BB138" s="158">
        <v>130</v>
      </c>
      <c r="BC138" s="158">
        <v>29</v>
      </c>
      <c r="BD138" s="158">
        <v>27</v>
      </c>
      <c r="BE138" s="158">
        <v>6</v>
      </c>
      <c r="BF138" s="158">
        <v>0</v>
      </c>
      <c r="BG138" s="349">
        <v>403</v>
      </c>
      <c r="BH138" s="158">
        <v>0</v>
      </c>
      <c r="BI138" s="158">
        <v>1959</v>
      </c>
      <c r="BJ138" s="158">
        <v>8566</v>
      </c>
      <c r="BK138" s="158">
        <v>25536</v>
      </c>
      <c r="BL138" s="158">
        <v>36907</v>
      </c>
      <c r="BM138" s="158">
        <v>14407</v>
      </c>
      <c r="BN138" s="158">
        <v>5460</v>
      </c>
      <c r="BO138" s="158">
        <v>3774</v>
      </c>
      <c r="BP138" s="158">
        <v>841</v>
      </c>
      <c r="BQ138" s="349">
        <v>97450</v>
      </c>
      <c r="BR138" s="158">
        <v>0</v>
      </c>
      <c r="BS138" s="158">
        <v>948</v>
      </c>
      <c r="BT138" s="158">
        <v>4526</v>
      </c>
      <c r="BU138" s="158">
        <v>9479</v>
      </c>
      <c r="BV138" s="158">
        <v>8810</v>
      </c>
      <c r="BW138" s="158">
        <v>2887</v>
      </c>
      <c r="BX138" s="158">
        <v>1108</v>
      </c>
      <c r="BY138" s="158">
        <v>555</v>
      </c>
      <c r="BZ138" s="158">
        <v>71</v>
      </c>
      <c r="CA138" s="349">
        <v>28384</v>
      </c>
      <c r="CB138" s="158">
        <v>0</v>
      </c>
      <c r="CC138" s="158">
        <v>4</v>
      </c>
      <c r="CD138" s="158">
        <v>57</v>
      </c>
      <c r="CE138" s="158">
        <v>213</v>
      </c>
      <c r="CF138" s="158">
        <v>342</v>
      </c>
      <c r="CG138" s="158">
        <v>110</v>
      </c>
      <c r="CH138" s="158">
        <v>42</v>
      </c>
      <c r="CI138" s="158">
        <v>21</v>
      </c>
      <c r="CJ138" s="158">
        <v>3</v>
      </c>
      <c r="CK138" s="349">
        <v>792</v>
      </c>
      <c r="CL138" s="158">
        <v>0</v>
      </c>
      <c r="CM138" s="158">
        <v>0</v>
      </c>
      <c r="CN138" s="158">
        <v>1</v>
      </c>
      <c r="CO138" s="158">
        <v>5</v>
      </c>
      <c r="CP138" s="158">
        <v>17</v>
      </c>
      <c r="CQ138" s="158">
        <v>10</v>
      </c>
      <c r="CR138" s="158">
        <v>12</v>
      </c>
      <c r="CS138" s="158">
        <v>8</v>
      </c>
      <c r="CT138" s="158">
        <v>13</v>
      </c>
      <c r="CU138" s="349">
        <v>66</v>
      </c>
      <c r="CV138" s="158">
        <v>56</v>
      </c>
      <c r="CW138" s="158">
        <v>96</v>
      </c>
      <c r="CX138" s="158">
        <v>303</v>
      </c>
      <c r="CY138" s="158">
        <v>342</v>
      </c>
      <c r="CZ138" s="158">
        <v>179</v>
      </c>
      <c r="DA138" s="158">
        <v>96</v>
      </c>
      <c r="DB138" s="158">
        <v>47</v>
      </c>
      <c r="DC138" s="158">
        <v>6</v>
      </c>
      <c r="DD138" s="349">
        <v>1125</v>
      </c>
      <c r="DE138" s="158">
        <v>65</v>
      </c>
      <c r="DF138" s="158">
        <v>203</v>
      </c>
      <c r="DG138" s="158">
        <v>407</v>
      </c>
      <c r="DH138" s="158">
        <v>412</v>
      </c>
      <c r="DI138" s="158">
        <v>183</v>
      </c>
      <c r="DJ138" s="158">
        <v>97</v>
      </c>
      <c r="DK138" s="158">
        <v>64</v>
      </c>
      <c r="DL138" s="158">
        <v>14</v>
      </c>
      <c r="DM138" s="349">
        <v>1445</v>
      </c>
      <c r="DN138" s="158">
        <v>7</v>
      </c>
      <c r="DO138" s="158">
        <v>21</v>
      </c>
      <c r="DP138" s="158">
        <v>48</v>
      </c>
      <c r="DQ138" s="158">
        <v>79</v>
      </c>
      <c r="DR138" s="158">
        <v>47</v>
      </c>
      <c r="DS138" s="158">
        <v>27</v>
      </c>
      <c r="DT138" s="158">
        <v>14</v>
      </c>
      <c r="DU138" s="158">
        <v>4</v>
      </c>
      <c r="DV138" s="349">
        <v>247</v>
      </c>
      <c r="DW138" s="158">
        <v>19</v>
      </c>
      <c r="DX138" s="158">
        <v>57</v>
      </c>
      <c r="DY138" s="158">
        <v>46</v>
      </c>
      <c r="DZ138" s="158">
        <v>34</v>
      </c>
      <c r="EA138" s="158">
        <v>14</v>
      </c>
      <c r="EB138" s="158">
        <v>10</v>
      </c>
      <c r="EC138" s="158">
        <v>2</v>
      </c>
      <c r="ED138" s="158">
        <v>2</v>
      </c>
      <c r="EE138" s="349">
        <v>184</v>
      </c>
      <c r="EF138" s="158">
        <v>91</v>
      </c>
      <c r="EG138" s="158">
        <v>281</v>
      </c>
      <c r="EH138" s="158">
        <v>501</v>
      </c>
      <c r="EI138" s="158">
        <v>525</v>
      </c>
      <c r="EJ138" s="158">
        <v>244</v>
      </c>
      <c r="EK138" s="158">
        <v>134</v>
      </c>
      <c r="EL138" s="158">
        <v>80</v>
      </c>
      <c r="EM138" s="158">
        <v>20</v>
      </c>
      <c r="EN138" s="349">
        <v>1876</v>
      </c>
      <c r="EO138" s="158">
        <v>54</v>
      </c>
      <c r="EP138" s="158">
        <v>146</v>
      </c>
      <c r="EQ138" s="158">
        <v>185</v>
      </c>
      <c r="ER138" s="158">
        <v>236</v>
      </c>
      <c r="ES138" s="158">
        <v>109</v>
      </c>
      <c r="ET138" s="158">
        <v>65</v>
      </c>
      <c r="EU138" s="158">
        <v>46</v>
      </c>
      <c r="EV138" s="158">
        <v>17</v>
      </c>
      <c r="EW138" s="349">
        <v>858</v>
      </c>
      <c r="EX138" s="158">
        <v>0</v>
      </c>
      <c r="EY138" s="158">
        <v>0</v>
      </c>
      <c r="EZ138" s="158">
        <v>0</v>
      </c>
      <c r="FA138" s="158">
        <v>0</v>
      </c>
      <c r="FB138" s="158">
        <v>0</v>
      </c>
      <c r="FC138" s="158">
        <v>0</v>
      </c>
      <c r="FD138" s="158">
        <v>0</v>
      </c>
      <c r="FE138" s="158">
        <v>0</v>
      </c>
      <c r="FF138" s="349">
        <v>0</v>
      </c>
      <c r="FG138" s="158">
        <v>2</v>
      </c>
      <c r="FH138" s="158">
        <v>5</v>
      </c>
      <c r="FI138" s="158">
        <v>15</v>
      </c>
      <c r="FJ138" s="158">
        <v>42</v>
      </c>
      <c r="FK138" s="158">
        <v>22</v>
      </c>
      <c r="FL138" s="158">
        <v>19</v>
      </c>
      <c r="FM138" s="158">
        <v>11</v>
      </c>
      <c r="FN138" s="158">
        <v>4</v>
      </c>
      <c r="FO138" s="349">
        <v>120</v>
      </c>
      <c r="FP138" s="158">
        <v>52</v>
      </c>
      <c r="FQ138" s="158">
        <v>141</v>
      </c>
      <c r="FR138" s="158">
        <v>170</v>
      </c>
      <c r="FS138" s="158">
        <v>194</v>
      </c>
      <c r="FT138" s="158">
        <v>87</v>
      </c>
      <c r="FU138" s="158">
        <v>46</v>
      </c>
      <c r="FV138" s="158">
        <v>35</v>
      </c>
      <c r="FW138" s="158">
        <v>13</v>
      </c>
      <c r="FX138" s="349">
        <v>738</v>
      </c>
      <c r="FY138" s="158">
        <v>0</v>
      </c>
      <c r="FZ138" s="158">
        <v>981</v>
      </c>
      <c r="GA138" s="158">
        <v>3904</v>
      </c>
      <c r="GB138" s="158">
        <v>15745</v>
      </c>
      <c r="GC138" s="158">
        <v>27625</v>
      </c>
      <c r="GD138" s="158">
        <v>11339</v>
      </c>
      <c r="GE138" s="158">
        <v>4261</v>
      </c>
      <c r="GF138" s="158">
        <v>3174</v>
      </c>
      <c r="GG138" s="158">
        <v>748</v>
      </c>
      <c r="GH138" s="349">
        <v>67777</v>
      </c>
      <c r="GI138" s="158">
        <v>0</v>
      </c>
      <c r="GJ138" s="158">
        <v>978</v>
      </c>
      <c r="GK138" s="158">
        <v>4662</v>
      </c>
      <c r="GL138" s="158">
        <v>9791</v>
      </c>
      <c r="GM138" s="158">
        <v>9282</v>
      </c>
      <c r="GN138" s="158">
        <v>3068</v>
      </c>
      <c r="GO138" s="158">
        <v>1199</v>
      </c>
      <c r="GP138" s="158">
        <v>600</v>
      </c>
      <c r="GQ138" s="158">
        <v>93</v>
      </c>
      <c r="GR138" s="349">
        <v>29673</v>
      </c>
      <c r="GS138" s="158">
        <v>0</v>
      </c>
      <c r="GT138" s="158">
        <v>1724.5</v>
      </c>
      <c r="GU138" s="158">
        <v>7431.25</v>
      </c>
      <c r="GV138" s="158">
        <v>23096.5</v>
      </c>
      <c r="GW138" s="158">
        <v>34577.5</v>
      </c>
      <c r="GX138" s="158">
        <v>13634.75</v>
      </c>
      <c r="GY138" s="158">
        <v>5157</v>
      </c>
      <c r="GZ138" s="158">
        <v>3619.5</v>
      </c>
      <c r="HA138" s="158">
        <v>815</v>
      </c>
      <c r="HB138" s="349">
        <v>90056</v>
      </c>
      <c r="HC138" s="395">
        <v>0</v>
      </c>
      <c r="HD138" s="396">
        <v>0</v>
      </c>
      <c r="HE138" s="396">
        <v>0</v>
      </c>
      <c r="HF138" s="396">
        <v>0</v>
      </c>
      <c r="HG138" s="396">
        <v>0</v>
      </c>
      <c r="HH138" s="396">
        <v>0</v>
      </c>
      <c r="HI138" s="396">
        <v>0</v>
      </c>
      <c r="HJ138" s="396">
        <v>0</v>
      </c>
      <c r="HK138" s="396">
        <v>0</v>
      </c>
      <c r="HL138" s="397">
        <v>0</v>
      </c>
      <c r="HM138" s="219">
        <v>0</v>
      </c>
      <c r="HN138" s="219">
        <v>1149.7</v>
      </c>
      <c r="HO138" s="219">
        <v>5779.9</v>
      </c>
      <c r="HP138" s="219">
        <v>20530.2</v>
      </c>
      <c r="HQ138" s="219">
        <v>34577.5</v>
      </c>
      <c r="HR138" s="219">
        <v>16664.7</v>
      </c>
      <c r="HS138" s="219">
        <v>7449</v>
      </c>
      <c r="HT138" s="219">
        <v>6032.5</v>
      </c>
      <c r="HU138" s="219">
        <v>1630</v>
      </c>
      <c r="HV138" s="219">
        <v>93813.5</v>
      </c>
      <c r="HW138" s="457">
        <v>95.1</v>
      </c>
      <c r="HX138" s="219">
        <v>93908.6</v>
      </c>
      <c r="HY138" s="395">
        <v>0</v>
      </c>
      <c r="HZ138" s="219">
        <v>1724.5</v>
      </c>
      <c r="IA138" s="219">
        <v>7431.25</v>
      </c>
      <c r="IB138" s="219">
        <v>23096.5</v>
      </c>
      <c r="IC138" s="219">
        <v>34577.5</v>
      </c>
      <c r="ID138" s="219">
        <v>13634.75</v>
      </c>
      <c r="IE138" s="219">
        <v>5157</v>
      </c>
      <c r="IF138" s="219">
        <v>3619.5</v>
      </c>
      <c r="IG138" s="219">
        <v>815</v>
      </c>
      <c r="IH138" s="219">
        <v>90056</v>
      </c>
      <c r="II138" s="395">
        <v>0</v>
      </c>
      <c r="IJ138" s="219">
        <v>0</v>
      </c>
      <c r="IK138" s="219">
        <v>0</v>
      </c>
      <c r="IL138" s="219">
        <v>0</v>
      </c>
      <c r="IM138" s="219">
        <v>0</v>
      </c>
      <c r="IN138" s="219">
        <v>0</v>
      </c>
      <c r="IO138" s="219">
        <v>0</v>
      </c>
      <c r="IP138" s="219">
        <v>0</v>
      </c>
      <c r="IQ138" s="219">
        <v>0</v>
      </c>
      <c r="IR138" s="219">
        <v>0</v>
      </c>
      <c r="IS138" s="395">
        <v>0</v>
      </c>
      <c r="IT138" s="219">
        <v>444.39</v>
      </c>
      <c r="IU138" s="219">
        <v>2540.34</v>
      </c>
      <c r="IV138" s="219">
        <v>4671.01</v>
      </c>
      <c r="IW138" s="219">
        <v>5018.8</v>
      </c>
      <c r="IX138" s="219">
        <v>1308.9000000000001</v>
      </c>
      <c r="IY138" s="219">
        <v>295.76</v>
      </c>
      <c r="IZ138" s="219">
        <v>77.22</v>
      </c>
      <c r="JA138" s="219">
        <v>4.82</v>
      </c>
      <c r="JB138" s="219">
        <v>14361.24</v>
      </c>
      <c r="JC138" s="395">
        <v>0</v>
      </c>
      <c r="JD138" s="219">
        <v>853.4</v>
      </c>
      <c r="JE138" s="219">
        <v>3804</v>
      </c>
      <c r="JF138" s="219">
        <v>16378.2</v>
      </c>
      <c r="JG138" s="219">
        <v>29558.7</v>
      </c>
      <c r="JH138" s="219">
        <v>15064.9</v>
      </c>
      <c r="JI138" s="219">
        <v>7021.8</v>
      </c>
      <c r="JJ138" s="219">
        <v>5903.8</v>
      </c>
      <c r="JK138" s="219">
        <v>1620.4</v>
      </c>
      <c r="JL138" s="219">
        <v>80205.2</v>
      </c>
      <c r="JM138" s="457">
        <v>95.1</v>
      </c>
      <c r="JN138" s="397">
        <v>80300.3</v>
      </c>
      <c r="JP138" s="460"/>
      <c r="JQ138" s="460"/>
      <c r="JR138" s="460"/>
      <c r="JS138" s="460"/>
      <c r="JT138" s="460"/>
      <c r="JU138" s="460"/>
      <c r="JV138" s="460"/>
      <c r="JW138" s="460"/>
      <c r="JX138" s="460"/>
      <c r="JY138" s="460"/>
      <c r="KA138" s="460"/>
      <c r="KB138" s="460"/>
    </row>
    <row r="139" spans="1:288" x14ac:dyDescent="0.2">
      <c r="A139" s="215" t="s">
        <v>547</v>
      </c>
      <c r="B139" s="216" t="s">
        <v>285</v>
      </c>
      <c r="C139" s="217" t="s">
        <v>56</v>
      </c>
      <c r="D139" s="218" t="s">
        <v>937</v>
      </c>
      <c r="E139" s="158">
        <v>11456</v>
      </c>
      <c r="F139" s="158">
        <v>19485</v>
      </c>
      <c r="G139" s="158">
        <v>17517</v>
      </c>
      <c r="H139" s="158">
        <v>11603</v>
      </c>
      <c r="I139" s="158">
        <v>8725</v>
      </c>
      <c r="J139" s="158">
        <v>3608</v>
      </c>
      <c r="K139" s="158">
        <v>1702</v>
      </c>
      <c r="L139" s="158">
        <v>163</v>
      </c>
      <c r="M139" s="349">
        <v>74259</v>
      </c>
      <c r="N139" s="158">
        <v>528</v>
      </c>
      <c r="O139" s="158">
        <v>501</v>
      </c>
      <c r="P139" s="158">
        <v>311</v>
      </c>
      <c r="Q139" s="158">
        <v>269</v>
      </c>
      <c r="R139" s="158">
        <v>303</v>
      </c>
      <c r="S139" s="158">
        <v>128</v>
      </c>
      <c r="T139" s="158">
        <v>54</v>
      </c>
      <c r="U139" s="158">
        <v>6</v>
      </c>
      <c r="V139" s="349">
        <v>2100</v>
      </c>
      <c r="W139" s="158">
        <v>0</v>
      </c>
      <c r="X139" s="158">
        <v>0</v>
      </c>
      <c r="Y139" s="158">
        <v>0</v>
      </c>
      <c r="Z139" s="158">
        <v>0</v>
      </c>
      <c r="AA139" s="158">
        <v>0</v>
      </c>
      <c r="AB139" s="158">
        <v>0</v>
      </c>
      <c r="AC139" s="158">
        <v>0</v>
      </c>
      <c r="AD139" s="158">
        <v>0</v>
      </c>
      <c r="AE139" s="349">
        <v>0</v>
      </c>
      <c r="AF139" s="158">
        <v>10928</v>
      </c>
      <c r="AG139" s="158">
        <v>18984</v>
      </c>
      <c r="AH139" s="158">
        <v>17206</v>
      </c>
      <c r="AI139" s="158">
        <v>11334</v>
      </c>
      <c r="AJ139" s="158">
        <v>8422</v>
      </c>
      <c r="AK139" s="158">
        <v>3480</v>
      </c>
      <c r="AL139" s="158">
        <v>1648</v>
      </c>
      <c r="AM139" s="158">
        <v>157</v>
      </c>
      <c r="AN139" s="349">
        <v>72159</v>
      </c>
      <c r="AO139" s="158">
        <v>23</v>
      </c>
      <c r="AP139" s="158">
        <v>79</v>
      </c>
      <c r="AQ139" s="158">
        <v>101</v>
      </c>
      <c r="AR139" s="158">
        <v>83</v>
      </c>
      <c r="AS139" s="158">
        <v>58</v>
      </c>
      <c r="AT139" s="158">
        <v>29</v>
      </c>
      <c r="AU139" s="158">
        <v>21</v>
      </c>
      <c r="AV139" s="158">
        <v>14</v>
      </c>
      <c r="AW139" s="349">
        <v>408</v>
      </c>
      <c r="AX139" s="158">
        <v>23</v>
      </c>
      <c r="AY139" s="158">
        <v>79</v>
      </c>
      <c r="AZ139" s="158">
        <v>101</v>
      </c>
      <c r="BA139" s="158">
        <v>83</v>
      </c>
      <c r="BB139" s="158">
        <v>58</v>
      </c>
      <c r="BC139" s="158">
        <v>29</v>
      </c>
      <c r="BD139" s="158">
        <v>21</v>
      </c>
      <c r="BE139" s="158">
        <v>14</v>
      </c>
      <c r="BF139" s="158">
        <v>0</v>
      </c>
      <c r="BG139" s="349">
        <v>408</v>
      </c>
      <c r="BH139" s="158">
        <v>23</v>
      </c>
      <c r="BI139" s="158">
        <v>10984</v>
      </c>
      <c r="BJ139" s="158">
        <v>19006</v>
      </c>
      <c r="BK139" s="158">
        <v>17188</v>
      </c>
      <c r="BL139" s="158">
        <v>11309</v>
      </c>
      <c r="BM139" s="158">
        <v>8393</v>
      </c>
      <c r="BN139" s="158">
        <v>3472</v>
      </c>
      <c r="BO139" s="158">
        <v>1641</v>
      </c>
      <c r="BP139" s="158">
        <v>143</v>
      </c>
      <c r="BQ139" s="349">
        <v>72159</v>
      </c>
      <c r="BR139" s="158">
        <v>13</v>
      </c>
      <c r="BS139" s="158">
        <v>5770</v>
      </c>
      <c r="BT139" s="158">
        <v>6618</v>
      </c>
      <c r="BU139" s="158">
        <v>4608</v>
      </c>
      <c r="BV139" s="158">
        <v>2046</v>
      </c>
      <c r="BW139" s="158">
        <v>1151</v>
      </c>
      <c r="BX139" s="158">
        <v>353</v>
      </c>
      <c r="BY139" s="158">
        <v>174</v>
      </c>
      <c r="BZ139" s="158">
        <v>13</v>
      </c>
      <c r="CA139" s="349">
        <v>20746</v>
      </c>
      <c r="CB139" s="158">
        <v>1</v>
      </c>
      <c r="CC139" s="158">
        <v>90</v>
      </c>
      <c r="CD139" s="158">
        <v>248</v>
      </c>
      <c r="CE139" s="158">
        <v>190</v>
      </c>
      <c r="CF139" s="158">
        <v>108</v>
      </c>
      <c r="CG139" s="158">
        <v>61</v>
      </c>
      <c r="CH139" s="158">
        <v>24</v>
      </c>
      <c r="CI139" s="158">
        <v>11</v>
      </c>
      <c r="CJ139" s="158">
        <v>0</v>
      </c>
      <c r="CK139" s="349">
        <v>733</v>
      </c>
      <c r="CL139" s="158">
        <v>0</v>
      </c>
      <c r="CM139" s="158">
        <v>5</v>
      </c>
      <c r="CN139" s="158">
        <v>13</v>
      </c>
      <c r="CO139" s="158">
        <v>6</v>
      </c>
      <c r="CP139" s="158">
        <v>11</v>
      </c>
      <c r="CQ139" s="158">
        <v>17</v>
      </c>
      <c r="CR139" s="158">
        <v>13</v>
      </c>
      <c r="CS139" s="158">
        <v>15</v>
      </c>
      <c r="CT139" s="158">
        <v>3</v>
      </c>
      <c r="CU139" s="349">
        <v>83</v>
      </c>
      <c r="CV139" s="158">
        <v>57</v>
      </c>
      <c r="CW139" s="158">
        <v>91</v>
      </c>
      <c r="CX139" s="158">
        <v>53</v>
      </c>
      <c r="CY139" s="158">
        <v>31</v>
      </c>
      <c r="CZ139" s="158">
        <v>24</v>
      </c>
      <c r="DA139" s="158">
        <v>13</v>
      </c>
      <c r="DB139" s="158">
        <v>8</v>
      </c>
      <c r="DC139" s="158">
        <v>1</v>
      </c>
      <c r="DD139" s="349">
        <v>278</v>
      </c>
      <c r="DE139" s="158">
        <v>285</v>
      </c>
      <c r="DF139" s="158">
        <v>247</v>
      </c>
      <c r="DG139" s="158">
        <v>182</v>
      </c>
      <c r="DH139" s="158">
        <v>87</v>
      </c>
      <c r="DI139" s="158">
        <v>59</v>
      </c>
      <c r="DJ139" s="158">
        <v>28</v>
      </c>
      <c r="DK139" s="158">
        <v>14</v>
      </c>
      <c r="DL139" s="158">
        <v>5</v>
      </c>
      <c r="DM139" s="349">
        <v>907</v>
      </c>
      <c r="DN139" s="158">
        <v>29</v>
      </c>
      <c r="DO139" s="158">
        <v>41</v>
      </c>
      <c r="DP139" s="158">
        <v>19</v>
      </c>
      <c r="DQ139" s="158">
        <v>15</v>
      </c>
      <c r="DR139" s="158">
        <v>7</v>
      </c>
      <c r="DS139" s="158">
        <v>2</v>
      </c>
      <c r="DT139" s="158">
        <v>0</v>
      </c>
      <c r="DU139" s="158">
        <v>0</v>
      </c>
      <c r="DV139" s="349">
        <v>113</v>
      </c>
      <c r="DW139" s="158">
        <v>53</v>
      </c>
      <c r="DX139" s="158">
        <v>28</v>
      </c>
      <c r="DY139" s="158">
        <v>22</v>
      </c>
      <c r="DZ139" s="158">
        <v>15</v>
      </c>
      <c r="EA139" s="158">
        <v>17</v>
      </c>
      <c r="EB139" s="158">
        <v>0</v>
      </c>
      <c r="EC139" s="158">
        <v>1</v>
      </c>
      <c r="ED139" s="158">
        <v>1</v>
      </c>
      <c r="EE139" s="349">
        <v>137</v>
      </c>
      <c r="EF139" s="158">
        <v>367</v>
      </c>
      <c r="EG139" s="158">
        <v>316</v>
      </c>
      <c r="EH139" s="158">
        <v>223</v>
      </c>
      <c r="EI139" s="158">
        <v>117</v>
      </c>
      <c r="EJ139" s="158">
        <v>83</v>
      </c>
      <c r="EK139" s="158">
        <v>30</v>
      </c>
      <c r="EL139" s="158">
        <v>15</v>
      </c>
      <c r="EM139" s="158">
        <v>6</v>
      </c>
      <c r="EN139" s="349">
        <v>1157</v>
      </c>
      <c r="EO139" s="158">
        <v>94</v>
      </c>
      <c r="EP139" s="158">
        <v>79</v>
      </c>
      <c r="EQ139" s="158">
        <v>73</v>
      </c>
      <c r="ER139" s="158">
        <v>27</v>
      </c>
      <c r="ES139" s="158">
        <v>23</v>
      </c>
      <c r="ET139" s="158">
        <v>15</v>
      </c>
      <c r="EU139" s="158">
        <v>5</v>
      </c>
      <c r="EV139" s="158">
        <v>4</v>
      </c>
      <c r="EW139" s="349">
        <v>320</v>
      </c>
      <c r="EX139" s="158">
        <v>0</v>
      </c>
      <c r="EY139" s="158">
        <v>0</v>
      </c>
      <c r="EZ139" s="158">
        <v>0</v>
      </c>
      <c r="FA139" s="158">
        <v>0</v>
      </c>
      <c r="FB139" s="158">
        <v>0</v>
      </c>
      <c r="FC139" s="158">
        <v>0</v>
      </c>
      <c r="FD139" s="158">
        <v>0</v>
      </c>
      <c r="FE139" s="158">
        <v>0</v>
      </c>
      <c r="FF139" s="349">
        <v>0</v>
      </c>
      <c r="FG139" s="158">
        <v>1</v>
      </c>
      <c r="FH139" s="158">
        <v>2</v>
      </c>
      <c r="FI139" s="158">
        <v>3</v>
      </c>
      <c r="FJ139" s="158">
        <v>4</v>
      </c>
      <c r="FK139" s="158">
        <v>1</v>
      </c>
      <c r="FL139" s="158">
        <v>2</v>
      </c>
      <c r="FM139" s="158">
        <v>0</v>
      </c>
      <c r="FN139" s="158">
        <v>0</v>
      </c>
      <c r="FO139" s="349">
        <v>13</v>
      </c>
      <c r="FP139" s="158">
        <v>93</v>
      </c>
      <c r="FQ139" s="158">
        <v>77</v>
      </c>
      <c r="FR139" s="158">
        <v>70</v>
      </c>
      <c r="FS139" s="158">
        <v>23</v>
      </c>
      <c r="FT139" s="158">
        <v>22</v>
      </c>
      <c r="FU139" s="158">
        <v>13</v>
      </c>
      <c r="FV139" s="158">
        <v>5</v>
      </c>
      <c r="FW139" s="158">
        <v>4</v>
      </c>
      <c r="FX139" s="349">
        <v>307</v>
      </c>
      <c r="FY139" s="158">
        <v>9</v>
      </c>
      <c r="FZ139" s="158">
        <v>5037</v>
      </c>
      <c r="GA139" s="158">
        <v>12058</v>
      </c>
      <c r="GB139" s="158">
        <v>12343</v>
      </c>
      <c r="GC139" s="158">
        <v>9114</v>
      </c>
      <c r="GD139" s="158">
        <v>7140</v>
      </c>
      <c r="GE139" s="158">
        <v>3080</v>
      </c>
      <c r="GF139" s="158">
        <v>1440</v>
      </c>
      <c r="GG139" s="158">
        <v>126</v>
      </c>
      <c r="GH139" s="349">
        <v>50347</v>
      </c>
      <c r="GI139" s="158">
        <v>14</v>
      </c>
      <c r="GJ139" s="158">
        <v>5947</v>
      </c>
      <c r="GK139" s="158">
        <v>6948</v>
      </c>
      <c r="GL139" s="158">
        <v>4845</v>
      </c>
      <c r="GM139" s="158">
        <v>2195</v>
      </c>
      <c r="GN139" s="158">
        <v>1253</v>
      </c>
      <c r="GO139" s="158">
        <v>392</v>
      </c>
      <c r="GP139" s="158">
        <v>201</v>
      </c>
      <c r="GQ139" s="158">
        <v>17</v>
      </c>
      <c r="GR139" s="349">
        <v>21812</v>
      </c>
      <c r="GS139" s="158">
        <v>19.5</v>
      </c>
      <c r="GT139" s="158">
        <v>9514</v>
      </c>
      <c r="GU139" s="158">
        <v>17256</v>
      </c>
      <c r="GV139" s="158">
        <v>15977.5</v>
      </c>
      <c r="GW139" s="158">
        <v>10757.5</v>
      </c>
      <c r="GX139" s="158">
        <v>8083</v>
      </c>
      <c r="GY139" s="158">
        <v>3369.25</v>
      </c>
      <c r="GZ139" s="158">
        <v>1587.75</v>
      </c>
      <c r="HA139" s="158">
        <v>138.75</v>
      </c>
      <c r="HB139" s="349">
        <v>66703.25</v>
      </c>
      <c r="HC139" s="395">
        <v>0</v>
      </c>
      <c r="HD139" s="396">
        <v>5</v>
      </c>
      <c r="HE139" s="396">
        <v>0</v>
      </c>
      <c r="HF139" s="396">
        <v>0</v>
      </c>
      <c r="HG139" s="396">
        <v>0</v>
      </c>
      <c r="HH139" s="396">
        <v>0</v>
      </c>
      <c r="HI139" s="396">
        <v>0</v>
      </c>
      <c r="HJ139" s="396">
        <v>0</v>
      </c>
      <c r="HK139" s="396">
        <v>0</v>
      </c>
      <c r="HL139" s="397">
        <v>5</v>
      </c>
      <c r="HM139" s="219">
        <v>10.8</v>
      </c>
      <c r="HN139" s="219">
        <v>6339.3</v>
      </c>
      <c r="HO139" s="219">
        <v>13421.3</v>
      </c>
      <c r="HP139" s="219">
        <v>14202.2</v>
      </c>
      <c r="HQ139" s="219">
        <v>10757.5</v>
      </c>
      <c r="HR139" s="219">
        <v>9879.2000000000007</v>
      </c>
      <c r="HS139" s="219">
        <v>4866.7</v>
      </c>
      <c r="HT139" s="219">
        <v>2646.3</v>
      </c>
      <c r="HU139" s="219">
        <v>277.5</v>
      </c>
      <c r="HV139" s="219">
        <v>62400.800000000003</v>
      </c>
      <c r="HW139" s="457">
        <v>313.3</v>
      </c>
      <c r="HX139" s="219">
        <v>62714.1</v>
      </c>
      <c r="HY139" s="395">
        <v>19.5</v>
      </c>
      <c r="HZ139" s="219">
        <v>9514</v>
      </c>
      <c r="IA139" s="219">
        <v>17256</v>
      </c>
      <c r="IB139" s="219">
        <v>15977.5</v>
      </c>
      <c r="IC139" s="219">
        <v>10757.5</v>
      </c>
      <c r="ID139" s="219">
        <v>8083</v>
      </c>
      <c r="IE139" s="219">
        <v>3369.25</v>
      </c>
      <c r="IF139" s="219">
        <v>1587.75</v>
      </c>
      <c r="IG139" s="219">
        <v>138.75</v>
      </c>
      <c r="IH139" s="219">
        <v>66703.25</v>
      </c>
      <c r="II139" s="395">
        <v>0</v>
      </c>
      <c r="IJ139" s="219">
        <v>5</v>
      </c>
      <c r="IK139" s="219">
        <v>0</v>
      </c>
      <c r="IL139" s="219">
        <v>0</v>
      </c>
      <c r="IM139" s="219">
        <v>0</v>
      </c>
      <c r="IN139" s="219">
        <v>0</v>
      </c>
      <c r="IO139" s="219">
        <v>0</v>
      </c>
      <c r="IP139" s="219">
        <v>0</v>
      </c>
      <c r="IQ139" s="219">
        <v>0</v>
      </c>
      <c r="IR139" s="219">
        <v>5</v>
      </c>
      <c r="IS139" s="395">
        <v>11.11</v>
      </c>
      <c r="IT139" s="219">
        <v>2044.15</v>
      </c>
      <c r="IU139" s="219">
        <v>2168.65</v>
      </c>
      <c r="IV139" s="219">
        <v>1013.78</v>
      </c>
      <c r="IW139" s="219">
        <v>256.14</v>
      </c>
      <c r="IX139" s="219">
        <v>81.69</v>
      </c>
      <c r="IY139" s="219">
        <v>22.37</v>
      </c>
      <c r="IZ139" s="219">
        <v>5.5</v>
      </c>
      <c r="JA139" s="219">
        <v>0</v>
      </c>
      <c r="JB139" s="219">
        <v>5603.39</v>
      </c>
      <c r="JC139" s="395">
        <v>4.7</v>
      </c>
      <c r="JD139" s="219">
        <v>4976.6000000000004</v>
      </c>
      <c r="JE139" s="219">
        <v>11734.6</v>
      </c>
      <c r="JF139" s="219">
        <v>13301.1</v>
      </c>
      <c r="JG139" s="219">
        <v>10501.4</v>
      </c>
      <c r="JH139" s="219">
        <v>9779.4</v>
      </c>
      <c r="JI139" s="219">
        <v>4834.3999999999996</v>
      </c>
      <c r="JJ139" s="219">
        <v>2637.1</v>
      </c>
      <c r="JK139" s="219">
        <v>277.5</v>
      </c>
      <c r="JL139" s="219">
        <v>58046.8</v>
      </c>
      <c r="JM139" s="457">
        <v>313.3</v>
      </c>
      <c r="JN139" s="397">
        <v>58360.1</v>
      </c>
      <c r="JP139" s="460"/>
      <c r="JQ139" s="460"/>
      <c r="JR139" s="460"/>
      <c r="JS139" s="460"/>
      <c r="JT139" s="460"/>
      <c r="JU139" s="460"/>
      <c r="JV139" s="460"/>
      <c r="JW139" s="460"/>
      <c r="JX139" s="460"/>
      <c r="JY139" s="460"/>
      <c r="KA139" s="460"/>
      <c r="KB139" s="460"/>
    </row>
    <row r="140" spans="1:288" x14ac:dyDescent="0.2">
      <c r="A140" s="215" t="s">
        <v>549</v>
      </c>
      <c r="B140" s="216" t="s">
        <v>285</v>
      </c>
      <c r="C140" s="217" t="s">
        <v>287</v>
      </c>
      <c r="D140" s="218" t="s">
        <v>548</v>
      </c>
      <c r="E140" s="158">
        <v>21671</v>
      </c>
      <c r="F140" s="158">
        <v>5467</v>
      </c>
      <c r="G140" s="158">
        <v>5457</v>
      </c>
      <c r="H140" s="158">
        <v>2644</v>
      </c>
      <c r="I140" s="158">
        <v>864</v>
      </c>
      <c r="J140" s="158">
        <v>275</v>
      </c>
      <c r="K140" s="158">
        <v>166</v>
      </c>
      <c r="L140" s="158">
        <v>14</v>
      </c>
      <c r="M140" s="349">
        <v>36558</v>
      </c>
      <c r="N140" s="158">
        <v>681</v>
      </c>
      <c r="O140" s="158">
        <v>96</v>
      </c>
      <c r="P140" s="158">
        <v>72</v>
      </c>
      <c r="Q140" s="158">
        <v>23</v>
      </c>
      <c r="R140" s="158">
        <v>10</v>
      </c>
      <c r="S140" s="158">
        <v>4</v>
      </c>
      <c r="T140" s="158">
        <v>4</v>
      </c>
      <c r="U140" s="158">
        <v>0</v>
      </c>
      <c r="V140" s="349">
        <v>890</v>
      </c>
      <c r="W140" s="158">
        <v>2</v>
      </c>
      <c r="X140" s="158">
        <v>0</v>
      </c>
      <c r="Y140" s="158">
        <v>0</v>
      </c>
      <c r="Z140" s="158">
        <v>0</v>
      </c>
      <c r="AA140" s="158">
        <v>0</v>
      </c>
      <c r="AB140" s="158">
        <v>0</v>
      </c>
      <c r="AC140" s="158">
        <v>0</v>
      </c>
      <c r="AD140" s="158">
        <v>0</v>
      </c>
      <c r="AE140" s="349">
        <v>2</v>
      </c>
      <c r="AF140" s="158">
        <v>20988</v>
      </c>
      <c r="AG140" s="158">
        <v>5371</v>
      </c>
      <c r="AH140" s="158">
        <v>5385</v>
      </c>
      <c r="AI140" s="158">
        <v>2621</v>
      </c>
      <c r="AJ140" s="158">
        <v>854</v>
      </c>
      <c r="AK140" s="158">
        <v>271</v>
      </c>
      <c r="AL140" s="158">
        <v>162</v>
      </c>
      <c r="AM140" s="158">
        <v>14</v>
      </c>
      <c r="AN140" s="349">
        <v>35666</v>
      </c>
      <c r="AO140" s="158">
        <v>43</v>
      </c>
      <c r="AP140" s="158">
        <v>27</v>
      </c>
      <c r="AQ140" s="158">
        <v>53</v>
      </c>
      <c r="AR140" s="158">
        <v>19</v>
      </c>
      <c r="AS140" s="158">
        <v>13</v>
      </c>
      <c r="AT140" s="158">
        <v>11</v>
      </c>
      <c r="AU140" s="158">
        <v>6</v>
      </c>
      <c r="AV140" s="158">
        <v>9</v>
      </c>
      <c r="AW140" s="349">
        <v>181</v>
      </c>
      <c r="AX140" s="158">
        <v>43</v>
      </c>
      <c r="AY140" s="158">
        <v>27</v>
      </c>
      <c r="AZ140" s="158">
        <v>53</v>
      </c>
      <c r="BA140" s="158">
        <v>19</v>
      </c>
      <c r="BB140" s="158">
        <v>13</v>
      </c>
      <c r="BC140" s="158">
        <v>11</v>
      </c>
      <c r="BD140" s="158">
        <v>6</v>
      </c>
      <c r="BE140" s="158">
        <v>9</v>
      </c>
      <c r="BF140" s="158">
        <v>0</v>
      </c>
      <c r="BG140" s="349">
        <v>181</v>
      </c>
      <c r="BH140" s="158">
        <v>43</v>
      </c>
      <c r="BI140" s="158">
        <v>20972</v>
      </c>
      <c r="BJ140" s="158">
        <v>5397</v>
      </c>
      <c r="BK140" s="158">
        <v>5351</v>
      </c>
      <c r="BL140" s="158">
        <v>2615</v>
      </c>
      <c r="BM140" s="158">
        <v>852</v>
      </c>
      <c r="BN140" s="158">
        <v>266</v>
      </c>
      <c r="BO140" s="158">
        <v>165</v>
      </c>
      <c r="BP140" s="158">
        <v>5</v>
      </c>
      <c r="BQ140" s="349">
        <v>35666</v>
      </c>
      <c r="BR140" s="158">
        <v>5</v>
      </c>
      <c r="BS140" s="158">
        <v>9069</v>
      </c>
      <c r="BT140" s="158">
        <v>1651</v>
      </c>
      <c r="BU140" s="158">
        <v>1299</v>
      </c>
      <c r="BV140" s="158">
        <v>456</v>
      </c>
      <c r="BW140" s="158">
        <v>127</v>
      </c>
      <c r="BX140" s="158">
        <v>41</v>
      </c>
      <c r="BY140" s="158">
        <v>24</v>
      </c>
      <c r="BZ140" s="158">
        <v>0</v>
      </c>
      <c r="CA140" s="349">
        <v>12672</v>
      </c>
      <c r="CB140" s="158">
        <v>2</v>
      </c>
      <c r="CC140" s="158">
        <v>235</v>
      </c>
      <c r="CD140" s="158">
        <v>70</v>
      </c>
      <c r="CE140" s="158">
        <v>56</v>
      </c>
      <c r="CF140" s="158">
        <v>34</v>
      </c>
      <c r="CG140" s="158">
        <v>7</v>
      </c>
      <c r="CH140" s="158">
        <v>1</v>
      </c>
      <c r="CI140" s="158">
        <v>0</v>
      </c>
      <c r="CJ140" s="158">
        <v>0</v>
      </c>
      <c r="CK140" s="349">
        <v>405</v>
      </c>
      <c r="CL140" s="158">
        <v>2</v>
      </c>
      <c r="CM140" s="158">
        <v>20</v>
      </c>
      <c r="CN140" s="158">
        <v>7</v>
      </c>
      <c r="CO140" s="158">
        <v>15</v>
      </c>
      <c r="CP140" s="158">
        <v>15</v>
      </c>
      <c r="CQ140" s="158">
        <v>17</v>
      </c>
      <c r="CR140" s="158">
        <v>11</v>
      </c>
      <c r="CS140" s="158">
        <v>18</v>
      </c>
      <c r="CT140" s="158">
        <v>2</v>
      </c>
      <c r="CU140" s="349">
        <v>107</v>
      </c>
      <c r="CV140" s="158">
        <v>32</v>
      </c>
      <c r="CW140" s="158">
        <v>10</v>
      </c>
      <c r="CX140" s="158">
        <v>8</v>
      </c>
      <c r="CY140" s="158">
        <v>7</v>
      </c>
      <c r="CZ140" s="158">
        <v>0</v>
      </c>
      <c r="DA140" s="158">
        <v>0</v>
      </c>
      <c r="DB140" s="158">
        <v>2</v>
      </c>
      <c r="DC140" s="158">
        <v>0</v>
      </c>
      <c r="DD140" s="349">
        <v>59</v>
      </c>
      <c r="DE140" s="158">
        <v>431</v>
      </c>
      <c r="DF140" s="158">
        <v>37</v>
      </c>
      <c r="DG140" s="158">
        <v>37</v>
      </c>
      <c r="DH140" s="158">
        <v>11</v>
      </c>
      <c r="DI140" s="158">
        <v>6</v>
      </c>
      <c r="DJ140" s="158">
        <v>0</v>
      </c>
      <c r="DK140" s="158">
        <v>3</v>
      </c>
      <c r="DL140" s="158">
        <v>0</v>
      </c>
      <c r="DM140" s="349">
        <v>525</v>
      </c>
      <c r="DN140" s="158">
        <v>544</v>
      </c>
      <c r="DO140" s="158">
        <v>67</v>
      </c>
      <c r="DP140" s="158">
        <v>43</v>
      </c>
      <c r="DQ140" s="158">
        <v>17</v>
      </c>
      <c r="DR140" s="158">
        <v>6</v>
      </c>
      <c r="DS140" s="158">
        <v>2</v>
      </c>
      <c r="DT140" s="158">
        <v>2</v>
      </c>
      <c r="DU140" s="158">
        <v>0</v>
      </c>
      <c r="DV140" s="349">
        <v>681</v>
      </c>
      <c r="DW140" s="158">
        <v>281</v>
      </c>
      <c r="DX140" s="158">
        <v>22</v>
      </c>
      <c r="DY140" s="158">
        <v>18</v>
      </c>
      <c r="DZ140" s="158">
        <v>6</v>
      </c>
      <c r="EA140" s="158">
        <v>5</v>
      </c>
      <c r="EB140" s="158">
        <v>3</v>
      </c>
      <c r="EC140" s="158">
        <v>1</v>
      </c>
      <c r="ED140" s="158">
        <v>0</v>
      </c>
      <c r="EE140" s="349">
        <v>336</v>
      </c>
      <c r="EF140" s="158">
        <v>1256</v>
      </c>
      <c r="EG140" s="158">
        <v>126</v>
      </c>
      <c r="EH140" s="158">
        <v>98</v>
      </c>
      <c r="EI140" s="158">
        <v>34</v>
      </c>
      <c r="EJ140" s="158">
        <v>17</v>
      </c>
      <c r="EK140" s="158">
        <v>5</v>
      </c>
      <c r="EL140" s="158">
        <v>6</v>
      </c>
      <c r="EM140" s="158">
        <v>0</v>
      </c>
      <c r="EN140" s="349">
        <v>1542</v>
      </c>
      <c r="EO140" s="158">
        <v>865</v>
      </c>
      <c r="EP140" s="158">
        <v>70</v>
      </c>
      <c r="EQ140" s="158">
        <v>64</v>
      </c>
      <c r="ER140" s="158">
        <v>18</v>
      </c>
      <c r="ES140" s="158">
        <v>12</v>
      </c>
      <c r="ET140" s="158">
        <v>4</v>
      </c>
      <c r="EU140" s="158">
        <v>4</v>
      </c>
      <c r="EV140" s="158">
        <v>0</v>
      </c>
      <c r="EW140" s="349">
        <v>1037</v>
      </c>
      <c r="EX140" s="158">
        <v>0</v>
      </c>
      <c r="EY140" s="158">
        <v>0</v>
      </c>
      <c r="EZ140" s="158">
        <v>0</v>
      </c>
      <c r="FA140" s="158">
        <v>0</v>
      </c>
      <c r="FB140" s="158">
        <v>0</v>
      </c>
      <c r="FC140" s="158">
        <v>0</v>
      </c>
      <c r="FD140" s="158">
        <v>0</v>
      </c>
      <c r="FE140" s="158">
        <v>0</v>
      </c>
      <c r="FF140" s="349">
        <v>0</v>
      </c>
      <c r="FG140" s="158">
        <v>115</v>
      </c>
      <c r="FH140" s="158">
        <v>8</v>
      </c>
      <c r="FI140" s="158">
        <v>9</v>
      </c>
      <c r="FJ140" s="158">
        <v>1</v>
      </c>
      <c r="FK140" s="158">
        <v>2</v>
      </c>
      <c r="FL140" s="158">
        <v>1</v>
      </c>
      <c r="FM140" s="158">
        <v>0</v>
      </c>
      <c r="FN140" s="158">
        <v>0</v>
      </c>
      <c r="FO140" s="349">
        <v>136</v>
      </c>
      <c r="FP140" s="158">
        <v>750</v>
      </c>
      <c r="FQ140" s="158">
        <v>62</v>
      </c>
      <c r="FR140" s="158">
        <v>55</v>
      </c>
      <c r="FS140" s="158">
        <v>17</v>
      </c>
      <c r="FT140" s="158">
        <v>10</v>
      </c>
      <c r="FU140" s="158">
        <v>3</v>
      </c>
      <c r="FV140" s="158">
        <v>4</v>
      </c>
      <c r="FW140" s="158">
        <v>0</v>
      </c>
      <c r="FX140" s="349">
        <v>901</v>
      </c>
      <c r="FY140" s="158">
        <v>34</v>
      </c>
      <c r="FZ140" s="158">
        <v>10821</v>
      </c>
      <c r="GA140" s="158">
        <v>3578</v>
      </c>
      <c r="GB140" s="158">
        <v>3920</v>
      </c>
      <c r="GC140" s="158">
        <v>2087</v>
      </c>
      <c r="GD140" s="158">
        <v>690</v>
      </c>
      <c r="GE140" s="158">
        <v>208</v>
      </c>
      <c r="GF140" s="158">
        <v>120</v>
      </c>
      <c r="GG140" s="158">
        <v>3</v>
      </c>
      <c r="GH140" s="349">
        <v>21461</v>
      </c>
      <c r="GI140" s="158">
        <v>9</v>
      </c>
      <c r="GJ140" s="158">
        <v>10151</v>
      </c>
      <c r="GK140" s="158">
        <v>1819</v>
      </c>
      <c r="GL140" s="158">
        <v>1431</v>
      </c>
      <c r="GM140" s="158">
        <v>528</v>
      </c>
      <c r="GN140" s="158">
        <v>162</v>
      </c>
      <c r="GO140" s="158">
        <v>58</v>
      </c>
      <c r="GP140" s="158">
        <v>45</v>
      </c>
      <c r="GQ140" s="158">
        <v>2</v>
      </c>
      <c r="GR140" s="349">
        <v>14205</v>
      </c>
      <c r="GS140" s="158">
        <v>40.25</v>
      </c>
      <c r="GT140" s="158">
        <v>18503.5</v>
      </c>
      <c r="GU140" s="158">
        <v>4939.75</v>
      </c>
      <c r="GV140" s="158">
        <v>4992.25</v>
      </c>
      <c r="GW140" s="158">
        <v>2479.5</v>
      </c>
      <c r="GX140" s="158">
        <v>809.5</v>
      </c>
      <c r="GY140" s="158">
        <v>250.5</v>
      </c>
      <c r="GZ140" s="158">
        <v>149.5</v>
      </c>
      <c r="HA140" s="158">
        <v>4</v>
      </c>
      <c r="HB140" s="349">
        <v>32168.75</v>
      </c>
      <c r="HC140" s="395">
        <v>0</v>
      </c>
      <c r="HD140" s="396">
        <v>0</v>
      </c>
      <c r="HE140" s="396">
        <v>0</v>
      </c>
      <c r="HF140" s="396">
        <v>0</v>
      </c>
      <c r="HG140" s="396">
        <v>0</v>
      </c>
      <c r="HH140" s="396">
        <v>0</v>
      </c>
      <c r="HI140" s="396">
        <v>0</v>
      </c>
      <c r="HJ140" s="396">
        <v>0</v>
      </c>
      <c r="HK140" s="396">
        <v>0</v>
      </c>
      <c r="HL140" s="397">
        <v>0</v>
      </c>
      <c r="HM140" s="219">
        <v>22.4</v>
      </c>
      <c r="HN140" s="219">
        <v>12335.7</v>
      </c>
      <c r="HO140" s="219">
        <v>3842</v>
      </c>
      <c r="HP140" s="219">
        <v>4437.6000000000004</v>
      </c>
      <c r="HQ140" s="219">
        <v>2479.5</v>
      </c>
      <c r="HR140" s="219">
        <v>989.4</v>
      </c>
      <c r="HS140" s="219">
        <v>361.8</v>
      </c>
      <c r="HT140" s="219">
        <v>249.2</v>
      </c>
      <c r="HU140" s="219">
        <v>8</v>
      </c>
      <c r="HV140" s="219">
        <v>24725.599999999999</v>
      </c>
      <c r="HW140" s="457">
        <v>0</v>
      </c>
      <c r="HX140" s="219">
        <v>24725.599999999999</v>
      </c>
      <c r="HY140" s="395">
        <v>40.25</v>
      </c>
      <c r="HZ140" s="219">
        <v>18503.5</v>
      </c>
      <c r="IA140" s="219">
        <v>4939.75</v>
      </c>
      <c r="IB140" s="219">
        <v>4992.25</v>
      </c>
      <c r="IC140" s="219">
        <v>2479.5</v>
      </c>
      <c r="ID140" s="219">
        <v>809.5</v>
      </c>
      <c r="IE140" s="219">
        <v>250.5</v>
      </c>
      <c r="IF140" s="219">
        <v>149.5</v>
      </c>
      <c r="IG140" s="219">
        <v>4</v>
      </c>
      <c r="IH140" s="219">
        <v>32168.75</v>
      </c>
      <c r="II140" s="395">
        <v>0</v>
      </c>
      <c r="IJ140" s="219">
        <v>0</v>
      </c>
      <c r="IK140" s="219">
        <v>0</v>
      </c>
      <c r="IL140" s="219">
        <v>0</v>
      </c>
      <c r="IM140" s="219">
        <v>0</v>
      </c>
      <c r="IN140" s="219">
        <v>0</v>
      </c>
      <c r="IO140" s="219">
        <v>0</v>
      </c>
      <c r="IP140" s="219">
        <v>0</v>
      </c>
      <c r="IQ140" s="219">
        <v>0</v>
      </c>
      <c r="IR140" s="219">
        <v>0</v>
      </c>
      <c r="IS140" s="395">
        <v>5.47</v>
      </c>
      <c r="IT140" s="219">
        <v>4874.12</v>
      </c>
      <c r="IU140" s="219">
        <v>558.30999999999995</v>
      </c>
      <c r="IV140" s="219">
        <v>311.87</v>
      </c>
      <c r="IW140" s="219">
        <v>70.260000000000005</v>
      </c>
      <c r="IX140" s="219">
        <v>22.53</v>
      </c>
      <c r="IY140" s="219">
        <v>7.74</v>
      </c>
      <c r="IZ140" s="219">
        <v>5.09</v>
      </c>
      <c r="JA140" s="219">
        <v>0</v>
      </c>
      <c r="JB140" s="219">
        <v>5855.39</v>
      </c>
      <c r="JC140" s="395">
        <v>19.3</v>
      </c>
      <c r="JD140" s="219">
        <v>9086.2999999999993</v>
      </c>
      <c r="JE140" s="219">
        <v>3407.8</v>
      </c>
      <c r="JF140" s="219">
        <v>4160.3</v>
      </c>
      <c r="JG140" s="219">
        <v>2409.1999999999998</v>
      </c>
      <c r="JH140" s="219">
        <v>961.9</v>
      </c>
      <c r="JI140" s="219">
        <v>350.7</v>
      </c>
      <c r="JJ140" s="219">
        <v>240.7</v>
      </c>
      <c r="JK140" s="219">
        <v>8</v>
      </c>
      <c r="JL140" s="219">
        <v>20644.2</v>
      </c>
      <c r="JM140" s="457">
        <v>0</v>
      </c>
      <c r="JN140" s="397">
        <v>20644.2</v>
      </c>
      <c r="JP140" s="460"/>
      <c r="JQ140" s="460"/>
      <c r="JR140" s="460"/>
      <c r="JS140" s="460"/>
      <c r="JT140" s="460"/>
      <c r="JU140" s="460"/>
      <c r="JV140" s="460"/>
      <c r="JW140" s="460"/>
      <c r="JX140" s="460"/>
      <c r="JY140" s="460"/>
      <c r="KA140" s="460"/>
      <c r="KB140" s="460"/>
    </row>
    <row r="141" spans="1:288" x14ac:dyDescent="0.2">
      <c r="A141" s="215" t="s">
        <v>551</v>
      </c>
      <c r="B141" s="216" t="s">
        <v>285</v>
      </c>
      <c r="C141" s="217" t="s">
        <v>56</v>
      </c>
      <c r="D141" s="218" t="s">
        <v>550</v>
      </c>
      <c r="E141" s="158">
        <v>18584</v>
      </c>
      <c r="F141" s="158">
        <v>22268</v>
      </c>
      <c r="G141" s="158">
        <v>11046</v>
      </c>
      <c r="H141" s="158">
        <v>4233</v>
      </c>
      <c r="I141" s="158">
        <v>2195</v>
      </c>
      <c r="J141" s="158">
        <v>884</v>
      </c>
      <c r="K141" s="158">
        <v>357</v>
      </c>
      <c r="L141" s="158">
        <v>16</v>
      </c>
      <c r="M141" s="349">
        <v>59583</v>
      </c>
      <c r="N141" s="158">
        <v>404</v>
      </c>
      <c r="O141" s="158">
        <v>179</v>
      </c>
      <c r="P141" s="158">
        <v>92</v>
      </c>
      <c r="Q141" s="158">
        <v>70</v>
      </c>
      <c r="R141" s="158">
        <v>87</v>
      </c>
      <c r="S141" s="158">
        <v>8</v>
      </c>
      <c r="T141" s="158">
        <v>2</v>
      </c>
      <c r="U141" s="158">
        <v>1</v>
      </c>
      <c r="V141" s="349">
        <v>843</v>
      </c>
      <c r="W141" s="158">
        <v>0</v>
      </c>
      <c r="X141" s="158">
        <v>0</v>
      </c>
      <c r="Y141" s="158">
        <v>0</v>
      </c>
      <c r="Z141" s="158">
        <v>0</v>
      </c>
      <c r="AA141" s="158">
        <v>0</v>
      </c>
      <c r="AB141" s="158">
        <v>0</v>
      </c>
      <c r="AC141" s="158">
        <v>0</v>
      </c>
      <c r="AD141" s="158">
        <v>0</v>
      </c>
      <c r="AE141" s="349">
        <v>0</v>
      </c>
      <c r="AF141" s="158">
        <v>18180</v>
      </c>
      <c r="AG141" s="158">
        <v>22089</v>
      </c>
      <c r="AH141" s="158">
        <v>10954</v>
      </c>
      <c r="AI141" s="158">
        <v>4163</v>
      </c>
      <c r="AJ141" s="158">
        <v>2108</v>
      </c>
      <c r="AK141" s="158">
        <v>876</v>
      </c>
      <c r="AL141" s="158">
        <v>355</v>
      </c>
      <c r="AM141" s="158">
        <v>15</v>
      </c>
      <c r="AN141" s="349">
        <v>58740</v>
      </c>
      <c r="AO141" s="158">
        <v>36</v>
      </c>
      <c r="AP141" s="158">
        <v>106</v>
      </c>
      <c r="AQ141" s="158">
        <v>87</v>
      </c>
      <c r="AR141" s="158">
        <v>41</v>
      </c>
      <c r="AS141" s="158">
        <v>14</v>
      </c>
      <c r="AT141" s="158">
        <v>4</v>
      </c>
      <c r="AU141" s="158">
        <v>9</v>
      </c>
      <c r="AV141" s="158">
        <v>5</v>
      </c>
      <c r="AW141" s="349">
        <v>302</v>
      </c>
      <c r="AX141" s="158">
        <v>36</v>
      </c>
      <c r="AY141" s="158">
        <v>106</v>
      </c>
      <c r="AZ141" s="158">
        <v>87</v>
      </c>
      <c r="BA141" s="158">
        <v>41</v>
      </c>
      <c r="BB141" s="158">
        <v>14</v>
      </c>
      <c r="BC141" s="158">
        <v>4</v>
      </c>
      <c r="BD141" s="158">
        <v>9</v>
      </c>
      <c r="BE141" s="158">
        <v>5</v>
      </c>
      <c r="BF141" s="158">
        <v>0</v>
      </c>
      <c r="BG141" s="349">
        <v>302</v>
      </c>
      <c r="BH141" s="158">
        <v>36</v>
      </c>
      <c r="BI141" s="158">
        <v>18250</v>
      </c>
      <c r="BJ141" s="158">
        <v>22070</v>
      </c>
      <c r="BK141" s="158">
        <v>10908</v>
      </c>
      <c r="BL141" s="158">
        <v>4136</v>
      </c>
      <c r="BM141" s="158">
        <v>2098</v>
      </c>
      <c r="BN141" s="158">
        <v>881</v>
      </c>
      <c r="BO141" s="158">
        <v>351</v>
      </c>
      <c r="BP141" s="158">
        <v>10</v>
      </c>
      <c r="BQ141" s="349">
        <v>58740</v>
      </c>
      <c r="BR141" s="158">
        <v>13</v>
      </c>
      <c r="BS141" s="158">
        <v>9979</v>
      </c>
      <c r="BT141" s="158">
        <v>7122</v>
      </c>
      <c r="BU141" s="158">
        <v>2836</v>
      </c>
      <c r="BV141" s="158">
        <v>880</v>
      </c>
      <c r="BW141" s="158">
        <v>372</v>
      </c>
      <c r="BX141" s="158">
        <v>123</v>
      </c>
      <c r="BY141" s="158">
        <v>41</v>
      </c>
      <c r="BZ141" s="158">
        <v>0</v>
      </c>
      <c r="CA141" s="349">
        <v>21366</v>
      </c>
      <c r="CB141" s="158">
        <v>0</v>
      </c>
      <c r="CC141" s="158">
        <v>109</v>
      </c>
      <c r="CD141" s="158">
        <v>196</v>
      </c>
      <c r="CE141" s="158">
        <v>67</v>
      </c>
      <c r="CF141" s="158">
        <v>29</v>
      </c>
      <c r="CG141" s="158">
        <v>12</v>
      </c>
      <c r="CH141" s="158">
        <v>3</v>
      </c>
      <c r="CI141" s="158">
        <v>2</v>
      </c>
      <c r="CJ141" s="158">
        <v>1</v>
      </c>
      <c r="CK141" s="349">
        <v>419</v>
      </c>
      <c r="CL141" s="158">
        <v>2</v>
      </c>
      <c r="CM141" s="158">
        <v>11</v>
      </c>
      <c r="CN141" s="158">
        <v>20</v>
      </c>
      <c r="CO141" s="158">
        <v>20</v>
      </c>
      <c r="CP141" s="158">
        <v>7</v>
      </c>
      <c r="CQ141" s="158">
        <v>7</v>
      </c>
      <c r="CR141" s="158">
        <v>7</v>
      </c>
      <c r="CS141" s="158">
        <v>12</v>
      </c>
      <c r="CT141" s="158">
        <v>3</v>
      </c>
      <c r="CU141" s="349">
        <v>89</v>
      </c>
      <c r="CV141" s="158">
        <v>132</v>
      </c>
      <c r="CW141" s="158">
        <v>172</v>
      </c>
      <c r="CX141" s="158">
        <v>75</v>
      </c>
      <c r="CY141" s="158">
        <v>45</v>
      </c>
      <c r="CZ141" s="158">
        <v>11</v>
      </c>
      <c r="DA141" s="158">
        <v>7</v>
      </c>
      <c r="DB141" s="158">
        <v>8</v>
      </c>
      <c r="DC141" s="158">
        <v>0</v>
      </c>
      <c r="DD141" s="349">
        <v>450</v>
      </c>
      <c r="DE141" s="158">
        <v>342</v>
      </c>
      <c r="DF141" s="158">
        <v>309</v>
      </c>
      <c r="DG141" s="158">
        <v>86</v>
      </c>
      <c r="DH141" s="158">
        <v>45</v>
      </c>
      <c r="DI141" s="158">
        <v>28</v>
      </c>
      <c r="DJ141" s="158">
        <v>0</v>
      </c>
      <c r="DK141" s="158">
        <v>8</v>
      </c>
      <c r="DL141" s="158">
        <v>0</v>
      </c>
      <c r="DM141" s="349">
        <v>818</v>
      </c>
      <c r="DN141" s="158">
        <v>54</v>
      </c>
      <c r="DO141" s="158">
        <v>37</v>
      </c>
      <c r="DP141" s="158">
        <v>16</v>
      </c>
      <c r="DQ141" s="158">
        <v>8</v>
      </c>
      <c r="DR141" s="158">
        <v>5</v>
      </c>
      <c r="DS141" s="158">
        <v>1</v>
      </c>
      <c r="DT141" s="158">
        <v>0</v>
      </c>
      <c r="DU141" s="158">
        <v>0</v>
      </c>
      <c r="DV141" s="349">
        <v>121</v>
      </c>
      <c r="DW141" s="158">
        <v>60</v>
      </c>
      <c r="DX141" s="158">
        <v>37</v>
      </c>
      <c r="DY141" s="158">
        <v>20</v>
      </c>
      <c r="DZ141" s="158">
        <v>8</v>
      </c>
      <c r="EA141" s="158">
        <v>0</v>
      </c>
      <c r="EB141" s="158">
        <v>2</v>
      </c>
      <c r="EC141" s="158">
        <v>0</v>
      </c>
      <c r="ED141" s="158">
        <v>0</v>
      </c>
      <c r="EE141" s="349">
        <v>127</v>
      </c>
      <c r="EF141" s="158">
        <v>456</v>
      </c>
      <c r="EG141" s="158">
        <v>383</v>
      </c>
      <c r="EH141" s="158">
        <v>122</v>
      </c>
      <c r="EI141" s="158">
        <v>61</v>
      </c>
      <c r="EJ141" s="158">
        <v>33</v>
      </c>
      <c r="EK141" s="158">
        <v>3</v>
      </c>
      <c r="EL141" s="158">
        <v>8</v>
      </c>
      <c r="EM141" s="158">
        <v>0</v>
      </c>
      <c r="EN141" s="349">
        <v>1066</v>
      </c>
      <c r="EO141" s="158">
        <v>191</v>
      </c>
      <c r="EP141" s="158">
        <v>164</v>
      </c>
      <c r="EQ141" s="158">
        <v>67</v>
      </c>
      <c r="ER141" s="158">
        <v>30</v>
      </c>
      <c r="ES141" s="158">
        <v>10</v>
      </c>
      <c r="ET141" s="158">
        <v>2</v>
      </c>
      <c r="EU141" s="158">
        <v>2</v>
      </c>
      <c r="EV141" s="158">
        <v>0</v>
      </c>
      <c r="EW141" s="349">
        <v>466</v>
      </c>
      <c r="EX141" s="158">
        <v>0</v>
      </c>
      <c r="EY141" s="158">
        <v>0</v>
      </c>
      <c r="EZ141" s="158">
        <v>0</v>
      </c>
      <c r="FA141" s="158">
        <v>0</v>
      </c>
      <c r="FB141" s="158">
        <v>0</v>
      </c>
      <c r="FC141" s="158">
        <v>0</v>
      </c>
      <c r="FD141" s="158">
        <v>0</v>
      </c>
      <c r="FE141" s="158">
        <v>0</v>
      </c>
      <c r="FF141" s="349">
        <v>0</v>
      </c>
      <c r="FG141" s="158">
        <v>15</v>
      </c>
      <c r="FH141" s="158">
        <v>12</v>
      </c>
      <c r="FI141" s="158">
        <v>9</v>
      </c>
      <c r="FJ141" s="158">
        <v>6</v>
      </c>
      <c r="FK141" s="158">
        <v>2</v>
      </c>
      <c r="FL141" s="158">
        <v>1</v>
      </c>
      <c r="FM141" s="158">
        <v>0</v>
      </c>
      <c r="FN141" s="158">
        <v>0</v>
      </c>
      <c r="FO141" s="349">
        <v>45</v>
      </c>
      <c r="FP141" s="158">
        <v>176</v>
      </c>
      <c r="FQ141" s="158">
        <v>152</v>
      </c>
      <c r="FR141" s="158">
        <v>58</v>
      </c>
      <c r="FS141" s="158">
        <v>24</v>
      </c>
      <c r="FT141" s="158">
        <v>8</v>
      </c>
      <c r="FU141" s="158">
        <v>1</v>
      </c>
      <c r="FV141" s="158">
        <v>2</v>
      </c>
      <c r="FW141" s="158">
        <v>0</v>
      </c>
      <c r="FX141" s="349">
        <v>421</v>
      </c>
      <c r="FY141" s="158">
        <v>21</v>
      </c>
      <c r="FZ141" s="158">
        <v>8035</v>
      </c>
      <c r="GA141" s="158">
        <v>14656</v>
      </c>
      <c r="GB141" s="158">
        <v>7949</v>
      </c>
      <c r="GC141" s="158">
        <v>3204</v>
      </c>
      <c r="GD141" s="158">
        <v>1702</v>
      </c>
      <c r="GE141" s="158">
        <v>745</v>
      </c>
      <c r="GF141" s="158">
        <v>296</v>
      </c>
      <c r="GG141" s="158">
        <v>6</v>
      </c>
      <c r="GH141" s="349">
        <v>36614</v>
      </c>
      <c r="GI141" s="158">
        <v>15</v>
      </c>
      <c r="GJ141" s="158">
        <v>10215</v>
      </c>
      <c r="GK141" s="158">
        <v>7414</v>
      </c>
      <c r="GL141" s="158">
        <v>2959</v>
      </c>
      <c r="GM141" s="158">
        <v>932</v>
      </c>
      <c r="GN141" s="158">
        <v>396</v>
      </c>
      <c r="GO141" s="158">
        <v>136</v>
      </c>
      <c r="GP141" s="158">
        <v>55</v>
      </c>
      <c r="GQ141" s="158">
        <v>4</v>
      </c>
      <c r="GR141" s="349">
        <v>22126</v>
      </c>
      <c r="GS141" s="158">
        <v>31.75</v>
      </c>
      <c r="GT141" s="158">
        <v>15730.5</v>
      </c>
      <c r="GU141" s="158">
        <v>20234.3</v>
      </c>
      <c r="GV141" s="158">
        <v>10178.65</v>
      </c>
      <c r="GW141" s="158">
        <v>3907.65</v>
      </c>
      <c r="GX141" s="158">
        <v>1996.8</v>
      </c>
      <c r="GY141" s="158">
        <v>846.9</v>
      </c>
      <c r="GZ141" s="158">
        <v>334.25</v>
      </c>
      <c r="HA141" s="158">
        <v>8.25</v>
      </c>
      <c r="HB141" s="349">
        <v>53269.05</v>
      </c>
      <c r="HC141" s="395">
        <v>0</v>
      </c>
      <c r="HD141" s="396">
        <v>0</v>
      </c>
      <c r="HE141" s="396">
        <v>0</v>
      </c>
      <c r="HF141" s="396">
        <v>0</v>
      </c>
      <c r="HG141" s="396">
        <v>0</v>
      </c>
      <c r="HH141" s="396">
        <v>0</v>
      </c>
      <c r="HI141" s="396">
        <v>0</v>
      </c>
      <c r="HJ141" s="396">
        <v>0</v>
      </c>
      <c r="HK141" s="396">
        <v>0</v>
      </c>
      <c r="HL141" s="397">
        <v>0</v>
      </c>
      <c r="HM141" s="219">
        <v>17.600000000000001</v>
      </c>
      <c r="HN141" s="219">
        <v>10487</v>
      </c>
      <c r="HO141" s="219">
        <v>15737.8</v>
      </c>
      <c r="HP141" s="219">
        <v>9047.7000000000007</v>
      </c>
      <c r="HQ141" s="219">
        <v>3907.7</v>
      </c>
      <c r="HR141" s="219">
        <v>2440.5</v>
      </c>
      <c r="HS141" s="219">
        <v>1223.3</v>
      </c>
      <c r="HT141" s="219">
        <v>557.1</v>
      </c>
      <c r="HU141" s="219">
        <v>16.5</v>
      </c>
      <c r="HV141" s="219">
        <v>43435.199999999997</v>
      </c>
      <c r="HW141" s="457">
        <v>0</v>
      </c>
      <c r="HX141" s="219">
        <v>43435.199999999997</v>
      </c>
      <c r="HY141" s="395">
        <v>31.75</v>
      </c>
      <c r="HZ141" s="219">
        <v>15730.5</v>
      </c>
      <c r="IA141" s="219">
        <v>20234.3</v>
      </c>
      <c r="IB141" s="219">
        <v>10178.65</v>
      </c>
      <c r="IC141" s="219">
        <v>3907.65</v>
      </c>
      <c r="ID141" s="219">
        <v>1996.8</v>
      </c>
      <c r="IE141" s="219">
        <v>846.9</v>
      </c>
      <c r="IF141" s="219">
        <v>334.25</v>
      </c>
      <c r="IG141" s="219">
        <v>8.25</v>
      </c>
      <c r="IH141" s="219">
        <v>53269.05</v>
      </c>
      <c r="II141" s="395">
        <v>0</v>
      </c>
      <c r="IJ141" s="219">
        <v>0</v>
      </c>
      <c r="IK141" s="219">
        <v>0</v>
      </c>
      <c r="IL141" s="219">
        <v>0</v>
      </c>
      <c r="IM141" s="219">
        <v>0</v>
      </c>
      <c r="IN141" s="219">
        <v>0</v>
      </c>
      <c r="IO141" s="219">
        <v>0</v>
      </c>
      <c r="IP141" s="219">
        <v>0</v>
      </c>
      <c r="IQ141" s="219">
        <v>0</v>
      </c>
      <c r="IR141" s="219">
        <v>0</v>
      </c>
      <c r="IS141" s="395">
        <v>9.39</v>
      </c>
      <c r="IT141" s="219">
        <v>5056.4399999999996</v>
      </c>
      <c r="IU141" s="219">
        <v>3152.66</v>
      </c>
      <c r="IV141" s="219">
        <v>624.04</v>
      </c>
      <c r="IW141" s="219">
        <v>143.46</v>
      </c>
      <c r="IX141" s="219">
        <v>36.32</v>
      </c>
      <c r="IY141" s="219">
        <v>5.18</v>
      </c>
      <c r="IZ141" s="219">
        <v>0.82</v>
      </c>
      <c r="JA141" s="219">
        <v>0</v>
      </c>
      <c r="JB141" s="219">
        <v>9028.31</v>
      </c>
      <c r="JC141" s="395">
        <v>12.4</v>
      </c>
      <c r="JD141" s="219">
        <v>7116</v>
      </c>
      <c r="JE141" s="219">
        <v>13285.7</v>
      </c>
      <c r="JF141" s="219">
        <v>8493</v>
      </c>
      <c r="JG141" s="219">
        <v>3764.2</v>
      </c>
      <c r="JH141" s="219">
        <v>2396.1</v>
      </c>
      <c r="JI141" s="219">
        <v>1215.8</v>
      </c>
      <c r="JJ141" s="219">
        <v>555.70000000000005</v>
      </c>
      <c r="JK141" s="219">
        <v>16.5</v>
      </c>
      <c r="JL141" s="219">
        <v>36855.4</v>
      </c>
      <c r="JM141" s="457">
        <v>0</v>
      </c>
      <c r="JN141" s="397">
        <v>36855.4</v>
      </c>
      <c r="JP141" s="460"/>
      <c r="JQ141" s="460"/>
      <c r="JR141" s="460"/>
      <c r="JS141" s="460"/>
      <c r="JT141" s="460"/>
      <c r="JU141" s="460"/>
      <c r="JV141" s="460"/>
      <c r="JW141" s="460"/>
      <c r="JX141" s="460"/>
      <c r="JY141" s="460"/>
      <c r="KA141" s="460"/>
      <c r="KB141" s="460"/>
    </row>
    <row r="142" spans="1:288" x14ac:dyDescent="0.2">
      <c r="A142" s="215" t="s">
        <v>552</v>
      </c>
      <c r="B142" s="216" t="s">
        <v>293</v>
      </c>
      <c r="C142" s="217" t="s">
        <v>286</v>
      </c>
      <c r="D142" s="218" t="s">
        <v>312</v>
      </c>
      <c r="E142" s="158">
        <v>9935</v>
      </c>
      <c r="F142" s="158">
        <v>17903</v>
      </c>
      <c r="G142" s="158">
        <v>16937</v>
      </c>
      <c r="H142" s="158">
        <v>13055</v>
      </c>
      <c r="I142" s="158">
        <v>6971</v>
      </c>
      <c r="J142" s="158">
        <v>3103</v>
      </c>
      <c r="K142" s="158">
        <v>1484</v>
      </c>
      <c r="L142" s="158">
        <v>144</v>
      </c>
      <c r="M142" s="349">
        <v>69532</v>
      </c>
      <c r="N142" s="158">
        <v>273</v>
      </c>
      <c r="O142" s="158">
        <v>219</v>
      </c>
      <c r="P142" s="158">
        <v>164</v>
      </c>
      <c r="Q142" s="158">
        <v>153</v>
      </c>
      <c r="R142" s="158">
        <v>79</v>
      </c>
      <c r="S142" s="158">
        <v>35</v>
      </c>
      <c r="T142" s="158">
        <v>12</v>
      </c>
      <c r="U142" s="158">
        <v>0</v>
      </c>
      <c r="V142" s="349">
        <v>935</v>
      </c>
      <c r="W142" s="158">
        <v>0</v>
      </c>
      <c r="X142" s="158">
        <v>0</v>
      </c>
      <c r="Y142" s="158">
        <v>0</v>
      </c>
      <c r="Z142" s="158">
        <v>0</v>
      </c>
      <c r="AA142" s="158">
        <v>0</v>
      </c>
      <c r="AB142" s="158">
        <v>0</v>
      </c>
      <c r="AC142" s="158">
        <v>0</v>
      </c>
      <c r="AD142" s="158">
        <v>0</v>
      </c>
      <c r="AE142" s="349">
        <v>0</v>
      </c>
      <c r="AF142" s="158">
        <v>9662</v>
      </c>
      <c r="AG142" s="158">
        <v>17684</v>
      </c>
      <c r="AH142" s="158">
        <v>16773</v>
      </c>
      <c r="AI142" s="158">
        <v>12902</v>
      </c>
      <c r="AJ142" s="158">
        <v>6892</v>
      </c>
      <c r="AK142" s="158">
        <v>3068</v>
      </c>
      <c r="AL142" s="158">
        <v>1472</v>
      </c>
      <c r="AM142" s="158">
        <v>144</v>
      </c>
      <c r="AN142" s="349">
        <v>68597</v>
      </c>
      <c r="AO142" s="158">
        <v>16</v>
      </c>
      <c r="AP142" s="158">
        <v>50</v>
      </c>
      <c r="AQ142" s="158">
        <v>81</v>
      </c>
      <c r="AR142" s="158">
        <v>110</v>
      </c>
      <c r="AS142" s="158">
        <v>93</v>
      </c>
      <c r="AT142" s="158">
        <v>41</v>
      </c>
      <c r="AU142" s="158">
        <v>37</v>
      </c>
      <c r="AV142" s="158">
        <v>35</v>
      </c>
      <c r="AW142" s="349">
        <v>463</v>
      </c>
      <c r="AX142" s="158">
        <v>16</v>
      </c>
      <c r="AY142" s="158">
        <v>50</v>
      </c>
      <c r="AZ142" s="158">
        <v>81</v>
      </c>
      <c r="BA142" s="158">
        <v>110</v>
      </c>
      <c r="BB142" s="158">
        <v>93</v>
      </c>
      <c r="BC142" s="158">
        <v>41</v>
      </c>
      <c r="BD142" s="158">
        <v>37</v>
      </c>
      <c r="BE142" s="158">
        <v>35</v>
      </c>
      <c r="BF142" s="158">
        <v>0</v>
      </c>
      <c r="BG142" s="349">
        <v>463</v>
      </c>
      <c r="BH142" s="158">
        <v>16</v>
      </c>
      <c r="BI142" s="158">
        <v>9696</v>
      </c>
      <c r="BJ142" s="158">
        <v>17715</v>
      </c>
      <c r="BK142" s="158">
        <v>16802</v>
      </c>
      <c r="BL142" s="158">
        <v>12885</v>
      </c>
      <c r="BM142" s="158">
        <v>6840</v>
      </c>
      <c r="BN142" s="158">
        <v>3064</v>
      </c>
      <c r="BO142" s="158">
        <v>1470</v>
      </c>
      <c r="BP142" s="158">
        <v>109</v>
      </c>
      <c r="BQ142" s="349">
        <v>68597</v>
      </c>
      <c r="BR142" s="158">
        <v>6</v>
      </c>
      <c r="BS142" s="158">
        <v>5553</v>
      </c>
      <c r="BT142" s="158">
        <v>6893</v>
      </c>
      <c r="BU142" s="158">
        <v>4943</v>
      </c>
      <c r="BV142" s="158">
        <v>3349</v>
      </c>
      <c r="BW142" s="158">
        <v>1420</v>
      </c>
      <c r="BX142" s="158">
        <v>503</v>
      </c>
      <c r="BY142" s="158">
        <v>186</v>
      </c>
      <c r="BZ142" s="158">
        <v>10</v>
      </c>
      <c r="CA142" s="349">
        <v>22863</v>
      </c>
      <c r="CB142" s="158">
        <v>0</v>
      </c>
      <c r="CC142" s="158">
        <v>32</v>
      </c>
      <c r="CD142" s="158">
        <v>145</v>
      </c>
      <c r="CE142" s="158">
        <v>112</v>
      </c>
      <c r="CF142" s="158">
        <v>73</v>
      </c>
      <c r="CG142" s="158">
        <v>38</v>
      </c>
      <c r="CH142" s="158">
        <v>16</v>
      </c>
      <c r="CI142" s="158">
        <v>6</v>
      </c>
      <c r="CJ142" s="158">
        <v>1</v>
      </c>
      <c r="CK142" s="349">
        <v>423</v>
      </c>
      <c r="CL142" s="158">
        <v>0</v>
      </c>
      <c r="CM142" s="158">
        <v>5</v>
      </c>
      <c r="CN142" s="158">
        <v>3</v>
      </c>
      <c r="CO142" s="158">
        <v>6</v>
      </c>
      <c r="CP142" s="158">
        <v>2</v>
      </c>
      <c r="CQ142" s="158">
        <v>10</v>
      </c>
      <c r="CR142" s="158">
        <v>27</v>
      </c>
      <c r="CS142" s="158">
        <v>47</v>
      </c>
      <c r="CT142" s="158">
        <v>8</v>
      </c>
      <c r="CU142" s="349">
        <v>108</v>
      </c>
      <c r="CV142" s="158">
        <v>651</v>
      </c>
      <c r="CW142" s="158">
        <v>664</v>
      </c>
      <c r="CX142" s="158">
        <v>660</v>
      </c>
      <c r="CY142" s="158">
        <v>667</v>
      </c>
      <c r="CZ142" s="158">
        <v>500</v>
      </c>
      <c r="DA142" s="158">
        <v>325</v>
      </c>
      <c r="DB142" s="158">
        <v>200</v>
      </c>
      <c r="DC142" s="158">
        <v>23</v>
      </c>
      <c r="DD142" s="349">
        <v>3690</v>
      </c>
      <c r="DE142" s="158">
        <v>240</v>
      </c>
      <c r="DF142" s="158">
        <v>316</v>
      </c>
      <c r="DG142" s="158">
        <v>174</v>
      </c>
      <c r="DH142" s="158">
        <v>137</v>
      </c>
      <c r="DI142" s="158">
        <v>58</v>
      </c>
      <c r="DJ142" s="158">
        <v>36</v>
      </c>
      <c r="DK142" s="158">
        <v>15</v>
      </c>
      <c r="DL142" s="158">
        <v>2</v>
      </c>
      <c r="DM142" s="349">
        <v>978</v>
      </c>
      <c r="DN142" s="158">
        <v>160</v>
      </c>
      <c r="DO142" s="158">
        <v>179</v>
      </c>
      <c r="DP142" s="158">
        <v>107</v>
      </c>
      <c r="DQ142" s="158">
        <v>68</v>
      </c>
      <c r="DR142" s="158">
        <v>33</v>
      </c>
      <c r="DS142" s="158">
        <v>12</v>
      </c>
      <c r="DT142" s="158">
        <v>8</v>
      </c>
      <c r="DU142" s="158">
        <v>1</v>
      </c>
      <c r="DV142" s="349">
        <v>568</v>
      </c>
      <c r="DW142" s="158">
        <v>57</v>
      </c>
      <c r="DX142" s="158">
        <v>36</v>
      </c>
      <c r="DY142" s="158">
        <v>25</v>
      </c>
      <c r="DZ142" s="158">
        <v>10</v>
      </c>
      <c r="EA142" s="158">
        <v>14</v>
      </c>
      <c r="EB142" s="158">
        <v>28</v>
      </c>
      <c r="EC142" s="158">
        <v>10</v>
      </c>
      <c r="ED142" s="158">
        <v>0</v>
      </c>
      <c r="EE142" s="349">
        <v>180</v>
      </c>
      <c r="EF142" s="158">
        <v>457</v>
      </c>
      <c r="EG142" s="158">
        <v>531</v>
      </c>
      <c r="EH142" s="158">
        <v>306</v>
      </c>
      <c r="EI142" s="158">
        <v>215</v>
      </c>
      <c r="EJ142" s="158">
        <v>105</v>
      </c>
      <c r="EK142" s="158">
        <v>76</v>
      </c>
      <c r="EL142" s="158">
        <v>33</v>
      </c>
      <c r="EM142" s="158">
        <v>3</v>
      </c>
      <c r="EN142" s="349">
        <v>1726</v>
      </c>
      <c r="EO142" s="158">
        <v>235</v>
      </c>
      <c r="EP142" s="158">
        <v>250</v>
      </c>
      <c r="EQ142" s="158">
        <v>145</v>
      </c>
      <c r="ER142" s="158">
        <v>104</v>
      </c>
      <c r="ES142" s="158">
        <v>58</v>
      </c>
      <c r="ET142" s="158">
        <v>62</v>
      </c>
      <c r="EU142" s="158">
        <v>22</v>
      </c>
      <c r="EV142" s="158">
        <v>2</v>
      </c>
      <c r="EW142" s="349">
        <v>878</v>
      </c>
      <c r="EX142" s="158">
        <v>0</v>
      </c>
      <c r="EY142" s="158">
        <v>0</v>
      </c>
      <c r="EZ142" s="158">
        <v>0</v>
      </c>
      <c r="FA142" s="158">
        <v>0</v>
      </c>
      <c r="FB142" s="158">
        <v>0</v>
      </c>
      <c r="FC142" s="158">
        <v>0</v>
      </c>
      <c r="FD142" s="158">
        <v>0</v>
      </c>
      <c r="FE142" s="158">
        <v>0</v>
      </c>
      <c r="FF142" s="349">
        <v>0</v>
      </c>
      <c r="FG142" s="158">
        <v>26</v>
      </c>
      <c r="FH142" s="158">
        <v>29</v>
      </c>
      <c r="FI142" s="158">
        <v>21</v>
      </c>
      <c r="FJ142" s="158">
        <v>19</v>
      </c>
      <c r="FK142" s="158">
        <v>11</v>
      </c>
      <c r="FL142" s="158">
        <v>7</v>
      </c>
      <c r="FM142" s="158">
        <v>3</v>
      </c>
      <c r="FN142" s="158">
        <v>0</v>
      </c>
      <c r="FO142" s="349">
        <v>116</v>
      </c>
      <c r="FP142" s="158">
        <v>209</v>
      </c>
      <c r="FQ142" s="158">
        <v>221</v>
      </c>
      <c r="FR142" s="158">
        <v>124</v>
      </c>
      <c r="FS142" s="158">
        <v>85</v>
      </c>
      <c r="FT142" s="158">
        <v>47</v>
      </c>
      <c r="FU142" s="158">
        <v>55</v>
      </c>
      <c r="FV142" s="158">
        <v>19</v>
      </c>
      <c r="FW142" s="158">
        <v>2</v>
      </c>
      <c r="FX142" s="349">
        <v>762</v>
      </c>
      <c r="FY142" s="158">
        <v>10</v>
      </c>
      <c r="FZ142" s="158">
        <v>3886</v>
      </c>
      <c r="GA142" s="158">
        <v>10448</v>
      </c>
      <c r="GB142" s="158">
        <v>11606</v>
      </c>
      <c r="GC142" s="158">
        <v>9372</v>
      </c>
      <c r="GD142" s="158">
        <v>5322</v>
      </c>
      <c r="GE142" s="158">
        <v>2476</v>
      </c>
      <c r="GF142" s="158">
        <v>1213</v>
      </c>
      <c r="GG142" s="158">
        <v>89</v>
      </c>
      <c r="GH142" s="349">
        <v>44422</v>
      </c>
      <c r="GI142" s="158">
        <v>6</v>
      </c>
      <c r="GJ142" s="158">
        <v>5810</v>
      </c>
      <c r="GK142" s="158">
        <v>7267</v>
      </c>
      <c r="GL142" s="158">
        <v>5196</v>
      </c>
      <c r="GM142" s="158">
        <v>3513</v>
      </c>
      <c r="GN142" s="158">
        <v>1518</v>
      </c>
      <c r="GO142" s="158">
        <v>588</v>
      </c>
      <c r="GP142" s="158">
        <v>257</v>
      </c>
      <c r="GQ142" s="158">
        <v>20</v>
      </c>
      <c r="GR142" s="349">
        <v>24175</v>
      </c>
      <c r="GS142" s="158">
        <v>14.5</v>
      </c>
      <c r="GT142" s="158">
        <v>8172.75</v>
      </c>
      <c r="GU142" s="158">
        <v>15795.75</v>
      </c>
      <c r="GV142" s="158">
        <v>15445.75</v>
      </c>
      <c r="GW142" s="158">
        <v>11966</v>
      </c>
      <c r="GX142" s="158">
        <v>6446.5</v>
      </c>
      <c r="GY142" s="158">
        <v>2924</v>
      </c>
      <c r="GZ142" s="158">
        <v>1396.5</v>
      </c>
      <c r="HA142" s="158">
        <v>101.25</v>
      </c>
      <c r="HB142" s="349">
        <v>62263</v>
      </c>
      <c r="HC142" s="395">
        <v>0</v>
      </c>
      <c r="HD142" s="396">
        <v>3.66</v>
      </c>
      <c r="HE142" s="396">
        <v>0</v>
      </c>
      <c r="HF142" s="396">
        <v>0</v>
      </c>
      <c r="HG142" s="396">
        <v>0</v>
      </c>
      <c r="HH142" s="396">
        <v>0</v>
      </c>
      <c r="HI142" s="396">
        <v>0</v>
      </c>
      <c r="HJ142" s="396">
        <v>0</v>
      </c>
      <c r="HK142" s="396">
        <v>0</v>
      </c>
      <c r="HL142" s="397">
        <v>3.66</v>
      </c>
      <c r="HM142" s="219">
        <v>8.1</v>
      </c>
      <c r="HN142" s="219">
        <v>5446.1</v>
      </c>
      <c r="HO142" s="219">
        <v>12285.6</v>
      </c>
      <c r="HP142" s="219">
        <v>13729.6</v>
      </c>
      <c r="HQ142" s="219">
        <v>11966</v>
      </c>
      <c r="HR142" s="219">
        <v>7879.1</v>
      </c>
      <c r="HS142" s="219">
        <v>4223.6000000000004</v>
      </c>
      <c r="HT142" s="219">
        <v>2327.5</v>
      </c>
      <c r="HU142" s="219">
        <v>202.5</v>
      </c>
      <c r="HV142" s="219">
        <v>58068.1</v>
      </c>
      <c r="HW142" s="457">
        <v>0</v>
      </c>
      <c r="HX142" s="219">
        <v>58068.1</v>
      </c>
      <c r="HY142" s="395">
        <v>14.5</v>
      </c>
      <c r="HZ142" s="219">
        <v>8172.75</v>
      </c>
      <c r="IA142" s="219">
        <v>15795.75</v>
      </c>
      <c r="IB142" s="219">
        <v>15445.75</v>
      </c>
      <c r="IC142" s="219">
        <v>11966</v>
      </c>
      <c r="ID142" s="219">
        <v>6446.5</v>
      </c>
      <c r="IE142" s="219">
        <v>2924</v>
      </c>
      <c r="IF142" s="219">
        <v>1396.5</v>
      </c>
      <c r="IG142" s="219">
        <v>101.25</v>
      </c>
      <c r="IH142" s="219">
        <v>62263</v>
      </c>
      <c r="II142" s="395">
        <v>0</v>
      </c>
      <c r="IJ142" s="219">
        <v>3.66</v>
      </c>
      <c r="IK142" s="219">
        <v>0</v>
      </c>
      <c r="IL142" s="219">
        <v>0</v>
      </c>
      <c r="IM142" s="219">
        <v>0</v>
      </c>
      <c r="IN142" s="219">
        <v>0</v>
      </c>
      <c r="IO142" s="219">
        <v>0</v>
      </c>
      <c r="IP142" s="219">
        <v>0</v>
      </c>
      <c r="IQ142" s="219">
        <v>0</v>
      </c>
      <c r="IR142" s="219">
        <v>3.66</v>
      </c>
      <c r="IS142" s="395">
        <v>5.17</v>
      </c>
      <c r="IT142" s="219">
        <v>2553.52</v>
      </c>
      <c r="IU142" s="219">
        <v>3550.19</v>
      </c>
      <c r="IV142" s="219">
        <v>2262.77</v>
      </c>
      <c r="IW142" s="219">
        <v>882.32</v>
      </c>
      <c r="IX142" s="219">
        <v>289.57</v>
      </c>
      <c r="IY142" s="219">
        <v>58.44</v>
      </c>
      <c r="IZ142" s="219">
        <v>16.5</v>
      </c>
      <c r="JA142" s="219">
        <v>0</v>
      </c>
      <c r="JB142" s="219">
        <v>9618.48</v>
      </c>
      <c r="JC142" s="395">
        <v>5.2</v>
      </c>
      <c r="JD142" s="219">
        <v>3743.7</v>
      </c>
      <c r="JE142" s="219">
        <v>9524.2999999999993</v>
      </c>
      <c r="JF142" s="219">
        <v>11718.2</v>
      </c>
      <c r="JG142" s="219">
        <v>11083.7</v>
      </c>
      <c r="JH142" s="219">
        <v>7525.1</v>
      </c>
      <c r="JI142" s="219">
        <v>4139.1000000000004</v>
      </c>
      <c r="JJ142" s="219">
        <v>2300</v>
      </c>
      <c r="JK142" s="219">
        <v>202.5</v>
      </c>
      <c r="JL142" s="219">
        <v>50241.8</v>
      </c>
      <c r="JM142" s="457">
        <v>0</v>
      </c>
      <c r="JN142" s="397">
        <v>50241.8</v>
      </c>
      <c r="JP142" s="460"/>
      <c r="JQ142" s="460"/>
      <c r="JR142" s="460"/>
      <c r="JS142" s="460"/>
      <c r="JT142" s="460"/>
      <c r="JU142" s="460"/>
      <c r="JV142" s="460"/>
      <c r="JW142" s="460"/>
      <c r="JX142" s="460"/>
      <c r="JY142" s="460"/>
      <c r="KA142" s="460"/>
      <c r="KB142" s="460"/>
    </row>
    <row r="143" spans="1:288" x14ac:dyDescent="0.2">
      <c r="A143" s="215" t="s">
        <v>554</v>
      </c>
      <c r="B143" s="216" t="s">
        <v>293</v>
      </c>
      <c r="C143" s="217" t="s">
        <v>294</v>
      </c>
      <c r="D143" s="218" t="s">
        <v>553</v>
      </c>
      <c r="E143" s="158">
        <v>15</v>
      </c>
      <c r="F143" s="158">
        <v>34</v>
      </c>
      <c r="G143" s="158">
        <v>91</v>
      </c>
      <c r="H143" s="158">
        <v>259</v>
      </c>
      <c r="I143" s="158">
        <v>341</v>
      </c>
      <c r="J143" s="158">
        <v>303</v>
      </c>
      <c r="K143" s="158">
        <v>149</v>
      </c>
      <c r="L143" s="158">
        <v>10</v>
      </c>
      <c r="M143" s="349">
        <v>1202</v>
      </c>
      <c r="N143" s="158">
        <v>1</v>
      </c>
      <c r="O143" s="158">
        <v>0</v>
      </c>
      <c r="P143" s="158">
        <v>1</v>
      </c>
      <c r="Q143" s="158">
        <v>5</v>
      </c>
      <c r="R143" s="158">
        <v>4</v>
      </c>
      <c r="S143" s="158">
        <v>4</v>
      </c>
      <c r="T143" s="158">
        <v>1</v>
      </c>
      <c r="U143" s="158">
        <v>0</v>
      </c>
      <c r="V143" s="349">
        <v>16</v>
      </c>
      <c r="W143" s="158">
        <v>0</v>
      </c>
      <c r="X143" s="158">
        <v>0</v>
      </c>
      <c r="Y143" s="158">
        <v>0</v>
      </c>
      <c r="Z143" s="158">
        <v>0</v>
      </c>
      <c r="AA143" s="158">
        <v>0</v>
      </c>
      <c r="AB143" s="158">
        <v>0</v>
      </c>
      <c r="AC143" s="158">
        <v>0</v>
      </c>
      <c r="AD143" s="158">
        <v>0</v>
      </c>
      <c r="AE143" s="349">
        <v>0</v>
      </c>
      <c r="AF143" s="158">
        <v>14</v>
      </c>
      <c r="AG143" s="158">
        <v>34</v>
      </c>
      <c r="AH143" s="158">
        <v>90</v>
      </c>
      <c r="AI143" s="158">
        <v>254</v>
      </c>
      <c r="AJ143" s="158">
        <v>337</v>
      </c>
      <c r="AK143" s="158">
        <v>299</v>
      </c>
      <c r="AL143" s="158">
        <v>148</v>
      </c>
      <c r="AM143" s="158">
        <v>10</v>
      </c>
      <c r="AN143" s="349">
        <v>1186</v>
      </c>
      <c r="AO143" s="158">
        <v>0</v>
      </c>
      <c r="AP143" s="158">
        <v>0</v>
      </c>
      <c r="AQ143" s="158">
        <v>0</v>
      </c>
      <c r="AR143" s="158">
        <v>0</v>
      </c>
      <c r="AS143" s="158">
        <v>1</v>
      </c>
      <c r="AT143" s="158">
        <v>1</v>
      </c>
      <c r="AU143" s="158">
        <v>0</v>
      </c>
      <c r="AV143" s="158">
        <v>0</v>
      </c>
      <c r="AW143" s="349">
        <v>2</v>
      </c>
      <c r="AX143" s="158">
        <v>0</v>
      </c>
      <c r="AY143" s="158">
        <v>0</v>
      </c>
      <c r="AZ143" s="158">
        <v>0</v>
      </c>
      <c r="BA143" s="158">
        <v>0</v>
      </c>
      <c r="BB143" s="158">
        <v>1</v>
      </c>
      <c r="BC143" s="158">
        <v>1</v>
      </c>
      <c r="BD143" s="158">
        <v>0</v>
      </c>
      <c r="BE143" s="158">
        <v>0</v>
      </c>
      <c r="BF143" s="158">
        <v>0</v>
      </c>
      <c r="BG143" s="349">
        <v>2</v>
      </c>
      <c r="BH143" s="158">
        <v>0</v>
      </c>
      <c r="BI143" s="158">
        <v>14</v>
      </c>
      <c r="BJ143" s="158">
        <v>34</v>
      </c>
      <c r="BK143" s="158">
        <v>90</v>
      </c>
      <c r="BL143" s="158">
        <v>255</v>
      </c>
      <c r="BM143" s="158">
        <v>337</v>
      </c>
      <c r="BN143" s="158">
        <v>298</v>
      </c>
      <c r="BO143" s="158">
        <v>148</v>
      </c>
      <c r="BP143" s="158">
        <v>10</v>
      </c>
      <c r="BQ143" s="349">
        <v>1186</v>
      </c>
      <c r="BR143" s="158">
        <v>0</v>
      </c>
      <c r="BS143" s="158">
        <v>5</v>
      </c>
      <c r="BT143" s="158">
        <v>8</v>
      </c>
      <c r="BU143" s="158">
        <v>28</v>
      </c>
      <c r="BV143" s="158">
        <v>83</v>
      </c>
      <c r="BW143" s="158">
        <v>78</v>
      </c>
      <c r="BX143" s="158">
        <v>63</v>
      </c>
      <c r="BY143" s="158">
        <v>19</v>
      </c>
      <c r="BZ143" s="158">
        <v>1</v>
      </c>
      <c r="CA143" s="349">
        <v>285</v>
      </c>
      <c r="CB143" s="158">
        <v>0</v>
      </c>
      <c r="CC143" s="158">
        <v>0</v>
      </c>
      <c r="CD143" s="158">
        <v>0</v>
      </c>
      <c r="CE143" s="158">
        <v>0</v>
      </c>
      <c r="CF143" s="158">
        <v>0</v>
      </c>
      <c r="CG143" s="158">
        <v>2</v>
      </c>
      <c r="CH143" s="158">
        <v>0</v>
      </c>
      <c r="CI143" s="158">
        <v>0</v>
      </c>
      <c r="CJ143" s="158">
        <v>0</v>
      </c>
      <c r="CK143" s="349">
        <v>2</v>
      </c>
      <c r="CL143" s="158">
        <v>0</v>
      </c>
      <c r="CM143" s="158">
        <v>0</v>
      </c>
      <c r="CN143" s="158">
        <v>0</v>
      </c>
      <c r="CO143" s="158">
        <v>0</v>
      </c>
      <c r="CP143" s="158">
        <v>0</v>
      </c>
      <c r="CQ143" s="158">
        <v>0</v>
      </c>
      <c r="CR143" s="158">
        <v>0</v>
      </c>
      <c r="CS143" s="158">
        <v>0</v>
      </c>
      <c r="CT143" s="158">
        <v>0</v>
      </c>
      <c r="CU143" s="349">
        <v>0</v>
      </c>
      <c r="CV143" s="158">
        <v>0</v>
      </c>
      <c r="CW143" s="158">
        <v>4</v>
      </c>
      <c r="CX143" s="158">
        <v>11</v>
      </c>
      <c r="CY143" s="158">
        <v>34</v>
      </c>
      <c r="CZ143" s="158">
        <v>44</v>
      </c>
      <c r="DA143" s="158">
        <v>59</v>
      </c>
      <c r="DB143" s="158">
        <v>34</v>
      </c>
      <c r="DC143" s="158">
        <v>1</v>
      </c>
      <c r="DD143" s="349">
        <v>187</v>
      </c>
      <c r="DE143" s="158">
        <v>0</v>
      </c>
      <c r="DF143" s="158">
        <v>0</v>
      </c>
      <c r="DG143" s="158">
        <v>0</v>
      </c>
      <c r="DH143" s="158">
        <v>0</v>
      </c>
      <c r="DI143" s="158">
        <v>0</v>
      </c>
      <c r="DJ143" s="158">
        <v>0</v>
      </c>
      <c r="DK143" s="158">
        <v>0</v>
      </c>
      <c r="DL143" s="158">
        <v>0</v>
      </c>
      <c r="DM143" s="349">
        <v>0</v>
      </c>
      <c r="DN143" s="158">
        <v>0</v>
      </c>
      <c r="DO143" s="158">
        <v>0</v>
      </c>
      <c r="DP143" s="158">
        <v>0</v>
      </c>
      <c r="DQ143" s="158">
        <v>0</v>
      </c>
      <c r="DR143" s="158">
        <v>0</v>
      </c>
      <c r="DS143" s="158">
        <v>0</v>
      </c>
      <c r="DT143" s="158">
        <v>0</v>
      </c>
      <c r="DU143" s="158">
        <v>0</v>
      </c>
      <c r="DV143" s="349">
        <v>0</v>
      </c>
      <c r="DW143" s="158">
        <v>0</v>
      </c>
      <c r="DX143" s="158">
        <v>0</v>
      </c>
      <c r="DY143" s="158">
        <v>0</v>
      </c>
      <c r="DZ143" s="158">
        <v>0</v>
      </c>
      <c r="EA143" s="158">
        <v>0</v>
      </c>
      <c r="EB143" s="158">
        <v>0</v>
      </c>
      <c r="EC143" s="158">
        <v>0</v>
      </c>
      <c r="ED143" s="158">
        <v>0</v>
      </c>
      <c r="EE143" s="349">
        <v>0</v>
      </c>
      <c r="EF143" s="158">
        <v>0</v>
      </c>
      <c r="EG143" s="158">
        <v>0</v>
      </c>
      <c r="EH143" s="158">
        <v>0</v>
      </c>
      <c r="EI143" s="158">
        <v>0</v>
      </c>
      <c r="EJ143" s="158">
        <v>0</v>
      </c>
      <c r="EK143" s="158">
        <v>0</v>
      </c>
      <c r="EL143" s="158">
        <v>0</v>
      </c>
      <c r="EM143" s="158">
        <v>0</v>
      </c>
      <c r="EN143" s="349">
        <v>0</v>
      </c>
      <c r="EO143" s="158">
        <v>0</v>
      </c>
      <c r="EP143" s="158">
        <v>0</v>
      </c>
      <c r="EQ143" s="158">
        <v>0</v>
      </c>
      <c r="ER143" s="158">
        <v>0</v>
      </c>
      <c r="ES143" s="158">
        <v>0</v>
      </c>
      <c r="ET143" s="158">
        <v>0</v>
      </c>
      <c r="EU143" s="158">
        <v>0</v>
      </c>
      <c r="EV143" s="158">
        <v>0</v>
      </c>
      <c r="EW143" s="349">
        <v>0</v>
      </c>
      <c r="EX143" s="158">
        <v>0</v>
      </c>
      <c r="EY143" s="158">
        <v>0</v>
      </c>
      <c r="EZ143" s="158">
        <v>0</v>
      </c>
      <c r="FA143" s="158">
        <v>0</v>
      </c>
      <c r="FB143" s="158">
        <v>0</v>
      </c>
      <c r="FC143" s="158">
        <v>0</v>
      </c>
      <c r="FD143" s="158">
        <v>0</v>
      </c>
      <c r="FE143" s="158">
        <v>0</v>
      </c>
      <c r="FF143" s="349">
        <v>0</v>
      </c>
      <c r="FG143" s="158">
        <v>0</v>
      </c>
      <c r="FH143" s="158">
        <v>0</v>
      </c>
      <c r="FI143" s="158">
        <v>0</v>
      </c>
      <c r="FJ143" s="158">
        <v>0</v>
      </c>
      <c r="FK143" s="158">
        <v>0</v>
      </c>
      <c r="FL143" s="158">
        <v>0</v>
      </c>
      <c r="FM143" s="158">
        <v>0</v>
      </c>
      <c r="FN143" s="158">
        <v>0</v>
      </c>
      <c r="FO143" s="349">
        <v>0</v>
      </c>
      <c r="FP143" s="158">
        <v>0</v>
      </c>
      <c r="FQ143" s="158">
        <v>0</v>
      </c>
      <c r="FR143" s="158">
        <v>0</v>
      </c>
      <c r="FS143" s="158">
        <v>0</v>
      </c>
      <c r="FT143" s="158">
        <v>0</v>
      </c>
      <c r="FU143" s="158">
        <v>0</v>
      </c>
      <c r="FV143" s="158">
        <v>0</v>
      </c>
      <c r="FW143" s="158">
        <v>0</v>
      </c>
      <c r="FX143" s="349">
        <v>0</v>
      </c>
      <c r="FY143" s="158">
        <v>0</v>
      </c>
      <c r="FZ143" s="158">
        <v>9</v>
      </c>
      <c r="GA143" s="158">
        <v>26</v>
      </c>
      <c r="GB143" s="158">
        <v>62</v>
      </c>
      <c r="GC143" s="158">
        <v>172</v>
      </c>
      <c r="GD143" s="158">
        <v>257</v>
      </c>
      <c r="GE143" s="158">
        <v>235</v>
      </c>
      <c r="GF143" s="158">
        <v>129</v>
      </c>
      <c r="GG143" s="158">
        <v>9</v>
      </c>
      <c r="GH143" s="349">
        <v>899</v>
      </c>
      <c r="GI143" s="158">
        <v>0</v>
      </c>
      <c r="GJ143" s="158">
        <v>5</v>
      </c>
      <c r="GK143" s="158">
        <v>8</v>
      </c>
      <c r="GL143" s="158">
        <v>28</v>
      </c>
      <c r="GM143" s="158">
        <v>83</v>
      </c>
      <c r="GN143" s="158">
        <v>80</v>
      </c>
      <c r="GO143" s="158">
        <v>63</v>
      </c>
      <c r="GP143" s="158">
        <v>19</v>
      </c>
      <c r="GQ143" s="158">
        <v>1</v>
      </c>
      <c r="GR143" s="349">
        <v>287</v>
      </c>
      <c r="GS143" s="158">
        <v>0</v>
      </c>
      <c r="GT143" s="158">
        <v>12.75</v>
      </c>
      <c r="GU143" s="158">
        <v>32</v>
      </c>
      <c r="GV143" s="158">
        <v>83</v>
      </c>
      <c r="GW143" s="158">
        <v>234.25</v>
      </c>
      <c r="GX143" s="158">
        <v>317</v>
      </c>
      <c r="GY143" s="158">
        <v>282.25</v>
      </c>
      <c r="GZ143" s="158">
        <v>143.25</v>
      </c>
      <c r="HA143" s="158">
        <v>9.75</v>
      </c>
      <c r="HB143" s="349">
        <v>1114.25</v>
      </c>
      <c r="HC143" s="395">
        <v>0</v>
      </c>
      <c r="HD143" s="396">
        <v>1</v>
      </c>
      <c r="HE143" s="396">
        <v>0</v>
      </c>
      <c r="HF143" s="396">
        <v>1</v>
      </c>
      <c r="HG143" s="396">
        <v>0</v>
      </c>
      <c r="HH143" s="396">
        <v>0</v>
      </c>
      <c r="HI143" s="396">
        <v>0</v>
      </c>
      <c r="HJ143" s="396">
        <v>0</v>
      </c>
      <c r="HK143" s="396">
        <v>0</v>
      </c>
      <c r="HL143" s="397">
        <v>2</v>
      </c>
      <c r="HM143" s="219">
        <v>0</v>
      </c>
      <c r="HN143" s="219">
        <v>7.8</v>
      </c>
      <c r="HO143" s="219">
        <v>24.9</v>
      </c>
      <c r="HP143" s="219">
        <v>72.900000000000006</v>
      </c>
      <c r="HQ143" s="219">
        <v>234.3</v>
      </c>
      <c r="HR143" s="219">
        <v>387.4</v>
      </c>
      <c r="HS143" s="219">
        <v>407.7</v>
      </c>
      <c r="HT143" s="219">
        <v>238.8</v>
      </c>
      <c r="HU143" s="219">
        <v>19.5</v>
      </c>
      <c r="HV143" s="219">
        <v>1393.3</v>
      </c>
      <c r="HW143" s="457">
        <v>0</v>
      </c>
      <c r="HX143" s="219">
        <v>1393.3</v>
      </c>
      <c r="HY143" s="395">
        <v>0</v>
      </c>
      <c r="HZ143" s="219">
        <v>12.75</v>
      </c>
      <c r="IA143" s="219">
        <v>32</v>
      </c>
      <c r="IB143" s="219">
        <v>83</v>
      </c>
      <c r="IC143" s="219">
        <v>234.25</v>
      </c>
      <c r="ID143" s="219">
        <v>317</v>
      </c>
      <c r="IE143" s="219">
        <v>282.25</v>
      </c>
      <c r="IF143" s="219">
        <v>143.25</v>
      </c>
      <c r="IG143" s="219">
        <v>9.75</v>
      </c>
      <c r="IH143" s="219">
        <v>1114.25</v>
      </c>
      <c r="II143" s="395">
        <v>0</v>
      </c>
      <c r="IJ143" s="219">
        <v>1</v>
      </c>
      <c r="IK143" s="219">
        <v>0</v>
      </c>
      <c r="IL143" s="219">
        <v>1</v>
      </c>
      <c r="IM143" s="219">
        <v>0</v>
      </c>
      <c r="IN143" s="219">
        <v>0</v>
      </c>
      <c r="IO143" s="219">
        <v>0</v>
      </c>
      <c r="IP143" s="219">
        <v>0</v>
      </c>
      <c r="IQ143" s="219">
        <v>0</v>
      </c>
      <c r="IR143" s="219">
        <v>2</v>
      </c>
      <c r="IS143" s="395">
        <v>0</v>
      </c>
      <c r="IT143" s="219">
        <v>0</v>
      </c>
      <c r="IU143" s="219">
        <v>1.2</v>
      </c>
      <c r="IV143" s="219">
        <v>7.8</v>
      </c>
      <c r="IW143" s="219">
        <v>13.3</v>
      </c>
      <c r="IX143" s="219">
        <v>18.600000000000001</v>
      </c>
      <c r="IY143" s="219">
        <v>7.5</v>
      </c>
      <c r="IZ143" s="219">
        <v>2.4</v>
      </c>
      <c r="JA143" s="219">
        <v>0</v>
      </c>
      <c r="JB143" s="219">
        <v>50.8</v>
      </c>
      <c r="JC143" s="395">
        <v>0</v>
      </c>
      <c r="JD143" s="219">
        <v>7.8</v>
      </c>
      <c r="JE143" s="219">
        <v>24</v>
      </c>
      <c r="JF143" s="219">
        <v>66</v>
      </c>
      <c r="JG143" s="219">
        <v>221</v>
      </c>
      <c r="JH143" s="219">
        <v>364.7</v>
      </c>
      <c r="JI143" s="219">
        <v>396.9</v>
      </c>
      <c r="JJ143" s="219">
        <v>234.8</v>
      </c>
      <c r="JK143" s="219">
        <v>19.5</v>
      </c>
      <c r="JL143" s="219">
        <v>1334.7</v>
      </c>
      <c r="JM143" s="457">
        <v>0</v>
      </c>
      <c r="JN143" s="397">
        <v>1334.7</v>
      </c>
      <c r="JP143" s="460"/>
      <c r="JQ143" s="460"/>
      <c r="JR143" s="460"/>
      <c r="JS143" s="460"/>
      <c r="JT143" s="460"/>
      <c r="JU143" s="460"/>
      <c r="JV143" s="460"/>
      <c r="JW143" s="460"/>
      <c r="JX143" s="460"/>
      <c r="JY143" s="460"/>
      <c r="KA143" s="460"/>
      <c r="KB143" s="460"/>
    </row>
    <row r="144" spans="1:288" x14ac:dyDescent="0.2">
      <c r="A144" s="215" t="s">
        <v>556</v>
      </c>
      <c r="B144" s="216" t="s">
        <v>301</v>
      </c>
      <c r="C144" s="217" t="s">
        <v>109</v>
      </c>
      <c r="D144" s="218" t="s">
        <v>555</v>
      </c>
      <c r="E144" s="158">
        <v>3797</v>
      </c>
      <c r="F144" s="158">
        <v>6012</v>
      </c>
      <c r="G144" s="158">
        <v>29309</v>
      </c>
      <c r="H144" s="158">
        <v>31773</v>
      </c>
      <c r="I144" s="158">
        <v>17204</v>
      </c>
      <c r="J144" s="158">
        <v>8610</v>
      </c>
      <c r="K144" s="158">
        <v>6647</v>
      </c>
      <c r="L144" s="158">
        <v>876</v>
      </c>
      <c r="M144" s="349">
        <v>104228</v>
      </c>
      <c r="N144" s="158">
        <v>2050</v>
      </c>
      <c r="O144" s="158">
        <v>169</v>
      </c>
      <c r="P144" s="158">
        <v>604</v>
      </c>
      <c r="Q144" s="158">
        <v>862</v>
      </c>
      <c r="R144" s="158">
        <v>514</v>
      </c>
      <c r="S144" s="158">
        <v>313</v>
      </c>
      <c r="T144" s="158">
        <v>55</v>
      </c>
      <c r="U144" s="158">
        <v>10</v>
      </c>
      <c r="V144" s="349">
        <v>4577</v>
      </c>
      <c r="W144" s="158">
        <v>0</v>
      </c>
      <c r="X144" s="158">
        <v>0</v>
      </c>
      <c r="Y144" s="158">
        <v>0</v>
      </c>
      <c r="Z144" s="158">
        <v>0</v>
      </c>
      <c r="AA144" s="158">
        <v>0</v>
      </c>
      <c r="AB144" s="158">
        <v>0</v>
      </c>
      <c r="AC144" s="158">
        <v>0</v>
      </c>
      <c r="AD144" s="158">
        <v>0</v>
      </c>
      <c r="AE144" s="349">
        <v>0</v>
      </c>
      <c r="AF144" s="158">
        <v>1747</v>
      </c>
      <c r="AG144" s="158">
        <v>5843</v>
      </c>
      <c r="AH144" s="158">
        <v>28705</v>
      </c>
      <c r="AI144" s="158">
        <v>30911</v>
      </c>
      <c r="AJ144" s="158">
        <v>16690</v>
      </c>
      <c r="AK144" s="158">
        <v>8297</v>
      </c>
      <c r="AL144" s="158">
        <v>6592</v>
      </c>
      <c r="AM144" s="158">
        <v>866</v>
      </c>
      <c r="AN144" s="349">
        <v>99651</v>
      </c>
      <c r="AO144" s="158">
        <v>1</v>
      </c>
      <c r="AP144" s="158">
        <v>8</v>
      </c>
      <c r="AQ144" s="158">
        <v>35</v>
      </c>
      <c r="AR144" s="158">
        <v>57</v>
      </c>
      <c r="AS144" s="158">
        <v>52</v>
      </c>
      <c r="AT144" s="158">
        <v>45</v>
      </c>
      <c r="AU144" s="158">
        <v>19</v>
      </c>
      <c r="AV144" s="158">
        <v>7</v>
      </c>
      <c r="AW144" s="349">
        <v>224</v>
      </c>
      <c r="AX144" s="158">
        <v>1</v>
      </c>
      <c r="AY144" s="158">
        <v>8</v>
      </c>
      <c r="AZ144" s="158">
        <v>35</v>
      </c>
      <c r="BA144" s="158">
        <v>57</v>
      </c>
      <c r="BB144" s="158">
        <v>52</v>
      </c>
      <c r="BC144" s="158">
        <v>45</v>
      </c>
      <c r="BD144" s="158">
        <v>19</v>
      </c>
      <c r="BE144" s="158">
        <v>7</v>
      </c>
      <c r="BF144" s="158">
        <v>0</v>
      </c>
      <c r="BG144" s="349">
        <v>224</v>
      </c>
      <c r="BH144" s="158">
        <v>1</v>
      </c>
      <c r="BI144" s="158">
        <v>1754</v>
      </c>
      <c r="BJ144" s="158">
        <v>5870</v>
      </c>
      <c r="BK144" s="158">
        <v>28727</v>
      </c>
      <c r="BL144" s="158">
        <v>30906</v>
      </c>
      <c r="BM144" s="158">
        <v>16683</v>
      </c>
      <c r="BN144" s="158">
        <v>8271</v>
      </c>
      <c r="BO144" s="158">
        <v>6580</v>
      </c>
      <c r="BP144" s="158">
        <v>859</v>
      </c>
      <c r="BQ144" s="349">
        <v>99651</v>
      </c>
      <c r="BR144" s="158">
        <v>0</v>
      </c>
      <c r="BS144" s="158">
        <v>890</v>
      </c>
      <c r="BT144" s="158">
        <v>3373</v>
      </c>
      <c r="BU144" s="158">
        <v>13844</v>
      </c>
      <c r="BV144" s="158">
        <v>10655</v>
      </c>
      <c r="BW144" s="158">
        <v>4438</v>
      </c>
      <c r="BX144" s="158">
        <v>1682</v>
      </c>
      <c r="BY144" s="158">
        <v>993</v>
      </c>
      <c r="BZ144" s="158">
        <v>81</v>
      </c>
      <c r="CA144" s="349">
        <v>35956</v>
      </c>
      <c r="CB144" s="158">
        <v>0</v>
      </c>
      <c r="CC144" s="158">
        <v>10</v>
      </c>
      <c r="CD144" s="158">
        <v>49</v>
      </c>
      <c r="CE144" s="158">
        <v>262</v>
      </c>
      <c r="CF144" s="158">
        <v>349</v>
      </c>
      <c r="CG144" s="158">
        <v>163</v>
      </c>
      <c r="CH144" s="158">
        <v>64</v>
      </c>
      <c r="CI144" s="158">
        <v>33</v>
      </c>
      <c r="CJ144" s="158">
        <v>2</v>
      </c>
      <c r="CK144" s="349">
        <v>932</v>
      </c>
      <c r="CL144" s="158">
        <v>0</v>
      </c>
      <c r="CM144" s="158">
        <v>2</v>
      </c>
      <c r="CN144" s="158">
        <v>3</v>
      </c>
      <c r="CO144" s="158">
        <v>13</v>
      </c>
      <c r="CP144" s="158">
        <v>7</v>
      </c>
      <c r="CQ144" s="158">
        <v>10</v>
      </c>
      <c r="CR144" s="158">
        <v>2</v>
      </c>
      <c r="CS144" s="158">
        <v>15</v>
      </c>
      <c r="CT144" s="158">
        <v>13</v>
      </c>
      <c r="CU144" s="349">
        <v>65</v>
      </c>
      <c r="CV144" s="158">
        <v>0</v>
      </c>
      <c r="CW144" s="158">
        <v>5</v>
      </c>
      <c r="CX144" s="158">
        <v>43</v>
      </c>
      <c r="CY144" s="158">
        <v>80</v>
      </c>
      <c r="CZ144" s="158">
        <v>118</v>
      </c>
      <c r="DA144" s="158">
        <v>81</v>
      </c>
      <c r="DB144" s="158">
        <v>35</v>
      </c>
      <c r="DC144" s="158">
        <v>5</v>
      </c>
      <c r="DD144" s="349">
        <v>367</v>
      </c>
      <c r="DE144" s="158">
        <v>73</v>
      </c>
      <c r="DF144" s="158">
        <v>113</v>
      </c>
      <c r="DG144" s="158">
        <v>393</v>
      </c>
      <c r="DH144" s="158">
        <v>469</v>
      </c>
      <c r="DI144" s="158">
        <v>257</v>
      </c>
      <c r="DJ144" s="158">
        <v>138</v>
      </c>
      <c r="DK144" s="158">
        <v>80</v>
      </c>
      <c r="DL144" s="158">
        <v>11</v>
      </c>
      <c r="DM144" s="349">
        <v>1534</v>
      </c>
      <c r="DN144" s="158">
        <v>0</v>
      </c>
      <c r="DO144" s="158">
        <v>0</v>
      </c>
      <c r="DP144" s="158">
        <v>0</v>
      </c>
      <c r="DQ144" s="158">
        <v>0</v>
      </c>
      <c r="DR144" s="158">
        <v>0</v>
      </c>
      <c r="DS144" s="158">
        <v>0</v>
      </c>
      <c r="DT144" s="158">
        <v>0</v>
      </c>
      <c r="DU144" s="158">
        <v>0</v>
      </c>
      <c r="DV144" s="349">
        <v>0</v>
      </c>
      <c r="DW144" s="158">
        <v>0</v>
      </c>
      <c r="DX144" s="158">
        <v>3</v>
      </c>
      <c r="DY144" s="158">
        <v>18</v>
      </c>
      <c r="DZ144" s="158">
        <v>22</v>
      </c>
      <c r="EA144" s="158">
        <v>11</v>
      </c>
      <c r="EB144" s="158">
        <v>5</v>
      </c>
      <c r="EC144" s="158">
        <v>7</v>
      </c>
      <c r="ED144" s="158">
        <v>0</v>
      </c>
      <c r="EE144" s="349">
        <v>66</v>
      </c>
      <c r="EF144" s="158">
        <v>73</v>
      </c>
      <c r="EG144" s="158">
        <v>116</v>
      </c>
      <c r="EH144" s="158">
        <v>411</v>
      </c>
      <c r="EI144" s="158">
        <v>491</v>
      </c>
      <c r="EJ144" s="158">
        <v>268</v>
      </c>
      <c r="EK144" s="158">
        <v>143</v>
      </c>
      <c r="EL144" s="158">
        <v>87</v>
      </c>
      <c r="EM144" s="158">
        <v>11</v>
      </c>
      <c r="EN144" s="349">
        <v>1600</v>
      </c>
      <c r="EO144" s="158">
        <v>15</v>
      </c>
      <c r="EP144" s="158">
        <v>55</v>
      </c>
      <c r="EQ144" s="158">
        <v>193</v>
      </c>
      <c r="ER144" s="158">
        <v>212</v>
      </c>
      <c r="ES144" s="158">
        <v>85</v>
      </c>
      <c r="ET144" s="158">
        <v>48</v>
      </c>
      <c r="EU144" s="158">
        <v>43</v>
      </c>
      <c r="EV144" s="158">
        <v>6</v>
      </c>
      <c r="EW144" s="349">
        <v>657</v>
      </c>
      <c r="EX144" s="158">
        <v>0</v>
      </c>
      <c r="EY144" s="158">
        <v>0</v>
      </c>
      <c r="EZ144" s="158">
        <v>0</v>
      </c>
      <c r="FA144" s="158">
        <v>0</v>
      </c>
      <c r="FB144" s="158">
        <v>0</v>
      </c>
      <c r="FC144" s="158">
        <v>0</v>
      </c>
      <c r="FD144" s="158">
        <v>0</v>
      </c>
      <c r="FE144" s="158">
        <v>0</v>
      </c>
      <c r="FF144" s="349">
        <v>0</v>
      </c>
      <c r="FG144" s="158">
        <v>0</v>
      </c>
      <c r="FH144" s="158">
        <v>0</v>
      </c>
      <c r="FI144" s="158">
        <v>1</v>
      </c>
      <c r="FJ144" s="158">
        <v>8</v>
      </c>
      <c r="FK144" s="158">
        <v>4</v>
      </c>
      <c r="FL144" s="158">
        <v>2</v>
      </c>
      <c r="FM144" s="158">
        <v>2</v>
      </c>
      <c r="FN144" s="158">
        <v>1</v>
      </c>
      <c r="FO144" s="349">
        <v>18</v>
      </c>
      <c r="FP144" s="158">
        <v>15</v>
      </c>
      <c r="FQ144" s="158">
        <v>55</v>
      </c>
      <c r="FR144" s="158">
        <v>192</v>
      </c>
      <c r="FS144" s="158">
        <v>204</v>
      </c>
      <c r="FT144" s="158">
        <v>81</v>
      </c>
      <c r="FU144" s="158">
        <v>46</v>
      </c>
      <c r="FV144" s="158">
        <v>41</v>
      </c>
      <c r="FW144" s="158">
        <v>5</v>
      </c>
      <c r="FX144" s="349">
        <v>639</v>
      </c>
      <c r="FY144" s="158">
        <v>1</v>
      </c>
      <c r="FZ144" s="158">
        <v>852</v>
      </c>
      <c r="GA144" s="158">
        <v>2442</v>
      </c>
      <c r="GB144" s="158">
        <v>14590</v>
      </c>
      <c r="GC144" s="158">
        <v>19873</v>
      </c>
      <c r="GD144" s="158">
        <v>12061</v>
      </c>
      <c r="GE144" s="158">
        <v>6518</v>
      </c>
      <c r="GF144" s="158">
        <v>5532</v>
      </c>
      <c r="GG144" s="158">
        <v>763</v>
      </c>
      <c r="GH144" s="349">
        <v>62632</v>
      </c>
      <c r="GI144" s="158">
        <v>0</v>
      </c>
      <c r="GJ144" s="158">
        <v>902</v>
      </c>
      <c r="GK144" s="158">
        <v>3428</v>
      </c>
      <c r="GL144" s="158">
        <v>14137</v>
      </c>
      <c r="GM144" s="158">
        <v>11033</v>
      </c>
      <c r="GN144" s="158">
        <v>4622</v>
      </c>
      <c r="GO144" s="158">
        <v>1753</v>
      </c>
      <c r="GP144" s="158">
        <v>1048</v>
      </c>
      <c r="GQ144" s="158">
        <v>96</v>
      </c>
      <c r="GR144" s="349">
        <v>37019</v>
      </c>
      <c r="GS144" s="158">
        <v>1</v>
      </c>
      <c r="GT144" s="158">
        <v>1528</v>
      </c>
      <c r="GU144" s="158">
        <v>5014.5</v>
      </c>
      <c r="GV144" s="158">
        <v>25203</v>
      </c>
      <c r="GW144" s="158">
        <v>28162.5</v>
      </c>
      <c r="GX144" s="158">
        <v>15533.25</v>
      </c>
      <c r="GY144" s="158">
        <v>7836</v>
      </c>
      <c r="GZ144" s="158">
        <v>6319.5</v>
      </c>
      <c r="HA144" s="158">
        <v>831.75</v>
      </c>
      <c r="HB144" s="349">
        <v>90429.5</v>
      </c>
      <c r="HC144" s="395">
        <v>0</v>
      </c>
      <c r="HD144" s="396">
        <v>0</v>
      </c>
      <c r="HE144" s="396">
        <v>0</v>
      </c>
      <c r="HF144" s="396">
        <v>0</v>
      </c>
      <c r="HG144" s="396">
        <v>0</v>
      </c>
      <c r="HH144" s="396">
        <v>0</v>
      </c>
      <c r="HI144" s="396">
        <v>0</v>
      </c>
      <c r="HJ144" s="396">
        <v>0</v>
      </c>
      <c r="HK144" s="396">
        <v>0</v>
      </c>
      <c r="HL144" s="397">
        <v>0</v>
      </c>
      <c r="HM144" s="219">
        <v>0.6</v>
      </c>
      <c r="HN144" s="219">
        <v>1018.7</v>
      </c>
      <c r="HO144" s="219">
        <v>3900.2</v>
      </c>
      <c r="HP144" s="219">
        <v>22402.7</v>
      </c>
      <c r="HQ144" s="219">
        <v>28162.5</v>
      </c>
      <c r="HR144" s="219">
        <v>18985.099999999999</v>
      </c>
      <c r="HS144" s="219">
        <v>11318.7</v>
      </c>
      <c r="HT144" s="219">
        <v>10532.5</v>
      </c>
      <c r="HU144" s="219">
        <v>1663.5</v>
      </c>
      <c r="HV144" s="219">
        <v>97984.5</v>
      </c>
      <c r="HW144" s="457">
        <v>0</v>
      </c>
      <c r="HX144" s="219">
        <v>97984.5</v>
      </c>
      <c r="HY144" s="395">
        <v>1</v>
      </c>
      <c r="HZ144" s="219">
        <v>1528</v>
      </c>
      <c r="IA144" s="219">
        <v>5014.5</v>
      </c>
      <c r="IB144" s="219">
        <v>25203</v>
      </c>
      <c r="IC144" s="219">
        <v>28162.5</v>
      </c>
      <c r="ID144" s="219">
        <v>15533.25</v>
      </c>
      <c r="IE144" s="219">
        <v>7836</v>
      </c>
      <c r="IF144" s="219">
        <v>6319.5</v>
      </c>
      <c r="IG144" s="219">
        <v>831.75</v>
      </c>
      <c r="IH144" s="219">
        <v>90429.5</v>
      </c>
      <c r="II144" s="395">
        <v>0</v>
      </c>
      <c r="IJ144" s="219">
        <v>0</v>
      </c>
      <c r="IK144" s="219">
        <v>0</v>
      </c>
      <c r="IL144" s="219">
        <v>0</v>
      </c>
      <c r="IM144" s="219">
        <v>0</v>
      </c>
      <c r="IN144" s="219">
        <v>0</v>
      </c>
      <c r="IO144" s="219">
        <v>0</v>
      </c>
      <c r="IP144" s="219">
        <v>0</v>
      </c>
      <c r="IQ144" s="219">
        <v>0</v>
      </c>
      <c r="IR144" s="219">
        <v>0</v>
      </c>
      <c r="IS144" s="395">
        <v>0</v>
      </c>
      <c r="IT144" s="219">
        <v>577</v>
      </c>
      <c r="IU144" s="219">
        <v>3027</v>
      </c>
      <c r="IV144" s="219">
        <v>13072</v>
      </c>
      <c r="IW144" s="219">
        <v>10319</v>
      </c>
      <c r="IX144" s="219">
        <v>3907</v>
      </c>
      <c r="IY144" s="219">
        <v>1388</v>
      </c>
      <c r="IZ144" s="219">
        <v>489</v>
      </c>
      <c r="JA144" s="219">
        <v>6</v>
      </c>
      <c r="JB144" s="219">
        <v>32785</v>
      </c>
      <c r="JC144" s="395">
        <v>0.6</v>
      </c>
      <c r="JD144" s="219">
        <v>634</v>
      </c>
      <c r="JE144" s="219">
        <v>1545.8</v>
      </c>
      <c r="JF144" s="219">
        <v>10783.1</v>
      </c>
      <c r="JG144" s="219">
        <v>17843.5</v>
      </c>
      <c r="JH144" s="219">
        <v>14209.9</v>
      </c>
      <c r="JI144" s="219">
        <v>9313.7999999999993</v>
      </c>
      <c r="JJ144" s="219">
        <v>9717.5</v>
      </c>
      <c r="JK144" s="219">
        <v>1651.5</v>
      </c>
      <c r="JL144" s="219">
        <v>65699.7</v>
      </c>
      <c r="JM144" s="457">
        <v>0</v>
      </c>
      <c r="JN144" s="397">
        <v>65699.7</v>
      </c>
      <c r="JP144" s="460"/>
      <c r="JQ144" s="460"/>
      <c r="JR144" s="460"/>
      <c r="JS144" s="460"/>
      <c r="JT144" s="460"/>
      <c r="JU144" s="460"/>
      <c r="JV144" s="460"/>
      <c r="JW144" s="460"/>
      <c r="JX144" s="460"/>
      <c r="JY144" s="460"/>
      <c r="KA144" s="460"/>
      <c r="KB144" s="460"/>
    </row>
    <row r="145" spans="1:288" x14ac:dyDescent="0.2">
      <c r="A145" s="215" t="s">
        <v>557</v>
      </c>
      <c r="B145" s="216" t="s">
        <v>301</v>
      </c>
      <c r="C145" s="217" t="s">
        <v>109</v>
      </c>
      <c r="D145" s="218" t="s">
        <v>313</v>
      </c>
      <c r="E145" s="158">
        <v>1861</v>
      </c>
      <c r="F145" s="158">
        <v>3538</v>
      </c>
      <c r="G145" s="158">
        <v>9446</v>
      </c>
      <c r="H145" s="158">
        <v>13642</v>
      </c>
      <c r="I145" s="158">
        <v>13173</v>
      </c>
      <c r="J145" s="158">
        <v>11851</v>
      </c>
      <c r="K145" s="158">
        <v>19494</v>
      </c>
      <c r="L145" s="158">
        <v>14719</v>
      </c>
      <c r="M145" s="349">
        <v>87724</v>
      </c>
      <c r="N145" s="158">
        <v>370</v>
      </c>
      <c r="O145" s="158">
        <v>104</v>
      </c>
      <c r="P145" s="158">
        <v>227</v>
      </c>
      <c r="Q145" s="158">
        <v>426</v>
      </c>
      <c r="R145" s="158">
        <v>442</v>
      </c>
      <c r="S145" s="158">
        <v>465</v>
      </c>
      <c r="T145" s="158">
        <v>677</v>
      </c>
      <c r="U145" s="158">
        <v>338</v>
      </c>
      <c r="V145" s="349">
        <v>3049</v>
      </c>
      <c r="W145" s="158">
        <v>0</v>
      </c>
      <c r="X145" s="158">
        <v>0</v>
      </c>
      <c r="Y145" s="158">
        <v>0</v>
      </c>
      <c r="Z145" s="158">
        <v>0</v>
      </c>
      <c r="AA145" s="158">
        <v>0</v>
      </c>
      <c r="AB145" s="158">
        <v>0</v>
      </c>
      <c r="AC145" s="158">
        <v>0</v>
      </c>
      <c r="AD145" s="158">
        <v>0</v>
      </c>
      <c r="AE145" s="349">
        <v>0</v>
      </c>
      <c r="AF145" s="158">
        <v>1491</v>
      </c>
      <c r="AG145" s="158">
        <v>3434</v>
      </c>
      <c r="AH145" s="158">
        <v>9219</v>
      </c>
      <c r="AI145" s="158">
        <v>13216</v>
      </c>
      <c r="AJ145" s="158">
        <v>12731</v>
      </c>
      <c r="AK145" s="158">
        <v>11386</v>
      </c>
      <c r="AL145" s="158">
        <v>18817</v>
      </c>
      <c r="AM145" s="158">
        <v>14381</v>
      </c>
      <c r="AN145" s="349">
        <v>84675</v>
      </c>
      <c r="AO145" s="158">
        <v>0</v>
      </c>
      <c r="AP145" s="158">
        <v>10</v>
      </c>
      <c r="AQ145" s="158">
        <v>14</v>
      </c>
      <c r="AR145" s="158">
        <v>19</v>
      </c>
      <c r="AS145" s="158">
        <v>19</v>
      </c>
      <c r="AT145" s="158">
        <v>16</v>
      </c>
      <c r="AU145" s="158">
        <v>34</v>
      </c>
      <c r="AV145" s="158">
        <v>10</v>
      </c>
      <c r="AW145" s="349">
        <v>122</v>
      </c>
      <c r="AX145" s="158">
        <v>0</v>
      </c>
      <c r="AY145" s="158">
        <v>10</v>
      </c>
      <c r="AZ145" s="158">
        <v>14</v>
      </c>
      <c r="BA145" s="158">
        <v>19</v>
      </c>
      <c r="BB145" s="158">
        <v>19</v>
      </c>
      <c r="BC145" s="158">
        <v>16</v>
      </c>
      <c r="BD145" s="158">
        <v>34</v>
      </c>
      <c r="BE145" s="158">
        <v>10</v>
      </c>
      <c r="BF145" s="158">
        <v>0</v>
      </c>
      <c r="BG145" s="349">
        <v>122</v>
      </c>
      <c r="BH145" s="158">
        <v>0</v>
      </c>
      <c r="BI145" s="158">
        <v>1501</v>
      </c>
      <c r="BJ145" s="158">
        <v>3438</v>
      </c>
      <c r="BK145" s="158">
        <v>9224</v>
      </c>
      <c r="BL145" s="158">
        <v>13216</v>
      </c>
      <c r="BM145" s="158">
        <v>12728</v>
      </c>
      <c r="BN145" s="158">
        <v>11404</v>
      </c>
      <c r="BO145" s="158">
        <v>18793</v>
      </c>
      <c r="BP145" s="158">
        <v>14371</v>
      </c>
      <c r="BQ145" s="349">
        <v>84675</v>
      </c>
      <c r="BR145" s="158">
        <v>0</v>
      </c>
      <c r="BS145" s="158">
        <v>893</v>
      </c>
      <c r="BT145" s="158">
        <v>2380</v>
      </c>
      <c r="BU145" s="158">
        <v>5108</v>
      </c>
      <c r="BV145" s="158">
        <v>6828</v>
      </c>
      <c r="BW145" s="158">
        <v>5179</v>
      </c>
      <c r="BX145" s="158">
        <v>3984</v>
      </c>
      <c r="BY145" s="158">
        <v>4982</v>
      </c>
      <c r="BZ145" s="158">
        <v>1930</v>
      </c>
      <c r="CA145" s="349">
        <v>31284</v>
      </c>
      <c r="CB145" s="158">
        <v>0</v>
      </c>
      <c r="CC145" s="158">
        <v>0</v>
      </c>
      <c r="CD145" s="158">
        <v>16</v>
      </c>
      <c r="CE145" s="158">
        <v>87</v>
      </c>
      <c r="CF145" s="158">
        <v>113</v>
      </c>
      <c r="CG145" s="158">
        <v>145</v>
      </c>
      <c r="CH145" s="158">
        <v>104</v>
      </c>
      <c r="CI145" s="158">
        <v>126</v>
      </c>
      <c r="CJ145" s="158">
        <v>56</v>
      </c>
      <c r="CK145" s="349">
        <v>647</v>
      </c>
      <c r="CL145" s="158">
        <v>0</v>
      </c>
      <c r="CM145" s="158">
        <v>0</v>
      </c>
      <c r="CN145" s="158">
        <v>0</v>
      </c>
      <c r="CO145" s="158">
        <v>1</v>
      </c>
      <c r="CP145" s="158">
        <v>10</v>
      </c>
      <c r="CQ145" s="158">
        <v>2</v>
      </c>
      <c r="CR145" s="158">
        <v>5</v>
      </c>
      <c r="CS145" s="158">
        <v>10</v>
      </c>
      <c r="CT145" s="158">
        <v>25</v>
      </c>
      <c r="CU145" s="349">
        <v>53</v>
      </c>
      <c r="CV145" s="158">
        <v>163</v>
      </c>
      <c r="CW145" s="158">
        <v>129</v>
      </c>
      <c r="CX145" s="158">
        <v>512</v>
      </c>
      <c r="CY145" s="158">
        <v>941</v>
      </c>
      <c r="CZ145" s="158">
        <v>1190</v>
      </c>
      <c r="DA145" s="158">
        <v>1247</v>
      </c>
      <c r="DB145" s="158">
        <v>2503</v>
      </c>
      <c r="DC145" s="158">
        <v>1645</v>
      </c>
      <c r="DD145" s="349">
        <v>8330</v>
      </c>
      <c r="DE145" s="158">
        <v>145</v>
      </c>
      <c r="DF145" s="158">
        <v>86</v>
      </c>
      <c r="DG145" s="158">
        <v>209</v>
      </c>
      <c r="DH145" s="158">
        <v>206</v>
      </c>
      <c r="DI145" s="158">
        <v>210</v>
      </c>
      <c r="DJ145" s="158">
        <v>232</v>
      </c>
      <c r="DK145" s="158">
        <v>456</v>
      </c>
      <c r="DL145" s="158">
        <v>456</v>
      </c>
      <c r="DM145" s="349">
        <v>2000</v>
      </c>
      <c r="DN145" s="158">
        <v>0</v>
      </c>
      <c r="DO145" s="158">
        <v>0</v>
      </c>
      <c r="DP145" s="158">
        <v>0</v>
      </c>
      <c r="DQ145" s="158">
        <v>0</v>
      </c>
      <c r="DR145" s="158">
        <v>0</v>
      </c>
      <c r="DS145" s="158">
        <v>0</v>
      </c>
      <c r="DT145" s="158">
        <v>0</v>
      </c>
      <c r="DU145" s="158">
        <v>0</v>
      </c>
      <c r="DV145" s="349">
        <v>0</v>
      </c>
      <c r="DW145" s="158">
        <v>0</v>
      </c>
      <c r="DX145" s="158">
        <v>0</v>
      </c>
      <c r="DY145" s="158">
        <v>0</v>
      </c>
      <c r="DZ145" s="158">
        <v>0</v>
      </c>
      <c r="EA145" s="158">
        <v>0</v>
      </c>
      <c r="EB145" s="158">
        <v>0</v>
      </c>
      <c r="EC145" s="158">
        <v>0</v>
      </c>
      <c r="ED145" s="158">
        <v>0</v>
      </c>
      <c r="EE145" s="349">
        <v>0</v>
      </c>
      <c r="EF145" s="158">
        <v>145</v>
      </c>
      <c r="EG145" s="158">
        <v>86</v>
      </c>
      <c r="EH145" s="158">
        <v>209</v>
      </c>
      <c r="EI145" s="158">
        <v>206</v>
      </c>
      <c r="EJ145" s="158">
        <v>210</v>
      </c>
      <c r="EK145" s="158">
        <v>232</v>
      </c>
      <c r="EL145" s="158">
        <v>456</v>
      </c>
      <c r="EM145" s="158">
        <v>456</v>
      </c>
      <c r="EN145" s="349">
        <v>2000</v>
      </c>
      <c r="EO145" s="158">
        <v>51</v>
      </c>
      <c r="EP145" s="158">
        <v>49</v>
      </c>
      <c r="EQ145" s="158">
        <v>138</v>
      </c>
      <c r="ER145" s="158">
        <v>135</v>
      </c>
      <c r="ES145" s="158">
        <v>149</v>
      </c>
      <c r="ET145" s="158">
        <v>173</v>
      </c>
      <c r="EU145" s="158">
        <v>335</v>
      </c>
      <c r="EV145" s="158">
        <v>365</v>
      </c>
      <c r="EW145" s="349">
        <v>1395</v>
      </c>
      <c r="EX145" s="158">
        <v>0</v>
      </c>
      <c r="EY145" s="158">
        <v>0</v>
      </c>
      <c r="EZ145" s="158">
        <v>0</v>
      </c>
      <c r="FA145" s="158">
        <v>0</v>
      </c>
      <c r="FB145" s="158">
        <v>0</v>
      </c>
      <c r="FC145" s="158">
        <v>0</v>
      </c>
      <c r="FD145" s="158">
        <v>0</v>
      </c>
      <c r="FE145" s="158">
        <v>0</v>
      </c>
      <c r="FF145" s="349">
        <v>0</v>
      </c>
      <c r="FG145" s="158">
        <v>0</v>
      </c>
      <c r="FH145" s="158">
        <v>0</v>
      </c>
      <c r="FI145" s="158">
        <v>6</v>
      </c>
      <c r="FJ145" s="158">
        <v>13</v>
      </c>
      <c r="FK145" s="158">
        <v>27</v>
      </c>
      <c r="FL145" s="158">
        <v>20</v>
      </c>
      <c r="FM145" s="158">
        <v>37</v>
      </c>
      <c r="FN145" s="158">
        <v>42</v>
      </c>
      <c r="FO145" s="349">
        <v>145</v>
      </c>
      <c r="FP145" s="158">
        <v>51</v>
      </c>
      <c r="FQ145" s="158">
        <v>49</v>
      </c>
      <c r="FR145" s="158">
        <v>132</v>
      </c>
      <c r="FS145" s="158">
        <v>122</v>
      </c>
      <c r="FT145" s="158">
        <v>122</v>
      </c>
      <c r="FU145" s="158">
        <v>153</v>
      </c>
      <c r="FV145" s="158">
        <v>298</v>
      </c>
      <c r="FW145" s="158">
        <v>323</v>
      </c>
      <c r="FX145" s="349">
        <v>1250</v>
      </c>
      <c r="FY145" s="158">
        <v>0</v>
      </c>
      <c r="FZ145" s="158">
        <v>608</v>
      </c>
      <c r="GA145" s="158">
        <v>1042</v>
      </c>
      <c r="GB145" s="158">
        <v>4028</v>
      </c>
      <c r="GC145" s="158">
        <v>6265</v>
      </c>
      <c r="GD145" s="158">
        <v>7402</v>
      </c>
      <c r="GE145" s="158">
        <v>7311</v>
      </c>
      <c r="GF145" s="158">
        <v>13675</v>
      </c>
      <c r="GG145" s="158">
        <v>12360</v>
      </c>
      <c r="GH145" s="349">
        <v>52691</v>
      </c>
      <c r="GI145" s="158">
        <v>0</v>
      </c>
      <c r="GJ145" s="158">
        <v>893</v>
      </c>
      <c r="GK145" s="158">
        <v>2396</v>
      </c>
      <c r="GL145" s="158">
        <v>5196</v>
      </c>
      <c r="GM145" s="158">
        <v>6951</v>
      </c>
      <c r="GN145" s="158">
        <v>5326</v>
      </c>
      <c r="GO145" s="158">
        <v>4093</v>
      </c>
      <c r="GP145" s="158">
        <v>5118</v>
      </c>
      <c r="GQ145" s="158">
        <v>2011</v>
      </c>
      <c r="GR145" s="349">
        <v>31984</v>
      </c>
      <c r="GS145" s="158">
        <v>0</v>
      </c>
      <c r="GT145" s="158">
        <v>1277.75</v>
      </c>
      <c r="GU145" s="158">
        <v>2839</v>
      </c>
      <c r="GV145" s="158">
        <v>7924.75</v>
      </c>
      <c r="GW145" s="158">
        <v>11475.75</v>
      </c>
      <c r="GX145" s="158">
        <v>11396</v>
      </c>
      <c r="GY145" s="158">
        <v>10379.5</v>
      </c>
      <c r="GZ145" s="158">
        <v>17511</v>
      </c>
      <c r="HA145" s="158">
        <v>13862</v>
      </c>
      <c r="HB145" s="349">
        <v>76665.75</v>
      </c>
      <c r="HC145" s="395">
        <v>0</v>
      </c>
      <c r="HD145" s="396">
        <v>0</v>
      </c>
      <c r="HE145" s="396">
        <v>0</v>
      </c>
      <c r="HF145" s="396">
        <v>0</v>
      </c>
      <c r="HG145" s="396">
        <v>0</v>
      </c>
      <c r="HH145" s="396">
        <v>0</v>
      </c>
      <c r="HI145" s="396">
        <v>0</v>
      </c>
      <c r="HJ145" s="396">
        <v>0</v>
      </c>
      <c r="HK145" s="396">
        <v>0</v>
      </c>
      <c r="HL145" s="397">
        <v>0</v>
      </c>
      <c r="HM145" s="219">
        <v>0</v>
      </c>
      <c r="HN145" s="219">
        <v>851.8</v>
      </c>
      <c r="HO145" s="219">
        <v>2208.1</v>
      </c>
      <c r="HP145" s="219">
        <v>7044.2</v>
      </c>
      <c r="HQ145" s="219">
        <v>11475.8</v>
      </c>
      <c r="HR145" s="219">
        <v>13928.4</v>
      </c>
      <c r="HS145" s="219">
        <v>14992.6</v>
      </c>
      <c r="HT145" s="219">
        <v>29185</v>
      </c>
      <c r="HU145" s="219">
        <v>27724</v>
      </c>
      <c r="HV145" s="219">
        <v>107409.9</v>
      </c>
      <c r="HW145" s="457">
        <v>50.1</v>
      </c>
      <c r="HX145" s="219">
        <v>107460</v>
      </c>
      <c r="HY145" s="395">
        <v>0</v>
      </c>
      <c r="HZ145" s="219">
        <v>1277.75</v>
      </c>
      <c r="IA145" s="219">
        <v>2839</v>
      </c>
      <c r="IB145" s="219">
        <v>7924.75</v>
      </c>
      <c r="IC145" s="219">
        <v>11475.75</v>
      </c>
      <c r="ID145" s="219">
        <v>11396</v>
      </c>
      <c r="IE145" s="219">
        <v>10379.5</v>
      </c>
      <c r="IF145" s="219">
        <v>17511</v>
      </c>
      <c r="IG145" s="219">
        <v>13862</v>
      </c>
      <c r="IH145" s="219">
        <v>76665.75</v>
      </c>
      <c r="II145" s="395">
        <v>0</v>
      </c>
      <c r="IJ145" s="219">
        <v>0</v>
      </c>
      <c r="IK145" s="219">
        <v>0</v>
      </c>
      <c r="IL145" s="219">
        <v>0</v>
      </c>
      <c r="IM145" s="219">
        <v>0</v>
      </c>
      <c r="IN145" s="219">
        <v>0</v>
      </c>
      <c r="IO145" s="219">
        <v>0</v>
      </c>
      <c r="IP145" s="219">
        <v>0</v>
      </c>
      <c r="IQ145" s="219">
        <v>0</v>
      </c>
      <c r="IR145" s="219">
        <v>0</v>
      </c>
      <c r="IS145" s="395">
        <v>0</v>
      </c>
      <c r="IT145" s="219">
        <v>330.8</v>
      </c>
      <c r="IU145" s="219">
        <v>1235.0999999999999</v>
      </c>
      <c r="IV145" s="219">
        <v>2854.2</v>
      </c>
      <c r="IW145" s="219">
        <v>3008.9</v>
      </c>
      <c r="IX145" s="219">
        <v>1748.7</v>
      </c>
      <c r="IY145" s="219">
        <v>849.4</v>
      </c>
      <c r="IZ145" s="219">
        <v>449.6</v>
      </c>
      <c r="JA145" s="219">
        <v>45.7</v>
      </c>
      <c r="JB145" s="219">
        <v>10522.4</v>
      </c>
      <c r="JC145" s="395">
        <v>0</v>
      </c>
      <c r="JD145" s="219">
        <v>631.29999999999995</v>
      </c>
      <c r="JE145" s="219">
        <v>1247.5</v>
      </c>
      <c r="JF145" s="219">
        <v>4507.2</v>
      </c>
      <c r="JG145" s="219">
        <v>8466.9</v>
      </c>
      <c r="JH145" s="219">
        <v>11791.1</v>
      </c>
      <c r="JI145" s="219">
        <v>13765.7</v>
      </c>
      <c r="JJ145" s="219">
        <v>28435.7</v>
      </c>
      <c r="JK145" s="219">
        <v>27632.6</v>
      </c>
      <c r="JL145" s="219">
        <v>96478</v>
      </c>
      <c r="JM145" s="457">
        <v>50.1</v>
      </c>
      <c r="JN145" s="397">
        <v>96528.1</v>
      </c>
      <c r="JP145" s="460"/>
      <c r="JQ145" s="460"/>
      <c r="JR145" s="460"/>
      <c r="JS145" s="460"/>
      <c r="JT145" s="460"/>
      <c r="JU145" s="460"/>
      <c r="JV145" s="460"/>
      <c r="JW145" s="460"/>
      <c r="JX145" s="460"/>
      <c r="JY145" s="460"/>
      <c r="KA145" s="460"/>
      <c r="KB145" s="460"/>
    </row>
    <row r="146" spans="1:288" x14ac:dyDescent="0.2">
      <c r="A146" s="215" t="s">
        <v>559</v>
      </c>
      <c r="B146" s="216" t="s">
        <v>285</v>
      </c>
      <c r="C146" s="217" t="s">
        <v>288</v>
      </c>
      <c r="D146" s="436" t="s">
        <v>558</v>
      </c>
      <c r="E146" s="158">
        <v>13172</v>
      </c>
      <c r="F146" s="158">
        <v>11755</v>
      </c>
      <c r="G146" s="158">
        <v>8070</v>
      </c>
      <c r="H146" s="158">
        <v>4714</v>
      </c>
      <c r="I146" s="158">
        <v>2923</v>
      </c>
      <c r="J146" s="158">
        <v>1292</v>
      </c>
      <c r="K146" s="158">
        <v>649</v>
      </c>
      <c r="L146" s="158">
        <v>52</v>
      </c>
      <c r="M146" s="349">
        <v>42627</v>
      </c>
      <c r="N146" s="158">
        <v>219</v>
      </c>
      <c r="O146" s="158">
        <v>122</v>
      </c>
      <c r="P146" s="158">
        <v>81</v>
      </c>
      <c r="Q146" s="158">
        <v>27</v>
      </c>
      <c r="R146" s="158">
        <v>20</v>
      </c>
      <c r="S146" s="158">
        <v>15</v>
      </c>
      <c r="T146" s="158">
        <v>8</v>
      </c>
      <c r="U146" s="158">
        <v>1</v>
      </c>
      <c r="V146" s="349">
        <v>493</v>
      </c>
      <c r="W146" s="158">
        <v>0</v>
      </c>
      <c r="X146" s="158">
        <v>0</v>
      </c>
      <c r="Y146" s="158">
        <v>1</v>
      </c>
      <c r="Z146" s="158">
        <v>0</v>
      </c>
      <c r="AA146" s="158">
        <v>0</v>
      </c>
      <c r="AB146" s="158">
        <v>0</v>
      </c>
      <c r="AC146" s="158">
        <v>0</v>
      </c>
      <c r="AD146" s="158">
        <v>0</v>
      </c>
      <c r="AE146" s="349">
        <v>1</v>
      </c>
      <c r="AF146" s="158">
        <v>12953</v>
      </c>
      <c r="AG146" s="158">
        <v>11633</v>
      </c>
      <c r="AH146" s="158">
        <v>7988</v>
      </c>
      <c r="AI146" s="158">
        <v>4687</v>
      </c>
      <c r="AJ146" s="158">
        <v>2903</v>
      </c>
      <c r="AK146" s="158">
        <v>1277</v>
      </c>
      <c r="AL146" s="158">
        <v>641</v>
      </c>
      <c r="AM146" s="158">
        <v>51</v>
      </c>
      <c r="AN146" s="349">
        <v>42133</v>
      </c>
      <c r="AO146" s="158">
        <v>19</v>
      </c>
      <c r="AP146" s="158">
        <v>40</v>
      </c>
      <c r="AQ146" s="158">
        <v>52</v>
      </c>
      <c r="AR146" s="158">
        <v>32</v>
      </c>
      <c r="AS146" s="158">
        <v>27</v>
      </c>
      <c r="AT146" s="158">
        <v>18</v>
      </c>
      <c r="AU146" s="158">
        <v>17</v>
      </c>
      <c r="AV146" s="158">
        <v>9</v>
      </c>
      <c r="AW146" s="349">
        <v>214</v>
      </c>
      <c r="AX146" s="158">
        <v>19</v>
      </c>
      <c r="AY146" s="158">
        <v>40</v>
      </c>
      <c r="AZ146" s="158">
        <v>52</v>
      </c>
      <c r="BA146" s="158">
        <v>32</v>
      </c>
      <c r="BB146" s="158">
        <v>27</v>
      </c>
      <c r="BC146" s="158">
        <v>18</v>
      </c>
      <c r="BD146" s="158">
        <v>17</v>
      </c>
      <c r="BE146" s="158">
        <v>9</v>
      </c>
      <c r="BF146" s="158">
        <v>0</v>
      </c>
      <c r="BG146" s="349">
        <v>214</v>
      </c>
      <c r="BH146" s="158">
        <v>19</v>
      </c>
      <c r="BI146" s="158">
        <v>12974</v>
      </c>
      <c r="BJ146" s="158">
        <v>11645</v>
      </c>
      <c r="BK146" s="158">
        <v>7968</v>
      </c>
      <c r="BL146" s="158">
        <v>4682</v>
      </c>
      <c r="BM146" s="158">
        <v>2894</v>
      </c>
      <c r="BN146" s="158">
        <v>1276</v>
      </c>
      <c r="BO146" s="158">
        <v>633</v>
      </c>
      <c r="BP146" s="158">
        <v>42</v>
      </c>
      <c r="BQ146" s="349">
        <v>42133</v>
      </c>
      <c r="BR146" s="158">
        <v>6</v>
      </c>
      <c r="BS146" s="158">
        <v>6252</v>
      </c>
      <c r="BT146" s="158">
        <v>4137</v>
      </c>
      <c r="BU146" s="158">
        <v>2192</v>
      </c>
      <c r="BV146" s="158">
        <v>875</v>
      </c>
      <c r="BW146" s="158">
        <v>445</v>
      </c>
      <c r="BX146" s="158">
        <v>151</v>
      </c>
      <c r="BY146" s="158">
        <v>64</v>
      </c>
      <c r="BZ146" s="158">
        <v>3</v>
      </c>
      <c r="CA146" s="349">
        <v>14125</v>
      </c>
      <c r="CB146" s="158">
        <v>0</v>
      </c>
      <c r="CC146" s="158">
        <v>81</v>
      </c>
      <c r="CD146" s="158">
        <v>97</v>
      </c>
      <c r="CE146" s="158">
        <v>60</v>
      </c>
      <c r="CF146" s="158">
        <v>25</v>
      </c>
      <c r="CG146" s="158">
        <v>22</v>
      </c>
      <c r="CH146" s="158">
        <v>6</v>
      </c>
      <c r="CI146" s="158">
        <v>1</v>
      </c>
      <c r="CJ146" s="158">
        <v>1</v>
      </c>
      <c r="CK146" s="349">
        <v>293</v>
      </c>
      <c r="CL146" s="158">
        <v>0</v>
      </c>
      <c r="CM146" s="158">
        <v>7</v>
      </c>
      <c r="CN146" s="158">
        <v>7</v>
      </c>
      <c r="CO146" s="158">
        <v>6</v>
      </c>
      <c r="CP146" s="158">
        <v>9</v>
      </c>
      <c r="CQ146" s="158">
        <v>5</v>
      </c>
      <c r="CR146" s="158">
        <v>13</v>
      </c>
      <c r="CS146" s="158">
        <v>11</v>
      </c>
      <c r="CT146" s="158">
        <v>3</v>
      </c>
      <c r="CU146" s="349">
        <v>61</v>
      </c>
      <c r="CV146" s="158">
        <v>38</v>
      </c>
      <c r="CW146" s="158">
        <v>33</v>
      </c>
      <c r="CX146" s="158">
        <v>18</v>
      </c>
      <c r="CY146" s="158">
        <v>10</v>
      </c>
      <c r="CZ146" s="158">
        <v>3</v>
      </c>
      <c r="DA146" s="158">
        <v>5</v>
      </c>
      <c r="DB146" s="158">
        <v>3</v>
      </c>
      <c r="DC146" s="158">
        <v>2</v>
      </c>
      <c r="DD146" s="349">
        <v>112</v>
      </c>
      <c r="DE146" s="158">
        <v>303</v>
      </c>
      <c r="DF146" s="158">
        <v>184</v>
      </c>
      <c r="DG146" s="158">
        <v>107</v>
      </c>
      <c r="DH146" s="158">
        <v>44</v>
      </c>
      <c r="DI146" s="158">
        <v>22</v>
      </c>
      <c r="DJ146" s="158">
        <v>7</v>
      </c>
      <c r="DK146" s="158">
        <v>3</v>
      </c>
      <c r="DL146" s="158">
        <v>0</v>
      </c>
      <c r="DM146" s="349">
        <v>670</v>
      </c>
      <c r="DN146" s="158">
        <v>2</v>
      </c>
      <c r="DO146" s="158">
        <v>1</v>
      </c>
      <c r="DP146" s="158">
        <v>1</v>
      </c>
      <c r="DQ146" s="158">
        <v>0</v>
      </c>
      <c r="DR146" s="158">
        <v>0</v>
      </c>
      <c r="DS146" s="158">
        <v>0</v>
      </c>
      <c r="DT146" s="158">
        <v>0</v>
      </c>
      <c r="DU146" s="158">
        <v>0</v>
      </c>
      <c r="DV146" s="349">
        <v>4</v>
      </c>
      <c r="DW146" s="158">
        <v>50</v>
      </c>
      <c r="DX146" s="158">
        <v>17</v>
      </c>
      <c r="DY146" s="158">
        <v>14</v>
      </c>
      <c r="DZ146" s="158">
        <v>9</v>
      </c>
      <c r="EA146" s="158">
        <v>6</v>
      </c>
      <c r="EB146" s="158">
        <v>1</v>
      </c>
      <c r="EC146" s="158">
        <v>2</v>
      </c>
      <c r="ED146" s="158">
        <v>1</v>
      </c>
      <c r="EE146" s="349">
        <v>100</v>
      </c>
      <c r="EF146" s="158">
        <v>355</v>
      </c>
      <c r="EG146" s="158">
        <v>202</v>
      </c>
      <c r="EH146" s="158">
        <v>122</v>
      </c>
      <c r="EI146" s="158">
        <v>53</v>
      </c>
      <c r="EJ146" s="158">
        <v>28</v>
      </c>
      <c r="EK146" s="158">
        <v>8</v>
      </c>
      <c r="EL146" s="158">
        <v>5</v>
      </c>
      <c r="EM146" s="158">
        <v>1</v>
      </c>
      <c r="EN146" s="349">
        <v>774</v>
      </c>
      <c r="EO146" s="158">
        <v>135</v>
      </c>
      <c r="EP146" s="158">
        <v>62</v>
      </c>
      <c r="EQ146" s="158">
        <v>56</v>
      </c>
      <c r="ER146" s="158">
        <v>24</v>
      </c>
      <c r="ES146" s="158">
        <v>16</v>
      </c>
      <c r="ET146" s="158">
        <v>6</v>
      </c>
      <c r="EU146" s="158">
        <v>4</v>
      </c>
      <c r="EV146" s="158">
        <v>1</v>
      </c>
      <c r="EW146" s="349">
        <v>304</v>
      </c>
      <c r="EX146" s="158">
        <v>0</v>
      </c>
      <c r="EY146" s="158">
        <v>0</v>
      </c>
      <c r="EZ146" s="158">
        <v>0</v>
      </c>
      <c r="FA146" s="158">
        <v>0</v>
      </c>
      <c r="FB146" s="158">
        <v>0</v>
      </c>
      <c r="FC146" s="158">
        <v>0</v>
      </c>
      <c r="FD146" s="158">
        <v>0</v>
      </c>
      <c r="FE146" s="158">
        <v>0</v>
      </c>
      <c r="FF146" s="349">
        <v>0</v>
      </c>
      <c r="FG146" s="158">
        <v>0</v>
      </c>
      <c r="FH146" s="158">
        <v>0</v>
      </c>
      <c r="FI146" s="158">
        <v>0</v>
      </c>
      <c r="FJ146" s="158">
        <v>2</v>
      </c>
      <c r="FK146" s="158">
        <v>0</v>
      </c>
      <c r="FL146" s="158">
        <v>0</v>
      </c>
      <c r="FM146" s="158">
        <v>0</v>
      </c>
      <c r="FN146" s="158">
        <v>0</v>
      </c>
      <c r="FO146" s="349">
        <v>2</v>
      </c>
      <c r="FP146" s="158">
        <v>135</v>
      </c>
      <c r="FQ146" s="158">
        <v>62</v>
      </c>
      <c r="FR146" s="158">
        <v>56</v>
      </c>
      <c r="FS146" s="158">
        <v>22</v>
      </c>
      <c r="FT146" s="158">
        <v>16</v>
      </c>
      <c r="FU146" s="158">
        <v>6</v>
      </c>
      <c r="FV146" s="158">
        <v>4</v>
      </c>
      <c r="FW146" s="158">
        <v>1</v>
      </c>
      <c r="FX146" s="349">
        <v>302</v>
      </c>
      <c r="FY146" s="158">
        <v>13</v>
      </c>
      <c r="FZ146" s="158">
        <v>6582</v>
      </c>
      <c r="GA146" s="158">
        <v>7386</v>
      </c>
      <c r="GB146" s="158">
        <v>5695</v>
      </c>
      <c r="GC146" s="158">
        <v>3764</v>
      </c>
      <c r="GD146" s="158">
        <v>2416</v>
      </c>
      <c r="GE146" s="158">
        <v>1105</v>
      </c>
      <c r="GF146" s="158">
        <v>555</v>
      </c>
      <c r="GG146" s="158">
        <v>34</v>
      </c>
      <c r="GH146" s="349">
        <v>27550</v>
      </c>
      <c r="GI146" s="158">
        <v>6</v>
      </c>
      <c r="GJ146" s="158">
        <v>6392</v>
      </c>
      <c r="GK146" s="158">
        <v>4259</v>
      </c>
      <c r="GL146" s="158">
        <v>2273</v>
      </c>
      <c r="GM146" s="158">
        <v>918</v>
      </c>
      <c r="GN146" s="158">
        <v>478</v>
      </c>
      <c r="GO146" s="158">
        <v>171</v>
      </c>
      <c r="GP146" s="158">
        <v>78</v>
      </c>
      <c r="GQ146" s="158">
        <v>8</v>
      </c>
      <c r="GR146" s="349">
        <v>14583</v>
      </c>
      <c r="GS146" s="158">
        <v>17.5</v>
      </c>
      <c r="GT146" s="158">
        <v>11410.25</v>
      </c>
      <c r="GU146" s="158">
        <v>10590.5</v>
      </c>
      <c r="GV146" s="158">
        <v>7408</v>
      </c>
      <c r="GW146" s="158">
        <v>4457</v>
      </c>
      <c r="GX146" s="158">
        <v>2777.75</v>
      </c>
      <c r="GY146" s="158">
        <v>1230.75</v>
      </c>
      <c r="GZ146" s="158">
        <v>612.25</v>
      </c>
      <c r="HA146" s="158">
        <v>40</v>
      </c>
      <c r="HB146" s="349">
        <v>38544</v>
      </c>
      <c r="HC146" s="395">
        <v>0</v>
      </c>
      <c r="HD146" s="396">
        <v>0.5</v>
      </c>
      <c r="HE146" s="396">
        <v>0</v>
      </c>
      <c r="HF146" s="396">
        <v>0</v>
      </c>
      <c r="HG146" s="396">
        <v>0</v>
      </c>
      <c r="HH146" s="396">
        <v>0</v>
      </c>
      <c r="HI146" s="396">
        <v>0</v>
      </c>
      <c r="HJ146" s="396">
        <v>0</v>
      </c>
      <c r="HK146" s="396">
        <v>0</v>
      </c>
      <c r="HL146" s="397">
        <v>0.5</v>
      </c>
      <c r="HM146" s="219">
        <v>9.6999999999999993</v>
      </c>
      <c r="HN146" s="219">
        <v>7606.5</v>
      </c>
      <c r="HO146" s="219">
        <v>8237.1</v>
      </c>
      <c r="HP146" s="219">
        <v>6584.9</v>
      </c>
      <c r="HQ146" s="219">
        <v>4457</v>
      </c>
      <c r="HR146" s="219">
        <v>3395</v>
      </c>
      <c r="HS146" s="219">
        <v>1777.8</v>
      </c>
      <c r="HT146" s="219">
        <v>1020.4</v>
      </c>
      <c r="HU146" s="219">
        <v>80</v>
      </c>
      <c r="HV146" s="219">
        <v>33168.400000000001</v>
      </c>
      <c r="HW146" s="457">
        <v>0</v>
      </c>
      <c r="HX146" s="219">
        <v>33168.400000000001</v>
      </c>
      <c r="HY146" s="395">
        <v>17.5</v>
      </c>
      <c r="HZ146" s="219">
        <v>11410.25</v>
      </c>
      <c r="IA146" s="219">
        <v>10590.5</v>
      </c>
      <c r="IB146" s="219">
        <v>7408</v>
      </c>
      <c r="IC146" s="219">
        <v>4457</v>
      </c>
      <c r="ID146" s="219">
        <v>2777.75</v>
      </c>
      <c r="IE146" s="219">
        <v>1230.75</v>
      </c>
      <c r="IF146" s="219">
        <v>612.25</v>
      </c>
      <c r="IG146" s="219">
        <v>40</v>
      </c>
      <c r="IH146" s="219">
        <v>38544</v>
      </c>
      <c r="II146" s="395">
        <v>0</v>
      </c>
      <c r="IJ146" s="219">
        <v>0.5</v>
      </c>
      <c r="IK146" s="219">
        <v>0</v>
      </c>
      <c r="IL146" s="219">
        <v>0</v>
      </c>
      <c r="IM146" s="219">
        <v>0</v>
      </c>
      <c r="IN146" s="219">
        <v>0</v>
      </c>
      <c r="IO146" s="219">
        <v>0</v>
      </c>
      <c r="IP146" s="219">
        <v>0</v>
      </c>
      <c r="IQ146" s="219">
        <v>0</v>
      </c>
      <c r="IR146" s="219">
        <v>0.5</v>
      </c>
      <c r="IS146" s="395">
        <v>4.74</v>
      </c>
      <c r="IT146" s="219">
        <v>2616.66</v>
      </c>
      <c r="IU146" s="219">
        <v>1336.98</v>
      </c>
      <c r="IV146" s="219">
        <v>523.4</v>
      </c>
      <c r="IW146" s="219">
        <v>132.52000000000001</v>
      </c>
      <c r="IX146" s="219">
        <v>53.65</v>
      </c>
      <c r="IY146" s="219">
        <v>15.76</v>
      </c>
      <c r="IZ146" s="219">
        <v>4.99</v>
      </c>
      <c r="JA146" s="219">
        <v>0</v>
      </c>
      <c r="JB146" s="219">
        <v>4688.7</v>
      </c>
      <c r="JC146" s="395">
        <v>7.1</v>
      </c>
      <c r="JD146" s="219">
        <v>5862.1</v>
      </c>
      <c r="JE146" s="219">
        <v>7197.2</v>
      </c>
      <c r="JF146" s="219">
        <v>6119.6</v>
      </c>
      <c r="JG146" s="219">
        <v>4324.5</v>
      </c>
      <c r="JH146" s="219">
        <v>3329.5</v>
      </c>
      <c r="JI146" s="219">
        <v>1755</v>
      </c>
      <c r="JJ146" s="219">
        <v>1012.1</v>
      </c>
      <c r="JK146" s="219">
        <v>80</v>
      </c>
      <c r="JL146" s="219">
        <v>29687.1</v>
      </c>
      <c r="JM146" s="457">
        <v>0</v>
      </c>
      <c r="JN146" s="397">
        <v>29687.1</v>
      </c>
      <c r="JP146" s="460"/>
      <c r="JQ146" s="460"/>
      <c r="JR146" s="460"/>
      <c r="JS146" s="460"/>
      <c r="JT146" s="460"/>
      <c r="JU146" s="460"/>
      <c r="JV146" s="460"/>
      <c r="JW146" s="460"/>
      <c r="JX146" s="460"/>
      <c r="JY146" s="460"/>
      <c r="KA146" s="460"/>
      <c r="KB146" s="460"/>
    </row>
    <row r="147" spans="1:288" x14ac:dyDescent="0.2">
      <c r="A147" s="215" t="s">
        <v>560</v>
      </c>
      <c r="B147" s="216" t="s">
        <v>285</v>
      </c>
      <c r="C147" s="217" t="s">
        <v>56</v>
      </c>
      <c r="D147" s="218" t="s">
        <v>314</v>
      </c>
      <c r="E147" s="158">
        <v>23835</v>
      </c>
      <c r="F147" s="158">
        <v>17068</v>
      </c>
      <c r="G147" s="158">
        <v>13232</v>
      </c>
      <c r="H147" s="158">
        <v>9172</v>
      </c>
      <c r="I147" s="158">
        <v>4635</v>
      </c>
      <c r="J147" s="158">
        <v>2360</v>
      </c>
      <c r="K147" s="158">
        <v>1010</v>
      </c>
      <c r="L147" s="158">
        <v>105</v>
      </c>
      <c r="M147" s="349">
        <v>71417</v>
      </c>
      <c r="N147" s="158">
        <v>1198</v>
      </c>
      <c r="O147" s="158">
        <v>376</v>
      </c>
      <c r="P147" s="158">
        <v>313</v>
      </c>
      <c r="Q147" s="158">
        <v>239</v>
      </c>
      <c r="R147" s="158">
        <v>152</v>
      </c>
      <c r="S147" s="158">
        <v>67</v>
      </c>
      <c r="T147" s="158">
        <v>25</v>
      </c>
      <c r="U147" s="158">
        <v>2</v>
      </c>
      <c r="V147" s="349">
        <v>2372</v>
      </c>
      <c r="W147" s="158">
        <v>7</v>
      </c>
      <c r="X147" s="158">
        <v>4</v>
      </c>
      <c r="Y147" s="158">
        <v>2</v>
      </c>
      <c r="Z147" s="158">
        <v>1</v>
      </c>
      <c r="AA147" s="158">
        <v>1</v>
      </c>
      <c r="AB147" s="158">
        <v>1</v>
      </c>
      <c r="AC147" s="158">
        <v>0</v>
      </c>
      <c r="AD147" s="158">
        <v>1</v>
      </c>
      <c r="AE147" s="349">
        <v>17</v>
      </c>
      <c r="AF147" s="158">
        <v>22630</v>
      </c>
      <c r="AG147" s="158">
        <v>16688</v>
      </c>
      <c r="AH147" s="158">
        <v>12917</v>
      </c>
      <c r="AI147" s="158">
        <v>8932</v>
      </c>
      <c r="AJ147" s="158">
        <v>4482</v>
      </c>
      <c r="AK147" s="158">
        <v>2292</v>
      </c>
      <c r="AL147" s="158">
        <v>985</v>
      </c>
      <c r="AM147" s="158">
        <v>102</v>
      </c>
      <c r="AN147" s="349">
        <v>69028</v>
      </c>
      <c r="AO147" s="158">
        <v>65</v>
      </c>
      <c r="AP147" s="158">
        <v>108</v>
      </c>
      <c r="AQ147" s="158">
        <v>97</v>
      </c>
      <c r="AR147" s="158">
        <v>80</v>
      </c>
      <c r="AS147" s="158">
        <v>54</v>
      </c>
      <c r="AT147" s="158">
        <v>23</v>
      </c>
      <c r="AU147" s="158">
        <v>27</v>
      </c>
      <c r="AV147" s="158">
        <v>10</v>
      </c>
      <c r="AW147" s="349">
        <v>464</v>
      </c>
      <c r="AX147" s="158">
        <v>65</v>
      </c>
      <c r="AY147" s="158">
        <v>108</v>
      </c>
      <c r="AZ147" s="158">
        <v>97</v>
      </c>
      <c r="BA147" s="158">
        <v>80</v>
      </c>
      <c r="BB147" s="158">
        <v>54</v>
      </c>
      <c r="BC147" s="158">
        <v>23</v>
      </c>
      <c r="BD147" s="158">
        <v>27</v>
      </c>
      <c r="BE147" s="158">
        <v>10</v>
      </c>
      <c r="BF147" s="158">
        <v>0</v>
      </c>
      <c r="BG147" s="349">
        <v>464</v>
      </c>
      <c r="BH147" s="158">
        <v>65</v>
      </c>
      <c r="BI147" s="158">
        <v>22673</v>
      </c>
      <c r="BJ147" s="158">
        <v>16677</v>
      </c>
      <c r="BK147" s="158">
        <v>12900</v>
      </c>
      <c r="BL147" s="158">
        <v>8906</v>
      </c>
      <c r="BM147" s="158">
        <v>4451</v>
      </c>
      <c r="BN147" s="158">
        <v>2296</v>
      </c>
      <c r="BO147" s="158">
        <v>968</v>
      </c>
      <c r="BP147" s="158">
        <v>92</v>
      </c>
      <c r="BQ147" s="349">
        <v>69028</v>
      </c>
      <c r="BR147" s="158">
        <v>12</v>
      </c>
      <c r="BS147" s="158">
        <v>9996</v>
      </c>
      <c r="BT147" s="158">
        <v>5230</v>
      </c>
      <c r="BU147" s="158">
        <v>3288</v>
      </c>
      <c r="BV147" s="158">
        <v>1878</v>
      </c>
      <c r="BW147" s="158">
        <v>743</v>
      </c>
      <c r="BX147" s="158">
        <v>348</v>
      </c>
      <c r="BY147" s="158">
        <v>138</v>
      </c>
      <c r="BZ147" s="158">
        <v>6</v>
      </c>
      <c r="CA147" s="349">
        <v>21639</v>
      </c>
      <c r="CB147" s="158">
        <v>2</v>
      </c>
      <c r="CC147" s="158">
        <v>132</v>
      </c>
      <c r="CD147" s="158">
        <v>112</v>
      </c>
      <c r="CE147" s="158">
        <v>84</v>
      </c>
      <c r="CF147" s="158">
        <v>64</v>
      </c>
      <c r="CG147" s="158">
        <v>22</v>
      </c>
      <c r="CH147" s="158">
        <v>15</v>
      </c>
      <c r="CI147" s="158">
        <v>5</v>
      </c>
      <c r="CJ147" s="158">
        <v>0</v>
      </c>
      <c r="CK147" s="349">
        <v>436</v>
      </c>
      <c r="CL147" s="158">
        <v>2</v>
      </c>
      <c r="CM147" s="158">
        <v>10</v>
      </c>
      <c r="CN147" s="158">
        <v>21</v>
      </c>
      <c r="CO147" s="158">
        <v>15</v>
      </c>
      <c r="CP147" s="158">
        <v>9</v>
      </c>
      <c r="CQ147" s="158">
        <v>9</v>
      </c>
      <c r="CR147" s="158">
        <v>25</v>
      </c>
      <c r="CS147" s="158">
        <v>11</v>
      </c>
      <c r="CT147" s="158">
        <v>2</v>
      </c>
      <c r="CU147" s="349">
        <v>104</v>
      </c>
      <c r="CV147" s="158">
        <v>650</v>
      </c>
      <c r="CW147" s="158">
        <v>714</v>
      </c>
      <c r="CX147" s="158">
        <v>763</v>
      </c>
      <c r="CY147" s="158">
        <v>441</v>
      </c>
      <c r="CZ147" s="158">
        <v>305</v>
      </c>
      <c r="DA147" s="158">
        <v>255</v>
      </c>
      <c r="DB147" s="158">
        <v>149</v>
      </c>
      <c r="DC147" s="158">
        <v>18</v>
      </c>
      <c r="DD147" s="349">
        <v>3295</v>
      </c>
      <c r="DE147" s="158">
        <v>309</v>
      </c>
      <c r="DF147" s="158">
        <v>188</v>
      </c>
      <c r="DG147" s="158">
        <v>123</v>
      </c>
      <c r="DH147" s="158">
        <v>70</v>
      </c>
      <c r="DI147" s="158">
        <v>33</v>
      </c>
      <c r="DJ147" s="158">
        <v>20</v>
      </c>
      <c r="DK147" s="158">
        <v>15</v>
      </c>
      <c r="DL147" s="158">
        <v>2</v>
      </c>
      <c r="DM147" s="349">
        <v>760</v>
      </c>
      <c r="DN147" s="158">
        <v>258</v>
      </c>
      <c r="DO147" s="158">
        <v>168</v>
      </c>
      <c r="DP147" s="158">
        <v>90</v>
      </c>
      <c r="DQ147" s="158">
        <v>54</v>
      </c>
      <c r="DR147" s="158">
        <v>22</v>
      </c>
      <c r="DS147" s="158">
        <v>11</v>
      </c>
      <c r="DT147" s="158">
        <v>5</v>
      </c>
      <c r="DU147" s="158">
        <v>1</v>
      </c>
      <c r="DV147" s="349">
        <v>609</v>
      </c>
      <c r="DW147" s="158">
        <v>144</v>
      </c>
      <c r="DX147" s="158">
        <v>59</v>
      </c>
      <c r="DY147" s="158">
        <v>28</v>
      </c>
      <c r="DZ147" s="158">
        <v>19</v>
      </c>
      <c r="EA147" s="158">
        <v>7</v>
      </c>
      <c r="EB147" s="158">
        <v>5</v>
      </c>
      <c r="EC147" s="158">
        <v>4</v>
      </c>
      <c r="ED147" s="158">
        <v>0</v>
      </c>
      <c r="EE147" s="349">
        <v>266</v>
      </c>
      <c r="EF147" s="158">
        <v>711</v>
      </c>
      <c r="EG147" s="158">
        <v>415</v>
      </c>
      <c r="EH147" s="158">
        <v>241</v>
      </c>
      <c r="EI147" s="158">
        <v>143</v>
      </c>
      <c r="EJ147" s="158">
        <v>62</v>
      </c>
      <c r="EK147" s="158">
        <v>36</v>
      </c>
      <c r="EL147" s="158">
        <v>24</v>
      </c>
      <c r="EM147" s="158">
        <v>3</v>
      </c>
      <c r="EN147" s="349">
        <v>1635</v>
      </c>
      <c r="EO147" s="158">
        <v>384</v>
      </c>
      <c r="EP147" s="158">
        <v>211</v>
      </c>
      <c r="EQ147" s="158">
        <v>126</v>
      </c>
      <c r="ER147" s="158">
        <v>75</v>
      </c>
      <c r="ES147" s="158">
        <v>35</v>
      </c>
      <c r="ET147" s="158">
        <v>21</v>
      </c>
      <c r="EU147" s="158">
        <v>14</v>
      </c>
      <c r="EV147" s="158">
        <v>2</v>
      </c>
      <c r="EW147" s="349">
        <v>868</v>
      </c>
      <c r="EX147" s="158">
        <v>1</v>
      </c>
      <c r="EY147" s="158">
        <v>0</v>
      </c>
      <c r="EZ147" s="158">
        <v>8</v>
      </c>
      <c r="FA147" s="158">
        <v>0</v>
      </c>
      <c r="FB147" s="158">
        <v>0</v>
      </c>
      <c r="FC147" s="158">
        <v>0</v>
      </c>
      <c r="FD147" s="158">
        <v>1</v>
      </c>
      <c r="FE147" s="158">
        <v>0</v>
      </c>
      <c r="FF147" s="349">
        <v>10</v>
      </c>
      <c r="FG147" s="158">
        <v>47</v>
      </c>
      <c r="FH147" s="158">
        <v>44</v>
      </c>
      <c r="FI147" s="158">
        <v>32</v>
      </c>
      <c r="FJ147" s="158">
        <v>19</v>
      </c>
      <c r="FK147" s="158">
        <v>8</v>
      </c>
      <c r="FL147" s="158">
        <v>4</v>
      </c>
      <c r="FM147" s="158">
        <v>3</v>
      </c>
      <c r="FN147" s="158">
        <v>2</v>
      </c>
      <c r="FO147" s="349">
        <v>159</v>
      </c>
      <c r="FP147" s="158">
        <v>336</v>
      </c>
      <c r="FQ147" s="158">
        <v>167</v>
      </c>
      <c r="FR147" s="158">
        <v>86</v>
      </c>
      <c r="FS147" s="158">
        <v>56</v>
      </c>
      <c r="FT147" s="158">
        <v>27</v>
      </c>
      <c r="FU147" s="158">
        <v>17</v>
      </c>
      <c r="FV147" s="158">
        <v>10</v>
      </c>
      <c r="FW147" s="158">
        <v>0</v>
      </c>
      <c r="FX147" s="349">
        <v>699</v>
      </c>
      <c r="FY147" s="158">
        <v>49</v>
      </c>
      <c r="FZ147" s="158">
        <v>11483</v>
      </c>
      <c r="GA147" s="158">
        <v>10373</v>
      </c>
      <c r="GB147" s="158">
        <v>8632</v>
      </c>
      <c r="GC147" s="158">
        <v>6441</v>
      </c>
      <c r="GD147" s="158">
        <v>3343</v>
      </c>
      <c r="GE147" s="158">
        <v>1637</v>
      </c>
      <c r="GF147" s="158">
        <v>656</v>
      </c>
      <c r="GG147" s="158">
        <v>65</v>
      </c>
      <c r="GH147" s="349">
        <v>42679</v>
      </c>
      <c r="GI147" s="158">
        <v>16</v>
      </c>
      <c r="GJ147" s="158">
        <v>11190</v>
      </c>
      <c r="GK147" s="158">
        <v>6304</v>
      </c>
      <c r="GL147" s="158">
        <v>4268</v>
      </c>
      <c r="GM147" s="158">
        <v>2465</v>
      </c>
      <c r="GN147" s="158">
        <v>1108</v>
      </c>
      <c r="GO147" s="158">
        <v>659</v>
      </c>
      <c r="GP147" s="158">
        <v>312</v>
      </c>
      <c r="GQ147" s="158">
        <v>27</v>
      </c>
      <c r="GR147" s="349">
        <v>26349</v>
      </c>
      <c r="GS147" s="158">
        <v>60.5</v>
      </c>
      <c r="GT147" s="158">
        <v>19931.849999999999</v>
      </c>
      <c r="GU147" s="158">
        <v>15168.2</v>
      </c>
      <c r="GV147" s="158">
        <v>11940.7</v>
      </c>
      <c r="GW147" s="158">
        <v>8354.1</v>
      </c>
      <c r="GX147" s="158">
        <v>4221.8</v>
      </c>
      <c r="GY147" s="158">
        <v>2173.1</v>
      </c>
      <c r="GZ147" s="158">
        <v>916.4</v>
      </c>
      <c r="HA147" s="158">
        <v>87.6</v>
      </c>
      <c r="HB147" s="349">
        <v>62854.25</v>
      </c>
      <c r="HC147" s="395">
        <v>0</v>
      </c>
      <c r="HD147" s="396">
        <v>12.2</v>
      </c>
      <c r="HE147" s="396">
        <v>0.38</v>
      </c>
      <c r="HF147" s="396">
        <v>0.97</v>
      </c>
      <c r="HG147" s="396">
        <v>0</v>
      </c>
      <c r="HH147" s="396">
        <v>0</v>
      </c>
      <c r="HI147" s="396">
        <v>0</v>
      </c>
      <c r="HJ147" s="396">
        <v>0</v>
      </c>
      <c r="HK147" s="396">
        <v>0</v>
      </c>
      <c r="HL147" s="397">
        <v>13.55</v>
      </c>
      <c r="HM147" s="219">
        <v>33.6</v>
      </c>
      <c r="HN147" s="219">
        <v>13279.8</v>
      </c>
      <c r="HO147" s="219">
        <v>11797.2</v>
      </c>
      <c r="HP147" s="219">
        <v>10613.1</v>
      </c>
      <c r="HQ147" s="219">
        <v>8354.1</v>
      </c>
      <c r="HR147" s="219">
        <v>5160</v>
      </c>
      <c r="HS147" s="219">
        <v>3138.9</v>
      </c>
      <c r="HT147" s="219">
        <v>1527.3</v>
      </c>
      <c r="HU147" s="219">
        <v>175.2</v>
      </c>
      <c r="HV147" s="219">
        <v>54079.199999999997</v>
      </c>
      <c r="HW147" s="457">
        <v>463.3</v>
      </c>
      <c r="HX147" s="219">
        <v>54542.5</v>
      </c>
      <c r="HY147" s="395">
        <v>60.5</v>
      </c>
      <c r="HZ147" s="219">
        <v>19931.849999999999</v>
      </c>
      <c r="IA147" s="219">
        <v>15168.2</v>
      </c>
      <c r="IB147" s="219">
        <v>11940.7</v>
      </c>
      <c r="IC147" s="219">
        <v>8354.1</v>
      </c>
      <c r="ID147" s="219">
        <v>4221.8</v>
      </c>
      <c r="IE147" s="219">
        <v>2173.1</v>
      </c>
      <c r="IF147" s="219">
        <v>916.4</v>
      </c>
      <c r="IG147" s="219">
        <v>87.6</v>
      </c>
      <c r="IH147" s="219">
        <v>62854.25</v>
      </c>
      <c r="II147" s="395">
        <v>0</v>
      </c>
      <c r="IJ147" s="219">
        <v>12.2</v>
      </c>
      <c r="IK147" s="219">
        <v>0.38</v>
      </c>
      <c r="IL147" s="219">
        <v>0.97</v>
      </c>
      <c r="IM147" s="219">
        <v>0</v>
      </c>
      <c r="IN147" s="219">
        <v>0</v>
      </c>
      <c r="IO147" s="219">
        <v>0</v>
      </c>
      <c r="IP147" s="219">
        <v>0</v>
      </c>
      <c r="IQ147" s="219">
        <v>0</v>
      </c>
      <c r="IR147" s="219">
        <v>13.55</v>
      </c>
      <c r="IS147" s="395">
        <v>12.37</v>
      </c>
      <c r="IT147" s="219">
        <v>5323.69</v>
      </c>
      <c r="IU147" s="219">
        <v>1901.03</v>
      </c>
      <c r="IV147" s="219">
        <v>869.49</v>
      </c>
      <c r="IW147" s="219">
        <v>390.2</v>
      </c>
      <c r="IX147" s="219">
        <v>101.77</v>
      </c>
      <c r="IY147" s="219">
        <v>26.1</v>
      </c>
      <c r="IZ147" s="219">
        <v>4.34</v>
      </c>
      <c r="JA147" s="219">
        <v>0</v>
      </c>
      <c r="JB147" s="219">
        <v>8628.99</v>
      </c>
      <c r="JC147" s="395">
        <v>26.7</v>
      </c>
      <c r="JD147" s="219">
        <v>9730.6</v>
      </c>
      <c r="JE147" s="219">
        <v>10318.6</v>
      </c>
      <c r="JF147" s="219">
        <v>9840.2000000000007</v>
      </c>
      <c r="JG147" s="219">
        <v>7963.9</v>
      </c>
      <c r="JH147" s="219">
        <v>5035.6000000000004</v>
      </c>
      <c r="JI147" s="219">
        <v>3101.2</v>
      </c>
      <c r="JJ147" s="219">
        <v>1520.1</v>
      </c>
      <c r="JK147" s="219">
        <v>175.2</v>
      </c>
      <c r="JL147" s="219">
        <v>47712.1</v>
      </c>
      <c r="JM147" s="457">
        <v>463.3</v>
      </c>
      <c r="JN147" s="397">
        <v>48175.4</v>
      </c>
      <c r="JP147" s="460"/>
      <c r="JQ147" s="460"/>
      <c r="JR147" s="460"/>
      <c r="JS147" s="460"/>
      <c r="JT147" s="460"/>
      <c r="JU147" s="460"/>
      <c r="JV147" s="460"/>
      <c r="JW147" s="460"/>
      <c r="JX147" s="460"/>
      <c r="JY147" s="460"/>
      <c r="KA147" s="460"/>
      <c r="KB147" s="460"/>
    </row>
    <row r="148" spans="1:288" x14ac:dyDescent="0.2">
      <c r="A148" s="215" t="s">
        <v>561</v>
      </c>
      <c r="B148" s="216" t="s">
        <v>293</v>
      </c>
      <c r="C148" s="217" t="s">
        <v>292</v>
      </c>
      <c r="D148" s="218" t="s">
        <v>315</v>
      </c>
      <c r="E148" s="158">
        <v>80967</v>
      </c>
      <c r="F148" s="158">
        <v>21839</v>
      </c>
      <c r="G148" s="158">
        <v>9800</v>
      </c>
      <c r="H148" s="158">
        <v>3864</v>
      </c>
      <c r="I148" s="158">
        <v>1151</v>
      </c>
      <c r="J148" s="158">
        <v>294</v>
      </c>
      <c r="K148" s="158">
        <v>63</v>
      </c>
      <c r="L148" s="158">
        <v>38</v>
      </c>
      <c r="M148" s="349">
        <v>118016</v>
      </c>
      <c r="N148" s="158">
        <v>2518</v>
      </c>
      <c r="O148" s="158">
        <v>572</v>
      </c>
      <c r="P148" s="158">
        <v>332</v>
      </c>
      <c r="Q148" s="158">
        <v>85</v>
      </c>
      <c r="R148" s="158">
        <v>27</v>
      </c>
      <c r="S148" s="158">
        <v>31</v>
      </c>
      <c r="T148" s="158">
        <v>5</v>
      </c>
      <c r="U148" s="158">
        <v>2</v>
      </c>
      <c r="V148" s="349">
        <v>3572</v>
      </c>
      <c r="W148" s="158">
        <v>0</v>
      </c>
      <c r="X148" s="158">
        <v>0</v>
      </c>
      <c r="Y148" s="158">
        <v>0</v>
      </c>
      <c r="Z148" s="158">
        <v>0</v>
      </c>
      <c r="AA148" s="158">
        <v>0</v>
      </c>
      <c r="AB148" s="158">
        <v>0</v>
      </c>
      <c r="AC148" s="158">
        <v>0</v>
      </c>
      <c r="AD148" s="158">
        <v>0</v>
      </c>
      <c r="AE148" s="349">
        <v>0</v>
      </c>
      <c r="AF148" s="158">
        <v>78449</v>
      </c>
      <c r="AG148" s="158">
        <v>21267</v>
      </c>
      <c r="AH148" s="158">
        <v>9468</v>
      </c>
      <c r="AI148" s="158">
        <v>3779</v>
      </c>
      <c r="AJ148" s="158">
        <v>1124</v>
      </c>
      <c r="AK148" s="158">
        <v>263</v>
      </c>
      <c r="AL148" s="158">
        <v>58</v>
      </c>
      <c r="AM148" s="158">
        <v>36</v>
      </c>
      <c r="AN148" s="349">
        <v>114444</v>
      </c>
      <c r="AO148" s="158">
        <v>150</v>
      </c>
      <c r="AP148" s="158">
        <v>97</v>
      </c>
      <c r="AQ148" s="158">
        <v>61</v>
      </c>
      <c r="AR148" s="158">
        <v>33</v>
      </c>
      <c r="AS148" s="158">
        <v>12</v>
      </c>
      <c r="AT148" s="158">
        <v>10</v>
      </c>
      <c r="AU148" s="158">
        <v>21</v>
      </c>
      <c r="AV148" s="158">
        <v>21</v>
      </c>
      <c r="AW148" s="349">
        <v>405</v>
      </c>
      <c r="AX148" s="158">
        <v>150</v>
      </c>
      <c r="AY148" s="158">
        <v>97</v>
      </c>
      <c r="AZ148" s="158">
        <v>61</v>
      </c>
      <c r="BA148" s="158">
        <v>33</v>
      </c>
      <c r="BB148" s="158">
        <v>12</v>
      </c>
      <c r="BC148" s="158">
        <v>10</v>
      </c>
      <c r="BD148" s="158">
        <v>21</v>
      </c>
      <c r="BE148" s="158">
        <v>21</v>
      </c>
      <c r="BF148" s="158">
        <v>0</v>
      </c>
      <c r="BG148" s="349">
        <v>405</v>
      </c>
      <c r="BH148" s="158">
        <v>150</v>
      </c>
      <c r="BI148" s="158">
        <v>78396</v>
      </c>
      <c r="BJ148" s="158">
        <v>21231</v>
      </c>
      <c r="BK148" s="158">
        <v>9440</v>
      </c>
      <c r="BL148" s="158">
        <v>3758</v>
      </c>
      <c r="BM148" s="158">
        <v>1122</v>
      </c>
      <c r="BN148" s="158">
        <v>274</v>
      </c>
      <c r="BO148" s="158">
        <v>58</v>
      </c>
      <c r="BP148" s="158">
        <v>15</v>
      </c>
      <c r="BQ148" s="349">
        <v>114444</v>
      </c>
      <c r="BR148" s="158">
        <v>31</v>
      </c>
      <c r="BS148" s="158">
        <v>35758</v>
      </c>
      <c r="BT148" s="158">
        <v>6492</v>
      </c>
      <c r="BU148" s="158">
        <v>2099</v>
      </c>
      <c r="BV148" s="158">
        <v>610</v>
      </c>
      <c r="BW148" s="158">
        <v>125</v>
      </c>
      <c r="BX148" s="158">
        <v>32</v>
      </c>
      <c r="BY148" s="158">
        <v>2</v>
      </c>
      <c r="BZ148" s="158">
        <v>0</v>
      </c>
      <c r="CA148" s="349">
        <v>45149</v>
      </c>
      <c r="CB148" s="158">
        <v>7</v>
      </c>
      <c r="CC148" s="158">
        <v>995</v>
      </c>
      <c r="CD148" s="158">
        <v>265</v>
      </c>
      <c r="CE148" s="158">
        <v>90</v>
      </c>
      <c r="CF148" s="158">
        <v>37</v>
      </c>
      <c r="CG148" s="158">
        <v>7</v>
      </c>
      <c r="CH148" s="158">
        <v>6</v>
      </c>
      <c r="CI148" s="158">
        <v>0</v>
      </c>
      <c r="CJ148" s="158">
        <v>0</v>
      </c>
      <c r="CK148" s="349">
        <v>1407</v>
      </c>
      <c r="CL148" s="158">
        <v>7</v>
      </c>
      <c r="CM148" s="158">
        <v>153</v>
      </c>
      <c r="CN148" s="158">
        <v>43</v>
      </c>
      <c r="CO148" s="158">
        <v>14</v>
      </c>
      <c r="CP148" s="158">
        <v>11</v>
      </c>
      <c r="CQ148" s="158">
        <v>16</v>
      </c>
      <c r="CR148" s="158">
        <v>22</v>
      </c>
      <c r="CS148" s="158">
        <v>27</v>
      </c>
      <c r="CT148" s="158">
        <v>12</v>
      </c>
      <c r="CU148" s="349">
        <v>305</v>
      </c>
      <c r="CV148" s="158">
        <v>141</v>
      </c>
      <c r="CW148" s="158">
        <v>38</v>
      </c>
      <c r="CX148" s="158">
        <v>18</v>
      </c>
      <c r="CY148" s="158">
        <v>9</v>
      </c>
      <c r="CZ148" s="158">
        <v>2</v>
      </c>
      <c r="DA148" s="158">
        <v>2</v>
      </c>
      <c r="DB148" s="158">
        <v>1</v>
      </c>
      <c r="DC148" s="158">
        <v>0</v>
      </c>
      <c r="DD148" s="349">
        <v>211</v>
      </c>
      <c r="DE148" s="158">
        <v>2453</v>
      </c>
      <c r="DF148" s="158">
        <v>429</v>
      </c>
      <c r="DG148" s="158">
        <v>158</v>
      </c>
      <c r="DH148" s="158">
        <v>47</v>
      </c>
      <c r="DI148" s="158">
        <v>19</v>
      </c>
      <c r="DJ148" s="158">
        <v>8</v>
      </c>
      <c r="DK148" s="158">
        <v>1</v>
      </c>
      <c r="DL148" s="158">
        <v>0</v>
      </c>
      <c r="DM148" s="349">
        <v>3115</v>
      </c>
      <c r="DN148" s="158">
        <v>353</v>
      </c>
      <c r="DO148" s="158">
        <v>65</v>
      </c>
      <c r="DP148" s="158">
        <v>19</v>
      </c>
      <c r="DQ148" s="158">
        <v>9</v>
      </c>
      <c r="DR148" s="158">
        <v>2</v>
      </c>
      <c r="DS148" s="158">
        <v>0</v>
      </c>
      <c r="DT148" s="158">
        <v>0</v>
      </c>
      <c r="DU148" s="158">
        <v>0</v>
      </c>
      <c r="DV148" s="349">
        <v>448</v>
      </c>
      <c r="DW148" s="158">
        <v>375</v>
      </c>
      <c r="DX148" s="158">
        <v>59</v>
      </c>
      <c r="DY148" s="158">
        <v>15</v>
      </c>
      <c r="DZ148" s="158">
        <v>11</v>
      </c>
      <c r="EA148" s="158">
        <v>5</v>
      </c>
      <c r="EB148" s="158">
        <v>4</v>
      </c>
      <c r="EC148" s="158">
        <v>1</v>
      </c>
      <c r="ED148" s="158">
        <v>1</v>
      </c>
      <c r="EE148" s="349">
        <v>471</v>
      </c>
      <c r="EF148" s="158">
        <v>3181</v>
      </c>
      <c r="EG148" s="158">
        <v>553</v>
      </c>
      <c r="EH148" s="158">
        <v>192</v>
      </c>
      <c r="EI148" s="158">
        <v>67</v>
      </c>
      <c r="EJ148" s="158">
        <v>26</v>
      </c>
      <c r="EK148" s="158">
        <v>12</v>
      </c>
      <c r="EL148" s="158">
        <v>2</v>
      </c>
      <c r="EM148" s="158">
        <v>1</v>
      </c>
      <c r="EN148" s="349">
        <v>4034</v>
      </c>
      <c r="EO148" s="158">
        <v>1384</v>
      </c>
      <c r="EP148" s="158">
        <v>260</v>
      </c>
      <c r="EQ148" s="158">
        <v>101</v>
      </c>
      <c r="ER148" s="158">
        <v>38</v>
      </c>
      <c r="ES148" s="158">
        <v>18</v>
      </c>
      <c r="ET148" s="158">
        <v>12</v>
      </c>
      <c r="EU148" s="158">
        <v>2</v>
      </c>
      <c r="EV148" s="158">
        <v>1</v>
      </c>
      <c r="EW148" s="349">
        <v>1816</v>
      </c>
      <c r="EX148" s="158">
        <v>8</v>
      </c>
      <c r="EY148" s="158">
        <v>4</v>
      </c>
      <c r="EZ148" s="158">
        <v>0</v>
      </c>
      <c r="FA148" s="158">
        <v>0</v>
      </c>
      <c r="FB148" s="158">
        <v>0</v>
      </c>
      <c r="FC148" s="158">
        <v>0</v>
      </c>
      <c r="FD148" s="158">
        <v>0</v>
      </c>
      <c r="FE148" s="158">
        <v>0</v>
      </c>
      <c r="FF148" s="349">
        <v>12</v>
      </c>
      <c r="FG148" s="158">
        <v>0</v>
      </c>
      <c r="FH148" s="158">
        <v>0</v>
      </c>
      <c r="FI148" s="158">
        <v>0</v>
      </c>
      <c r="FJ148" s="158">
        <v>0</v>
      </c>
      <c r="FK148" s="158">
        <v>0</v>
      </c>
      <c r="FL148" s="158">
        <v>0</v>
      </c>
      <c r="FM148" s="158">
        <v>0</v>
      </c>
      <c r="FN148" s="158">
        <v>0</v>
      </c>
      <c r="FO148" s="349">
        <v>0</v>
      </c>
      <c r="FP148" s="158">
        <v>1376</v>
      </c>
      <c r="FQ148" s="158">
        <v>256</v>
      </c>
      <c r="FR148" s="158">
        <v>101</v>
      </c>
      <c r="FS148" s="158">
        <v>38</v>
      </c>
      <c r="FT148" s="158">
        <v>18</v>
      </c>
      <c r="FU148" s="158">
        <v>12</v>
      </c>
      <c r="FV148" s="158">
        <v>2</v>
      </c>
      <c r="FW148" s="158">
        <v>1</v>
      </c>
      <c r="FX148" s="349">
        <v>1804</v>
      </c>
      <c r="FY148" s="158">
        <v>105</v>
      </c>
      <c r="FZ148" s="158">
        <v>40762</v>
      </c>
      <c r="GA148" s="158">
        <v>14305</v>
      </c>
      <c r="GB148" s="158">
        <v>7203</v>
      </c>
      <c r="GC148" s="158">
        <v>3080</v>
      </c>
      <c r="GD148" s="158">
        <v>967</v>
      </c>
      <c r="GE148" s="158">
        <v>210</v>
      </c>
      <c r="GF148" s="158">
        <v>28</v>
      </c>
      <c r="GG148" s="158">
        <v>2</v>
      </c>
      <c r="GH148" s="349">
        <v>66662</v>
      </c>
      <c r="GI148" s="158">
        <v>45</v>
      </c>
      <c r="GJ148" s="158">
        <v>37634</v>
      </c>
      <c r="GK148" s="158">
        <v>6926</v>
      </c>
      <c r="GL148" s="158">
        <v>2237</v>
      </c>
      <c r="GM148" s="158">
        <v>678</v>
      </c>
      <c r="GN148" s="158">
        <v>155</v>
      </c>
      <c r="GO148" s="158">
        <v>64</v>
      </c>
      <c r="GP148" s="158">
        <v>30</v>
      </c>
      <c r="GQ148" s="158">
        <v>13</v>
      </c>
      <c r="GR148" s="349">
        <v>47782</v>
      </c>
      <c r="GS148" s="158">
        <v>137</v>
      </c>
      <c r="GT148" s="158">
        <v>68965.75</v>
      </c>
      <c r="GU148" s="158">
        <v>19483.75</v>
      </c>
      <c r="GV148" s="158">
        <v>8874.25</v>
      </c>
      <c r="GW148" s="158">
        <v>3587.25</v>
      </c>
      <c r="GX148" s="158">
        <v>1081.5</v>
      </c>
      <c r="GY148" s="158">
        <v>255.5</v>
      </c>
      <c r="GZ148" s="158">
        <v>44.5</v>
      </c>
      <c r="HA148" s="158">
        <v>9.5</v>
      </c>
      <c r="HB148" s="349">
        <v>102439</v>
      </c>
      <c r="HC148" s="395">
        <v>0</v>
      </c>
      <c r="HD148" s="396">
        <v>0</v>
      </c>
      <c r="HE148" s="396">
        <v>0</v>
      </c>
      <c r="HF148" s="396">
        <v>0</v>
      </c>
      <c r="HG148" s="396">
        <v>0</v>
      </c>
      <c r="HH148" s="396">
        <v>0</v>
      </c>
      <c r="HI148" s="396">
        <v>0</v>
      </c>
      <c r="HJ148" s="396">
        <v>0</v>
      </c>
      <c r="HK148" s="396">
        <v>0</v>
      </c>
      <c r="HL148" s="397">
        <v>0</v>
      </c>
      <c r="HM148" s="219">
        <v>76.099999999999994</v>
      </c>
      <c r="HN148" s="219">
        <v>45977.2</v>
      </c>
      <c r="HO148" s="219">
        <v>15154</v>
      </c>
      <c r="HP148" s="219">
        <v>7888.2</v>
      </c>
      <c r="HQ148" s="219">
        <v>3587.3</v>
      </c>
      <c r="HR148" s="219">
        <v>1321.8</v>
      </c>
      <c r="HS148" s="219">
        <v>369.1</v>
      </c>
      <c r="HT148" s="219">
        <v>74.2</v>
      </c>
      <c r="HU148" s="219">
        <v>19</v>
      </c>
      <c r="HV148" s="219">
        <v>74466.899999999994</v>
      </c>
      <c r="HW148" s="457">
        <v>0</v>
      </c>
      <c r="HX148" s="219">
        <v>74466.899999999994</v>
      </c>
      <c r="HY148" s="395">
        <v>137</v>
      </c>
      <c r="HZ148" s="219">
        <v>68965.75</v>
      </c>
      <c r="IA148" s="219">
        <v>19483.75</v>
      </c>
      <c r="IB148" s="219">
        <v>8874.25</v>
      </c>
      <c r="IC148" s="219">
        <v>3587.25</v>
      </c>
      <c r="ID148" s="219">
        <v>1081.5</v>
      </c>
      <c r="IE148" s="219">
        <v>255.5</v>
      </c>
      <c r="IF148" s="219">
        <v>44.5</v>
      </c>
      <c r="IG148" s="219">
        <v>9.5</v>
      </c>
      <c r="IH148" s="219">
        <v>102439</v>
      </c>
      <c r="II148" s="395">
        <v>0</v>
      </c>
      <c r="IJ148" s="219">
        <v>0</v>
      </c>
      <c r="IK148" s="219">
        <v>0</v>
      </c>
      <c r="IL148" s="219">
        <v>0</v>
      </c>
      <c r="IM148" s="219">
        <v>0</v>
      </c>
      <c r="IN148" s="219">
        <v>0</v>
      </c>
      <c r="IO148" s="219">
        <v>0</v>
      </c>
      <c r="IP148" s="219">
        <v>0</v>
      </c>
      <c r="IQ148" s="219">
        <v>0</v>
      </c>
      <c r="IR148" s="219">
        <v>0</v>
      </c>
      <c r="IS148" s="395">
        <v>43.19</v>
      </c>
      <c r="IT148" s="219">
        <v>20836.5</v>
      </c>
      <c r="IU148" s="219">
        <v>2177.75</v>
      </c>
      <c r="IV148" s="219">
        <v>420.9</v>
      </c>
      <c r="IW148" s="219">
        <v>129.77000000000001</v>
      </c>
      <c r="IX148" s="219">
        <v>17.079999999999998</v>
      </c>
      <c r="IY148" s="219">
        <v>1.73</v>
      </c>
      <c r="IZ148" s="219">
        <v>0</v>
      </c>
      <c r="JA148" s="219">
        <v>0</v>
      </c>
      <c r="JB148" s="219">
        <v>23626.92</v>
      </c>
      <c r="JC148" s="395">
        <v>52.1</v>
      </c>
      <c r="JD148" s="219">
        <v>32086.2</v>
      </c>
      <c r="JE148" s="219">
        <v>13460.2</v>
      </c>
      <c r="JF148" s="219">
        <v>7514.1</v>
      </c>
      <c r="JG148" s="219">
        <v>3457.5</v>
      </c>
      <c r="JH148" s="219">
        <v>1301</v>
      </c>
      <c r="JI148" s="219">
        <v>366.6</v>
      </c>
      <c r="JJ148" s="219">
        <v>74.2</v>
      </c>
      <c r="JK148" s="219">
        <v>19</v>
      </c>
      <c r="JL148" s="219">
        <v>58330.9</v>
      </c>
      <c r="JM148" s="457">
        <v>0</v>
      </c>
      <c r="JN148" s="397">
        <v>58330.9</v>
      </c>
      <c r="JP148" s="460"/>
      <c r="JQ148" s="460"/>
      <c r="JR148" s="460"/>
      <c r="JS148" s="460"/>
      <c r="JT148" s="460"/>
      <c r="JU148" s="460"/>
      <c r="JV148" s="460"/>
      <c r="JW148" s="460"/>
      <c r="JX148" s="460"/>
      <c r="JY148" s="460"/>
      <c r="KA148" s="460"/>
      <c r="KB148" s="460"/>
    </row>
    <row r="149" spans="1:288" x14ac:dyDescent="0.2">
      <c r="A149" s="215" t="s">
        <v>563</v>
      </c>
      <c r="B149" s="216" t="s">
        <v>289</v>
      </c>
      <c r="C149" s="217" t="s">
        <v>109</v>
      </c>
      <c r="D149" s="218" t="s">
        <v>562</v>
      </c>
      <c r="E149" s="158">
        <v>553</v>
      </c>
      <c r="F149" s="158">
        <v>2952</v>
      </c>
      <c r="G149" s="158">
        <v>14642</v>
      </c>
      <c r="H149" s="158">
        <v>19891</v>
      </c>
      <c r="I149" s="158">
        <v>14470</v>
      </c>
      <c r="J149" s="158">
        <v>8077</v>
      </c>
      <c r="K149" s="158">
        <v>4011</v>
      </c>
      <c r="L149" s="158">
        <v>926</v>
      </c>
      <c r="M149" s="349">
        <v>65522</v>
      </c>
      <c r="N149" s="158">
        <v>126</v>
      </c>
      <c r="O149" s="158">
        <v>95</v>
      </c>
      <c r="P149" s="158">
        <v>450</v>
      </c>
      <c r="Q149" s="158">
        <v>719</v>
      </c>
      <c r="R149" s="158">
        <v>280</v>
      </c>
      <c r="S149" s="158">
        <v>128</v>
      </c>
      <c r="T149" s="158">
        <v>69</v>
      </c>
      <c r="U149" s="158">
        <v>16</v>
      </c>
      <c r="V149" s="349">
        <v>1883</v>
      </c>
      <c r="W149" s="158">
        <v>0</v>
      </c>
      <c r="X149" s="158">
        <v>0</v>
      </c>
      <c r="Y149" s="158">
        <v>0</v>
      </c>
      <c r="Z149" s="158">
        <v>0</v>
      </c>
      <c r="AA149" s="158">
        <v>0</v>
      </c>
      <c r="AB149" s="158">
        <v>0</v>
      </c>
      <c r="AC149" s="158">
        <v>0</v>
      </c>
      <c r="AD149" s="158">
        <v>0</v>
      </c>
      <c r="AE149" s="349">
        <v>0</v>
      </c>
      <c r="AF149" s="158">
        <v>427</v>
      </c>
      <c r="AG149" s="158">
        <v>2857</v>
      </c>
      <c r="AH149" s="158">
        <v>14192</v>
      </c>
      <c r="AI149" s="158">
        <v>19172</v>
      </c>
      <c r="AJ149" s="158">
        <v>14190</v>
      </c>
      <c r="AK149" s="158">
        <v>7949</v>
      </c>
      <c r="AL149" s="158">
        <v>3942</v>
      </c>
      <c r="AM149" s="158">
        <v>910</v>
      </c>
      <c r="AN149" s="349">
        <v>63639</v>
      </c>
      <c r="AO149" s="158">
        <v>0</v>
      </c>
      <c r="AP149" s="158">
        <v>1</v>
      </c>
      <c r="AQ149" s="158">
        <v>15</v>
      </c>
      <c r="AR149" s="158">
        <v>64</v>
      </c>
      <c r="AS149" s="158">
        <v>81</v>
      </c>
      <c r="AT149" s="158">
        <v>61</v>
      </c>
      <c r="AU149" s="158">
        <v>30</v>
      </c>
      <c r="AV149" s="158">
        <v>14</v>
      </c>
      <c r="AW149" s="349">
        <v>266</v>
      </c>
      <c r="AX149" s="158">
        <v>0</v>
      </c>
      <c r="AY149" s="158">
        <v>1</v>
      </c>
      <c r="AZ149" s="158">
        <v>15</v>
      </c>
      <c r="BA149" s="158">
        <v>64</v>
      </c>
      <c r="BB149" s="158">
        <v>81</v>
      </c>
      <c r="BC149" s="158">
        <v>61</v>
      </c>
      <c r="BD149" s="158">
        <v>30</v>
      </c>
      <c r="BE149" s="158">
        <v>14</v>
      </c>
      <c r="BF149" s="158">
        <v>0</v>
      </c>
      <c r="BG149" s="349">
        <v>266</v>
      </c>
      <c r="BH149" s="158">
        <v>0</v>
      </c>
      <c r="BI149" s="158">
        <v>428</v>
      </c>
      <c r="BJ149" s="158">
        <v>2871</v>
      </c>
      <c r="BK149" s="158">
        <v>14241</v>
      </c>
      <c r="BL149" s="158">
        <v>19189</v>
      </c>
      <c r="BM149" s="158">
        <v>14170</v>
      </c>
      <c r="BN149" s="158">
        <v>7918</v>
      </c>
      <c r="BO149" s="158">
        <v>3926</v>
      </c>
      <c r="BP149" s="158">
        <v>896</v>
      </c>
      <c r="BQ149" s="349">
        <v>63639</v>
      </c>
      <c r="BR149" s="158">
        <v>0</v>
      </c>
      <c r="BS149" s="158">
        <v>227</v>
      </c>
      <c r="BT149" s="158">
        <v>1552</v>
      </c>
      <c r="BU149" s="158">
        <v>5981</v>
      </c>
      <c r="BV149" s="158">
        <v>5039</v>
      </c>
      <c r="BW149" s="158">
        <v>2846</v>
      </c>
      <c r="BX149" s="158">
        <v>1257</v>
      </c>
      <c r="BY149" s="158">
        <v>445</v>
      </c>
      <c r="BZ149" s="158">
        <v>78</v>
      </c>
      <c r="CA149" s="349">
        <v>17425</v>
      </c>
      <c r="CB149" s="158">
        <v>0</v>
      </c>
      <c r="CC149" s="158">
        <v>2</v>
      </c>
      <c r="CD149" s="158">
        <v>32</v>
      </c>
      <c r="CE149" s="158">
        <v>199</v>
      </c>
      <c r="CF149" s="158">
        <v>209</v>
      </c>
      <c r="CG149" s="158">
        <v>126</v>
      </c>
      <c r="CH149" s="158">
        <v>53</v>
      </c>
      <c r="CI149" s="158">
        <v>28</v>
      </c>
      <c r="CJ149" s="158">
        <v>6</v>
      </c>
      <c r="CK149" s="349">
        <v>655</v>
      </c>
      <c r="CL149" s="158">
        <v>0</v>
      </c>
      <c r="CM149" s="158">
        <v>0</v>
      </c>
      <c r="CN149" s="158">
        <v>1</v>
      </c>
      <c r="CO149" s="158">
        <v>2</v>
      </c>
      <c r="CP149" s="158">
        <v>5</v>
      </c>
      <c r="CQ149" s="158">
        <v>9</v>
      </c>
      <c r="CR149" s="158">
        <v>7</v>
      </c>
      <c r="CS149" s="158">
        <v>22</v>
      </c>
      <c r="CT149" s="158">
        <v>18</v>
      </c>
      <c r="CU149" s="349">
        <v>64</v>
      </c>
      <c r="CV149" s="158">
        <v>51</v>
      </c>
      <c r="CW149" s="158">
        <v>65</v>
      </c>
      <c r="CX149" s="158">
        <v>238</v>
      </c>
      <c r="CY149" s="158">
        <v>200</v>
      </c>
      <c r="CZ149" s="158">
        <v>131</v>
      </c>
      <c r="DA149" s="158">
        <v>81</v>
      </c>
      <c r="DB149" s="158">
        <v>39</v>
      </c>
      <c r="DC149" s="158">
        <v>19</v>
      </c>
      <c r="DD149" s="349">
        <v>824</v>
      </c>
      <c r="DE149" s="158">
        <v>5</v>
      </c>
      <c r="DF149" s="158">
        <v>88</v>
      </c>
      <c r="DG149" s="158">
        <v>236</v>
      </c>
      <c r="DH149" s="158">
        <v>225</v>
      </c>
      <c r="DI149" s="158">
        <v>169</v>
      </c>
      <c r="DJ149" s="158">
        <v>78</v>
      </c>
      <c r="DK149" s="158">
        <v>64</v>
      </c>
      <c r="DL149" s="158">
        <v>39</v>
      </c>
      <c r="DM149" s="349">
        <v>904</v>
      </c>
      <c r="DN149" s="158">
        <v>0</v>
      </c>
      <c r="DO149" s="158">
        <v>7</v>
      </c>
      <c r="DP149" s="158">
        <v>32</v>
      </c>
      <c r="DQ149" s="158">
        <v>27</v>
      </c>
      <c r="DR149" s="158">
        <v>12</v>
      </c>
      <c r="DS149" s="158">
        <v>6</v>
      </c>
      <c r="DT149" s="158">
        <v>2</v>
      </c>
      <c r="DU149" s="158">
        <v>1</v>
      </c>
      <c r="DV149" s="349">
        <v>87</v>
      </c>
      <c r="DW149" s="158">
        <v>0</v>
      </c>
      <c r="DX149" s="158">
        <v>0</v>
      </c>
      <c r="DY149" s="158">
        <v>0</v>
      </c>
      <c r="DZ149" s="158">
        <v>0</v>
      </c>
      <c r="EA149" s="158">
        <v>0</v>
      </c>
      <c r="EB149" s="158">
        <v>0</v>
      </c>
      <c r="EC149" s="158">
        <v>0</v>
      </c>
      <c r="ED149" s="158">
        <v>0</v>
      </c>
      <c r="EE149" s="349">
        <v>0</v>
      </c>
      <c r="EF149" s="158">
        <v>5</v>
      </c>
      <c r="EG149" s="158">
        <v>95</v>
      </c>
      <c r="EH149" s="158">
        <v>268</v>
      </c>
      <c r="EI149" s="158">
        <v>252</v>
      </c>
      <c r="EJ149" s="158">
        <v>181</v>
      </c>
      <c r="EK149" s="158">
        <v>84</v>
      </c>
      <c r="EL149" s="158">
        <v>66</v>
      </c>
      <c r="EM149" s="158">
        <v>40</v>
      </c>
      <c r="EN149" s="349">
        <v>991</v>
      </c>
      <c r="EO149" s="158">
        <v>4</v>
      </c>
      <c r="EP149" s="158">
        <v>25</v>
      </c>
      <c r="EQ149" s="158">
        <v>79</v>
      </c>
      <c r="ER149" s="158">
        <v>55</v>
      </c>
      <c r="ES149" s="158">
        <v>49</v>
      </c>
      <c r="ET149" s="158">
        <v>21</v>
      </c>
      <c r="EU149" s="158">
        <v>21</v>
      </c>
      <c r="EV149" s="158">
        <v>13</v>
      </c>
      <c r="EW149" s="349">
        <v>267</v>
      </c>
      <c r="EX149" s="158">
        <v>0</v>
      </c>
      <c r="EY149" s="158">
        <v>0</v>
      </c>
      <c r="EZ149" s="158">
        <v>0</v>
      </c>
      <c r="FA149" s="158">
        <v>0</v>
      </c>
      <c r="FB149" s="158">
        <v>0</v>
      </c>
      <c r="FC149" s="158">
        <v>0</v>
      </c>
      <c r="FD149" s="158">
        <v>0</v>
      </c>
      <c r="FE149" s="158">
        <v>0</v>
      </c>
      <c r="FF149" s="349">
        <v>0</v>
      </c>
      <c r="FG149" s="158">
        <v>0</v>
      </c>
      <c r="FH149" s="158">
        <v>0</v>
      </c>
      <c r="FI149" s="158">
        <v>3</v>
      </c>
      <c r="FJ149" s="158">
        <v>11</v>
      </c>
      <c r="FK149" s="158">
        <v>19</v>
      </c>
      <c r="FL149" s="158">
        <v>12</v>
      </c>
      <c r="FM149" s="158">
        <v>11</v>
      </c>
      <c r="FN149" s="158">
        <v>9</v>
      </c>
      <c r="FO149" s="349">
        <v>65</v>
      </c>
      <c r="FP149" s="158">
        <v>4</v>
      </c>
      <c r="FQ149" s="158">
        <v>25</v>
      </c>
      <c r="FR149" s="158">
        <v>76</v>
      </c>
      <c r="FS149" s="158">
        <v>44</v>
      </c>
      <c r="FT149" s="158">
        <v>30</v>
      </c>
      <c r="FU149" s="158">
        <v>9</v>
      </c>
      <c r="FV149" s="158">
        <v>10</v>
      </c>
      <c r="FW149" s="158">
        <v>4</v>
      </c>
      <c r="FX149" s="349">
        <v>202</v>
      </c>
      <c r="FY149" s="158">
        <v>0</v>
      </c>
      <c r="FZ149" s="158">
        <v>199</v>
      </c>
      <c r="GA149" s="158">
        <v>1279</v>
      </c>
      <c r="GB149" s="158">
        <v>8027</v>
      </c>
      <c r="GC149" s="158">
        <v>13909</v>
      </c>
      <c r="GD149" s="158">
        <v>11177</v>
      </c>
      <c r="GE149" s="158">
        <v>6595</v>
      </c>
      <c r="GF149" s="158">
        <v>3429</v>
      </c>
      <c r="GG149" s="158">
        <v>793</v>
      </c>
      <c r="GH149" s="349">
        <v>45408</v>
      </c>
      <c r="GI149" s="158">
        <v>0</v>
      </c>
      <c r="GJ149" s="158">
        <v>229</v>
      </c>
      <c r="GK149" s="158">
        <v>1592</v>
      </c>
      <c r="GL149" s="158">
        <v>6214</v>
      </c>
      <c r="GM149" s="158">
        <v>5280</v>
      </c>
      <c r="GN149" s="158">
        <v>2993</v>
      </c>
      <c r="GO149" s="158">
        <v>1323</v>
      </c>
      <c r="GP149" s="158">
        <v>497</v>
      </c>
      <c r="GQ149" s="158">
        <v>103</v>
      </c>
      <c r="GR149" s="349">
        <v>18231</v>
      </c>
      <c r="GS149" s="158">
        <v>0</v>
      </c>
      <c r="GT149" s="158">
        <v>370.75</v>
      </c>
      <c r="GU149" s="158">
        <v>2467.5</v>
      </c>
      <c r="GV149" s="158">
        <v>12663</v>
      </c>
      <c r="GW149" s="158">
        <v>17847.5</v>
      </c>
      <c r="GX149" s="158">
        <v>13410.5</v>
      </c>
      <c r="GY149" s="158">
        <v>7581</v>
      </c>
      <c r="GZ149" s="158">
        <v>3794.75</v>
      </c>
      <c r="HA149" s="158">
        <v>865</v>
      </c>
      <c r="HB149" s="349">
        <v>59000</v>
      </c>
      <c r="HC149" s="395">
        <v>0</v>
      </c>
      <c r="HD149" s="396">
        <v>0</v>
      </c>
      <c r="HE149" s="396">
        <v>0</v>
      </c>
      <c r="HF149" s="396">
        <v>0</v>
      </c>
      <c r="HG149" s="396">
        <v>0</v>
      </c>
      <c r="HH149" s="396">
        <v>0</v>
      </c>
      <c r="HI149" s="396">
        <v>0</v>
      </c>
      <c r="HJ149" s="396">
        <v>0</v>
      </c>
      <c r="HK149" s="396">
        <v>0</v>
      </c>
      <c r="HL149" s="397">
        <v>0</v>
      </c>
      <c r="HM149" s="219">
        <v>0</v>
      </c>
      <c r="HN149" s="219">
        <v>247.2</v>
      </c>
      <c r="HO149" s="219">
        <v>1919.2</v>
      </c>
      <c r="HP149" s="219">
        <v>11256</v>
      </c>
      <c r="HQ149" s="219">
        <v>17847.5</v>
      </c>
      <c r="HR149" s="219">
        <v>16390.599999999999</v>
      </c>
      <c r="HS149" s="219">
        <v>10950.3</v>
      </c>
      <c r="HT149" s="219">
        <v>6324.6</v>
      </c>
      <c r="HU149" s="219">
        <v>1730</v>
      </c>
      <c r="HV149" s="219">
        <v>66665.399999999994</v>
      </c>
      <c r="HW149" s="457">
        <v>186.4</v>
      </c>
      <c r="HX149" s="219">
        <v>66851.8</v>
      </c>
      <c r="HY149" s="395">
        <v>0</v>
      </c>
      <c r="HZ149" s="219">
        <v>370.75</v>
      </c>
      <c r="IA149" s="219">
        <v>2467.5</v>
      </c>
      <c r="IB149" s="219">
        <v>12663</v>
      </c>
      <c r="IC149" s="219">
        <v>17847.5</v>
      </c>
      <c r="ID149" s="219">
        <v>13410.5</v>
      </c>
      <c r="IE149" s="219">
        <v>7581</v>
      </c>
      <c r="IF149" s="219">
        <v>3794.75</v>
      </c>
      <c r="IG149" s="219">
        <v>865</v>
      </c>
      <c r="IH149" s="219">
        <v>59000</v>
      </c>
      <c r="II149" s="395">
        <v>0</v>
      </c>
      <c r="IJ149" s="219">
        <v>0</v>
      </c>
      <c r="IK149" s="219">
        <v>0</v>
      </c>
      <c r="IL149" s="219">
        <v>0</v>
      </c>
      <c r="IM149" s="219">
        <v>0</v>
      </c>
      <c r="IN149" s="219">
        <v>0</v>
      </c>
      <c r="IO149" s="219">
        <v>0</v>
      </c>
      <c r="IP149" s="219">
        <v>0</v>
      </c>
      <c r="IQ149" s="219">
        <v>0</v>
      </c>
      <c r="IR149" s="219">
        <v>0</v>
      </c>
      <c r="IS149" s="395">
        <v>0</v>
      </c>
      <c r="IT149" s="219">
        <v>40.590000000000003</v>
      </c>
      <c r="IU149" s="219">
        <v>745.39</v>
      </c>
      <c r="IV149" s="219">
        <v>2639.99</v>
      </c>
      <c r="IW149" s="219">
        <v>2076.56</v>
      </c>
      <c r="IX149" s="219">
        <v>826.79</v>
      </c>
      <c r="IY149" s="219">
        <v>275.52999999999997</v>
      </c>
      <c r="IZ149" s="219">
        <v>47.58</v>
      </c>
      <c r="JA149" s="219">
        <v>3.72</v>
      </c>
      <c r="JB149" s="219">
        <v>6656.15</v>
      </c>
      <c r="JC149" s="395">
        <v>0</v>
      </c>
      <c r="JD149" s="219">
        <v>220.1</v>
      </c>
      <c r="JE149" s="219">
        <v>1339.4</v>
      </c>
      <c r="JF149" s="219">
        <v>8909.2999999999993</v>
      </c>
      <c r="JG149" s="219">
        <v>15770.9</v>
      </c>
      <c r="JH149" s="219">
        <v>15380.1</v>
      </c>
      <c r="JI149" s="219">
        <v>10552.3</v>
      </c>
      <c r="JJ149" s="219">
        <v>6245.3</v>
      </c>
      <c r="JK149" s="219">
        <v>1722.6</v>
      </c>
      <c r="JL149" s="219">
        <v>60140</v>
      </c>
      <c r="JM149" s="457">
        <v>186.4</v>
      </c>
      <c r="JN149" s="397">
        <v>60326.400000000001</v>
      </c>
      <c r="JP149" s="460"/>
      <c r="JQ149" s="460"/>
      <c r="JR149" s="460"/>
      <c r="JS149" s="460"/>
      <c r="JT149" s="460"/>
      <c r="JU149" s="460"/>
      <c r="JV149" s="460"/>
      <c r="JW149" s="460"/>
      <c r="JX149" s="460"/>
      <c r="JY149" s="460"/>
      <c r="KA149" s="460"/>
      <c r="KB149" s="460"/>
    </row>
    <row r="150" spans="1:288" x14ac:dyDescent="0.2">
      <c r="A150" s="215" t="s">
        <v>565</v>
      </c>
      <c r="B150" s="216" t="s">
        <v>291</v>
      </c>
      <c r="C150" s="217" t="s">
        <v>292</v>
      </c>
      <c r="D150" s="218" t="s">
        <v>564</v>
      </c>
      <c r="E150" s="158">
        <v>82885</v>
      </c>
      <c r="F150" s="158">
        <v>34033</v>
      </c>
      <c r="G150" s="158">
        <v>31101</v>
      </c>
      <c r="H150" s="158">
        <v>16260</v>
      </c>
      <c r="I150" s="158">
        <v>10966</v>
      </c>
      <c r="J150" s="158">
        <v>4890</v>
      </c>
      <c r="K150" s="158">
        <v>2019</v>
      </c>
      <c r="L150" s="158">
        <v>143</v>
      </c>
      <c r="M150" s="349">
        <v>182297</v>
      </c>
      <c r="N150" s="158">
        <v>2296</v>
      </c>
      <c r="O150" s="158">
        <v>720</v>
      </c>
      <c r="P150" s="158">
        <v>635</v>
      </c>
      <c r="Q150" s="158">
        <v>329</v>
      </c>
      <c r="R150" s="158">
        <v>82</v>
      </c>
      <c r="S150" s="158">
        <v>25</v>
      </c>
      <c r="T150" s="158">
        <v>23</v>
      </c>
      <c r="U150" s="158">
        <v>2</v>
      </c>
      <c r="V150" s="349">
        <v>4112</v>
      </c>
      <c r="W150" s="158">
        <v>2</v>
      </c>
      <c r="X150" s="158">
        <v>0</v>
      </c>
      <c r="Y150" s="158">
        <v>0</v>
      </c>
      <c r="Z150" s="158">
        <v>0</v>
      </c>
      <c r="AA150" s="158">
        <v>0</v>
      </c>
      <c r="AB150" s="158">
        <v>0</v>
      </c>
      <c r="AC150" s="158">
        <v>0</v>
      </c>
      <c r="AD150" s="158">
        <v>0</v>
      </c>
      <c r="AE150" s="349">
        <v>2</v>
      </c>
      <c r="AF150" s="158">
        <v>80587</v>
      </c>
      <c r="AG150" s="158">
        <v>33313</v>
      </c>
      <c r="AH150" s="158">
        <v>30466</v>
      </c>
      <c r="AI150" s="158">
        <v>15931</v>
      </c>
      <c r="AJ150" s="158">
        <v>10884</v>
      </c>
      <c r="AK150" s="158">
        <v>4865</v>
      </c>
      <c r="AL150" s="158">
        <v>1996</v>
      </c>
      <c r="AM150" s="158">
        <v>141</v>
      </c>
      <c r="AN150" s="349">
        <v>178183</v>
      </c>
      <c r="AO150" s="158">
        <v>105</v>
      </c>
      <c r="AP150" s="158">
        <v>139</v>
      </c>
      <c r="AQ150" s="158">
        <v>168</v>
      </c>
      <c r="AR150" s="158">
        <v>100</v>
      </c>
      <c r="AS150" s="158">
        <v>94</v>
      </c>
      <c r="AT150" s="158">
        <v>54</v>
      </c>
      <c r="AU150" s="158">
        <v>53</v>
      </c>
      <c r="AV150" s="158">
        <v>37</v>
      </c>
      <c r="AW150" s="349">
        <v>750</v>
      </c>
      <c r="AX150" s="158">
        <v>105</v>
      </c>
      <c r="AY150" s="158">
        <v>139</v>
      </c>
      <c r="AZ150" s="158">
        <v>168</v>
      </c>
      <c r="BA150" s="158">
        <v>100</v>
      </c>
      <c r="BB150" s="158">
        <v>94</v>
      </c>
      <c r="BC150" s="158">
        <v>54</v>
      </c>
      <c r="BD150" s="158">
        <v>53</v>
      </c>
      <c r="BE150" s="158">
        <v>37</v>
      </c>
      <c r="BF150" s="158">
        <v>0</v>
      </c>
      <c r="BG150" s="349">
        <v>750</v>
      </c>
      <c r="BH150" s="158">
        <v>105</v>
      </c>
      <c r="BI150" s="158">
        <v>80621</v>
      </c>
      <c r="BJ150" s="158">
        <v>33342</v>
      </c>
      <c r="BK150" s="158">
        <v>30398</v>
      </c>
      <c r="BL150" s="158">
        <v>15925</v>
      </c>
      <c r="BM150" s="158">
        <v>10844</v>
      </c>
      <c r="BN150" s="158">
        <v>4864</v>
      </c>
      <c r="BO150" s="158">
        <v>1980</v>
      </c>
      <c r="BP150" s="158">
        <v>104</v>
      </c>
      <c r="BQ150" s="349">
        <v>178183</v>
      </c>
      <c r="BR150" s="158">
        <v>25</v>
      </c>
      <c r="BS150" s="158">
        <v>39549</v>
      </c>
      <c r="BT150" s="158">
        <v>11347</v>
      </c>
      <c r="BU150" s="158">
        <v>7945</v>
      </c>
      <c r="BV150" s="158">
        <v>3327</v>
      </c>
      <c r="BW150" s="158">
        <v>1696</v>
      </c>
      <c r="BX150" s="158">
        <v>692</v>
      </c>
      <c r="BY150" s="158">
        <v>220</v>
      </c>
      <c r="BZ150" s="158">
        <v>10</v>
      </c>
      <c r="CA150" s="349">
        <v>64811</v>
      </c>
      <c r="CB150" s="158">
        <v>1</v>
      </c>
      <c r="CC150" s="158">
        <v>756</v>
      </c>
      <c r="CD150" s="158">
        <v>317</v>
      </c>
      <c r="CE150" s="158">
        <v>263</v>
      </c>
      <c r="CF150" s="158">
        <v>129</v>
      </c>
      <c r="CG150" s="158">
        <v>85</v>
      </c>
      <c r="CH150" s="158">
        <v>30</v>
      </c>
      <c r="CI150" s="158">
        <v>9</v>
      </c>
      <c r="CJ150" s="158">
        <v>0</v>
      </c>
      <c r="CK150" s="349">
        <v>1590</v>
      </c>
      <c r="CL150" s="158">
        <v>4</v>
      </c>
      <c r="CM150" s="158">
        <v>54</v>
      </c>
      <c r="CN150" s="158">
        <v>23</v>
      </c>
      <c r="CO150" s="158">
        <v>19</v>
      </c>
      <c r="CP150" s="158">
        <v>24</v>
      </c>
      <c r="CQ150" s="158">
        <v>20</v>
      </c>
      <c r="CR150" s="158">
        <v>43</v>
      </c>
      <c r="CS150" s="158">
        <v>49</v>
      </c>
      <c r="CT150" s="158">
        <v>15</v>
      </c>
      <c r="CU150" s="349">
        <v>251</v>
      </c>
      <c r="CV150" s="158">
        <v>428</v>
      </c>
      <c r="CW150" s="158">
        <v>196</v>
      </c>
      <c r="CX150" s="158">
        <v>111</v>
      </c>
      <c r="CY150" s="158">
        <v>50</v>
      </c>
      <c r="CZ150" s="158">
        <v>33</v>
      </c>
      <c r="DA150" s="158">
        <v>15</v>
      </c>
      <c r="DB150" s="158">
        <v>4</v>
      </c>
      <c r="DC150" s="158">
        <v>1</v>
      </c>
      <c r="DD150" s="349">
        <v>838</v>
      </c>
      <c r="DE150" s="158">
        <v>2697</v>
      </c>
      <c r="DF150" s="158">
        <v>867</v>
      </c>
      <c r="DG150" s="158">
        <v>555</v>
      </c>
      <c r="DH150" s="158">
        <v>227</v>
      </c>
      <c r="DI150" s="158">
        <v>143</v>
      </c>
      <c r="DJ150" s="158">
        <v>78</v>
      </c>
      <c r="DK150" s="158">
        <v>30</v>
      </c>
      <c r="DL150" s="158">
        <v>2</v>
      </c>
      <c r="DM150" s="349">
        <v>4599</v>
      </c>
      <c r="DN150" s="158">
        <v>0</v>
      </c>
      <c r="DO150" s="158">
        <v>0</v>
      </c>
      <c r="DP150" s="158">
        <v>0</v>
      </c>
      <c r="DQ150" s="158">
        <v>0</v>
      </c>
      <c r="DR150" s="158">
        <v>0</v>
      </c>
      <c r="DS150" s="158">
        <v>0</v>
      </c>
      <c r="DT150" s="158">
        <v>0</v>
      </c>
      <c r="DU150" s="158">
        <v>0</v>
      </c>
      <c r="DV150" s="349">
        <v>0</v>
      </c>
      <c r="DW150" s="158">
        <v>351</v>
      </c>
      <c r="DX150" s="158">
        <v>92</v>
      </c>
      <c r="DY150" s="158">
        <v>47</v>
      </c>
      <c r="DZ150" s="158">
        <v>21</v>
      </c>
      <c r="EA150" s="158">
        <v>18</v>
      </c>
      <c r="EB150" s="158">
        <v>3</v>
      </c>
      <c r="EC150" s="158">
        <v>4</v>
      </c>
      <c r="ED150" s="158">
        <v>1</v>
      </c>
      <c r="EE150" s="349">
        <v>537</v>
      </c>
      <c r="EF150" s="158">
        <v>3048</v>
      </c>
      <c r="EG150" s="158">
        <v>959</v>
      </c>
      <c r="EH150" s="158">
        <v>602</v>
      </c>
      <c r="EI150" s="158">
        <v>248</v>
      </c>
      <c r="EJ150" s="158">
        <v>161</v>
      </c>
      <c r="EK150" s="158">
        <v>81</v>
      </c>
      <c r="EL150" s="158">
        <v>34</v>
      </c>
      <c r="EM150" s="158">
        <v>3</v>
      </c>
      <c r="EN150" s="349">
        <v>5136</v>
      </c>
      <c r="EO150" s="158">
        <v>1420</v>
      </c>
      <c r="EP150" s="158">
        <v>493</v>
      </c>
      <c r="EQ150" s="158">
        <v>298</v>
      </c>
      <c r="ER150" s="158">
        <v>136</v>
      </c>
      <c r="ES150" s="158">
        <v>93</v>
      </c>
      <c r="ET150" s="158">
        <v>44</v>
      </c>
      <c r="EU150" s="158">
        <v>20</v>
      </c>
      <c r="EV150" s="158">
        <v>3</v>
      </c>
      <c r="EW150" s="349">
        <v>2507</v>
      </c>
      <c r="EX150" s="158">
        <v>0</v>
      </c>
      <c r="EY150" s="158">
        <v>0</v>
      </c>
      <c r="EZ150" s="158">
        <v>0</v>
      </c>
      <c r="FA150" s="158">
        <v>0</v>
      </c>
      <c r="FB150" s="158">
        <v>0</v>
      </c>
      <c r="FC150" s="158">
        <v>0</v>
      </c>
      <c r="FD150" s="158">
        <v>0</v>
      </c>
      <c r="FE150" s="158">
        <v>0</v>
      </c>
      <c r="FF150" s="349">
        <v>0</v>
      </c>
      <c r="FG150" s="158">
        <v>0</v>
      </c>
      <c r="FH150" s="158">
        <v>0</v>
      </c>
      <c r="FI150" s="158">
        <v>0</v>
      </c>
      <c r="FJ150" s="158">
        <v>0</v>
      </c>
      <c r="FK150" s="158">
        <v>0</v>
      </c>
      <c r="FL150" s="158">
        <v>0</v>
      </c>
      <c r="FM150" s="158">
        <v>0</v>
      </c>
      <c r="FN150" s="158">
        <v>0</v>
      </c>
      <c r="FO150" s="349">
        <v>0</v>
      </c>
      <c r="FP150" s="158">
        <v>1420</v>
      </c>
      <c r="FQ150" s="158">
        <v>493</v>
      </c>
      <c r="FR150" s="158">
        <v>298</v>
      </c>
      <c r="FS150" s="158">
        <v>136</v>
      </c>
      <c r="FT150" s="158">
        <v>93</v>
      </c>
      <c r="FU150" s="158">
        <v>44</v>
      </c>
      <c r="FV150" s="158">
        <v>20</v>
      </c>
      <c r="FW150" s="158">
        <v>3</v>
      </c>
      <c r="FX150" s="349">
        <v>2507</v>
      </c>
      <c r="FY150" s="158">
        <v>75</v>
      </c>
      <c r="FZ150" s="158">
        <v>39911</v>
      </c>
      <c r="GA150" s="158">
        <v>21563</v>
      </c>
      <c r="GB150" s="158">
        <v>22124</v>
      </c>
      <c r="GC150" s="158">
        <v>12424</v>
      </c>
      <c r="GD150" s="158">
        <v>9025</v>
      </c>
      <c r="GE150" s="158">
        <v>4096</v>
      </c>
      <c r="GF150" s="158">
        <v>1698</v>
      </c>
      <c r="GG150" s="158">
        <v>78</v>
      </c>
      <c r="GH150" s="349">
        <v>110994</v>
      </c>
      <c r="GI150" s="158">
        <v>30</v>
      </c>
      <c r="GJ150" s="158">
        <v>40710</v>
      </c>
      <c r="GK150" s="158">
        <v>11779</v>
      </c>
      <c r="GL150" s="158">
        <v>8274</v>
      </c>
      <c r="GM150" s="158">
        <v>3501</v>
      </c>
      <c r="GN150" s="158">
        <v>1819</v>
      </c>
      <c r="GO150" s="158">
        <v>768</v>
      </c>
      <c r="GP150" s="158">
        <v>282</v>
      </c>
      <c r="GQ150" s="158">
        <v>26</v>
      </c>
      <c r="GR150" s="349">
        <v>67189</v>
      </c>
      <c r="GS150" s="158">
        <v>96.5</v>
      </c>
      <c r="GT150" s="158">
        <v>70693.25</v>
      </c>
      <c r="GU150" s="158">
        <v>30460.5</v>
      </c>
      <c r="GV150" s="158">
        <v>28360</v>
      </c>
      <c r="GW150" s="158">
        <v>15059.5</v>
      </c>
      <c r="GX150" s="158">
        <v>10397.75</v>
      </c>
      <c r="GY150" s="158">
        <v>4663.5</v>
      </c>
      <c r="GZ150" s="158">
        <v>1900.25</v>
      </c>
      <c r="HA150" s="158">
        <v>94.5</v>
      </c>
      <c r="HB150" s="349">
        <v>161725.75</v>
      </c>
      <c r="HC150" s="395">
        <v>0</v>
      </c>
      <c r="HD150" s="396">
        <v>0.34</v>
      </c>
      <c r="HE150" s="396">
        <v>0</v>
      </c>
      <c r="HF150" s="396">
        <v>0</v>
      </c>
      <c r="HG150" s="396">
        <v>0</v>
      </c>
      <c r="HH150" s="396">
        <v>0</v>
      </c>
      <c r="HI150" s="396">
        <v>0</v>
      </c>
      <c r="HJ150" s="396">
        <v>0</v>
      </c>
      <c r="HK150" s="396">
        <v>0</v>
      </c>
      <c r="HL150" s="397">
        <v>0.34</v>
      </c>
      <c r="HM150" s="219">
        <v>53.6</v>
      </c>
      <c r="HN150" s="219">
        <v>47128.6</v>
      </c>
      <c r="HO150" s="219">
        <v>23691.5</v>
      </c>
      <c r="HP150" s="219">
        <v>25208.9</v>
      </c>
      <c r="HQ150" s="219">
        <v>15059.5</v>
      </c>
      <c r="HR150" s="219">
        <v>12708.4</v>
      </c>
      <c r="HS150" s="219">
        <v>6736.2</v>
      </c>
      <c r="HT150" s="219">
        <v>3167.1</v>
      </c>
      <c r="HU150" s="219">
        <v>189</v>
      </c>
      <c r="HV150" s="219">
        <v>133942.79999999999</v>
      </c>
      <c r="HW150" s="457">
        <v>0</v>
      </c>
      <c r="HX150" s="219">
        <v>133942.79999999999</v>
      </c>
      <c r="HY150" s="395">
        <v>96.5</v>
      </c>
      <c r="HZ150" s="219">
        <v>70693.25</v>
      </c>
      <c r="IA150" s="219">
        <v>30460.5</v>
      </c>
      <c r="IB150" s="219">
        <v>28360</v>
      </c>
      <c r="IC150" s="219">
        <v>15059.5</v>
      </c>
      <c r="ID150" s="219">
        <v>10397.75</v>
      </c>
      <c r="IE150" s="219">
        <v>4663.5</v>
      </c>
      <c r="IF150" s="219">
        <v>1900.25</v>
      </c>
      <c r="IG150" s="219">
        <v>94.5</v>
      </c>
      <c r="IH150" s="219">
        <v>161725.75</v>
      </c>
      <c r="II150" s="395">
        <v>0</v>
      </c>
      <c r="IJ150" s="219">
        <v>0.34</v>
      </c>
      <c r="IK150" s="219">
        <v>0</v>
      </c>
      <c r="IL150" s="219">
        <v>0</v>
      </c>
      <c r="IM150" s="219">
        <v>0</v>
      </c>
      <c r="IN150" s="219">
        <v>0</v>
      </c>
      <c r="IO150" s="219">
        <v>0</v>
      </c>
      <c r="IP150" s="219">
        <v>0</v>
      </c>
      <c r="IQ150" s="219">
        <v>0</v>
      </c>
      <c r="IR150" s="219">
        <v>0.34</v>
      </c>
      <c r="IS150" s="395">
        <v>22.44</v>
      </c>
      <c r="IT150" s="219">
        <v>19715.11</v>
      </c>
      <c r="IU150" s="219">
        <v>3765.47</v>
      </c>
      <c r="IV150" s="219">
        <v>2029.33</v>
      </c>
      <c r="IW150" s="219">
        <v>608.58000000000004</v>
      </c>
      <c r="IX150" s="219">
        <v>243.7</v>
      </c>
      <c r="IY150" s="219">
        <v>53.88</v>
      </c>
      <c r="IZ150" s="219">
        <v>26.64</v>
      </c>
      <c r="JA150" s="219">
        <v>0.84</v>
      </c>
      <c r="JB150" s="219">
        <v>26465.99</v>
      </c>
      <c r="JC150" s="395">
        <v>41.1</v>
      </c>
      <c r="JD150" s="219">
        <v>33985.199999999997</v>
      </c>
      <c r="JE150" s="219">
        <v>20762.8</v>
      </c>
      <c r="JF150" s="219">
        <v>23405</v>
      </c>
      <c r="JG150" s="219">
        <v>14450.9</v>
      </c>
      <c r="JH150" s="219">
        <v>12410.5</v>
      </c>
      <c r="JI150" s="219">
        <v>6658.3</v>
      </c>
      <c r="JJ150" s="219">
        <v>3122.7</v>
      </c>
      <c r="JK150" s="219">
        <v>187.3</v>
      </c>
      <c r="JL150" s="219">
        <v>115023.8</v>
      </c>
      <c r="JM150" s="457">
        <v>0</v>
      </c>
      <c r="JN150" s="397">
        <v>115023.8</v>
      </c>
      <c r="JP150" s="460"/>
      <c r="JQ150" s="460"/>
      <c r="JR150" s="460"/>
      <c r="JS150" s="460"/>
      <c r="JT150" s="460"/>
      <c r="JU150" s="460"/>
      <c r="JV150" s="460"/>
      <c r="JW150" s="460"/>
      <c r="JX150" s="460"/>
      <c r="JY150" s="460"/>
      <c r="KA150" s="460"/>
      <c r="KB150" s="460"/>
    </row>
    <row r="151" spans="1:288" x14ac:dyDescent="0.2">
      <c r="A151" s="215" t="s">
        <v>567</v>
      </c>
      <c r="B151" s="216" t="s">
        <v>291</v>
      </c>
      <c r="C151" s="217" t="s">
        <v>287</v>
      </c>
      <c r="D151" s="218" t="s">
        <v>566</v>
      </c>
      <c r="E151" s="158">
        <v>37207</v>
      </c>
      <c r="F151" s="158">
        <v>13421</v>
      </c>
      <c r="G151" s="158">
        <v>8922</v>
      </c>
      <c r="H151" s="158">
        <v>3914</v>
      </c>
      <c r="I151" s="158">
        <v>1554</v>
      </c>
      <c r="J151" s="158">
        <v>265</v>
      </c>
      <c r="K151" s="158">
        <v>129</v>
      </c>
      <c r="L151" s="158">
        <v>17</v>
      </c>
      <c r="M151" s="349">
        <v>65429</v>
      </c>
      <c r="N151" s="158">
        <v>869</v>
      </c>
      <c r="O151" s="158">
        <v>185</v>
      </c>
      <c r="P151" s="158">
        <v>124</v>
      </c>
      <c r="Q151" s="158">
        <v>45</v>
      </c>
      <c r="R151" s="158">
        <v>9</v>
      </c>
      <c r="S151" s="158">
        <v>6</v>
      </c>
      <c r="T151" s="158">
        <v>2</v>
      </c>
      <c r="U151" s="158">
        <v>0</v>
      </c>
      <c r="V151" s="349">
        <v>1240</v>
      </c>
      <c r="W151" s="158">
        <v>1</v>
      </c>
      <c r="X151" s="158">
        <v>0</v>
      </c>
      <c r="Y151" s="158">
        <v>0</v>
      </c>
      <c r="Z151" s="158">
        <v>0</v>
      </c>
      <c r="AA151" s="158">
        <v>0</v>
      </c>
      <c r="AB151" s="158">
        <v>0</v>
      </c>
      <c r="AC151" s="158">
        <v>0</v>
      </c>
      <c r="AD151" s="158">
        <v>0</v>
      </c>
      <c r="AE151" s="349">
        <v>1</v>
      </c>
      <c r="AF151" s="158">
        <v>36337</v>
      </c>
      <c r="AG151" s="158">
        <v>13236</v>
      </c>
      <c r="AH151" s="158">
        <v>8798</v>
      </c>
      <c r="AI151" s="158">
        <v>3869</v>
      </c>
      <c r="AJ151" s="158">
        <v>1545</v>
      </c>
      <c r="AK151" s="158">
        <v>259</v>
      </c>
      <c r="AL151" s="158">
        <v>127</v>
      </c>
      <c r="AM151" s="158">
        <v>17</v>
      </c>
      <c r="AN151" s="349">
        <v>64188</v>
      </c>
      <c r="AO151" s="158">
        <v>55</v>
      </c>
      <c r="AP151" s="158">
        <v>59</v>
      </c>
      <c r="AQ151" s="158">
        <v>68</v>
      </c>
      <c r="AR151" s="158">
        <v>35</v>
      </c>
      <c r="AS151" s="158">
        <v>18</v>
      </c>
      <c r="AT151" s="158">
        <v>5</v>
      </c>
      <c r="AU151" s="158">
        <v>7</v>
      </c>
      <c r="AV151" s="158">
        <v>12</v>
      </c>
      <c r="AW151" s="349">
        <v>259</v>
      </c>
      <c r="AX151" s="158">
        <v>55</v>
      </c>
      <c r="AY151" s="158">
        <v>59</v>
      </c>
      <c r="AZ151" s="158">
        <v>68</v>
      </c>
      <c r="BA151" s="158">
        <v>35</v>
      </c>
      <c r="BB151" s="158">
        <v>18</v>
      </c>
      <c r="BC151" s="158">
        <v>5</v>
      </c>
      <c r="BD151" s="158">
        <v>7</v>
      </c>
      <c r="BE151" s="158">
        <v>12</v>
      </c>
      <c r="BF151" s="158">
        <v>0</v>
      </c>
      <c r="BG151" s="349">
        <v>259</v>
      </c>
      <c r="BH151" s="158">
        <v>55</v>
      </c>
      <c r="BI151" s="158">
        <v>36341</v>
      </c>
      <c r="BJ151" s="158">
        <v>13245</v>
      </c>
      <c r="BK151" s="158">
        <v>8765</v>
      </c>
      <c r="BL151" s="158">
        <v>3852</v>
      </c>
      <c r="BM151" s="158">
        <v>1532</v>
      </c>
      <c r="BN151" s="158">
        <v>261</v>
      </c>
      <c r="BO151" s="158">
        <v>132</v>
      </c>
      <c r="BP151" s="158">
        <v>5</v>
      </c>
      <c r="BQ151" s="349">
        <v>64188</v>
      </c>
      <c r="BR151" s="158">
        <v>10</v>
      </c>
      <c r="BS151" s="158">
        <v>16612</v>
      </c>
      <c r="BT151" s="158">
        <v>4276</v>
      </c>
      <c r="BU151" s="158">
        <v>2242</v>
      </c>
      <c r="BV151" s="158">
        <v>718</v>
      </c>
      <c r="BW151" s="158">
        <v>248</v>
      </c>
      <c r="BX151" s="158">
        <v>30</v>
      </c>
      <c r="BY151" s="158">
        <v>23</v>
      </c>
      <c r="BZ151" s="158">
        <v>0</v>
      </c>
      <c r="CA151" s="349">
        <v>24159</v>
      </c>
      <c r="CB151" s="158">
        <v>5</v>
      </c>
      <c r="CC151" s="158">
        <v>430</v>
      </c>
      <c r="CD151" s="158">
        <v>158</v>
      </c>
      <c r="CE151" s="158">
        <v>92</v>
      </c>
      <c r="CF151" s="158">
        <v>36</v>
      </c>
      <c r="CG151" s="158">
        <v>18</v>
      </c>
      <c r="CH151" s="158">
        <v>1</v>
      </c>
      <c r="CI151" s="158">
        <v>0</v>
      </c>
      <c r="CJ151" s="158">
        <v>0</v>
      </c>
      <c r="CK151" s="349">
        <v>740</v>
      </c>
      <c r="CL151" s="158">
        <v>1</v>
      </c>
      <c r="CM151" s="158">
        <v>15</v>
      </c>
      <c r="CN151" s="158">
        <v>20</v>
      </c>
      <c r="CO151" s="158">
        <v>35</v>
      </c>
      <c r="CP151" s="158">
        <v>9</v>
      </c>
      <c r="CQ151" s="158">
        <v>10</v>
      </c>
      <c r="CR151" s="158">
        <v>12</v>
      </c>
      <c r="CS151" s="158">
        <v>14</v>
      </c>
      <c r="CT151" s="158">
        <v>2</v>
      </c>
      <c r="CU151" s="349">
        <v>118</v>
      </c>
      <c r="CV151" s="158">
        <v>24</v>
      </c>
      <c r="CW151" s="158">
        <v>11</v>
      </c>
      <c r="CX151" s="158">
        <v>9</v>
      </c>
      <c r="CY151" s="158">
        <v>7</v>
      </c>
      <c r="CZ151" s="158">
        <v>2</v>
      </c>
      <c r="DA151" s="158">
        <v>0</v>
      </c>
      <c r="DB151" s="158">
        <v>0</v>
      </c>
      <c r="DC151" s="158">
        <v>0</v>
      </c>
      <c r="DD151" s="349">
        <v>53</v>
      </c>
      <c r="DE151" s="158">
        <v>735</v>
      </c>
      <c r="DF151" s="158">
        <v>184</v>
      </c>
      <c r="DG151" s="158">
        <v>112</v>
      </c>
      <c r="DH151" s="158">
        <v>38</v>
      </c>
      <c r="DI151" s="158">
        <v>17</v>
      </c>
      <c r="DJ151" s="158">
        <v>5</v>
      </c>
      <c r="DK151" s="158">
        <v>2</v>
      </c>
      <c r="DL151" s="158">
        <v>0</v>
      </c>
      <c r="DM151" s="349">
        <v>1093</v>
      </c>
      <c r="DN151" s="158">
        <v>67</v>
      </c>
      <c r="DO151" s="158">
        <v>25</v>
      </c>
      <c r="DP151" s="158">
        <v>7</v>
      </c>
      <c r="DQ151" s="158">
        <v>5</v>
      </c>
      <c r="DR151" s="158">
        <v>2</v>
      </c>
      <c r="DS151" s="158">
        <v>0</v>
      </c>
      <c r="DT151" s="158">
        <v>0</v>
      </c>
      <c r="DU151" s="158">
        <v>0</v>
      </c>
      <c r="DV151" s="349">
        <v>106</v>
      </c>
      <c r="DW151" s="158">
        <v>183</v>
      </c>
      <c r="DX151" s="158">
        <v>32</v>
      </c>
      <c r="DY151" s="158">
        <v>22</v>
      </c>
      <c r="DZ151" s="158">
        <v>11</v>
      </c>
      <c r="EA151" s="158">
        <v>4</v>
      </c>
      <c r="EB151" s="158">
        <v>2</v>
      </c>
      <c r="EC151" s="158">
        <v>1</v>
      </c>
      <c r="ED151" s="158">
        <v>1</v>
      </c>
      <c r="EE151" s="349">
        <v>256</v>
      </c>
      <c r="EF151" s="158">
        <v>985</v>
      </c>
      <c r="EG151" s="158">
        <v>241</v>
      </c>
      <c r="EH151" s="158">
        <v>141</v>
      </c>
      <c r="EI151" s="158">
        <v>54</v>
      </c>
      <c r="EJ151" s="158">
        <v>23</v>
      </c>
      <c r="EK151" s="158">
        <v>7</v>
      </c>
      <c r="EL151" s="158">
        <v>3</v>
      </c>
      <c r="EM151" s="158">
        <v>1</v>
      </c>
      <c r="EN151" s="349">
        <v>1455</v>
      </c>
      <c r="EO151" s="158">
        <v>542</v>
      </c>
      <c r="EP151" s="158">
        <v>127</v>
      </c>
      <c r="EQ151" s="158">
        <v>78</v>
      </c>
      <c r="ER151" s="158">
        <v>34</v>
      </c>
      <c r="ES151" s="158">
        <v>15</v>
      </c>
      <c r="ET151" s="158">
        <v>3</v>
      </c>
      <c r="EU151" s="158">
        <v>3</v>
      </c>
      <c r="EV151" s="158">
        <v>1</v>
      </c>
      <c r="EW151" s="349">
        <v>803</v>
      </c>
      <c r="EX151" s="158">
        <v>0</v>
      </c>
      <c r="EY151" s="158">
        <v>0</v>
      </c>
      <c r="EZ151" s="158">
        <v>0</v>
      </c>
      <c r="FA151" s="158">
        <v>0</v>
      </c>
      <c r="FB151" s="158">
        <v>0</v>
      </c>
      <c r="FC151" s="158">
        <v>0</v>
      </c>
      <c r="FD151" s="158">
        <v>0</v>
      </c>
      <c r="FE151" s="158">
        <v>0</v>
      </c>
      <c r="FF151" s="349">
        <v>0</v>
      </c>
      <c r="FG151" s="158">
        <v>0</v>
      </c>
      <c r="FH151" s="158">
        <v>0</v>
      </c>
      <c r="FI151" s="158">
        <v>0</v>
      </c>
      <c r="FJ151" s="158">
        <v>0</v>
      </c>
      <c r="FK151" s="158">
        <v>0</v>
      </c>
      <c r="FL151" s="158">
        <v>0</v>
      </c>
      <c r="FM151" s="158">
        <v>0</v>
      </c>
      <c r="FN151" s="158">
        <v>0</v>
      </c>
      <c r="FO151" s="349">
        <v>0</v>
      </c>
      <c r="FP151" s="158">
        <v>542</v>
      </c>
      <c r="FQ151" s="158">
        <v>127</v>
      </c>
      <c r="FR151" s="158">
        <v>78</v>
      </c>
      <c r="FS151" s="158">
        <v>34</v>
      </c>
      <c r="FT151" s="158">
        <v>15</v>
      </c>
      <c r="FU151" s="158">
        <v>3</v>
      </c>
      <c r="FV151" s="158">
        <v>3</v>
      </c>
      <c r="FW151" s="158">
        <v>1</v>
      </c>
      <c r="FX151" s="349">
        <v>803</v>
      </c>
      <c r="FY151" s="158">
        <v>39</v>
      </c>
      <c r="FZ151" s="158">
        <v>19031</v>
      </c>
      <c r="GA151" s="158">
        <v>8734</v>
      </c>
      <c r="GB151" s="158">
        <v>6366</v>
      </c>
      <c r="GC151" s="158">
        <v>3073</v>
      </c>
      <c r="GD151" s="158">
        <v>1250</v>
      </c>
      <c r="GE151" s="158">
        <v>216</v>
      </c>
      <c r="GF151" s="158">
        <v>94</v>
      </c>
      <c r="GG151" s="158">
        <v>2</v>
      </c>
      <c r="GH151" s="349">
        <v>38805</v>
      </c>
      <c r="GI151" s="158">
        <v>16</v>
      </c>
      <c r="GJ151" s="158">
        <v>17310</v>
      </c>
      <c r="GK151" s="158">
        <v>4511</v>
      </c>
      <c r="GL151" s="158">
        <v>2399</v>
      </c>
      <c r="GM151" s="158">
        <v>779</v>
      </c>
      <c r="GN151" s="158">
        <v>282</v>
      </c>
      <c r="GO151" s="158">
        <v>45</v>
      </c>
      <c r="GP151" s="158">
        <v>38</v>
      </c>
      <c r="GQ151" s="158">
        <v>3</v>
      </c>
      <c r="GR151" s="349">
        <v>25383</v>
      </c>
      <c r="GS151" s="158">
        <v>50.75</v>
      </c>
      <c r="GT151" s="158">
        <v>32096</v>
      </c>
      <c r="GU151" s="158">
        <v>12117.5</v>
      </c>
      <c r="GV151" s="158">
        <v>8167.5</v>
      </c>
      <c r="GW151" s="158">
        <v>3659.5</v>
      </c>
      <c r="GX151" s="158">
        <v>1460.5</v>
      </c>
      <c r="GY151" s="158">
        <v>248.25</v>
      </c>
      <c r="GZ151" s="158">
        <v>119.75</v>
      </c>
      <c r="HA151" s="158">
        <v>4.5</v>
      </c>
      <c r="HB151" s="349">
        <v>57924.25</v>
      </c>
      <c r="HC151" s="395">
        <v>0</v>
      </c>
      <c r="HD151" s="396">
        <v>0.67</v>
      </c>
      <c r="HE151" s="396">
        <v>0</v>
      </c>
      <c r="HF151" s="396">
        <v>0</v>
      </c>
      <c r="HG151" s="396">
        <v>0</v>
      </c>
      <c r="HH151" s="396">
        <v>0</v>
      </c>
      <c r="HI151" s="396">
        <v>0</v>
      </c>
      <c r="HJ151" s="396">
        <v>0</v>
      </c>
      <c r="HK151" s="396">
        <v>0</v>
      </c>
      <c r="HL151" s="397">
        <v>0.67</v>
      </c>
      <c r="HM151" s="219">
        <v>28.2</v>
      </c>
      <c r="HN151" s="219">
        <v>21396.9</v>
      </c>
      <c r="HO151" s="219">
        <v>9424.7000000000007</v>
      </c>
      <c r="HP151" s="219">
        <v>7260</v>
      </c>
      <c r="HQ151" s="219">
        <v>3659.5</v>
      </c>
      <c r="HR151" s="219">
        <v>1785.1</v>
      </c>
      <c r="HS151" s="219">
        <v>358.6</v>
      </c>
      <c r="HT151" s="219">
        <v>199.6</v>
      </c>
      <c r="HU151" s="219">
        <v>9</v>
      </c>
      <c r="HV151" s="219">
        <v>44121.599999999999</v>
      </c>
      <c r="HW151" s="457">
        <v>0</v>
      </c>
      <c r="HX151" s="219">
        <v>44121.599999999999</v>
      </c>
      <c r="HY151" s="395">
        <v>50.75</v>
      </c>
      <c r="HZ151" s="219">
        <v>32096</v>
      </c>
      <c r="IA151" s="219">
        <v>12117.5</v>
      </c>
      <c r="IB151" s="219">
        <v>8167.5</v>
      </c>
      <c r="IC151" s="219">
        <v>3659.5</v>
      </c>
      <c r="ID151" s="219">
        <v>1460.5</v>
      </c>
      <c r="IE151" s="219">
        <v>248.25</v>
      </c>
      <c r="IF151" s="219">
        <v>119.75</v>
      </c>
      <c r="IG151" s="219">
        <v>4.5</v>
      </c>
      <c r="IH151" s="219">
        <v>57924.25</v>
      </c>
      <c r="II151" s="395">
        <v>0</v>
      </c>
      <c r="IJ151" s="219">
        <v>0.67</v>
      </c>
      <c r="IK151" s="219">
        <v>0</v>
      </c>
      <c r="IL151" s="219">
        <v>0</v>
      </c>
      <c r="IM151" s="219">
        <v>0</v>
      </c>
      <c r="IN151" s="219">
        <v>0</v>
      </c>
      <c r="IO151" s="219">
        <v>0</v>
      </c>
      <c r="IP151" s="219">
        <v>0</v>
      </c>
      <c r="IQ151" s="219">
        <v>0</v>
      </c>
      <c r="IR151" s="219">
        <v>0.67</v>
      </c>
      <c r="IS151" s="395">
        <v>12.69</v>
      </c>
      <c r="IT151" s="219">
        <v>12366.05</v>
      </c>
      <c r="IU151" s="219">
        <v>2086.2199999999998</v>
      </c>
      <c r="IV151" s="219">
        <v>875.91</v>
      </c>
      <c r="IW151" s="219">
        <v>247.69</v>
      </c>
      <c r="IX151" s="219">
        <v>81.13</v>
      </c>
      <c r="IY151" s="219">
        <v>10.84</v>
      </c>
      <c r="IZ151" s="219">
        <v>4.8499999999999996</v>
      </c>
      <c r="JA151" s="219">
        <v>0</v>
      </c>
      <c r="JB151" s="219">
        <v>15685.38</v>
      </c>
      <c r="JC151" s="395">
        <v>21.1</v>
      </c>
      <c r="JD151" s="219">
        <v>13152.9</v>
      </c>
      <c r="JE151" s="219">
        <v>7802.1</v>
      </c>
      <c r="JF151" s="219">
        <v>6481.4</v>
      </c>
      <c r="JG151" s="219">
        <v>3411.8</v>
      </c>
      <c r="JH151" s="219">
        <v>1685.9</v>
      </c>
      <c r="JI151" s="219">
        <v>342.9</v>
      </c>
      <c r="JJ151" s="219">
        <v>191.5</v>
      </c>
      <c r="JK151" s="219">
        <v>9</v>
      </c>
      <c r="JL151" s="219">
        <v>33098.6</v>
      </c>
      <c r="JM151" s="457">
        <v>0</v>
      </c>
      <c r="JN151" s="397">
        <v>33098.6</v>
      </c>
      <c r="JP151" s="460"/>
      <c r="JQ151" s="460"/>
      <c r="JR151" s="460"/>
      <c r="JS151" s="460"/>
      <c r="JT151" s="460"/>
      <c r="JU151" s="460"/>
      <c r="JV151" s="460"/>
      <c r="JW151" s="460"/>
      <c r="JX151" s="460"/>
      <c r="JY151" s="460"/>
      <c r="KA151" s="460"/>
      <c r="KB151" s="460"/>
    </row>
    <row r="152" spans="1:288" x14ac:dyDescent="0.2">
      <c r="A152" s="215" t="s">
        <v>569</v>
      </c>
      <c r="B152" s="216" t="s">
        <v>301</v>
      </c>
      <c r="C152" s="217" t="s">
        <v>109</v>
      </c>
      <c r="D152" s="218" t="s">
        <v>568</v>
      </c>
      <c r="E152" s="158">
        <v>4758</v>
      </c>
      <c r="F152" s="158">
        <v>32846</v>
      </c>
      <c r="G152" s="158">
        <v>39915</v>
      </c>
      <c r="H152" s="158">
        <v>30163</v>
      </c>
      <c r="I152" s="158">
        <v>14170</v>
      </c>
      <c r="J152" s="158">
        <v>8846</v>
      </c>
      <c r="K152" s="158">
        <v>5318</v>
      </c>
      <c r="L152" s="158">
        <v>807</v>
      </c>
      <c r="M152" s="349">
        <v>136823</v>
      </c>
      <c r="N152" s="158">
        <v>101</v>
      </c>
      <c r="O152" s="158">
        <v>972</v>
      </c>
      <c r="P152" s="158">
        <v>604</v>
      </c>
      <c r="Q152" s="158">
        <v>325</v>
      </c>
      <c r="R152" s="158">
        <v>175</v>
      </c>
      <c r="S152" s="158">
        <v>122</v>
      </c>
      <c r="T152" s="158">
        <v>86</v>
      </c>
      <c r="U152" s="158">
        <v>17</v>
      </c>
      <c r="V152" s="349">
        <v>2402</v>
      </c>
      <c r="W152" s="158">
        <v>0</v>
      </c>
      <c r="X152" s="158">
        <v>0</v>
      </c>
      <c r="Y152" s="158">
        <v>0</v>
      </c>
      <c r="Z152" s="158">
        <v>0</v>
      </c>
      <c r="AA152" s="158">
        <v>0</v>
      </c>
      <c r="AB152" s="158">
        <v>0</v>
      </c>
      <c r="AC152" s="158">
        <v>0</v>
      </c>
      <c r="AD152" s="158">
        <v>0</v>
      </c>
      <c r="AE152" s="349">
        <v>0</v>
      </c>
      <c r="AF152" s="158">
        <v>4657</v>
      </c>
      <c r="AG152" s="158">
        <v>31874</v>
      </c>
      <c r="AH152" s="158">
        <v>39311</v>
      </c>
      <c r="AI152" s="158">
        <v>29838</v>
      </c>
      <c r="AJ152" s="158">
        <v>13995</v>
      </c>
      <c r="AK152" s="158">
        <v>8724</v>
      </c>
      <c r="AL152" s="158">
        <v>5232</v>
      </c>
      <c r="AM152" s="158">
        <v>790</v>
      </c>
      <c r="AN152" s="349">
        <v>134421</v>
      </c>
      <c r="AO152" s="158">
        <v>1</v>
      </c>
      <c r="AP152" s="158">
        <v>43</v>
      </c>
      <c r="AQ152" s="158">
        <v>61</v>
      </c>
      <c r="AR152" s="158">
        <v>107</v>
      </c>
      <c r="AS152" s="158">
        <v>68</v>
      </c>
      <c r="AT152" s="158">
        <v>54</v>
      </c>
      <c r="AU152" s="158">
        <v>34</v>
      </c>
      <c r="AV152" s="158">
        <v>13</v>
      </c>
      <c r="AW152" s="349">
        <v>381</v>
      </c>
      <c r="AX152" s="158">
        <v>1</v>
      </c>
      <c r="AY152" s="158">
        <v>43</v>
      </c>
      <c r="AZ152" s="158">
        <v>61</v>
      </c>
      <c r="BA152" s="158">
        <v>107</v>
      </c>
      <c r="BB152" s="158">
        <v>68</v>
      </c>
      <c r="BC152" s="158">
        <v>54</v>
      </c>
      <c r="BD152" s="158">
        <v>34</v>
      </c>
      <c r="BE152" s="158">
        <v>13</v>
      </c>
      <c r="BF152" s="158">
        <v>0</v>
      </c>
      <c r="BG152" s="349">
        <v>381</v>
      </c>
      <c r="BH152" s="158">
        <v>1</v>
      </c>
      <c r="BI152" s="158">
        <v>4699</v>
      </c>
      <c r="BJ152" s="158">
        <v>31892</v>
      </c>
      <c r="BK152" s="158">
        <v>39357</v>
      </c>
      <c r="BL152" s="158">
        <v>29799</v>
      </c>
      <c r="BM152" s="158">
        <v>13981</v>
      </c>
      <c r="BN152" s="158">
        <v>8704</v>
      </c>
      <c r="BO152" s="158">
        <v>5211</v>
      </c>
      <c r="BP152" s="158">
        <v>777</v>
      </c>
      <c r="BQ152" s="349">
        <v>134421</v>
      </c>
      <c r="BR152" s="158">
        <v>0</v>
      </c>
      <c r="BS152" s="158">
        <v>2938</v>
      </c>
      <c r="BT152" s="158">
        <v>16972</v>
      </c>
      <c r="BU152" s="158">
        <v>15335</v>
      </c>
      <c r="BV152" s="158">
        <v>9077</v>
      </c>
      <c r="BW152" s="158">
        <v>3263</v>
      </c>
      <c r="BX152" s="158">
        <v>1547</v>
      </c>
      <c r="BY152" s="158">
        <v>636</v>
      </c>
      <c r="BZ152" s="158">
        <v>75</v>
      </c>
      <c r="CA152" s="349">
        <v>49843</v>
      </c>
      <c r="CB152" s="158">
        <v>0</v>
      </c>
      <c r="CC152" s="158">
        <v>25</v>
      </c>
      <c r="CD152" s="158">
        <v>245</v>
      </c>
      <c r="CE152" s="158">
        <v>344</v>
      </c>
      <c r="CF152" s="158">
        <v>285</v>
      </c>
      <c r="CG152" s="158">
        <v>87</v>
      </c>
      <c r="CH152" s="158">
        <v>68</v>
      </c>
      <c r="CI152" s="158">
        <v>33</v>
      </c>
      <c r="CJ152" s="158">
        <v>2</v>
      </c>
      <c r="CK152" s="349">
        <v>1089</v>
      </c>
      <c r="CL152" s="158">
        <v>0</v>
      </c>
      <c r="CM152" s="158">
        <v>0</v>
      </c>
      <c r="CN152" s="158">
        <v>7</v>
      </c>
      <c r="CO152" s="158">
        <v>7</v>
      </c>
      <c r="CP152" s="158">
        <v>21</v>
      </c>
      <c r="CQ152" s="158">
        <v>27</v>
      </c>
      <c r="CR152" s="158">
        <v>47</v>
      </c>
      <c r="CS152" s="158">
        <v>56</v>
      </c>
      <c r="CT152" s="158">
        <v>18</v>
      </c>
      <c r="CU152" s="349">
        <v>183</v>
      </c>
      <c r="CV152" s="158">
        <v>9</v>
      </c>
      <c r="CW152" s="158">
        <v>36</v>
      </c>
      <c r="CX152" s="158">
        <v>92</v>
      </c>
      <c r="CY152" s="158">
        <v>80</v>
      </c>
      <c r="CZ152" s="158">
        <v>76</v>
      </c>
      <c r="DA152" s="158">
        <v>66</v>
      </c>
      <c r="DB152" s="158">
        <v>92</v>
      </c>
      <c r="DC152" s="158">
        <v>33</v>
      </c>
      <c r="DD152" s="349">
        <v>484</v>
      </c>
      <c r="DE152" s="158">
        <v>48</v>
      </c>
      <c r="DF152" s="158">
        <v>338</v>
      </c>
      <c r="DG152" s="158">
        <v>332</v>
      </c>
      <c r="DH152" s="158">
        <v>179</v>
      </c>
      <c r="DI152" s="158">
        <v>60</v>
      </c>
      <c r="DJ152" s="158">
        <v>36</v>
      </c>
      <c r="DK152" s="158">
        <v>27</v>
      </c>
      <c r="DL152" s="158">
        <v>6</v>
      </c>
      <c r="DM152" s="349">
        <v>1026</v>
      </c>
      <c r="DN152" s="158">
        <v>0</v>
      </c>
      <c r="DO152" s="158">
        <v>0</v>
      </c>
      <c r="DP152" s="158">
        <v>0</v>
      </c>
      <c r="DQ152" s="158">
        <v>0</v>
      </c>
      <c r="DR152" s="158">
        <v>0</v>
      </c>
      <c r="DS152" s="158">
        <v>0</v>
      </c>
      <c r="DT152" s="158">
        <v>0</v>
      </c>
      <c r="DU152" s="158">
        <v>0</v>
      </c>
      <c r="DV152" s="349">
        <v>0</v>
      </c>
      <c r="DW152" s="158">
        <v>46</v>
      </c>
      <c r="DX152" s="158">
        <v>195</v>
      </c>
      <c r="DY152" s="158">
        <v>187</v>
      </c>
      <c r="DZ152" s="158">
        <v>125</v>
      </c>
      <c r="EA152" s="158">
        <v>34</v>
      </c>
      <c r="EB152" s="158">
        <v>43</v>
      </c>
      <c r="EC152" s="158">
        <v>26</v>
      </c>
      <c r="ED152" s="158">
        <v>4</v>
      </c>
      <c r="EE152" s="349">
        <v>660</v>
      </c>
      <c r="EF152" s="158">
        <v>94</v>
      </c>
      <c r="EG152" s="158">
        <v>533</v>
      </c>
      <c r="EH152" s="158">
        <v>519</v>
      </c>
      <c r="EI152" s="158">
        <v>304</v>
      </c>
      <c r="EJ152" s="158">
        <v>94</v>
      </c>
      <c r="EK152" s="158">
        <v>79</v>
      </c>
      <c r="EL152" s="158">
        <v>53</v>
      </c>
      <c r="EM152" s="158">
        <v>10</v>
      </c>
      <c r="EN152" s="349">
        <v>1686</v>
      </c>
      <c r="EO152" s="158">
        <v>76</v>
      </c>
      <c r="EP152" s="158">
        <v>429</v>
      </c>
      <c r="EQ152" s="158">
        <v>440</v>
      </c>
      <c r="ER152" s="158">
        <v>220</v>
      </c>
      <c r="ES152" s="158">
        <v>79</v>
      </c>
      <c r="ET152" s="158">
        <v>68</v>
      </c>
      <c r="EU152" s="158">
        <v>51</v>
      </c>
      <c r="EV152" s="158">
        <v>9</v>
      </c>
      <c r="EW152" s="349">
        <v>1372</v>
      </c>
      <c r="EX152" s="158">
        <v>0</v>
      </c>
      <c r="EY152" s="158">
        <v>0</v>
      </c>
      <c r="EZ152" s="158">
        <v>0</v>
      </c>
      <c r="FA152" s="158">
        <v>0</v>
      </c>
      <c r="FB152" s="158">
        <v>0</v>
      </c>
      <c r="FC152" s="158">
        <v>0</v>
      </c>
      <c r="FD152" s="158">
        <v>0</v>
      </c>
      <c r="FE152" s="158">
        <v>0</v>
      </c>
      <c r="FF152" s="349">
        <v>0</v>
      </c>
      <c r="FG152" s="158">
        <v>1</v>
      </c>
      <c r="FH152" s="158">
        <v>2</v>
      </c>
      <c r="FI152" s="158">
        <v>5</v>
      </c>
      <c r="FJ152" s="158">
        <v>4</v>
      </c>
      <c r="FK152" s="158">
        <v>1</v>
      </c>
      <c r="FL152" s="158">
        <v>3</v>
      </c>
      <c r="FM152" s="158">
        <v>2</v>
      </c>
      <c r="FN152" s="158">
        <v>0</v>
      </c>
      <c r="FO152" s="349">
        <v>18</v>
      </c>
      <c r="FP152" s="158">
        <v>75</v>
      </c>
      <c r="FQ152" s="158">
        <v>427</v>
      </c>
      <c r="FR152" s="158">
        <v>435</v>
      </c>
      <c r="FS152" s="158">
        <v>216</v>
      </c>
      <c r="FT152" s="158">
        <v>78</v>
      </c>
      <c r="FU152" s="158">
        <v>65</v>
      </c>
      <c r="FV152" s="158">
        <v>49</v>
      </c>
      <c r="FW152" s="158">
        <v>9</v>
      </c>
      <c r="FX152" s="349">
        <v>1354</v>
      </c>
      <c r="FY152" s="158">
        <v>1</v>
      </c>
      <c r="FZ152" s="158">
        <v>1689</v>
      </c>
      <c r="GA152" s="158">
        <v>14471</v>
      </c>
      <c r="GB152" s="158">
        <v>23481</v>
      </c>
      <c r="GC152" s="158">
        <v>20288</v>
      </c>
      <c r="GD152" s="158">
        <v>10569</v>
      </c>
      <c r="GE152" s="158">
        <v>6997</v>
      </c>
      <c r="GF152" s="158">
        <v>4459</v>
      </c>
      <c r="GG152" s="158">
        <v>677</v>
      </c>
      <c r="GH152" s="349">
        <v>82632</v>
      </c>
      <c r="GI152" s="158">
        <v>0</v>
      </c>
      <c r="GJ152" s="158">
        <v>3010</v>
      </c>
      <c r="GK152" s="158">
        <v>17421</v>
      </c>
      <c r="GL152" s="158">
        <v>15876</v>
      </c>
      <c r="GM152" s="158">
        <v>9511</v>
      </c>
      <c r="GN152" s="158">
        <v>3412</v>
      </c>
      <c r="GO152" s="158">
        <v>1707</v>
      </c>
      <c r="GP152" s="158">
        <v>752</v>
      </c>
      <c r="GQ152" s="158">
        <v>100</v>
      </c>
      <c r="GR152" s="349">
        <v>51789</v>
      </c>
      <c r="GS152" s="158">
        <v>1</v>
      </c>
      <c r="GT152" s="158">
        <v>3980.75</v>
      </c>
      <c r="GU152" s="158">
        <v>27680.75</v>
      </c>
      <c r="GV152" s="158">
        <v>35525.75</v>
      </c>
      <c r="GW152" s="158">
        <v>27509</v>
      </c>
      <c r="GX152" s="158">
        <v>13146.5</v>
      </c>
      <c r="GY152" s="158">
        <v>8297.25</v>
      </c>
      <c r="GZ152" s="158">
        <v>5028.25</v>
      </c>
      <c r="HA152" s="158">
        <v>750.25</v>
      </c>
      <c r="HB152" s="349">
        <v>121919.5</v>
      </c>
      <c r="HC152" s="395">
        <v>0</v>
      </c>
      <c r="HD152" s="396">
        <v>0</v>
      </c>
      <c r="HE152" s="396">
        <v>0</v>
      </c>
      <c r="HF152" s="396">
        <v>0</v>
      </c>
      <c r="HG152" s="396">
        <v>0</v>
      </c>
      <c r="HH152" s="396">
        <v>0</v>
      </c>
      <c r="HI152" s="396">
        <v>0</v>
      </c>
      <c r="HJ152" s="396">
        <v>0</v>
      </c>
      <c r="HK152" s="396">
        <v>0</v>
      </c>
      <c r="HL152" s="397">
        <v>0</v>
      </c>
      <c r="HM152" s="219">
        <v>0.6</v>
      </c>
      <c r="HN152" s="219">
        <v>2653.8</v>
      </c>
      <c r="HO152" s="219">
        <v>21529.5</v>
      </c>
      <c r="HP152" s="219">
        <v>31578.400000000001</v>
      </c>
      <c r="HQ152" s="219">
        <v>27509</v>
      </c>
      <c r="HR152" s="219">
        <v>16067.9</v>
      </c>
      <c r="HS152" s="219">
        <v>11984.9</v>
      </c>
      <c r="HT152" s="219">
        <v>8380.4</v>
      </c>
      <c r="HU152" s="219">
        <v>1500.5</v>
      </c>
      <c r="HV152" s="219">
        <v>121205</v>
      </c>
      <c r="HW152" s="457">
        <v>0</v>
      </c>
      <c r="HX152" s="219">
        <v>121205</v>
      </c>
      <c r="HY152" s="395">
        <v>1</v>
      </c>
      <c r="HZ152" s="219">
        <v>3980.75</v>
      </c>
      <c r="IA152" s="219">
        <v>27680.75</v>
      </c>
      <c r="IB152" s="219">
        <v>35525.75</v>
      </c>
      <c r="IC152" s="219">
        <v>27509</v>
      </c>
      <c r="ID152" s="219">
        <v>13146.5</v>
      </c>
      <c r="IE152" s="219">
        <v>8297.25</v>
      </c>
      <c r="IF152" s="219">
        <v>5028.25</v>
      </c>
      <c r="IG152" s="219">
        <v>750.25</v>
      </c>
      <c r="IH152" s="219">
        <v>121919.5</v>
      </c>
      <c r="II152" s="395">
        <v>0</v>
      </c>
      <c r="IJ152" s="219">
        <v>0</v>
      </c>
      <c r="IK152" s="219">
        <v>0</v>
      </c>
      <c r="IL152" s="219">
        <v>0</v>
      </c>
      <c r="IM152" s="219">
        <v>0</v>
      </c>
      <c r="IN152" s="219">
        <v>0</v>
      </c>
      <c r="IO152" s="219">
        <v>0</v>
      </c>
      <c r="IP152" s="219">
        <v>0</v>
      </c>
      <c r="IQ152" s="219">
        <v>0</v>
      </c>
      <c r="IR152" s="219">
        <v>0</v>
      </c>
      <c r="IS152" s="395">
        <v>0.85</v>
      </c>
      <c r="IT152" s="219">
        <v>1114.45</v>
      </c>
      <c r="IU152" s="219">
        <v>7998.05</v>
      </c>
      <c r="IV152" s="219">
        <v>6319.81</v>
      </c>
      <c r="IW152" s="219">
        <v>4117.01</v>
      </c>
      <c r="IX152" s="219">
        <v>1460.37</v>
      </c>
      <c r="IY152" s="219">
        <v>583.74</v>
      </c>
      <c r="IZ152" s="219">
        <v>83</v>
      </c>
      <c r="JA152" s="219">
        <v>1.24</v>
      </c>
      <c r="JB152" s="219">
        <v>21678.52</v>
      </c>
      <c r="JC152" s="395">
        <v>0.1</v>
      </c>
      <c r="JD152" s="219">
        <v>1910.9</v>
      </c>
      <c r="JE152" s="219">
        <v>15308.8</v>
      </c>
      <c r="JF152" s="219">
        <v>25960.799999999999</v>
      </c>
      <c r="JG152" s="219">
        <v>23392</v>
      </c>
      <c r="JH152" s="219">
        <v>14283</v>
      </c>
      <c r="JI152" s="219">
        <v>11141.7</v>
      </c>
      <c r="JJ152" s="219">
        <v>8242.1</v>
      </c>
      <c r="JK152" s="219">
        <v>1498</v>
      </c>
      <c r="JL152" s="219">
        <v>101737.4</v>
      </c>
      <c r="JM152" s="457">
        <v>0</v>
      </c>
      <c r="JN152" s="397">
        <v>101737.4</v>
      </c>
      <c r="JP152" s="460"/>
      <c r="JQ152" s="460"/>
      <c r="JR152" s="460"/>
      <c r="JS152" s="460"/>
      <c r="JT152" s="460"/>
      <c r="JU152" s="460"/>
      <c r="JV152" s="460"/>
      <c r="JW152" s="460"/>
      <c r="JX152" s="460"/>
      <c r="JY152" s="460"/>
      <c r="KA152" s="460"/>
      <c r="KB152" s="460"/>
    </row>
    <row r="153" spans="1:288" x14ac:dyDescent="0.2">
      <c r="A153" s="215" t="s">
        <v>571</v>
      </c>
      <c r="B153" s="216" t="s">
        <v>285</v>
      </c>
      <c r="C153" s="217" t="s">
        <v>287</v>
      </c>
      <c r="D153" s="218" t="s">
        <v>570</v>
      </c>
      <c r="E153" s="158">
        <v>22039</v>
      </c>
      <c r="F153" s="158">
        <v>15795</v>
      </c>
      <c r="G153" s="158">
        <v>11905</v>
      </c>
      <c r="H153" s="158">
        <v>6149</v>
      </c>
      <c r="I153" s="158">
        <v>3753</v>
      </c>
      <c r="J153" s="158">
        <v>1869</v>
      </c>
      <c r="K153" s="158">
        <v>837</v>
      </c>
      <c r="L153" s="158">
        <v>73</v>
      </c>
      <c r="M153" s="349">
        <v>62420</v>
      </c>
      <c r="N153" s="158">
        <v>1169</v>
      </c>
      <c r="O153" s="158">
        <v>691</v>
      </c>
      <c r="P153" s="158">
        <v>522</v>
      </c>
      <c r="Q153" s="158">
        <v>120</v>
      </c>
      <c r="R153" s="158">
        <v>72</v>
      </c>
      <c r="S153" s="158">
        <v>20</v>
      </c>
      <c r="T153" s="158">
        <v>7</v>
      </c>
      <c r="U153" s="158">
        <v>19</v>
      </c>
      <c r="V153" s="349">
        <v>2620</v>
      </c>
      <c r="W153" s="158">
        <v>5</v>
      </c>
      <c r="X153" s="158">
        <v>1</v>
      </c>
      <c r="Y153" s="158">
        <v>0</v>
      </c>
      <c r="Z153" s="158">
        <v>0</v>
      </c>
      <c r="AA153" s="158">
        <v>0</v>
      </c>
      <c r="AB153" s="158">
        <v>0</v>
      </c>
      <c r="AC153" s="158">
        <v>0</v>
      </c>
      <c r="AD153" s="158">
        <v>0</v>
      </c>
      <c r="AE153" s="349">
        <v>6</v>
      </c>
      <c r="AF153" s="158">
        <v>20865</v>
      </c>
      <c r="AG153" s="158">
        <v>15103</v>
      </c>
      <c r="AH153" s="158">
        <v>11383</v>
      </c>
      <c r="AI153" s="158">
        <v>6029</v>
      </c>
      <c r="AJ153" s="158">
        <v>3681</v>
      </c>
      <c r="AK153" s="158">
        <v>1849</v>
      </c>
      <c r="AL153" s="158">
        <v>830</v>
      </c>
      <c r="AM153" s="158">
        <v>54</v>
      </c>
      <c r="AN153" s="349">
        <v>59794</v>
      </c>
      <c r="AO153" s="158">
        <v>40</v>
      </c>
      <c r="AP153" s="158">
        <v>57</v>
      </c>
      <c r="AQ153" s="158">
        <v>53</v>
      </c>
      <c r="AR153" s="158">
        <v>47</v>
      </c>
      <c r="AS153" s="158">
        <v>29</v>
      </c>
      <c r="AT153" s="158">
        <v>25</v>
      </c>
      <c r="AU153" s="158">
        <v>28</v>
      </c>
      <c r="AV153" s="158">
        <v>9</v>
      </c>
      <c r="AW153" s="349">
        <v>288</v>
      </c>
      <c r="AX153" s="158">
        <v>40</v>
      </c>
      <c r="AY153" s="158">
        <v>57</v>
      </c>
      <c r="AZ153" s="158">
        <v>53</v>
      </c>
      <c r="BA153" s="158">
        <v>47</v>
      </c>
      <c r="BB153" s="158">
        <v>29</v>
      </c>
      <c r="BC153" s="158">
        <v>25</v>
      </c>
      <c r="BD153" s="158">
        <v>28</v>
      </c>
      <c r="BE153" s="158">
        <v>9</v>
      </c>
      <c r="BF153" s="158">
        <v>0</v>
      </c>
      <c r="BG153" s="349">
        <v>288</v>
      </c>
      <c r="BH153" s="158">
        <v>40</v>
      </c>
      <c r="BI153" s="158">
        <v>20882</v>
      </c>
      <c r="BJ153" s="158">
        <v>15099</v>
      </c>
      <c r="BK153" s="158">
        <v>11377</v>
      </c>
      <c r="BL153" s="158">
        <v>6011</v>
      </c>
      <c r="BM153" s="158">
        <v>3677</v>
      </c>
      <c r="BN153" s="158">
        <v>1852</v>
      </c>
      <c r="BO153" s="158">
        <v>811</v>
      </c>
      <c r="BP153" s="158">
        <v>45</v>
      </c>
      <c r="BQ153" s="349">
        <v>59794</v>
      </c>
      <c r="BR153" s="158">
        <v>12</v>
      </c>
      <c r="BS153" s="158">
        <v>10472</v>
      </c>
      <c r="BT153" s="158">
        <v>5136</v>
      </c>
      <c r="BU153" s="158">
        <v>3539</v>
      </c>
      <c r="BV153" s="158">
        <v>1445</v>
      </c>
      <c r="BW153" s="158">
        <v>699</v>
      </c>
      <c r="BX153" s="158">
        <v>300</v>
      </c>
      <c r="BY153" s="158">
        <v>107</v>
      </c>
      <c r="BZ153" s="158">
        <v>2</v>
      </c>
      <c r="CA153" s="349">
        <v>21712</v>
      </c>
      <c r="CB153" s="158">
        <v>1</v>
      </c>
      <c r="CC153" s="158">
        <v>270</v>
      </c>
      <c r="CD153" s="158">
        <v>199</v>
      </c>
      <c r="CE153" s="158">
        <v>119</v>
      </c>
      <c r="CF153" s="158">
        <v>42</v>
      </c>
      <c r="CG153" s="158">
        <v>22</v>
      </c>
      <c r="CH153" s="158">
        <v>16</v>
      </c>
      <c r="CI153" s="158">
        <v>5</v>
      </c>
      <c r="CJ153" s="158">
        <v>0</v>
      </c>
      <c r="CK153" s="349">
        <v>674</v>
      </c>
      <c r="CL153" s="158">
        <v>1</v>
      </c>
      <c r="CM153" s="158">
        <v>15</v>
      </c>
      <c r="CN153" s="158">
        <v>24</v>
      </c>
      <c r="CO153" s="158">
        <v>33</v>
      </c>
      <c r="CP153" s="158">
        <v>22</v>
      </c>
      <c r="CQ153" s="158">
        <v>13</v>
      </c>
      <c r="CR153" s="158">
        <v>22</v>
      </c>
      <c r="CS153" s="158">
        <v>18</v>
      </c>
      <c r="CT153" s="158">
        <v>3</v>
      </c>
      <c r="CU153" s="349">
        <v>151</v>
      </c>
      <c r="CV153" s="158">
        <v>215</v>
      </c>
      <c r="CW153" s="158">
        <v>178</v>
      </c>
      <c r="CX153" s="158">
        <v>143</v>
      </c>
      <c r="CY153" s="158">
        <v>95</v>
      </c>
      <c r="CZ153" s="158">
        <v>64</v>
      </c>
      <c r="DA153" s="158">
        <v>17</v>
      </c>
      <c r="DB153" s="158">
        <v>18</v>
      </c>
      <c r="DC153" s="158">
        <v>5</v>
      </c>
      <c r="DD153" s="349">
        <v>735</v>
      </c>
      <c r="DE153" s="158">
        <v>272</v>
      </c>
      <c r="DF153" s="158">
        <v>154</v>
      </c>
      <c r="DG153" s="158">
        <v>70</v>
      </c>
      <c r="DH153" s="158">
        <v>33</v>
      </c>
      <c r="DI153" s="158">
        <v>35</v>
      </c>
      <c r="DJ153" s="158">
        <v>18</v>
      </c>
      <c r="DK153" s="158">
        <v>8</v>
      </c>
      <c r="DL153" s="158">
        <v>2</v>
      </c>
      <c r="DM153" s="349">
        <v>592</v>
      </c>
      <c r="DN153" s="158">
        <v>508</v>
      </c>
      <c r="DO153" s="158">
        <v>210</v>
      </c>
      <c r="DP153" s="158">
        <v>134</v>
      </c>
      <c r="DQ153" s="158">
        <v>71</v>
      </c>
      <c r="DR153" s="158">
        <v>32</v>
      </c>
      <c r="DS153" s="158">
        <v>18</v>
      </c>
      <c r="DT153" s="158">
        <v>8</v>
      </c>
      <c r="DU153" s="158">
        <v>0</v>
      </c>
      <c r="DV153" s="349">
        <v>981</v>
      </c>
      <c r="DW153" s="158">
        <v>143</v>
      </c>
      <c r="DX153" s="158">
        <v>68</v>
      </c>
      <c r="DY153" s="158">
        <v>38</v>
      </c>
      <c r="DZ153" s="158">
        <v>23</v>
      </c>
      <c r="EA153" s="158">
        <v>1</v>
      </c>
      <c r="EB153" s="158">
        <v>2</v>
      </c>
      <c r="EC153" s="158">
        <v>7</v>
      </c>
      <c r="ED153" s="158">
        <v>0</v>
      </c>
      <c r="EE153" s="349">
        <v>282</v>
      </c>
      <c r="EF153" s="158">
        <v>923</v>
      </c>
      <c r="EG153" s="158">
        <v>432</v>
      </c>
      <c r="EH153" s="158">
        <v>242</v>
      </c>
      <c r="EI153" s="158">
        <v>127</v>
      </c>
      <c r="EJ153" s="158">
        <v>68</v>
      </c>
      <c r="EK153" s="158">
        <v>38</v>
      </c>
      <c r="EL153" s="158">
        <v>23</v>
      </c>
      <c r="EM153" s="158">
        <v>2</v>
      </c>
      <c r="EN153" s="349">
        <v>1855</v>
      </c>
      <c r="EO153" s="158">
        <v>464</v>
      </c>
      <c r="EP153" s="158">
        <v>253</v>
      </c>
      <c r="EQ153" s="158">
        <v>120</v>
      </c>
      <c r="ER153" s="158">
        <v>64</v>
      </c>
      <c r="ES153" s="158">
        <v>39</v>
      </c>
      <c r="ET153" s="158">
        <v>21</v>
      </c>
      <c r="EU153" s="158">
        <v>16</v>
      </c>
      <c r="EV153" s="158">
        <v>2</v>
      </c>
      <c r="EW153" s="349">
        <v>979</v>
      </c>
      <c r="EX153" s="158">
        <v>0</v>
      </c>
      <c r="EY153" s="158">
        <v>0</v>
      </c>
      <c r="EZ153" s="158">
        <v>0</v>
      </c>
      <c r="FA153" s="158">
        <v>0</v>
      </c>
      <c r="FB153" s="158">
        <v>0</v>
      </c>
      <c r="FC153" s="158">
        <v>0</v>
      </c>
      <c r="FD153" s="158">
        <v>0</v>
      </c>
      <c r="FE153" s="158">
        <v>0</v>
      </c>
      <c r="FF153" s="349">
        <v>0</v>
      </c>
      <c r="FG153" s="158">
        <v>24</v>
      </c>
      <c r="FH153" s="158">
        <v>15</v>
      </c>
      <c r="FI153" s="158">
        <v>7</v>
      </c>
      <c r="FJ153" s="158">
        <v>5</v>
      </c>
      <c r="FK153" s="158">
        <v>3</v>
      </c>
      <c r="FL153" s="158">
        <v>1</v>
      </c>
      <c r="FM153" s="158">
        <v>1</v>
      </c>
      <c r="FN153" s="158">
        <v>0</v>
      </c>
      <c r="FO153" s="349">
        <v>56</v>
      </c>
      <c r="FP153" s="158">
        <v>440</v>
      </c>
      <c r="FQ153" s="158">
        <v>238</v>
      </c>
      <c r="FR153" s="158">
        <v>113</v>
      </c>
      <c r="FS153" s="158">
        <v>59</v>
      </c>
      <c r="FT153" s="158">
        <v>36</v>
      </c>
      <c r="FU153" s="158">
        <v>20</v>
      </c>
      <c r="FV153" s="158">
        <v>15</v>
      </c>
      <c r="FW153" s="158">
        <v>2</v>
      </c>
      <c r="FX153" s="349">
        <v>923</v>
      </c>
      <c r="FY153" s="158">
        <v>26</v>
      </c>
      <c r="FZ153" s="158">
        <v>9474</v>
      </c>
      <c r="GA153" s="158">
        <v>9454</v>
      </c>
      <c r="GB153" s="158">
        <v>7511</v>
      </c>
      <c r="GC153" s="158">
        <v>4405</v>
      </c>
      <c r="GD153" s="158">
        <v>2909</v>
      </c>
      <c r="GE153" s="158">
        <v>1494</v>
      </c>
      <c r="GF153" s="158">
        <v>666</v>
      </c>
      <c r="GG153" s="158">
        <v>40</v>
      </c>
      <c r="GH153" s="349">
        <v>35979</v>
      </c>
      <c r="GI153" s="158">
        <v>14</v>
      </c>
      <c r="GJ153" s="158">
        <v>11408</v>
      </c>
      <c r="GK153" s="158">
        <v>5645</v>
      </c>
      <c r="GL153" s="158">
        <v>3866</v>
      </c>
      <c r="GM153" s="158">
        <v>1606</v>
      </c>
      <c r="GN153" s="158">
        <v>768</v>
      </c>
      <c r="GO153" s="158">
        <v>358</v>
      </c>
      <c r="GP153" s="158">
        <v>145</v>
      </c>
      <c r="GQ153" s="158">
        <v>5</v>
      </c>
      <c r="GR153" s="349">
        <v>23815</v>
      </c>
      <c r="GS153" s="158">
        <v>36.25</v>
      </c>
      <c r="GT153" s="158">
        <v>17881.5</v>
      </c>
      <c r="GU153" s="158">
        <v>13633.75</v>
      </c>
      <c r="GV153" s="158">
        <v>10372.5</v>
      </c>
      <c r="GW153" s="158">
        <v>5589.25</v>
      </c>
      <c r="GX153" s="158">
        <v>3468.25</v>
      </c>
      <c r="GY153" s="158">
        <v>1749.5</v>
      </c>
      <c r="GZ153" s="158">
        <v>772.5</v>
      </c>
      <c r="HA153" s="158">
        <v>43</v>
      </c>
      <c r="HB153" s="349">
        <v>53546.5</v>
      </c>
      <c r="HC153" s="395">
        <v>0</v>
      </c>
      <c r="HD153" s="396">
        <v>0.5</v>
      </c>
      <c r="HE153" s="396">
        <v>0</v>
      </c>
      <c r="HF153" s="396">
        <v>0</v>
      </c>
      <c r="HG153" s="396">
        <v>0</v>
      </c>
      <c r="HH153" s="396">
        <v>0</v>
      </c>
      <c r="HI153" s="396">
        <v>0</v>
      </c>
      <c r="HJ153" s="396">
        <v>0</v>
      </c>
      <c r="HK153" s="396">
        <v>0</v>
      </c>
      <c r="HL153" s="397">
        <v>0.5</v>
      </c>
      <c r="HM153" s="219">
        <v>20.100000000000001</v>
      </c>
      <c r="HN153" s="219">
        <v>11920.7</v>
      </c>
      <c r="HO153" s="219">
        <v>10604</v>
      </c>
      <c r="HP153" s="219">
        <v>9220</v>
      </c>
      <c r="HQ153" s="219">
        <v>5589.3</v>
      </c>
      <c r="HR153" s="219">
        <v>4239</v>
      </c>
      <c r="HS153" s="219">
        <v>2527.1</v>
      </c>
      <c r="HT153" s="219">
        <v>1287.5</v>
      </c>
      <c r="HU153" s="219">
        <v>86</v>
      </c>
      <c r="HV153" s="219">
        <v>45493.7</v>
      </c>
      <c r="HW153" s="457">
        <v>0</v>
      </c>
      <c r="HX153" s="219">
        <v>45493.7</v>
      </c>
      <c r="HY153" s="395">
        <v>36.25</v>
      </c>
      <c r="HZ153" s="219">
        <v>17881.5</v>
      </c>
      <c r="IA153" s="219">
        <v>13633.75</v>
      </c>
      <c r="IB153" s="219">
        <v>10372.5</v>
      </c>
      <c r="IC153" s="219">
        <v>5589.25</v>
      </c>
      <c r="ID153" s="219">
        <v>3468.25</v>
      </c>
      <c r="IE153" s="219">
        <v>1749.5</v>
      </c>
      <c r="IF153" s="219">
        <v>772.5</v>
      </c>
      <c r="IG153" s="219">
        <v>43</v>
      </c>
      <c r="IH153" s="219">
        <v>53546.5</v>
      </c>
      <c r="II153" s="395">
        <v>0</v>
      </c>
      <c r="IJ153" s="219">
        <v>0.5</v>
      </c>
      <c r="IK153" s="219">
        <v>0</v>
      </c>
      <c r="IL153" s="219">
        <v>0</v>
      </c>
      <c r="IM153" s="219">
        <v>0</v>
      </c>
      <c r="IN153" s="219">
        <v>0</v>
      </c>
      <c r="IO153" s="219">
        <v>0</v>
      </c>
      <c r="IP153" s="219">
        <v>0</v>
      </c>
      <c r="IQ153" s="219">
        <v>0</v>
      </c>
      <c r="IR153" s="219">
        <v>0.5</v>
      </c>
      <c r="IS153" s="395">
        <v>10</v>
      </c>
      <c r="IT153" s="219">
        <v>5692.97</v>
      </c>
      <c r="IU153" s="219">
        <v>1905.97</v>
      </c>
      <c r="IV153" s="219">
        <v>854.82</v>
      </c>
      <c r="IW153" s="219">
        <v>227.12</v>
      </c>
      <c r="IX153" s="219">
        <v>81.569999999999993</v>
      </c>
      <c r="IY153" s="219">
        <v>23.01</v>
      </c>
      <c r="IZ153" s="219">
        <v>8.84</v>
      </c>
      <c r="JA153" s="219">
        <v>0</v>
      </c>
      <c r="JB153" s="219">
        <v>8804.2999999999993</v>
      </c>
      <c r="JC153" s="395">
        <v>14.6</v>
      </c>
      <c r="JD153" s="219">
        <v>8125.4</v>
      </c>
      <c r="JE153" s="219">
        <v>9121.6</v>
      </c>
      <c r="JF153" s="219">
        <v>8460.2000000000007</v>
      </c>
      <c r="JG153" s="219">
        <v>5362.1</v>
      </c>
      <c r="JH153" s="219">
        <v>4139.3</v>
      </c>
      <c r="JI153" s="219">
        <v>2493.8000000000002</v>
      </c>
      <c r="JJ153" s="219">
        <v>1272.8</v>
      </c>
      <c r="JK153" s="219">
        <v>86</v>
      </c>
      <c r="JL153" s="219">
        <v>39075.800000000003</v>
      </c>
      <c r="JM153" s="457">
        <v>0</v>
      </c>
      <c r="JN153" s="397">
        <v>39075.800000000003</v>
      </c>
      <c r="JP153" s="460"/>
      <c r="JQ153" s="460"/>
      <c r="JR153" s="460"/>
      <c r="JS153" s="460"/>
      <c r="JT153" s="460"/>
      <c r="JU153" s="460"/>
      <c r="JV153" s="460"/>
      <c r="JW153" s="460"/>
      <c r="JX153" s="460"/>
      <c r="JY153" s="460"/>
      <c r="KA153" s="460"/>
      <c r="KB153" s="460"/>
    </row>
    <row r="154" spans="1:288" x14ac:dyDescent="0.2">
      <c r="A154" s="215" t="s">
        <v>573</v>
      </c>
      <c r="B154" s="216" t="s">
        <v>291</v>
      </c>
      <c r="C154" s="217" t="s">
        <v>292</v>
      </c>
      <c r="D154" s="218" t="s">
        <v>572</v>
      </c>
      <c r="E154" s="158">
        <v>134501</v>
      </c>
      <c r="F154" s="158">
        <v>72762</v>
      </c>
      <c r="G154" s="158">
        <v>65919</v>
      </c>
      <c r="H154" s="158">
        <v>32730</v>
      </c>
      <c r="I154" s="158">
        <v>19918</v>
      </c>
      <c r="J154" s="158">
        <v>9528</v>
      </c>
      <c r="K154" s="158">
        <v>6611</v>
      </c>
      <c r="L154" s="158">
        <v>689</v>
      </c>
      <c r="M154" s="349">
        <v>342658</v>
      </c>
      <c r="N154" s="158">
        <v>5663</v>
      </c>
      <c r="O154" s="158">
        <v>4621</v>
      </c>
      <c r="P154" s="158">
        <v>2104</v>
      </c>
      <c r="Q154" s="158">
        <v>1028</v>
      </c>
      <c r="R154" s="158">
        <v>348</v>
      </c>
      <c r="S154" s="158">
        <v>89</v>
      </c>
      <c r="T154" s="158">
        <v>56</v>
      </c>
      <c r="U154" s="158">
        <v>12</v>
      </c>
      <c r="V154" s="349">
        <v>13921</v>
      </c>
      <c r="W154" s="158">
        <v>0</v>
      </c>
      <c r="X154" s="158">
        <v>1</v>
      </c>
      <c r="Y154" s="158">
        <v>0</v>
      </c>
      <c r="Z154" s="158">
        <v>0</v>
      </c>
      <c r="AA154" s="158">
        <v>1</v>
      </c>
      <c r="AB154" s="158">
        <v>1</v>
      </c>
      <c r="AC154" s="158">
        <v>0</v>
      </c>
      <c r="AD154" s="158">
        <v>0</v>
      </c>
      <c r="AE154" s="349">
        <v>3</v>
      </c>
      <c r="AF154" s="158">
        <v>128838</v>
      </c>
      <c r="AG154" s="158">
        <v>68140</v>
      </c>
      <c r="AH154" s="158">
        <v>63815</v>
      </c>
      <c r="AI154" s="158">
        <v>31702</v>
      </c>
      <c r="AJ154" s="158">
        <v>19569</v>
      </c>
      <c r="AK154" s="158">
        <v>9438</v>
      </c>
      <c r="AL154" s="158">
        <v>6555</v>
      </c>
      <c r="AM154" s="158">
        <v>677</v>
      </c>
      <c r="AN154" s="349">
        <v>328734</v>
      </c>
      <c r="AO154" s="158">
        <v>403</v>
      </c>
      <c r="AP154" s="158">
        <v>352</v>
      </c>
      <c r="AQ154" s="158">
        <v>436</v>
      </c>
      <c r="AR154" s="158">
        <v>261</v>
      </c>
      <c r="AS154" s="158">
        <v>198</v>
      </c>
      <c r="AT154" s="158">
        <v>125</v>
      </c>
      <c r="AU154" s="158">
        <v>95</v>
      </c>
      <c r="AV154" s="158">
        <v>63</v>
      </c>
      <c r="AW154" s="349">
        <v>1933</v>
      </c>
      <c r="AX154" s="158">
        <v>403</v>
      </c>
      <c r="AY154" s="158">
        <v>352</v>
      </c>
      <c r="AZ154" s="158">
        <v>436</v>
      </c>
      <c r="BA154" s="158">
        <v>261</v>
      </c>
      <c r="BB154" s="158">
        <v>198</v>
      </c>
      <c r="BC154" s="158">
        <v>125</v>
      </c>
      <c r="BD154" s="158">
        <v>95</v>
      </c>
      <c r="BE154" s="158">
        <v>63</v>
      </c>
      <c r="BF154" s="158">
        <v>0</v>
      </c>
      <c r="BG154" s="349">
        <v>1933</v>
      </c>
      <c r="BH154" s="158">
        <v>403</v>
      </c>
      <c r="BI154" s="158">
        <v>128787</v>
      </c>
      <c r="BJ154" s="158">
        <v>68224</v>
      </c>
      <c r="BK154" s="158">
        <v>63640</v>
      </c>
      <c r="BL154" s="158">
        <v>31639</v>
      </c>
      <c r="BM154" s="158">
        <v>19496</v>
      </c>
      <c r="BN154" s="158">
        <v>9408</v>
      </c>
      <c r="BO154" s="158">
        <v>6523</v>
      </c>
      <c r="BP154" s="158">
        <v>614</v>
      </c>
      <c r="BQ154" s="349">
        <v>328734</v>
      </c>
      <c r="BR154" s="158">
        <v>121</v>
      </c>
      <c r="BS154" s="158">
        <v>67124</v>
      </c>
      <c r="BT154" s="158">
        <v>25533</v>
      </c>
      <c r="BU154" s="158">
        <v>19340</v>
      </c>
      <c r="BV154" s="158">
        <v>7652</v>
      </c>
      <c r="BW154" s="158">
        <v>3553</v>
      </c>
      <c r="BX154" s="158">
        <v>1528</v>
      </c>
      <c r="BY154" s="158">
        <v>896</v>
      </c>
      <c r="BZ154" s="158">
        <v>43</v>
      </c>
      <c r="CA154" s="349">
        <v>125790</v>
      </c>
      <c r="CB154" s="158">
        <v>14</v>
      </c>
      <c r="CC154" s="158">
        <v>1406</v>
      </c>
      <c r="CD154" s="158">
        <v>929</v>
      </c>
      <c r="CE154" s="158">
        <v>736</v>
      </c>
      <c r="CF154" s="158">
        <v>394</v>
      </c>
      <c r="CG154" s="158">
        <v>162</v>
      </c>
      <c r="CH154" s="158">
        <v>65</v>
      </c>
      <c r="CI154" s="158">
        <v>33</v>
      </c>
      <c r="CJ154" s="158">
        <v>2</v>
      </c>
      <c r="CK154" s="349">
        <v>3741</v>
      </c>
      <c r="CL154" s="158">
        <v>1</v>
      </c>
      <c r="CM154" s="158">
        <v>86</v>
      </c>
      <c r="CN154" s="158">
        <v>54</v>
      </c>
      <c r="CO154" s="158">
        <v>29</v>
      </c>
      <c r="CP154" s="158">
        <v>62</v>
      </c>
      <c r="CQ154" s="158">
        <v>69</v>
      </c>
      <c r="CR154" s="158">
        <v>84</v>
      </c>
      <c r="CS154" s="158">
        <v>88</v>
      </c>
      <c r="CT154" s="158">
        <v>36</v>
      </c>
      <c r="CU154" s="349">
        <v>509</v>
      </c>
      <c r="CV154" s="158">
        <v>637</v>
      </c>
      <c r="CW154" s="158">
        <v>456</v>
      </c>
      <c r="CX154" s="158">
        <v>399</v>
      </c>
      <c r="CY154" s="158">
        <v>252</v>
      </c>
      <c r="CZ154" s="158">
        <v>129</v>
      </c>
      <c r="DA154" s="158">
        <v>48</v>
      </c>
      <c r="DB154" s="158">
        <v>37</v>
      </c>
      <c r="DC154" s="158">
        <v>12</v>
      </c>
      <c r="DD154" s="349">
        <v>1970</v>
      </c>
      <c r="DE154" s="158">
        <v>3964</v>
      </c>
      <c r="DF154" s="158">
        <v>1731</v>
      </c>
      <c r="DG154" s="158">
        <v>1200</v>
      </c>
      <c r="DH154" s="158">
        <v>617</v>
      </c>
      <c r="DI154" s="158">
        <v>250</v>
      </c>
      <c r="DJ154" s="158">
        <v>97</v>
      </c>
      <c r="DK154" s="158">
        <v>72</v>
      </c>
      <c r="DL154" s="158">
        <v>17</v>
      </c>
      <c r="DM154" s="349">
        <v>7948</v>
      </c>
      <c r="DN154" s="158">
        <v>0</v>
      </c>
      <c r="DO154" s="158">
        <v>0</v>
      </c>
      <c r="DP154" s="158">
        <v>0</v>
      </c>
      <c r="DQ154" s="158">
        <v>0</v>
      </c>
      <c r="DR154" s="158">
        <v>0</v>
      </c>
      <c r="DS154" s="158">
        <v>0</v>
      </c>
      <c r="DT154" s="158">
        <v>0</v>
      </c>
      <c r="DU154" s="158">
        <v>0</v>
      </c>
      <c r="DV154" s="349">
        <v>0</v>
      </c>
      <c r="DW154" s="158">
        <v>493</v>
      </c>
      <c r="DX154" s="158">
        <v>189</v>
      </c>
      <c r="DY154" s="158">
        <v>142</v>
      </c>
      <c r="DZ154" s="158">
        <v>69</v>
      </c>
      <c r="EA154" s="158">
        <v>44</v>
      </c>
      <c r="EB154" s="158">
        <v>25</v>
      </c>
      <c r="EC154" s="158">
        <v>12</v>
      </c>
      <c r="ED154" s="158">
        <v>7</v>
      </c>
      <c r="EE154" s="349">
        <v>981</v>
      </c>
      <c r="EF154" s="158">
        <v>4457</v>
      </c>
      <c r="EG154" s="158">
        <v>1920</v>
      </c>
      <c r="EH154" s="158">
        <v>1342</v>
      </c>
      <c r="EI154" s="158">
        <v>686</v>
      </c>
      <c r="EJ154" s="158">
        <v>294</v>
      </c>
      <c r="EK154" s="158">
        <v>122</v>
      </c>
      <c r="EL154" s="158">
        <v>84</v>
      </c>
      <c r="EM154" s="158">
        <v>24</v>
      </c>
      <c r="EN154" s="349">
        <v>8929</v>
      </c>
      <c r="EO154" s="158">
        <v>1455</v>
      </c>
      <c r="EP154" s="158">
        <v>595</v>
      </c>
      <c r="EQ154" s="158">
        <v>431</v>
      </c>
      <c r="ER154" s="158">
        <v>190</v>
      </c>
      <c r="ES154" s="158">
        <v>120</v>
      </c>
      <c r="ET154" s="158">
        <v>61</v>
      </c>
      <c r="EU154" s="158">
        <v>46</v>
      </c>
      <c r="EV154" s="158">
        <v>19</v>
      </c>
      <c r="EW154" s="349">
        <v>2917</v>
      </c>
      <c r="EX154" s="158">
        <v>0</v>
      </c>
      <c r="EY154" s="158">
        <v>0</v>
      </c>
      <c r="EZ154" s="158">
        <v>0</v>
      </c>
      <c r="FA154" s="158">
        <v>0</v>
      </c>
      <c r="FB154" s="158">
        <v>0</v>
      </c>
      <c r="FC154" s="158">
        <v>0</v>
      </c>
      <c r="FD154" s="158">
        <v>0</v>
      </c>
      <c r="FE154" s="158">
        <v>0</v>
      </c>
      <c r="FF154" s="349">
        <v>0</v>
      </c>
      <c r="FG154" s="158">
        <v>0</v>
      </c>
      <c r="FH154" s="158">
        <v>0</v>
      </c>
      <c r="FI154" s="158">
        <v>1</v>
      </c>
      <c r="FJ154" s="158">
        <v>1</v>
      </c>
      <c r="FK154" s="158">
        <v>0</v>
      </c>
      <c r="FL154" s="158">
        <v>0</v>
      </c>
      <c r="FM154" s="158">
        <v>0</v>
      </c>
      <c r="FN154" s="158">
        <v>0</v>
      </c>
      <c r="FO154" s="349">
        <v>2</v>
      </c>
      <c r="FP154" s="158">
        <v>1455</v>
      </c>
      <c r="FQ154" s="158">
        <v>595</v>
      </c>
      <c r="FR154" s="158">
        <v>430</v>
      </c>
      <c r="FS154" s="158">
        <v>189</v>
      </c>
      <c r="FT154" s="158">
        <v>120</v>
      </c>
      <c r="FU154" s="158">
        <v>61</v>
      </c>
      <c r="FV154" s="158">
        <v>46</v>
      </c>
      <c r="FW154" s="158">
        <v>19</v>
      </c>
      <c r="FX154" s="349">
        <v>2915</v>
      </c>
      <c r="FY154" s="158">
        <v>267</v>
      </c>
      <c r="FZ154" s="158">
        <v>59669</v>
      </c>
      <c r="GA154" s="158">
        <v>41510</v>
      </c>
      <c r="GB154" s="158">
        <v>43388</v>
      </c>
      <c r="GC154" s="158">
        <v>23459</v>
      </c>
      <c r="GD154" s="158">
        <v>15667</v>
      </c>
      <c r="GE154" s="158">
        <v>7706</v>
      </c>
      <c r="GF154" s="158">
        <v>5494</v>
      </c>
      <c r="GG154" s="158">
        <v>526</v>
      </c>
      <c r="GH154" s="349">
        <v>197686</v>
      </c>
      <c r="GI154" s="158">
        <v>136</v>
      </c>
      <c r="GJ154" s="158">
        <v>69118</v>
      </c>
      <c r="GK154" s="158">
        <v>26714</v>
      </c>
      <c r="GL154" s="158">
        <v>20252</v>
      </c>
      <c r="GM154" s="158">
        <v>8180</v>
      </c>
      <c r="GN154" s="158">
        <v>3829</v>
      </c>
      <c r="GO154" s="158">
        <v>1702</v>
      </c>
      <c r="GP154" s="158">
        <v>1029</v>
      </c>
      <c r="GQ154" s="158">
        <v>88</v>
      </c>
      <c r="GR154" s="349">
        <v>131048</v>
      </c>
      <c r="GS154" s="158">
        <v>368.75</v>
      </c>
      <c r="GT154" s="158">
        <v>111853.5</v>
      </c>
      <c r="GU154" s="158">
        <v>61671.5</v>
      </c>
      <c r="GV154" s="158">
        <v>58675</v>
      </c>
      <c r="GW154" s="158">
        <v>29629.5</v>
      </c>
      <c r="GX154" s="158">
        <v>18554.25</v>
      </c>
      <c r="GY154" s="158">
        <v>8980.25</v>
      </c>
      <c r="GZ154" s="158">
        <v>6252.75</v>
      </c>
      <c r="HA154" s="158">
        <v>588.25</v>
      </c>
      <c r="HB154" s="349">
        <v>296573.75</v>
      </c>
      <c r="HC154" s="395">
        <v>0</v>
      </c>
      <c r="HD154" s="396">
        <v>5.75</v>
      </c>
      <c r="HE154" s="396">
        <v>1.38</v>
      </c>
      <c r="HF154" s="396">
        <v>0.5</v>
      </c>
      <c r="HG154" s="396">
        <v>0.5</v>
      </c>
      <c r="HH154" s="396">
        <v>0</v>
      </c>
      <c r="HI154" s="396">
        <v>0</v>
      </c>
      <c r="HJ154" s="396">
        <v>0</v>
      </c>
      <c r="HK154" s="396">
        <v>0</v>
      </c>
      <c r="HL154" s="397">
        <v>8.1300000000000008</v>
      </c>
      <c r="HM154" s="219">
        <v>204.9</v>
      </c>
      <c r="HN154" s="219">
        <v>74565.2</v>
      </c>
      <c r="HO154" s="219">
        <v>47965.599999999999</v>
      </c>
      <c r="HP154" s="219">
        <v>52155.1</v>
      </c>
      <c r="HQ154" s="219">
        <v>29629</v>
      </c>
      <c r="HR154" s="219">
        <v>22677.4</v>
      </c>
      <c r="HS154" s="219">
        <v>12971.5</v>
      </c>
      <c r="HT154" s="219">
        <v>10421.299999999999</v>
      </c>
      <c r="HU154" s="219">
        <v>1176.5</v>
      </c>
      <c r="HV154" s="219">
        <v>251766.5</v>
      </c>
      <c r="HW154" s="457">
        <v>1.2</v>
      </c>
      <c r="HX154" s="219">
        <v>251767.7</v>
      </c>
      <c r="HY154" s="395">
        <v>368.75</v>
      </c>
      <c r="HZ154" s="219">
        <v>111853.5</v>
      </c>
      <c r="IA154" s="219">
        <v>61671.5</v>
      </c>
      <c r="IB154" s="219">
        <v>58675</v>
      </c>
      <c r="IC154" s="219">
        <v>29629.5</v>
      </c>
      <c r="ID154" s="219">
        <v>18554.25</v>
      </c>
      <c r="IE154" s="219">
        <v>8980.25</v>
      </c>
      <c r="IF154" s="219">
        <v>6252.75</v>
      </c>
      <c r="IG154" s="219">
        <v>588.25</v>
      </c>
      <c r="IH154" s="219">
        <v>296573.75</v>
      </c>
      <c r="II154" s="395">
        <v>0</v>
      </c>
      <c r="IJ154" s="219">
        <v>5.75</v>
      </c>
      <c r="IK154" s="219">
        <v>1.38</v>
      </c>
      <c r="IL154" s="219">
        <v>0.5</v>
      </c>
      <c r="IM154" s="219">
        <v>0.5</v>
      </c>
      <c r="IN154" s="219">
        <v>0</v>
      </c>
      <c r="IO154" s="219">
        <v>0</v>
      </c>
      <c r="IP154" s="219">
        <v>0</v>
      </c>
      <c r="IQ154" s="219">
        <v>0</v>
      </c>
      <c r="IR154" s="219">
        <v>8.1300000000000008</v>
      </c>
      <c r="IS154" s="395">
        <v>124.71</v>
      </c>
      <c r="IT154" s="219">
        <v>36171.67</v>
      </c>
      <c r="IU154" s="219">
        <v>8437.0400000000009</v>
      </c>
      <c r="IV154" s="219">
        <v>4058.25</v>
      </c>
      <c r="IW154" s="219">
        <v>1064.8800000000001</v>
      </c>
      <c r="IX154" s="219">
        <v>388.88</v>
      </c>
      <c r="IY154" s="219">
        <v>118.89</v>
      </c>
      <c r="IZ154" s="219">
        <v>50.86</v>
      </c>
      <c r="JA154" s="219">
        <v>1.39</v>
      </c>
      <c r="JB154" s="219">
        <v>50416.57</v>
      </c>
      <c r="JC154" s="395">
        <v>135.6</v>
      </c>
      <c r="JD154" s="219">
        <v>50450.7</v>
      </c>
      <c r="JE154" s="219">
        <v>41403.5</v>
      </c>
      <c r="JF154" s="219">
        <v>48547.8</v>
      </c>
      <c r="JG154" s="219">
        <v>28564.1</v>
      </c>
      <c r="JH154" s="219">
        <v>22202.1</v>
      </c>
      <c r="JI154" s="219">
        <v>12799.7</v>
      </c>
      <c r="JJ154" s="219">
        <v>10336.5</v>
      </c>
      <c r="JK154" s="219">
        <v>1173.7</v>
      </c>
      <c r="JL154" s="219">
        <v>215613.7</v>
      </c>
      <c r="JM154" s="457">
        <v>1.2</v>
      </c>
      <c r="JN154" s="397">
        <v>215614.9</v>
      </c>
      <c r="JP154" s="460"/>
      <c r="JQ154" s="460"/>
      <c r="JR154" s="460"/>
      <c r="JS154" s="460"/>
      <c r="JT154" s="460"/>
      <c r="JU154" s="460"/>
      <c r="JV154" s="460"/>
      <c r="JW154" s="460"/>
      <c r="JX154" s="460"/>
      <c r="JY154" s="460"/>
      <c r="KA154" s="460"/>
      <c r="KB154" s="460"/>
    </row>
    <row r="155" spans="1:288" x14ac:dyDescent="0.2">
      <c r="A155" s="215" t="s">
        <v>574</v>
      </c>
      <c r="B155" s="216" t="s">
        <v>293</v>
      </c>
      <c r="C155" s="217" t="s">
        <v>288</v>
      </c>
      <c r="D155" s="218" t="s">
        <v>316</v>
      </c>
      <c r="E155" s="158">
        <v>78654</v>
      </c>
      <c r="F155" s="158">
        <v>25553</v>
      </c>
      <c r="G155" s="158">
        <v>15340</v>
      </c>
      <c r="H155" s="158">
        <v>6663</v>
      </c>
      <c r="I155" s="158">
        <v>3142</v>
      </c>
      <c r="J155" s="158">
        <v>1450</v>
      </c>
      <c r="K155" s="158">
        <v>601</v>
      </c>
      <c r="L155" s="158">
        <v>60</v>
      </c>
      <c r="M155" s="349">
        <v>131463</v>
      </c>
      <c r="N155" s="158">
        <v>4682</v>
      </c>
      <c r="O155" s="158">
        <v>1565</v>
      </c>
      <c r="P155" s="158">
        <v>1248</v>
      </c>
      <c r="Q155" s="158">
        <v>756</v>
      </c>
      <c r="R155" s="158">
        <v>173</v>
      </c>
      <c r="S155" s="158">
        <v>20</v>
      </c>
      <c r="T155" s="158">
        <v>12</v>
      </c>
      <c r="U155" s="158">
        <v>2</v>
      </c>
      <c r="V155" s="349">
        <v>8458</v>
      </c>
      <c r="W155" s="158">
        <v>0</v>
      </c>
      <c r="X155" s="158">
        <v>0</v>
      </c>
      <c r="Y155" s="158">
        <v>0</v>
      </c>
      <c r="Z155" s="158">
        <v>0</v>
      </c>
      <c r="AA155" s="158">
        <v>0</v>
      </c>
      <c r="AB155" s="158">
        <v>0</v>
      </c>
      <c r="AC155" s="158">
        <v>0</v>
      </c>
      <c r="AD155" s="158">
        <v>0</v>
      </c>
      <c r="AE155" s="349">
        <v>0</v>
      </c>
      <c r="AF155" s="158">
        <v>73972</v>
      </c>
      <c r="AG155" s="158">
        <v>23988</v>
      </c>
      <c r="AH155" s="158">
        <v>14092</v>
      </c>
      <c r="AI155" s="158">
        <v>5907</v>
      </c>
      <c r="AJ155" s="158">
        <v>2969</v>
      </c>
      <c r="AK155" s="158">
        <v>1430</v>
      </c>
      <c r="AL155" s="158">
        <v>589</v>
      </c>
      <c r="AM155" s="158">
        <v>58</v>
      </c>
      <c r="AN155" s="349">
        <v>123005</v>
      </c>
      <c r="AO155" s="158">
        <v>210</v>
      </c>
      <c r="AP155" s="158">
        <v>181</v>
      </c>
      <c r="AQ155" s="158">
        <v>165</v>
      </c>
      <c r="AR155" s="158">
        <v>63</v>
      </c>
      <c r="AS155" s="158">
        <v>48</v>
      </c>
      <c r="AT155" s="158">
        <v>26</v>
      </c>
      <c r="AU155" s="158">
        <v>22</v>
      </c>
      <c r="AV155" s="158">
        <v>22</v>
      </c>
      <c r="AW155" s="349">
        <v>737</v>
      </c>
      <c r="AX155" s="158">
        <v>210</v>
      </c>
      <c r="AY155" s="158">
        <v>181</v>
      </c>
      <c r="AZ155" s="158">
        <v>165</v>
      </c>
      <c r="BA155" s="158">
        <v>63</v>
      </c>
      <c r="BB155" s="158">
        <v>48</v>
      </c>
      <c r="BC155" s="158">
        <v>26</v>
      </c>
      <c r="BD155" s="158">
        <v>22</v>
      </c>
      <c r="BE155" s="158">
        <v>22</v>
      </c>
      <c r="BF155" s="158">
        <v>0</v>
      </c>
      <c r="BG155" s="349">
        <v>737</v>
      </c>
      <c r="BH155" s="158">
        <v>210</v>
      </c>
      <c r="BI155" s="158">
        <v>73943</v>
      </c>
      <c r="BJ155" s="158">
        <v>23972</v>
      </c>
      <c r="BK155" s="158">
        <v>13990</v>
      </c>
      <c r="BL155" s="158">
        <v>5892</v>
      </c>
      <c r="BM155" s="158">
        <v>2947</v>
      </c>
      <c r="BN155" s="158">
        <v>1426</v>
      </c>
      <c r="BO155" s="158">
        <v>589</v>
      </c>
      <c r="BP155" s="158">
        <v>36</v>
      </c>
      <c r="BQ155" s="349">
        <v>123005</v>
      </c>
      <c r="BR155" s="158">
        <v>50</v>
      </c>
      <c r="BS155" s="158">
        <v>30697</v>
      </c>
      <c r="BT155" s="158">
        <v>6843</v>
      </c>
      <c r="BU155" s="158">
        <v>3106</v>
      </c>
      <c r="BV155" s="158">
        <v>1113</v>
      </c>
      <c r="BW155" s="158">
        <v>430</v>
      </c>
      <c r="BX155" s="158">
        <v>172</v>
      </c>
      <c r="BY155" s="158">
        <v>57</v>
      </c>
      <c r="BZ155" s="158">
        <v>1</v>
      </c>
      <c r="CA155" s="349">
        <v>42469</v>
      </c>
      <c r="CB155" s="158">
        <v>6</v>
      </c>
      <c r="CC155" s="158">
        <v>1090</v>
      </c>
      <c r="CD155" s="158">
        <v>437</v>
      </c>
      <c r="CE155" s="158">
        <v>229</v>
      </c>
      <c r="CF155" s="158">
        <v>76</v>
      </c>
      <c r="CG155" s="158">
        <v>29</v>
      </c>
      <c r="CH155" s="158">
        <v>13</v>
      </c>
      <c r="CI155" s="158">
        <v>3</v>
      </c>
      <c r="CJ155" s="158">
        <v>0</v>
      </c>
      <c r="CK155" s="349">
        <v>1883</v>
      </c>
      <c r="CL155" s="158">
        <v>3</v>
      </c>
      <c r="CM155" s="158">
        <v>94</v>
      </c>
      <c r="CN155" s="158">
        <v>34</v>
      </c>
      <c r="CO155" s="158">
        <v>33</v>
      </c>
      <c r="CP155" s="158">
        <v>23</v>
      </c>
      <c r="CQ155" s="158">
        <v>25</v>
      </c>
      <c r="CR155" s="158">
        <v>28</v>
      </c>
      <c r="CS155" s="158">
        <v>37</v>
      </c>
      <c r="CT155" s="158">
        <v>13</v>
      </c>
      <c r="CU155" s="349">
        <v>290</v>
      </c>
      <c r="CV155" s="158">
        <v>517</v>
      </c>
      <c r="CW155" s="158">
        <v>261</v>
      </c>
      <c r="CX155" s="158">
        <v>92</v>
      </c>
      <c r="CY155" s="158">
        <v>63</v>
      </c>
      <c r="CZ155" s="158">
        <v>24</v>
      </c>
      <c r="DA155" s="158">
        <v>6</v>
      </c>
      <c r="DB155" s="158">
        <v>0</v>
      </c>
      <c r="DC155" s="158">
        <v>1</v>
      </c>
      <c r="DD155" s="349">
        <v>964</v>
      </c>
      <c r="DE155" s="158">
        <v>1738</v>
      </c>
      <c r="DF155" s="158">
        <v>560</v>
      </c>
      <c r="DG155" s="158">
        <v>288</v>
      </c>
      <c r="DH155" s="158">
        <v>110</v>
      </c>
      <c r="DI155" s="158">
        <v>39</v>
      </c>
      <c r="DJ155" s="158">
        <v>22</v>
      </c>
      <c r="DK155" s="158">
        <v>13</v>
      </c>
      <c r="DL155" s="158">
        <v>0</v>
      </c>
      <c r="DM155" s="349">
        <v>2770</v>
      </c>
      <c r="DN155" s="158">
        <v>232</v>
      </c>
      <c r="DO155" s="158">
        <v>43</v>
      </c>
      <c r="DP155" s="158">
        <v>14</v>
      </c>
      <c r="DQ155" s="158">
        <v>13</v>
      </c>
      <c r="DR155" s="158">
        <v>3</v>
      </c>
      <c r="DS155" s="158">
        <v>1</v>
      </c>
      <c r="DT155" s="158">
        <v>0</v>
      </c>
      <c r="DU155" s="158">
        <v>0</v>
      </c>
      <c r="DV155" s="349">
        <v>306</v>
      </c>
      <c r="DW155" s="158">
        <v>254</v>
      </c>
      <c r="DX155" s="158">
        <v>85</v>
      </c>
      <c r="DY155" s="158">
        <v>40</v>
      </c>
      <c r="DZ155" s="158">
        <v>22</v>
      </c>
      <c r="EA155" s="158">
        <v>12</v>
      </c>
      <c r="EB155" s="158">
        <v>8</v>
      </c>
      <c r="EC155" s="158">
        <v>4</v>
      </c>
      <c r="ED155" s="158">
        <v>2</v>
      </c>
      <c r="EE155" s="349">
        <v>427</v>
      </c>
      <c r="EF155" s="158">
        <v>2224</v>
      </c>
      <c r="EG155" s="158">
        <v>688</v>
      </c>
      <c r="EH155" s="158">
        <v>342</v>
      </c>
      <c r="EI155" s="158">
        <v>145</v>
      </c>
      <c r="EJ155" s="158">
        <v>54</v>
      </c>
      <c r="EK155" s="158">
        <v>31</v>
      </c>
      <c r="EL155" s="158">
        <v>17</v>
      </c>
      <c r="EM155" s="158">
        <v>2</v>
      </c>
      <c r="EN155" s="349">
        <v>3503</v>
      </c>
      <c r="EO155" s="158">
        <v>931</v>
      </c>
      <c r="EP155" s="158">
        <v>333</v>
      </c>
      <c r="EQ155" s="158">
        <v>183</v>
      </c>
      <c r="ER155" s="158">
        <v>80</v>
      </c>
      <c r="ES155" s="158">
        <v>33</v>
      </c>
      <c r="ET155" s="158">
        <v>15</v>
      </c>
      <c r="EU155" s="158">
        <v>12</v>
      </c>
      <c r="EV155" s="158">
        <v>2</v>
      </c>
      <c r="EW155" s="349">
        <v>1589</v>
      </c>
      <c r="EX155" s="158">
        <v>0</v>
      </c>
      <c r="EY155" s="158">
        <v>0</v>
      </c>
      <c r="EZ155" s="158">
        <v>0</v>
      </c>
      <c r="FA155" s="158">
        <v>0</v>
      </c>
      <c r="FB155" s="158">
        <v>0</v>
      </c>
      <c r="FC155" s="158">
        <v>0</v>
      </c>
      <c r="FD155" s="158">
        <v>0</v>
      </c>
      <c r="FE155" s="158">
        <v>0</v>
      </c>
      <c r="FF155" s="349">
        <v>0</v>
      </c>
      <c r="FG155" s="158">
        <v>0</v>
      </c>
      <c r="FH155" s="158">
        <v>0</v>
      </c>
      <c r="FI155" s="158">
        <v>0</v>
      </c>
      <c r="FJ155" s="158">
        <v>0</v>
      </c>
      <c r="FK155" s="158">
        <v>0</v>
      </c>
      <c r="FL155" s="158">
        <v>0</v>
      </c>
      <c r="FM155" s="158">
        <v>0</v>
      </c>
      <c r="FN155" s="158">
        <v>0</v>
      </c>
      <c r="FO155" s="349">
        <v>0</v>
      </c>
      <c r="FP155" s="158">
        <v>931</v>
      </c>
      <c r="FQ155" s="158">
        <v>333</v>
      </c>
      <c r="FR155" s="158">
        <v>183</v>
      </c>
      <c r="FS155" s="158">
        <v>80</v>
      </c>
      <c r="FT155" s="158">
        <v>33</v>
      </c>
      <c r="FU155" s="158">
        <v>15</v>
      </c>
      <c r="FV155" s="158">
        <v>12</v>
      </c>
      <c r="FW155" s="158">
        <v>2</v>
      </c>
      <c r="FX155" s="349">
        <v>1589</v>
      </c>
      <c r="FY155" s="158">
        <v>151</v>
      </c>
      <c r="FZ155" s="158">
        <v>41574</v>
      </c>
      <c r="GA155" s="158">
        <v>16529</v>
      </c>
      <c r="GB155" s="158">
        <v>10568</v>
      </c>
      <c r="GC155" s="158">
        <v>4645</v>
      </c>
      <c r="GD155" s="158">
        <v>2448</v>
      </c>
      <c r="GE155" s="158">
        <v>1204</v>
      </c>
      <c r="GF155" s="158">
        <v>488</v>
      </c>
      <c r="GG155" s="158">
        <v>19</v>
      </c>
      <c r="GH155" s="349">
        <v>77626</v>
      </c>
      <c r="GI155" s="158">
        <v>59</v>
      </c>
      <c r="GJ155" s="158">
        <v>32369</v>
      </c>
      <c r="GK155" s="158">
        <v>7443</v>
      </c>
      <c r="GL155" s="158">
        <v>3422</v>
      </c>
      <c r="GM155" s="158">
        <v>1247</v>
      </c>
      <c r="GN155" s="158">
        <v>499</v>
      </c>
      <c r="GO155" s="158">
        <v>222</v>
      </c>
      <c r="GP155" s="158">
        <v>101</v>
      </c>
      <c r="GQ155" s="158">
        <v>17</v>
      </c>
      <c r="GR155" s="349">
        <v>45379</v>
      </c>
      <c r="GS155" s="158">
        <v>194.5</v>
      </c>
      <c r="GT155" s="158">
        <v>65843.25</v>
      </c>
      <c r="GU155" s="158">
        <v>22134</v>
      </c>
      <c r="GV155" s="158">
        <v>13145.75</v>
      </c>
      <c r="GW155" s="158">
        <v>5581.25</v>
      </c>
      <c r="GX155" s="158">
        <v>2822.75</v>
      </c>
      <c r="GY155" s="158">
        <v>1368.75</v>
      </c>
      <c r="GZ155" s="158">
        <v>557.5</v>
      </c>
      <c r="HA155" s="158">
        <v>29.75</v>
      </c>
      <c r="HB155" s="349">
        <v>111677.5</v>
      </c>
      <c r="HC155" s="395">
        <v>0</v>
      </c>
      <c r="HD155" s="396">
        <v>0</v>
      </c>
      <c r="HE155" s="396">
        <v>0.5</v>
      </c>
      <c r="HF155" s="396">
        <v>0</v>
      </c>
      <c r="HG155" s="396">
        <v>0</v>
      </c>
      <c r="HH155" s="396">
        <v>0</v>
      </c>
      <c r="HI155" s="396">
        <v>0</v>
      </c>
      <c r="HJ155" s="396">
        <v>0</v>
      </c>
      <c r="HK155" s="396">
        <v>0</v>
      </c>
      <c r="HL155" s="397">
        <v>0.5</v>
      </c>
      <c r="HM155" s="219">
        <v>108.1</v>
      </c>
      <c r="HN155" s="219">
        <v>43895.5</v>
      </c>
      <c r="HO155" s="219">
        <v>17214.900000000001</v>
      </c>
      <c r="HP155" s="219">
        <v>11685.1</v>
      </c>
      <c r="HQ155" s="219">
        <v>5581.3</v>
      </c>
      <c r="HR155" s="219">
        <v>3450</v>
      </c>
      <c r="HS155" s="219">
        <v>1977.1</v>
      </c>
      <c r="HT155" s="219">
        <v>929.2</v>
      </c>
      <c r="HU155" s="219">
        <v>59.5</v>
      </c>
      <c r="HV155" s="219">
        <v>84900.7</v>
      </c>
      <c r="HW155" s="457">
        <v>0</v>
      </c>
      <c r="HX155" s="219">
        <v>84900.7</v>
      </c>
      <c r="HY155" s="395">
        <v>194.5</v>
      </c>
      <c r="HZ155" s="219">
        <v>65843.25</v>
      </c>
      <c r="IA155" s="219">
        <v>22134</v>
      </c>
      <c r="IB155" s="219">
        <v>13145.75</v>
      </c>
      <c r="IC155" s="219">
        <v>5581.25</v>
      </c>
      <c r="ID155" s="219">
        <v>2822.75</v>
      </c>
      <c r="IE155" s="219">
        <v>1368.75</v>
      </c>
      <c r="IF155" s="219">
        <v>557.5</v>
      </c>
      <c r="IG155" s="219">
        <v>29.75</v>
      </c>
      <c r="IH155" s="219">
        <v>111677.5</v>
      </c>
      <c r="II155" s="395">
        <v>0</v>
      </c>
      <c r="IJ155" s="219">
        <v>0</v>
      </c>
      <c r="IK155" s="219">
        <v>0.5</v>
      </c>
      <c r="IL155" s="219">
        <v>0</v>
      </c>
      <c r="IM155" s="219">
        <v>0</v>
      </c>
      <c r="IN155" s="219">
        <v>0</v>
      </c>
      <c r="IO155" s="219">
        <v>0</v>
      </c>
      <c r="IP155" s="219">
        <v>0</v>
      </c>
      <c r="IQ155" s="219">
        <v>0</v>
      </c>
      <c r="IR155" s="219">
        <v>0.5</v>
      </c>
      <c r="IS155" s="395">
        <v>70.62</v>
      </c>
      <c r="IT155" s="219">
        <v>18553.29</v>
      </c>
      <c r="IU155" s="219">
        <v>3064.67</v>
      </c>
      <c r="IV155" s="219">
        <v>1356.97</v>
      </c>
      <c r="IW155" s="219">
        <v>357.47</v>
      </c>
      <c r="IX155" s="219">
        <v>103.59</v>
      </c>
      <c r="IY155" s="219">
        <v>31.67</v>
      </c>
      <c r="IZ155" s="219">
        <v>5.15</v>
      </c>
      <c r="JA155" s="219">
        <v>0</v>
      </c>
      <c r="JB155" s="219">
        <v>23543.43</v>
      </c>
      <c r="JC155" s="395">
        <v>68.8</v>
      </c>
      <c r="JD155" s="219">
        <v>31526.6</v>
      </c>
      <c r="JE155" s="219">
        <v>14831.3</v>
      </c>
      <c r="JF155" s="219">
        <v>10478.9</v>
      </c>
      <c r="JG155" s="219">
        <v>5223.8</v>
      </c>
      <c r="JH155" s="219">
        <v>3323.4</v>
      </c>
      <c r="JI155" s="219">
        <v>1931.3</v>
      </c>
      <c r="JJ155" s="219">
        <v>920.6</v>
      </c>
      <c r="JK155" s="219">
        <v>59.5</v>
      </c>
      <c r="JL155" s="219">
        <v>68364.2</v>
      </c>
      <c r="JM155" s="457">
        <v>0</v>
      </c>
      <c r="JN155" s="397">
        <v>68364.2</v>
      </c>
      <c r="JP155" s="460"/>
      <c r="JQ155" s="460"/>
      <c r="JR155" s="460"/>
      <c r="JS155" s="460"/>
      <c r="JT155" s="460"/>
      <c r="JU155" s="460"/>
      <c r="JV155" s="460"/>
      <c r="JW155" s="460"/>
      <c r="JX155" s="460"/>
      <c r="JY155" s="460"/>
      <c r="KA155" s="460"/>
      <c r="KB155" s="460"/>
    </row>
    <row r="156" spans="1:288" x14ac:dyDescent="0.2">
      <c r="A156" s="215" t="s">
        <v>576</v>
      </c>
      <c r="B156" s="216" t="s">
        <v>285</v>
      </c>
      <c r="C156" s="217" t="s">
        <v>286</v>
      </c>
      <c r="D156" s="218" t="s">
        <v>575</v>
      </c>
      <c r="E156" s="158">
        <v>4166</v>
      </c>
      <c r="F156" s="158">
        <v>5918</v>
      </c>
      <c r="G156" s="158">
        <v>13197</v>
      </c>
      <c r="H156" s="158">
        <v>9525</v>
      </c>
      <c r="I156" s="158">
        <v>5750</v>
      </c>
      <c r="J156" s="158">
        <v>2951</v>
      </c>
      <c r="K156" s="158">
        <v>2278</v>
      </c>
      <c r="L156" s="158">
        <v>226</v>
      </c>
      <c r="M156" s="349">
        <v>44011</v>
      </c>
      <c r="N156" s="158">
        <v>84</v>
      </c>
      <c r="O156" s="158">
        <v>82</v>
      </c>
      <c r="P156" s="158">
        <v>130</v>
      </c>
      <c r="Q156" s="158">
        <v>94</v>
      </c>
      <c r="R156" s="158">
        <v>69</v>
      </c>
      <c r="S156" s="158">
        <v>29</v>
      </c>
      <c r="T156" s="158">
        <v>24</v>
      </c>
      <c r="U156" s="158">
        <v>6</v>
      </c>
      <c r="V156" s="349">
        <v>518</v>
      </c>
      <c r="W156" s="158">
        <v>1</v>
      </c>
      <c r="X156" s="158">
        <v>0</v>
      </c>
      <c r="Y156" s="158">
        <v>1</v>
      </c>
      <c r="Z156" s="158">
        <v>2</v>
      </c>
      <c r="AA156" s="158">
        <v>0</v>
      </c>
      <c r="AB156" s="158">
        <v>1</v>
      </c>
      <c r="AC156" s="158">
        <v>1</v>
      </c>
      <c r="AD156" s="158">
        <v>1</v>
      </c>
      <c r="AE156" s="349">
        <v>7</v>
      </c>
      <c r="AF156" s="158">
        <v>4081</v>
      </c>
      <c r="AG156" s="158">
        <v>5836</v>
      </c>
      <c r="AH156" s="158">
        <v>13066</v>
      </c>
      <c r="AI156" s="158">
        <v>9429</v>
      </c>
      <c r="AJ156" s="158">
        <v>5681</v>
      </c>
      <c r="AK156" s="158">
        <v>2921</v>
      </c>
      <c r="AL156" s="158">
        <v>2253</v>
      </c>
      <c r="AM156" s="158">
        <v>219</v>
      </c>
      <c r="AN156" s="349">
        <v>43486</v>
      </c>
      <c r="AO156" s="158">
        <v>5</v>
      </c>
      <c r="AP156" s="158">
        <v>20</v>
      </c>
      <c r="AQ156" s="158">
        <v>76</v>
      </c>
      <c r="AR156" s="158">
        <v>85</v>
      </c>
      <c r="AS156" s="158">
        <v>59</v>
      </c>
      <c r="AT156" s="158">
        <v>35</v>
      </c>
      <c r="AU156" s="158">
        <v>30</v>
      </c>
      <c r="AV156" s="158">
        <v>13</v>
      </c>
      <c r="AW156" s="349">
        <v>323</v>
      </c>
      <c r="AX156" s="158">
        <v>5</v>
      </c>
      <c r="AY156" s="158">
        <v>20</v>
      </c>
      <c r="AZ156" s="158">
        <v>76</v>
      </c>
      <c r="BA156" s="158">
        <v>85</v>
      </c>
      <c r="BB156" s="158">
        <v>59</v>
      </c>
      <c r="BC156" s="158">
        <v>35</v>
      </c>
      <c r="BD156" s="158">
        <v>30</v>
      </c>
      <c r="BE156" s="158">
        <v>13</v>
      </c>
      <c r="BF156" s="158">
        <v>0</v>
      </c>
      <c r="BG156" s="349">
        <v>323</v>
      </c>
      <c r="BH156" s="158">
        <v>5</v>
      </c>
      <c r="BI156" s="158">
        <v>4096</v>
      </c>
      <c r="BJ156" s="158">
        <v>5892</v>
      </c>
      <c r="BK156" s="158">
        <v>13075</v>
      </c>
      <c r="BL156" s="158">
        <v>9403</v>
      </c>
      <c r="BM156" s="158">
        <v>5657</v>
      </c>
      <c r="BN156" s="158">
        <v>2916</v>
      </c>
      <c r="BO156" s="158">
        <v>2236</v>
      </c>
      <c r="BP156" s="158">
        <v>206</v>
      </c>
      <c r="BQ156" s="349">
        <v>43486</v>
      </c>
      <c r="BR156" s="158">
        <v>3</v>
      </c>
      <c r="BS156" s="158">
        <v>2645</v>
      </c>
      <c r="BT156" s="158">
        <v>2616</v>
      </c>
      <c r="BU156" s="158">
        <v>4315</v>
      </c>
      <c r="BV156" s="158">
        <v>2643</v>
      </c>
      <c r="BW156" s="158">
        <v>1340</v>
      </c>
      <c r="BX156" s="158">
        <v>506</v>
      </c>
      <c r="BY156" s="158">
        <v>291</v>
      </c>
      <c r="BZ156" s="158">
        <v>13</v>
      </c>
      <c r="CA156" s="349">
        <v>14372</v>
      </c>
      <c r="CB156" s="158">
        <v>0</v>
      </c>
      <c r="CC156" s="158">
        <v>25</v>
      </c>
      <c r="CD156" s="158">
        <v>55</v>
      </c>
      <c r="CE156" s="158">
        <v>164</v>
      </c>
      <c r="CF156" s="158">
        <v>107</v>
      </c>
      <c r="CG156" s="158">
        <v>71</v>
      </c>
      <c r="CH156" s="158">
        <v>38</v>
      </c>
      <c r="CI156" s="158">
        <v>22</v>
      </c>
      <c r="CJ156" s="158">
        <v>1</v>
      </c>
      <c r="CK156" s="349">
        <v>483</v>
      </c>
      <c r="CL156" s="158">
        <v>0</v>
      </c>
      <c r="CM156" s="158">
        <v>0</v>
      </c>
      <c r="CN156" s="158">
        <v>7</v>
      </c>
      <c r="CO156" s="158">
        <v>7</v>
      </c>
      <c r="CP156" s="158">
        <v>10</v>
      </c>
      <c r="CQ156" s="158">
        <v>7</v>
      </c>
      <c r="CR156" s="158">
        <v>13</v>
      </c>
      <c r="CS156" s="158">
        <v>19</v>
      </c>
      <c r="CT156" s="158">
        <v>2</v>
      </c>
      <c r="CU156" s="349">
        <v>65</v>
      </c>
      <c r="CV156" s="158">
        <v>31</v>
      </c>
      <c r="CW156" s="158">
        <v>58</v>
      </c>
      <c r="CX156" s="158">
        <v>90</v>
      </c>
      <c r="CY156" s="158">
        <v>87</v>
      </c>
      <c r="CZ156" s="158">
        <v>51</v>
      </c>
      <c r="DA156" s="158">
        <v>22</v>
      </c>
      <c r="DB156" s="158">
        <v>21</v>
      </c>
      <c r="DC156" s="158">
        <v>5</v>
      </c>
      <c r="DD156" s="349">
        <v>365</v>
      </c>
      <c r="DE156" s="158">
        <v>81</v>
      </c>
      <c r="DF156" s="158">
        <v>90</v>
      </c>
      <c r="DG156" s="158">
        <v>100</v>
      </c>
      <c r="DH156" s="158">
        <v>69</v>
      </c>
      <c r="DI156" s="158">
        <v>35</v>
      </c>
      <c r="DJ156" s="158">
        <v>24</v>
      </c>
      <c r="DK156" s="158">
        <v>19</v>
      </c>
      <c r="DL156" s="158">
        <v>4</v>
      </c>
      <c r="DM156" s="349">
        <v>422</v>
      </c>
      <c r="DN156" s="158">
        <v>43</v>
      </c>
      <c r="DO156" s="158">
        <v>36</v>
      </c>
      <c r="DP156" s="158">
        <v>56</v>
      </c>
      <c r="DQ156" s="158">
        <v>41</v>
      </c>
      <c r="DR156" s="158">
        <v>26</v>
      </c>
      <c r="DS156" s="158">
        <v>9</v>
      </c>
      <c r="DT156" s="158">
        <v>6</v>
      </c>
      <c r="DU156" s="158">
        <v>2</v>
      </c>
      <c r="DV156" s="349">
        <v>219</v>
      </c>
      <c r="DW156" s="158">
        <v>21</v>
      </c>
      <c r="DX156" s="158">
        <v>9</v>
      </c>
      <c r="DY156" s="158">
        <v>8</v>
      </c>
      <c r="DZ156" s="158">
        <v>9</v>
      </c>
      <c r="EA156" s="158">
        <v>3</v>
      </c>
      <c r="EB156" s="158">
        <v>3</v>
      </c>
      <c r="EC156" s="158">
        <v>1</v>
      </c>
      <c r="ED156" s="158">
        <v>0</v>
      </c>
      <c r="EE156" s="349">
        <v>54</v>
      </c>
      <c r="EF156" s="158">
        <v>145</v>
      </c>
      <c r="EG156" s="158">
        <v>135</v>
      </c>
      <c r="EH156" s="158">
        <v>164</v>
      </c>
      <c r="EI156" s="158">
        <v>119</v>
      </c>
      <c r="EJ156" s="158">
        <v>64</v>
      </c>
      <c r="EK156" s="158">
        <v>36</v>
      </c>
      <c r="EL156" s="158">
        <v>26</v>
      </c>
      <c r="EM156" s="158">
        <v>6</v>
      </c>
      <c r="EN156" s="349">
        <v>695</v>
      </c>
      <c r="EO156" s="158">
        <v>67</v>
      </c>
      <c r="EP156" s="158">
        <v>49</v>
      </c>
      <c r="EQ156" s="158">
        <v>58</v>
      </c>
      <c r="ER156" s="158">
        <v>49</v>
      </c>
      <c r="ES156" s="158">
        <v>27</v>
      </c>
      <c r="ET156" s="158">
        <v>22</v>
      </c>
      <c r="EU156" s="158">
        <v>13</v>
      </c>
      <c r="EV156" s="158">
        <v>4</v>
      </c>
      <c r="EW156" s="349">
        <v>289</v>
      </c>
      <c r="EX156" s="158">
        <v>0</v>
      </c>
      <c r="EY156" s="158">
        <v>0</v>
      </c>
      <c r="EZ156" s="158">
        <v>0</v>
      </c>
      <c r="FA156" s="158">
        <v>0</v>
      </c>
      <c r="FB156" s="158">
        <v>0</v>
      </c>
      <c r="FC156" s="158">
        <v>0</v>
      </c>
      <c r="FD156" s="158">
        <v>0</v>
      </c>
      <c r="FE156" s="158">
        <v>0</v>
      </c>
      <c r="FF156" s="349">
        <v>0</v>
      </c>
      <c r="FG156" s="158">
        <v>6</v>
      </c>
      <c r="FH156" s="158">
        <v>8</v>
      </c>
      <c r="FI156" s="158">
        <v>12</v>
      </c>
      <c r="FJ156" s="158">
        <v>15</v>
      </c>
      <c r="FK156" s="158">
        <v>7</v>
      </c>
      <c r="FL156" s="158">
        <v>6</v>
      </c>
      <c r="FM156" s="158">
        <v>3</v>
      </c>
      <c r="FN156" s="158">
        <v>1</v>
      </c>
      <c r="FO156" s="349">
        <v>58</v>
      </c>
      <c r="FP156" s="158">
        <v>61</v>
      </c>
      <c r="FQ156" s="158">
        <v>41</v>
      </c>
      <c r="FR156" s="158">
        <v>46</v>
      </c>
      <c r="FS156" s="158">
        <v>34</v>
      </c>
      <c r="FT156" s="158">
        <v>20</v>
      </c>
      <c r="FU156" s="158">
        <v>16</v>
      </c>
      <c r="FV156" s="158">
        <v>10</v>
      </c>
      <c r="FW156" s="158">
        <v>3</v>
      </c>
      <c r="FX156" s="349">
        <v>231</v>
      </c>
      <c r="FY156" s="158">
        <v>2</v>
      </c>
      <c r="FZ156" s="158">
        <v>1361</v>
      </c>
      <c r="GA156" s="158">
        <v>3169</v>
      </c>
      <c r="GB156" s="158">
        <v>8525</v>
      </c>
      <c r="GC156" s="158">
        <v>6593</v>
      </c>
      <c r="GD156" s="158">
        <v>4210</v>
      </c>
      <c r="GE156" s="158">
        <v>2347</v>
      </c>
      <c r="GF156" s="158">
        <v>1896</v>
      </c>
      <c r="GG156" s="158">
        <v>188</v>
      </c>
      <c r="GH156" s="349">
        <v>28291</v>
      </c>
      <c r="GI156" s="158">
        <v>3</v>
      </c>
      <c r="GJ156" s="158">
        <v>2735</v>
      </c>
      <c r="GK156" s="158">
        <v>2723</v>
      </c>
      <c r="GL156" s="158">
        <v>4550</v>
      </c>
      <c r="GM156" s="158">
        <v>2810</v>
      </c>
      <c r="GN156" s="158">
        <v>1447</v>
      </c>
      <c r="GO156" s="158">
        <v>569</v>
      </c>
      <c r="GP156" s="158">
        <v>340</v>
      </c>
      <c r="GQ156" s="158">
        <v>18</v>
      </c>
      <c r="GR156" s="349">
        <v>15195</v>
      </c>
      <c r="GS156" s="158">
        <v>4.25</v>
      </c>
      <c r="GT156" s="158">
        <v>3399.5</v>
      </c>
      <c r="GU156" s="158">
        <v>5194.75</v>
      </c>
      <c r="GV156" s="158">
        <v>11910.75</v>
      </c>
      <c r="GW156" s="158">
        <v>8685.5</v>
      </c>
      <c r="GX156" s="158">
        <v>5281.25</v>
      </c>
      <c r="GY156" s="158">
        <v>2769.5</v>
      </c>
      <c r="GZ156" s="158">
        <v>2144.25</v>
      </c>
      <c r="HA156" s="158">
        <v>200</v>
      </c>
      <c r="HB156" s="349">
        <v>39589.75</v>
      </c>
      <c r="HC156" s="395">
        <v>0.38</v>
      </c>
      <c r="HD156" s="396">
        <v>9.3800000000000008</v>
      </c>
      <c r="HE156" s="396">
        <v>0.5</v>
      </c>
      <c r="HF156" s="396">
        <v>1</v>
      </c>
      <c r="HG156" s="396">
        <v>0.88</v>
      </c>
      <c r="HH156" s="396">
        <v>0</v>
      </c>
      <c r="HI156" s="396">
        <v>0</v>
      </c>
      <c r="HJ156" s="396">
        <v>0.5</v>
      </c>
      <c r="HK156" s="396">
        <v>0</v>
      </c>
      <c r="HL156" s="397">
        <v>12.64</v>
      </c>
      <c r="HM156" s="219">
        <v>2.2000000000000002</v>
      </c>
      <c r="HN156" s="219">
        <v>2260.1</v>
      </c>
      <c r="HO156" s="219">
        <v>4040</v>
      </c>
      <c r="HP156" s="219">
        <v>10586.4</v>
      </c>
      <c r="HQ156" s="219">
        <v>8684.6</v>
      </c>
      <c r="HR156" s="219">
        <v>6454.9</v>
      </c>
      <c r="HS156" s="219">
        <v>4000.4</v>
      </c>
      <c r="HT156" s="219">
        <v>3572.9</v>
      </c>
      <c r="HU156" s="219">
        <v>400</v>
      </c>
      <c r="HV156" s="219">
        <v>40001.5</v>
      </c>
      <c r="HW156" s="457">
        <v>0</v>
      </c>
      <c r="HX156" s="219">
        <v>40001.5</v>
      </c>
      <c r="HY156" s="395">
        <v>4.25</v>
      </c>
      <c r="HZ156" s="219">
        <v>3399.5</v>
      </c>
      <c r="IA156" s="219">
        <v>5194.75</v>
      </c>
      <c r="IB156" s="219">
        <v>11910.75</v>
      </c>
      <c r="IC156" s="219">
        <v>8685.5</v>
      </c>
      <c r="ID156" s="219">
        <v>5281.25</v>
      </c>
      <c r="IE156" s="219">
        <v>2769.5</v>
      </c>
      <c r="IF156" s="219">
        <v>2144.25</v>
      </c>
      <c r="IG156" s="219">
        <v>200</v>
      </c>
      <c r="IH156" s="219">
        <v>39589.75</v>
      </c>
      <c r="II156" s="395">
        <v>0.38</v>
      </c>
      <c r="IJ156" s="219">
        <v>9.3800000000000008</v>
      </c>
      <c r="IK156" s="219">
        <v>0.5</v>
      </c>
      <c r="IL156" s="219">
        <v>1</v>
      </c>
      <c r="IM156" s="219">
        <v>0.88</v>
      </c>
      <c r="IN156" s="219">
        <v>0</v>
      </c>
      <c r="IO156" s="219">
        <v>0</v>
      </c>
      <c r="IP156" s="219">
        <v>0.5</v>
      </c>
      <c r="IQ156" s="219">
        <v>0</v>
      </c>
      <c r="IR156" s="219">
        <v>12.64</v>
      </c>
      <c r="IS156" s="395">
        <v>0</v>
      </c>
      <c r="IT156" s="219">
        <v>1286.7</v>
      </c>
      <c r="IU156" s="219">
        <v>1466.8</v>
      </c>
      <c r="IV156" s="219">
        <v>1827.3</v>
      </c>
      <c r="IW156" s="219">
        <v>651.5</v>
      </c>
      <c r="IX156" s="219">
        <v>207.6</v>
      </c>
      <c r="IY156" s="219">
        <v>43.1</v>
      </c>
      <c r="IZ156" s="219">
        <v>14.7</v>
      </c>
      <c r="JA156" s="219">
        <v>0</v>
      </c>
      <c r="JB156" s="219">
        <v>5497.7</v>
      </c>
      <c r="JC156" s="395">
        <v>2.2000000000000002</v>
      </c>
      <c r="JD156" s="219">
        <v>1402.3</v>
      </c>
      <c r="JE156" s="219">
        <v>2899.1</v>
      </c>
      <c r="JF156" s="219">
        <v>8962.2000000000007</v>
      </c>
      <c r="JG156" s="219">
        <v>8033.1</v>
      </c>
      <c r="JH156" s="219">
        <v>6201.1</v>
      </c>
      <c r="JI156" s="219">
        <v>3938.1</v>
      </c>
      <c r="JJ156" s="219">
        <v>3548.4</v>
      </c>
      <c r="JK156" s="219">
        <v>400</v>
      </c>
      <c r="JL156" s="219">
        <v>35386.5</v>
      </c>
      <c r="JM156" s="457">
        <v>0</v>
      </c>
      <c r="JN156" s="397">
        <v>35386.5</v>
      </c>
      <c r="JP156" s="460"/>
      <c r="JQ156" s="460"/>
      <c r="JR156" s="460"/>
      <c r="JS156" s="460"/>
      <c r="JT156" s="460"/>
      <c r="JU156" s="460"/>
      <c r="JV156" s="460"/>
      <c r="JW156" s="460"/>
      <c r="JX156" s="460"/>
      <c r="JY156" s="460"/>
      <c r="KA156" s="460"/>
      <c r="KB156" s="460"/>
    </row>
    <row r="157" spans="1:288" x14ac:dyDescent="0.2">
      <c r="A157" s="215" t="s">
        <v>578</v>
      </c>
      <c r="B157" s="216" t="s">
        <v>301</v>
      </c>
      <c r="C157" s="217" t="s">
        <v>109</v>
      </c>
      <c r="D157" s="218" t="s">
        <v>577</v>
      </c>
      <c r="E157" s="158">
        <v>7530</v>
      </c>
      <c r="F157" s="158">
        <v>33657</v>
      </c>
      <c r="G157" s="158">
        <v>43176</v>
      </c>
      <c r="H157" s="158">
        <v>25673</v>
      </c>
      <c r="I157" s="158">
        <v>7341</v>
      </c>
      <c r="J157" s="158">
        <v>2758</v>
      </c>
      <c r="K157" s="158">
        <v>1302</v>
      </c>
      <c r="L157" s="158">
        <v>178</v>
      </c>
      <c r="M157" s="349">
        <v>121615</v>
      </c>
      <c r="N157" s="158">
        <v>250</v>
      </c>
      <c r="O157" s="158">
        <v>981</v>
      </c>
      <c r="P157" s="158">
        <v>821</v>
      </c>
      <c r="Q157" s="158">
        <v>332</v>
      </c>
      <c r="R157" s="158">
        <v>96</v>
      </c>
      <c r="S157" s="158">
        <v>27</v>
      </c>
      <c r="T157" s="158">
        <v>19</v>
      </c>
      <c r="U157" s="158">
        <v>1</v>
      </c>
      <c r="V157" s="349">
        <v>2527</v>
      </c>
      <c r="W157" s="158">
        <v>34</v>
      </c>
      <c r="X157" s="158">
        <v>0</v>
      </c>
      <c r="Y157" s="158">
        <v>3</v>
      </c>
      <c r="Z157" s="158">
        <v>0</v>
      </c>
      <c r="AA157" s="158">
        <v>0</v>
      </c>
      <c r="AB157" s="158">
        <v>0</v>
      </c>
      <c r="AC157" s="158">
        <v>0</v>
      </c>
      <c r="AD157" s="158">
        <v>0</v>
      </c>
      <c r="AE157" s="349">
        <v>37</v>
      </c>
      <c r="AF157" s="158">
        <v>7246</v>
      </c>
      <c r="AG157" s="158">
        <v>32676</v>
      </c>
      <c r="AH157" s="158">
        <v>42352</v>
      </c>
      <c r="AI157" s="158">
        <v>25341</v>
      </c>
      <c r="AJ157" s="158">
        <v>7245</v>
      </c>
      <c r="AK157" s="158">
        <v>2731</v>
      </c>
      <c r="AL157" s="158">
        <v>1283</v>
      </c>
      <c r="AM157" s="158">
        <v>177</v>
      </c>
      <c r="AN157" s="349">
        <v>119051</v>
      </c>
      <c r="AO157" s="158">
        <v>4</v>
      </c>
      <c r="AP157" s="158">
        <v>39</v>
      </c>
      <c r="AQ157" s="158">
        <v>96</v>
      </c>
      <c r="AR157" s="158">
        <v>98</v>
      </c>
      <c r="AS157" s="158">
        <v>42</v>
      </c>
      <c r="AT157" s="158">
        <v>26</v>
      </c>
      <c r="AU157" s="158">
        <v>13</v>
      </c>
      <c r="AV157" s="158">
        <v>7</v>
      </c>
      <c r="AW157" s="349">
        <v>325</v>
      </c>
      <c r="AX157" s="158">
        <v>4</v>
      </c>
      <c r="AY157" s="158">
        <v>39</v>
      </c>
      <c r="AZ157" s="158">
        <v>96</v>
      </c>
      <c r="BA157" s="158">
        <v>98</v>
      </c>
      <c r="BB157" s="158">
        <v>42</v>
      </c>
      <c r="BC157" s="158">
        <v>26</v>
      </c>
      <c r="BD157" s="158">
        <v>13</v>
      </c>
      <c r="BE157" s="158">
        <v>7</v>
      </c>
      <c r="BF157" s="158">
        <v>0</v>
      </c>
      <c r="BG157" s="349">
        <v>325</v>
      </c>
      <c r="BH157" s="158">
        <v>4</v>
      </c>
      <c r="BI157" s="158">
        <v>7281</v>
      </c>
      <c r="BJ157" s="158">
        <v>32733</v>
      </c>
      <c r="BK157" s="158">
        <v>42354</v>
      </c>
      <c r="BL157" s="158">
        <v>25285</v>
      </c>
      <c r="BM157" s="158">
        <v>7229</v>
      </c>
      <c r="BN157" s="158">
        <v>2718</v>
      </c>
      <c r="BO157" s="158">
        <v>1277</v>
      </c>
      <c r="BP157" s="158">
        <v>170</v>
      </c>
      <c r="BQ157" s="349">
        <v>119051</v>
      </c>
      <c r="BR157" s="158">
        <v>2</v>
      </c>
      <c r="BS157" s="158">
        <v>5015</v>
      </c>
      <c r="BT157" s="158">
        <v>17881</v>
      </c>
      <c r="BU157" s="158">
        <v>16585</v>
      </c>
      <c r="BV157" s="158">
        <v>6632</v>
      </c>
      <c r="BW157" s="158">
        <v>1393</v>
      </c>
      <c r="BX157" s="158">
        <v>375</v>
      </c>
      <c r="BY157" s="158">
        <v>149</v>
      </c>
      <c r="BZ157" s="158">
        <v>9</v>
      </c>
      <c r="CA157" s="349">
        <v>48041</v>
      </c>
      <c r="CB157" s="158">
        <v>0</v>
      </c>
      <c r="CC157" s="158">
        <v>54</v>
      </c>
      <c r="CD157" s="158">
        <v>444</v>
      </c>
      <c r="CE157" s="158">
        <v>632</v>
      </c>
      <c r="CF157" s="158">
        <v>349</v>
      </c>
      <c r="CG157" s="158">
        <v>76</v>
      </c>
      <c r="CH157" s="158">
        <v>24</v>
      </c>
      <c r="CI157" s="158">
        <v>5</v>
      </c>
      <c r="CJ157" s="158">
        <v>1</v>
      </c>
      <c r="CK157" s="349">
        <v>1585</v>
      </c>
      <c r="CL157" s="158">
        <v>0</v>
      </c>
      <c r="CM157" s="158">
        <v>2</v>
      </c>
      <c r="CN157" s="158">
        <v>4</v>
      </c>
      <c r="CO157" s="158">
        <v>16</v>
      </c>
      <c r="CP157" s="158">
        <v>21</v>
      </c>
      <c r="CQ157" s="158">
        <v>23</v>
      </c>
      <c r="CR157" s="158">
        <v>44</v>
      </c>
      <c r="CS157" s="158">
        <v>39</v>
      </c>
      <c r="CT157" s="158">
        <v>17</v>
      </c>
      <c r="CU157" s="349">
        <v>166</v>
      </c>
      <c r="CV157" s="158">
        <v>24</v>
      </c>
      <c r="CW157" s="158">
        <v>109</v>
      </c>
      <c r="CX157" s="158">
        <v>113</v>
      </c>
      <c r="CY157" s="158">
        <v>56</v>
      </c>
      <c r="CZ157" s="158">
        <v>12</v>
      </c>
      <c r="DA157" s="158">
        <v>1</v>
      </c>
      <c r="DB157" s="158">
        <v>4</v>
      </c>
      <c r="DC157" s="158">
        <v>0</v>
      </c>
      <c r="DD157" s="349">
        <v>319</v>
      </c>
      <c r="DE157" s="158">
        <v>98</v>
      </c>
      <c r="DF157" s="158">
        <v>368</v>
      </c>
      <c r="DG157" s="158">
        <v>354</v>
      </c>
      <c r="DH157" s="158">
        <v>196</v>
      </c>
      <c r="DI157" s="158">
        <v>57</v>
      </c>
      <c r="DJ157" s="158">
        <v>24</v>
      </c>
      <c r="DK157" s="158">
        <v>8</v>
      </c>
      <c r="DL157" s="158">
        <v>1</v>
      </c>
      <c r="DM157" s="349">
        <v>1106</v>
      </c>
      <c r="DN157" s="158">
        <v>19</v>
      </c>
      <c r="DO157" s="158">
        <v>61</v>
      </c>
      <c r="DP157" s="158">
        <v>51</v>
      </c>
      <c r="DQ157" s="158">
        <v>19</v>
      </c>
      <c r="DR157" s="158">
        <v>5</v>
      </c>
      <c r="DS157" s="158">
        <v>2</v>
      </c>
      <c r="DT157" s="158">
        <v>1</v>
      </c>
      <c r="DU157" s="158">
        <v>0</v>
      </c>
      <c r="DV157" s="349">
        <v>158</v>
      </c>
      <c r="DW157" s="158">
        <v>27</v>
      </c>
      <c r="DX157" s="158">
        <v>49</v>
      </c>
      <c r="DY157" s="158">
        <v>39</v>
      </c>
      <c r="DZ157" s="158">
        <v>16</v>
      </c>
      <c r="EA157" s="158">
        <v>3</v>
      </c>
      <c r="EB157" s="158">
        <v>2</v>
      </c>
      <c r="EC157" s="158">
        <v>1</v>
      </c>
      <c r="ED157" s="158">
        <v>1</v>
      </c>
      <c r="EE157" s="349">
        <v>138</v>
      </c>
      <c r="EF157" s="158">
        <v>144</v>
      </c>
      <c r="EG157" s="158">
        <v>478</v>
      </c>
      <c r="EH157" s="158">
        <v>444</v>
      </c>
      <c r="EI157" s="158">
        <v>231</v>
      </c>
      <c r="EJ157" s="158">
        <v>65</v>
      </c>
      <c r="EK157" s="158">
        <v>28</v>
      </c>
      <c r="EL157" s="158">
        <v>10</v>
      </c>
      <c r="EM157" s="158">
        <v>2</v>
      </c>
      <c r="EN157" s="349">
        <v>1402</v>
      </c>
      <c r="EO157" s="158">
        <v>75</v>
      </c>
      <c r="EP157" s="158">
        <v>184</v>
      </c>
      <c r="EQ157" s="158">
        <v>185</v>
      </c>
      <c r="ER157" s="158">
        <v>96</v>
      </c>
      <c r="ES157" s="158">
        <v>33</v>
      </c>
      <c r="ET157" s="158">
        <v>12</v>
      </c>
      <c r="EU157" s="158">
        <v>8</v>
      </c>
      <c r="EV157" s="158">
        <v>2</v>
      </c>
      <c r="EW157" s="349">
        <v>595</v>
      </c>
      <c r="EX157" s="158">
        <v>0</v>
      </c>
      <c r="EY157" s="158">
        <v>0</v>
      </c>
      <c r="EZ157" s="158">
        <v>0</v>
      </c>
      <c r="FA157" s="158">
        <v>0</v>
      </c>
      <c r="FB157" s="158">
        <v>0</v>
      </c>
      <c r="FC157" s="158">
        <v>0</v>
      </c>
      <c r="FD157" s="158">
        <v>0</v>
      </c>
      <c r="FE157" s="158">
        <v>0</v>
      </c>
      <c r="FF157" s="349">
        <v>0</v>
      </c>
      <c r="FG157" s="158">
        <v>0</v>
      </c>
      <c r="FH157" s="158">
        <v>0</v>
      </c>
      <c r="FI157" s="158">
        <v>0</v>
      </c>
      <c r="FJ157" s="158">
        <v>0</v>
      </c>
      <c r="FK157" s="158">
        <v>1</v>
      </c>
      <c r="FL157" s="158">
        <v>0</v>
      </c>
      <c r="FM157" s="158">
        <v>0</v>
      </c>
      <c r="FN157" s="158">
        <v>0</v>
      </c>
      <c r="FO157" s="349">
        <v>1</v>
      </c>
      <c r="FP157" s="158">
        <v>75</v>
      </c>
      <c r="FQ157" s="158">
        <v>184</v>
      </c>
      <c r="FR157" s="158">
        <v>185</v>
      </c>
      <c r="FS157" s="158">
        <v>96</v>
      </c>
      <c r="FT157" s="158">
        <v>32</v>
      </c>
      <c r="FU157" s="158">
        <v>12</v>
      </c>
      <c r="FV157" s="158">
        <v>8</v>
      </c>
      <c r="FW157" s="158">
        <v>2</v>
      </c>
      <c r="FX157" s="349">
        <v>594</v>
      </c>
      <c r="FY157" s="158">
        <v>2</v>
      </c>
      <c r="FZ157" s="158">
        <v>2164</v>
      </c>
      <c r="GA157" s="158">
        <v>14294</v>
      </c>
      <c r="GB157" s="158">
        <v>25031</v>
      </c>
      <c r="GC157" s="158">
        <v>18247</v>
      </c>
      <c r="GD157" s="158">
        <v>5729</v>
      </c>
      <c r="GE157" s="158">
        <v>2271</v>
      </c>
      <c r="GF157" s="158">
        <v>1082</v>
      </c>
      <c r="GG157" s="158">
        <v>142</v>
      </c>
      <c r="GH157" s="349">
        <v>68962</v>
      </c>
      <c r="GI157" s="158">
        <v>2</v>
      </c>
      <c r="GJ157" s="158">
        <v>5117</v>
      </c>
      <c r="GK157" s="158">
        <v>18439</v>
      </c>
      <c r="GL157" s="158">
        <v>17323</v>
      </c>
      <c r="GM157" s="158">
        <v>7038</v>
      </c>
      <c r="GN157" s="158">
        <v>1500</v>
      </c>
      <c r="GO157" s="158">
        <v>447</v>
      </c>
      <c r="GP157" s="158">
        <v>195</v>
      </c>
      <c r="GQ157" s="158">
        <v>28</v>
      </c>
      <c r="GR157" s="349">
        <v>50089</v>
      </c>
      <c r="GS157" s="158">
        <v>3.5</v>
      </c>
      <c r="GT157" s="158">
        <v>6007.25</v>
      </c>
      <c r="GU157" s="158">
        <v>28113.25</v>
      </c>
      <c r="GV157" s="158">
        <v>38010.25</v>
      </c>
      <c r="GW157" s="158">
        <v>23517.75</v>
      </c>
      <c r="GX157" s="158">
        <v>6846.75</v>
      </c>
      <c r="GY157" s="158">
        <v>2595.25</v>
      </c>
      <c r="GZ157" s="158">
        <v>1218.5</v>
      </c>
      <c r="HA157" s="158">
        <v>159.5</v>
      </c>
      <c r="HB157" s="349">
        <v>106472</v>
      </c>
      <c r="HC157" s="395">
        <v>0</v>
      </c>
      <c r="HD157" s="396">
        <v>0</v>
      </c>
      <c r="HE157" s="396">
        <v>0</v>
      </c>
      <c r="HF157" s="396">
        <v>0</v>
      </c>
      <c r="HG157" s="396">
        <v>0</v>
      </c>
      <c r="HH157" s="396">
        <v>0</v>
      </c>
      <c r="HI157" s="396">
        <v>0</v>
      </c>
      <c r="HJ157" s="396">
        <v>0</v>
      </c>
      <c r="HK157" s="396">
        <v>0</v>
      </c>
      <c r="HL157" s="397">
        <v>0</v>
      </c>
      <c r="HM157" s="219">
        <v>1.9</v>
      </c>
      <c r="HN157" s="219">
        <v>4004.8</v>
      </c>
      <c r="HO157" s="219">
        <v>21865.9</v>
      </c>
      <c r="HP157" s="219">
        <v>33786.9</v>
      </c>
      <c r="HQ157" s="219">
        <v>23517.8</v>
      </c>
      <c r="HR157" s="219">
        <v>8368.2999999999993</v>
      </c>
      <c r="HS157" s="219">
        <v>3748.7</v>
      </c>
      <c r="HT157" s="219">
        <v>2030.8</v>
      </c>
      <c r="HU157" s="219">
        <v>319</v>
      </c>
      <c r="HV157" s="219">
        <v>97644.1</v>
      </c>
      <c r="HW157" s="457">
        <v>0</v>
      </c>
      <c r="HX157" s="219">
        <v>97644.1</v>
      </c>
      <c r="HY157" s="395">
        <v>3.5</v>
      </c>
      <c r="HZ157" s="219">
        <v>6007.25</v>
      </c>
      <c r="IA157" s="219">
        <v>28113.25</v>
      </c>
      <c r="IB157" s="219">
        <v>38010.25</v>
      </c>
      <c r="IC157" s="219">
        <v>23517.75</v>
      </c>
      <c r="ID157" s="219">
        <v>6846.75</v>
      </c>
      <c r="IE157" s="219">
        <v>2595.25</v>
      </c>
      <c r="IF157" s="219">
        <v>1218.5</v>
      </c>
      <c r="IG157" s="219">
        <v>159.5</v>
      </c>
      <c r="IH157" s="219">
        <v>106472</v>
      </c>
      <c r="II157" s="395">
        <v>0</v>
      </c>
      <c r="IJ157" s="219">
        <v>0</v>
      </c>
      <c r="IK157" s="219">
        <v>0</v>
      </c>
      <c r="IL157" s="219">
        <v>0</v>
      </c>
      <c r="IM157" s="219">
        <v>0</v>
      </c>
      <c r="IN157" s="219">
        <v>0</v>
      </c>
      <c r="IO157" s="219">
        <v>0</v>
      </c>
      <c r="IP157" s="219">
        <v>0</v>
      </c>
      <c r="IQ157" s="219">
        <v>0</v>
      </c>
      <c r="IR157" s="219">
        <v>0</v>
      </c>
      <c r="IS157" s="395">
        <v>0.91</v>
      </c>
      <c r="IT157" s="219">
        <v>2326.6799999999998</v>
      </c>
      <c r="IU157" s="219">
        <v>7981.25</v>
      </c>
      <c r="IV157" s="219">
        <v>7949.67</v>
      </c>
      <c r="IW157" s="219">
        <v>3172.76</v>
      </c>
      <c r="IX157" s="219">
        <v>647.37</v>
      </c>
      <c r="IY157" s="219">
        <v>103.59</v>
      </c>
      <c r="IZ157" s="219">
        <v>19.07</v>
      </c>
      <c r="JA157" s="219">
        <v>0</v>
      </c>
      <c r="JB157" s="219">
        <v>22201.3</v>
      </c>
      <c r="JC157" s="395">
        <v>1.4</v>
      </c>
      <c r="JD157" s="219">
        <v>2453.6999999999998</v>
      </c>
      <c r="JE157" s="219">
        <v>15658.2</v>
      </c>
      <c r="JF157" s="219">
        <v>26720.5</v>
      </c>
      <c r="JG157" s="219">
        <v>20345</v>
      </c>
      <c r="JH157" s="219">
        <v>7577</v>
      </c>
      <c r="JI157" s="219">
        <v>3599.1</v>
      </c>
      <c r="JJ157" s="219">
        <v>1999.1</v>
      </c>
      <c r="JK157" s="219">
        <v>319</v>
      </c>
      <c r="JL157" s="219">
        <v>78673</v>
      </c>
      <c r="JM157" s="457">
        <v>0</v>
      </c>
      <c r="JN157" s="397">
        <v>78673</v>
      </c>
      <c r="JP157" s="460"/>
      <c r="JQ157" s="460"/>
      <c r="JR157" s="460"/>
      <c r="JS157" s="460"/>
      <c r="JT157" s="460"/>
      <c r="JU157" s="460"/>
      <c r="JV157" s="460"/>
      <c r="JW157" s="460"/>
      <c r="JX157" s="460"/>
      <c r="JY157" s="460"/>
      <c r="KA157" s="460"/>
      <c r="KB157" s="460"/>
    </row>
    <row r="158" spans="1:288" x14ac:dyDescent="0.2">
      <c r="A158" s="215" t="s">
        <v>580</v>
      </c>
      <c r="B158" s="216" t="s">
        <v>285</v>
      </c>
      <c r="C158" s="217" t="s">
        <v>295</v>
      </c>
      <c r="D158" s="218" t="s">
        <v>579</v>
      </c>
      <c r="E158" s="158">
        <v>5760</v>
      </c>
      <c r="F158" s="158">
        <v>10222</v>
      </c>
      <c r="G158" s="158">
        <v>10396</v>
      </c>
      <c r="H158" s="158">
        <v>6463</v>
      </c>
      <c r="I158" s="158">
        <v>4624</v>
      </c>
      <c r="J158" s="158">
        <v>3392</v>
      </c>
      <c r="K158" s="158">
        <v>2472</v>
      </c>
      <c r="L158" s="158">
        <v>398</v>
      </c>
      <c r="M158" s="349">
        <v>43727</v>
      </c>
      <c r="N158" s="158">
        <v>122</v>
      </c>
      <c r="O158" s="158">
        <v>127</v>
      </c>
      <c r="P158" s="158">
        <v>155</v>
      </c>
      <c r="Q158" s="158">
        <v>95</v>
      </c>
      <c r="R158" s="158">
        <v>25</v>
      </c>
      <c r="S158" s="158">
        <v>11</v>
      </c>
      <c r="T158" s="158">
        <v>28</v>
      </c>
      <c r="U158" s="158">
        <v>3</v>
      </c>
      <c r="V158" s="349">
        <v>566</v>
      </c>
      <c r="W158" s="158">
        <v>0</v>
      </c>
      <c r="X158" s="158">
        <v>0</v>
      </c>
      <c r="Y158" s="158">
        <v>0</v>
      </c>
      <c r="Z158" s="158">
        <v>0</v>
      </c>
      <c r="AA158" s="158">
        <v>0</v>
      </c>
      <c r="AB158" s="158">
        <v>0</v>
      </c>
      <c r="AC158" s="158">
        <v>0</v>
      </c>
      <c r="AD158" s="158">
        <v>0</v>
      </c>
      <c r="AE158" s="349">
        <v>0</v>
      </c>
      <c r="AF158" s="158">
        <v>5638</v>
      </c>
      <c r="AG158" s="158">
        <v>10095</v>
      </c>
      <c r="AH158" s="158">
        <v>10241</v>
      </c>
      <c r="AI158" s="158">
        <v>6368</v>
      </c>
      <c r="AJ158" s="158">
        <v>4599</v>
      </c>
      <c r="AK158" s="158">
        <v>3381</v>
      </c>
      <c r="AL158" s="158">
        <v>2444</v>
      </c>
      <c r="AM158" s="158">
        <v>395</v>
      </c>
      <c r="AN158" s="349">
        <v>43161</v>
      </c>
      <c r="AO158" s="158">
        <v>23</v>
      </c>
      <c r="AP158" s="158">
        <v>77</v>
      </c>
      <c r="AQ158" s="158">
        <v>82</v>
      </c>
      <c r="AR158" s="158">
        <v>44</v>
      </c>
      <c r="AS158" s="158">
        <v>40</v>
      </c>
      <c r="AT158" s="158">
        <v>31</v>
      </c>
      <c r="AU158" s="158">
        <v>37</v>
      </c>
      <c r="AV158" s="158">
        <v>18</v>
      </c>
      <c r="AW158" s="349">
        <v>352</v>
      </c>
      <c r="AX158" s="158">
        <v>23</v>
      </c>
      <c r="AY158" s="158">
        <v>77</v>
      </c>
      <c r="AZ158" s="158">
        <v>82</v>
      </c>
      <c r="BA158" s="158">
        <v>44</v>
      </c>
      <c r="BB158" s="158">
        <v>40</v>
      </c>
      <c r="BC158" s="158">
        <v>31</v>
      </c>
      <c r="BD158" s="158">
        <v>37</v>
      </c>
      <c r="BE158" s="158">
        <v>18</v>
      </c>
      <c r="BF158" s="158">
        <v>0</v>
      </c>
      <c r="BG158" s="349">
        <v>352</v>
      </c>
      <c r="BH158" s="158">
        <v>23</v>
      </c>
      <c r="BI158" s="158">
        <v>5692</v>
      </c>
      <c r="BJ158" s="158">
        <v>10100</v>
      </c>
      <c r="BK158" s="158">
        <v>10203</v>
      </c>
      <c r="BL158" s="158">
        <v>6364</v>
      </c>
      <c r="BM158" s="158">
        <v>4590</v>
      </c>
      <c r="BN158" s="158">
        <v>3387</v>
      </c>
      <c r="BO158" s="158">
        <v>2425</v>
      </c>
      <c r="BP158" s="158">
        <v>377</v>
      </c>
      <c r="BQ158" s="349">
        <v>43161</v>
      </c>
      <c r="BR158" s="158">
        <v>15</v>
      </c>
      <c r="BS158" s="158">
        <v>2997</v>
      </c>
      <c r="BT158" s="158">
        <v>3578</v>
      </c>
      <c r="BU158" s="158">
        <v>3106</v>
      </c>
      <c r="BV158" s="158">
        <v>1485</v>
      </c>
      <c r="BW158" s="158">
        <v>781</v>
      </c>
      <c r="BX158" s="158">
        <v>492</v>
      </c>
      <c r="BY158" s="158">
        <v>301</v>
      </c>
      <c r="BZ158" s="158">
        <v>39</v>
      </c>
      <c r="CA158" s="349">
        <v>12794</v>
      </c>
      <c r="CB158" s="158">
        <v>1</v>
      </c>
      <c r="CC158" s="158">
        <v>23</v>
      </c>
      <c r="CD158" s="158">
        <v>59</v>
      </c>
      <c r="CE158" s="158">
        <v>48</v>
      </c>
      <c r="CF158" s="158">
        <v>27</v>
      </c>
      <c r="CG158" s="158">
        <v>16</v>
      </c>
      <c r="CH158" s="158">
        <v>16</v>
      </c>
      <c r="CI158" s="158">
        <v>7</v>
      </c>
      <c r="CJ158" s="158">
        <v>1</v>
      </c>
      <c r="CK158" s="349">
        <v>198</v>
      </c>
      <c r="CL158" s="158">
        <v>0</v>
      </c>
      <c r="CM158" s="158">
        <v>16</v>
      </c>
      <c r="CN158" s="158">
        <v>2</v>
      </c>
      <c r="CO158" s="158">
        <v>3</v>
      </c>
      <c r="CP158" s="158">
        <v>2</v>
      </c>
      <c r="CQ158" s="158">
        <v>3</v>
      </c>
      <c r="CR158" s="158">
        <v>5</v>
      </c>
      <c r="CS158" s="158">
        <v>14</v>
      </c>
      <c r="CT158" s="158">
        <v>1</v>
      </c>
      <c r="CU158" s="349">
        <v>46</v>
      </c>
      <c r="CV158" s="158">
        <v>13</v>
      </c>
      <c r="CW158" s="158">
        <v>26</v>
      </c>
      <c r="CX158" s="158">
        <v>19</v>
      </c>
      <c r="CY158" s="158">
        <v>12</v>
      </c>
      <c r="CZ158" s="158">
        <v>8</v>
      </c>
      <c r="DA158" s="158">
        <v>6</v>
      </c>
      <c r="DB158" s="158">
        <v>6</v>
      </c>
      <c r="DC158" s="158">
        <v>2</v>
      </c>
      <c r="DD158" s="349">
        <v>92</v>
      </c>
      <c r="DE158" s="158">
        <v>106</v>
      </c>
      <c r="DF158" s="158">
        <v>135</v>
      </c>
      <c r="DG158" s="158">
        <v>99</v>
      </c>
      <c r="DH158" s="158">
        <v>53</v>
      </c>
      <c r="DI158" s="158">
        <v>36</v>
      </c>
      <c r="DJ158" s="158">
        <v>29</v>
      </c>
      <c r="DK158" s="158">
        <v>30</v>
      </c>
      <c r="DL158" s="158">
        <v>8</v>
      </c>
      <c r="DM158" s="349">
        <v>496</v>
      </c>
      <c r="DN158" s="158">
        <v>23</v>
      </c>
      <c r="DO158" s="158">
        <v>36</v>
      </c>
      <c r="DP158" s="158">
        <v>37</v>
      </c>
      <c r="DQ158" s="158">
        <v>11</v>
      </c>
      <c r="DR158" s="158">
        <v>5</v>
      </c>
      <c r="DS158" s="158">
        <v>8</v>
      </c>
      <c r="DT158" s="158">
        <v>5</v>
      </c>
      <c r="DU158" s="158">
        <v>1</v>
      </c>
      <c r="DV158" s="349">
        <v>126</v>
      </c>
      <c r="DW158" s="158">
        <v>31</v>
      </c>
      <c r="DX158" s="158">
        <v>26</v>
      </c>
      <c r="DY158" s="158">
        <v>20</v>
      </c>
      <c r="DZ158" s="158">
        <v>16</v>
      </c>
      <c r="EA158" s="158">
        <v>9</v>
      </c>
      <c r="EB158" s="158">
        <v>5</v>
      </c>
      <c r="EC158" s="158">
        <v>11</v>
      </c>
      <c r="ED158" s="158">
        <v>2</v>
      </c>
      <c r="EE158" s="349">
        <v>120</v>
      </c>
      <c r="EF158" s="158">
        <v>160</v>
      </c>
      <c r="EG158" s="158">
        <v>197</v>
      </c>
      <c r="EH158" s="158">
        <v>156</v>
      </c>
      <c r="EI158" s="158">
        <v>80</v>
      </c>
      <c r="EJ158" s="158">
        <v>50</v>
      </c>
      <c r="EK158" s="158">
        <v>42</v>
      </c>
      <c r="EL158" s="158">
        <v>46</v>
      </c>
      <c r="EM158" s="158">
        <v>11</v>
      </c>
      <c r="EN158" s="349">
        <v>742</v>
      </c>
      <c r="EO158" s="158">
        <v>72</v>
      </c>
      <c r="EP158" s="158">
        <v>76</v>
      </c>
      <c r="EQ158" s="158">
        <v>61</v>
      </c>
      <c r="ER158" s="158">
        <v>41</v>
      </c>
      <c r="ES158" s="158">
        <v>27</v>
      </c>
      <c r="ET158" s="158">
        <v>17</v>
      </c>
      <c r="EU158" s="158">
        <v>29</v>
      </c>
      <c r="EV158" s="158">
        <v>10</v>
      </c>
      <c r="EW158" s="349">
        <v>333</v>
      </c>
      <c r="EX158" s="158">
        <v>0</v>
      </c>
      <c r="EY158" s="158">
        <v>0</v>
      </c>
      <c r="EZ158" s="158">
        <v>0</v>
      </c>
      <c r="FA158" s="158">
        <v>0</v>
      </c>
      <c r="FB158" s="158">
        <v>0</v>
      </c>
      <c r="FC158" s="158">
        <v>0</v>
      </c>
      <c r="FD158" s="158">
        <v>0</v>
      </c>
      <c r="FE158" s="158">
        <v>0</v>
      </c>
      <c r="FF158" s="349">
        <v>0</v>
      </c>
      <c r="FG158" s="158">
        <v>0</v>
      </c>
      <c r="FH158" s="158">
        <v>0</v>
      </c>
      <c r="FI158" s="158">
        <v>3</v>
      </c>
      <c r="FJ158" s="158">
        <v>1</v>
      </c>
      <c r="FK158" s="158">
        <v>1</v>
      </c>
      <c r="FL158" s="158">
        <v>1</v>
      </c>
      <c r="FM158" s="158">
        <v>3</v>
      </c>
      <c r="FN158" s="158">
        <v>0</v>
      </c>
      <c r="FO158" s="349">
        <v>9</v>
      </c>
      <c r="FP158" s="158">
        <v>72</v>
      </c>
      <c r="FQ158" s="158">
        <v>76</v>
      </c>
      <c r="FR158" s="158">
        <v>58</v>
      </c>
      <c r="FS158" s="158">
        <v>40</v>
      </c>
      <c r="FT158" s="158">
        <v>26</v>
      </c>
      <c r="FU158" s="158">
        <v>16</v>
      </c>
      <c r="FV158" s="158">
        <v>26</v>
      </c>
      <c r="FW158" s="158">
        <v>10</v>
      </c>
      <c r="FX158" s="349">
        <v>324</v>
      </c>
      <c r="FY158" s="158">
        <v>7</v>
      </c>
      <c r="FZ158" s="158">
        <v>2601</v>
      </c>
      <c r="GA158" s="158">
        <v>6396</v>
      </c>
      <c r="GB158" s="158">
        <v>6987</v>
      </c>
      <c r="GC158" s="158">
        <v>4822</v>
      </c>
      <c r="GD158" s="158">
        <v>3775</v>
      </c>
      <c r="GE158" s="158">
        <v>2861</v>
      </c>
      <c r="GF158" s="158">
        <v>2087</v>
      </c>
      <c r="GG158" s="158">
        <v>333</v>
      </c>
      <c r="GH158" s="349">
        <v>29869</v>
      </c>
      <c r="GI158" s="158">
        <v>16</v>
      </c>
      <c r="GJ158" s="158">
        <v>3091</v>
      </c>
      <c r="GK158" s="158">
        <v>3704</v>
      </c>
      <c r="GL158" s="158">
        <v>3216</v>
      </c>
      <c r="GM158" s="158">
        <v>1542</v>
      </c>
      <c r="GN158" s="158">
        <v>815</v>
      </c>
      <c r="GO158" s="158">
        <v>526</v>
      </c>
      <c r="GP158" s="158">
        <v>338</v>
      </c>
      <c r="GQ158" s="158">
        <v>44</v>
      </c>
      <c r="GR158" s="349">
        <v>13292</v>
      </c>
      <c r="GS158" s="158">
        <v>19</v>
      </c>
      <c r="GT158" s="158">
        <v>4921</v>
      </c>
      <c r="GU158" s="158">
        <v>9165.25</v>
      </c>
      <c r="GV158" s="158">
        <v>9385</v>
      </c>
      <c r="GW158" s="158">
        <v>5981.5</v>
      </c>
      <c r="GX158" s="158">
        <v>4388.25</v>
      </c>
      <c r="GY158" s="158">
        <v>3252</v>
      </c>
      <c r="GZ158" s="158">
        <v>2341.5</v>
      </c>
      <c r="HA158" s="158">
        <v>366.5</v>
      </c>
      <c r="HB158" s="349">
        <v>39820</v>
      </c>
      <c r="HC158" s="395">
        <v>0</v>
      </c>
      <c r="HD158" s="396">
        <v>3</v>
      </c>
      <c r="HE158" s="396">
        <v>0</v>
      </c>
      <c r="HF158" s="396">
        <v>0</v>
      </c>
      <c r="HG158" s="396">
        <v>0</v>
      </c>
      <c r="HH158" s="396">
        <v>1</v>
      </c>
      <c r="HI158" s="396">
        <v>0</v>
      </c>
      <c r="HJ158" s="396">
        <v>0</v>
      </c>
      <c r="HK158" s="396">
        <v>0</v>
      </c>
      <c r="HL158" s="397">
        <v>4</v>
      </c>
      <c r="HM158" s="219">
        <v>10.6</v>
      </c>
      <c r="HN158" s="219">
        <v>3278.7</v>
      </c>
      <c r="HO158" s="219">
        <v>7128.5</v>
      </c>
      <c r="HP158" s="219">
        <v>8342.2000000000007</v>
      </c>
      <c r="HQ158" s="219">
        <v>5981.5</v>
      </c>
      <c r="HR158" s="219">
        <v>5362.2</v>
      </c>
      <c r="HS158" s="219">
        <v>4697.3</v>
      </c>
      <c r="HT158" s="219">
        <v>3902.5</v>
      </c>
      <c r="HU158" s="219">
        <v>733</v>
      </c>
      <c r="HV158" s="219">
        <v>39436.5</v>
      </c>
      <c r="HW158" s="457">
        <v>127.3</v>
      </c>
      <c r="HX158" s="219">
        <v>39563.800000000003</v>
      </c>
      <c r="HY158" s="395">
        <v>19</v>
      </c>
      <c r="HZ158" s="219">
        <v>4921</v>
      </c>
      <c r="IA158" s="219">
        <v>9165.25</v>
      </c>
      <c r="IB158" s="219">
        <v>9385</v>
      </c>
      <c r="IC158" s="219">
        <v>5981.5</v>
      </c>
      <c r="ID158" s="219">
        <v>4388.25</v>
      </c>
      <c r="IE158" s="219">
        <v>3252</v>
      </c>
      <c r="IF158" s="219">
        <v>2341.5</v>
      </c>
      <c r="IG158" s="219">
        <v>366.5</v>
      </c>
      <c r="IH158" s="219">
        <v>39820</v>
      </c>
      <c r="II158" s="395">
        <v>0</v>
      </c>
      <c r="IJ158" s="219">
        <v>3</v>
      </c>
      <c r="IK158" s="219">
        <v>0</v>
      </c>
      <c r="IL158" s="219">
        <v>0</v>
      </c>
      <c r="IM158" s="219">
        <v>0</v>
      </c>
      <c r="IN158" s="219">
        <v>1</v>
      </c>
      <c r="IO158" s="219">
        <v>0</v>
      </c>
      <c r="IP158" s="219">
        <v>0</v>
      </c>
      <c r="IQ158" s="219">
        <v>0</v>
      </c>
      <c r="IR158" s="219">
        <v>4</v>
      </c>
      <c r="IS158" s="395">
        <v>5.6</v>
      </c>
      <c r="IT158" s="219">
        <v>1401.5</v>
      </c>
      <c r="IU158" s="219">
        <v>1493.4</v>
      </c>
      <c r="IV158" s="219">
        <v>787.6</v>
      </c>
      <c r="IW158" s="219">
        <v>207</v>
      </c>
      <c r="IX158" s="219">
        <v>78.3</v>
      </c>
      <c r="IY158" s="219">
        <v>21.7</v>
      </c>
      <c r="IZ158" s="219">
        <v>21.4</v>
      </c>
      <c r="JA158" s="219">
        <v>2.8</v>
      </c>
      <c r="JB158" s="219">
        <v>4019.3</v>
      </c>
      <c r="JC158" s="395">
        <v>7.4</v>
      </c>
      <c r="JD158" s="219">
        <v>2344.3000000000002</v>
      </c>
      <c r="JE158" s="219">
        <v>5967</v>
      </c>
      <c r="JF158" s="219">
        <v>7642.1</v>
      </c>
      <c r="JG158" s="219">
        <v>5774.5</v>
      </c>
      <c r="JH158" s="219">
        <v>5266.5</v>
      </c>
      <c r="JI158" s="219">
        <v>4666</v>
      </c>
      <c r="JJ158" s="219">
        <v>3866.8</v>
      </c>
      <c r="JK158" s="219">
        <v>727.4</v>
      </c>
      <c r="JL158" s="219">
        <v>36262</v>
      </c>
      <c r="JM158" s="457">
        <v>127.3</v>
      </c>
      <c r="JN158" s="397">
        <v>36389.300000000003</v>
      </c>
      <c r="JP158" s="460"/>
      <c r="JQ158" s="460"/>
      <c r="JR158" s="460"/>
      <c r="JS158" s="460"/>
      <c r="JT158" s="460"/>
      <c r="JU158" s="460"/>
      <c r="JV158" s="460"/>
      <c r="JW158" s="460"/>
      <c r="JX158" s="460"/>
      <c r="JY158" s="460"/>
      <c r="KA158" s="460"/>
      <c r="KB158" s="460"/>
    </row>
    <row r="159" spans="1:288" x14ac:dyDescent="0.2">
      <c r="A159" s="215" t="s">
        <v>582</v>
      </c>
      <c r="B159" s="216" t="s">
        <v>285</v>
      </c>
      <c r="C159" s="217" t="s">
        <v>288</v>
      </c>
      <c r="D159" s="218" t="s">
        <v>581</v>
      </c>
      <c r="E159" s="158">
        <v>26693</v>
      </c>
      <c r="F159" s="158">
        <v>8648</v>
      </c>
      <c r="G159" s="158">
        <v>4772</v>
      </c>
      <c r="H159" s="158">
        <v>2500</v>
      </c>
      <c r="I159" s="158">
        <v>1196</v>
      </c>
      <c r="J159" s="158">
        <v>383</v>
      </c>
      <c r="K159" s="158">
        <v>124</v>
      </c>
      <c r="L159" s="158">
        <v>47</v>
      </c>
      <c r="M159" s="349">
        <v>44363</v>
      </c>
      <c r="N159" s="158">
        <v>1746</v>
      </c>
      <c r="O159" s="158">
        <v>570</v>
      </c>
      <c r="P159" s="158">
        <v>218</v>
      </c>
      <c r="Q159" s="158">
        <v>90</v>
      </c>
      <c r="R159" s="158">
        <v>220</v>
      </c>
      <c r="S159" s="158">
        <v>10</v>
      </c>
      <c r="T159" s="158">
        <v>7</v>
      </c>
      <c r="U159" s="158">
        <v>24</v>
      </c>
      <c r="V159" s="349">
        <v>2885</v>
      </c>
      <c r="W159" s="158">
        <v>0</v>
      </c>
      <c r="X159" s="158">
        <v>0</v>
      </c>
      <c r="Y159" s="158">
        <v>0</v>
      </c>
      <c r="Z159" s="158">
        <v>0</v>
      </c>
      <c r="AA159" s="158">
        <v>0</v>
      </c>
      <c r="AB159" s="158">
        <v>0</v>
      </c>
      <c r="AC159" s="158">
        <v>0</v>
      </c>
      <c r="AD159" s="158">
        <v>0</v>
      </c>
      <c r="AE159" s="349">
        <v>0</v>
      </c>
      <c r="AF159" s="158">
        <v>24947</v>
      </c>
      <c r="AG159" s="158">
        <v>8078</v>
      </c>
      <c r="AH159" s="158">
        <v>4554</v>
      </c>
      <c r="AI159" s="158">
        <v>2410</v>
      </c>
      <c r="AJ159" s="158">
        <v>976</v>
      </c>
      <c r="AK159" s="158">
        <v>373</v>
      </c>
      <c r="AL159" s="158">
        <v>117</v>
      </c>
      <c r="AM159" s="158">
        <v>23</v>
      </c>
      <c r="AN159" s="349">
        <v>41478</v>
      </c>
      <c r="AO159" s="158">
        <v>83</v>
      </c>
      <c r="AP159" s="158">
        <v>79</v>
      </c>
      <c r="AQ159" s="158">
        <v>54</v>
      </c>
      <c r="AR159" s="158">
        <v>33</v>
      </c>
      <c r="AS159" s="158">
        <v>13</v>
      </c>
      <c r="AT159" s="158">
        <v>9</v>
      </c>
      <c r="AU159" s="158">
        <v>7</v>
      </c>
      <c r="AV159" s="158">
        <v>14</v>
      </c>
      <c r="AW159" s="349">
        <v>292</v>
      </c>
      <c r="AX159" s="158">
        <v>83</v>
      </c>
      <c r="AY159" s="158">
        <v>79</v>
      </c>
      <c r="AZ159" s="158">
        <v>54</v>
      </c>
      <c r="BA159" s="158">
        <v>33</v>
      </c>
      <c r="BB159" s="158">
        <v>13</v>
      </c>
      <c r="BC159" s="158">
        <v>9</v>
      </c>
      <c r="BD159" s="158">
        <v>7</v>
      </c>
      <c r="BE159" s="158">
        <v>14</v>
      </c>
      <c r="BF159" s="158">
        <v>0</v>
      </c>
      <c r="BG159" s="349">
        <v>292</v>
      </c>
      <c r="BH159" s="158">
        <v>83</v>
      </c>
      <c r="BI159" s="158">
        <v>24943</v>
      </c>
      <c r="BJ159" s="158">
        <v>8053</v>
      </c>
      <c r="BK159" s="158">
        <v>4533</v>
      </c>
      <c r="BL159" s="158">
        <v>2390</v>
      </c>
      <c r="BM159" s="158">
        <v>972</v>
      </c>
      <c r="BN159" s="158">
        <v>371</v>
      </c>
      <c r="BO159" s="158">
        <v>124</v>
      </c>
      <c r="BP159" s="158">
        <v>9</v>
      </c>
      <c r="BQ159" s="349">
        <v>41478</v>
      </c>
      <c r="BR159" s="158">
        <v>19</v>
      </c>
      <c r="BS159" s="158">
        <v>11446</v>
      </c>
      <c r="BT159" s="158">
        <v>2464</v>
      </c>
      <c r="BU159" s="158">
        <v>1203</v>
      </c>
      <c r="BV159" s="158">
        <v>503</v>
      </c>
      <c r="BW159" s="158">
        <v>164</v>
      </c>
      <c r="BX159" s="158">
        <v>58</v>
      </c>
      <c r="BY159" s="158">
        <v>11</v>
      </c>
      <c r="BZ159" s="158">
        <v>0</v>
      </c>
      <c r="CA159" s="349">
        <v>15868</v>
      </c>
      <c r="CB159" s="158">
        <v>1</v>
      </c>
      <c r="CC159" s="158">
        <v>220</v>
      </c>
      <c r="CD159" s="158">
        <v>98</v>
      </c>
      <c r="CE159" s="158">
        <v>44</v>
      </c>
      <c r="CF159" s="158">
        <v>20</v>
      </c>
      <c r="CG159" s="158">
        <v>10</v>
      </c>
      <c r="CH159" s="158">
        <v>1</v>
      </c>
      <c r="CI159" s="158">
        <v>0</v>
      </c>
      <c r="CJ159" s="158">
        <v>0</v>
      </c>
      <c r="CK159" s="349">
        <v>394</v>
      </c>
      <c r="CL159" s="158">
        <v>0</v>
      </c>
      <c r="CM159" s="158">
        <v>17</v>
      </c>
      <c r="CN159" s="158">
        <v>7</v>
      </c>
      <c r="CO159" s="158">
        <v>0</v>
      </c>
      <c r="CP159" s="158">
        <v>4</v>
      </c>
      <c r="CQ159" s="158">
        <v>4</v>
      </c>
      <c r="CR159" s="158">
        <v>6</v>
      </c>
      <c r="CS159" s="158">
        <v>16</v>
      </c>
      <c r="CT159" s="158">
        <v>4</v>
      </c>
      <c r="CU159" s="349">
        <v>58</v>
      </c>
      <c r="CV159" s="158">
        <v>122</v>
      </c>
      <c r="CW159" s="158">
        <v>33</v>
      </c>
      <c r="CX159" s="158">
        <v>25</v>
      </c>
      <c r="CY159" s="158">
        <v>14</v>
      </c>
      <c r="CZ159" s="158">
        <v>12</v>
      </c>
      <c r="DA159" s="158">
        <v>4</v>
      </c>
      <c r="DB159" s="158">
        <v>3</v>
      </c>
      <c r="DC159" s="158">
        <v>0</v>
      </c>
      <c r="DD159" s="349">
        <v>213</v>
      </c>
      <c r="DE159" s="158">
        <v>502</v>
      </c>
      <c r="DF159" s="158">
        <v>103</v>
      </c>
      <c r="DG159" s="158">
        <v>41</v>
      </c>
      <c r="DH159" s="158">
        <v>26</v>
      </c>
      <c r="DI159" s="158">
        <v>5</v>
      </c>
      <c r="DJ159" s="158">
        <v>4</v>
      </c>
      <c r="DK159" s="158">
        <v>4</v>
      </c>
      <c r="DL159" s="158">
        <v>1</v>
      </c>
      <c r="DM159" s="349">
        <v>686</v>
      </c>
      <c r="DN159" s="158">
        <v>306</v>
      </c>
      <c r="DO159" s="158">
        <v>63</v>
      </c>
      <c r="DP159" s="158">
        <v>36</v>
      </c>
      <c r="DQ159" s="158">
        <v>22</v>
      </c>
      <c r="DR159" s="158">
        <v>4</v>
      </c>
      <c r="DS159" s="158">
        <v>1</v>
      </c>
      <c r="DT159" s="158">
        <v>2</v>
      </c>
      <c r="DU159" s="158">
        <v>1</v>
      </c>
      <c r="DV159" s="349">
        <v>435</v>
      </c>
      <c r="DW159" s="158">
        <v>91</v>
      </c>
      <c r="DX159" s="158">
        <v>12</v>
      </c>
      <c r="DY159" s="158">
        <v>2</v>
      </c>
      <c r="DZ159" s="158">
        <v>8</v>
      </c>
      <c r="EA159" s="158">
        <v>1</v>
      </c>
      <c r="EB159" s="158">
        <v>0</v>
      </c>
      <c r="EC159" s="158">
        <v>1</v>
      </c>
      <c r="ED159" s="158">
        <v>0</v>
      </c>
      <c r="EE159" s="349">
        <v>115</v>
      </c>
      <c r="EF159" s="158">
        <v>899</v>
      </c>
      <c r="EG159" s="158">
        <v>178</v>
      </c>
      <c r="EH159" s="158">
        <v>79</v>
      </c>
      <c r="EI159" s="158">
        <v>56</v>
      </c>
      <c r="EJ159" s="158">
        <v>10</v>
      </c>
      <c r="EK159" s="158">
        <v>5</v>
      </c>
      <c r="EL159" s="158">
        <v>7</v>
      </c>
      <c r="EM159" s="158">
        <v>2</v>
      </c>
      <c r="EN159" s="349">
        <v>1236</v>
      </c>
      <c r="EO159" s="158">
        <v>286</v>
      </c>
      <c r="EP159" s="158">
        <v>55</v>
      </c>
      <c r="EQ159" s="158">
        <v>26</v>
      </c>
      <c r="ER159" s="158">
        <v>26</v>
      </c>
      <c r="ES159" s="158">
        <v>5</v>
      </c>
      <c r="ET159" s="158">
        <v>2</v>
      </c>
      <c r="EU159" s="158">
        <v>6</v>
      </c>
      <c r="EV159" s="158">
        <v>2</v>
      </c>
      <c r="EW159" s="349">
        <v>408</v>
      </c>
      <c r="EX159" s="158">
        <v>0</v>
      </c>
      <c r="EY159" s="158">
        <v>0</v>
      </c>
      <c r="EZ159" s="158">
        <v>0</v>
      </c>
      <c r="FA159" s="158">
        <v>0</v>
      </c>
      <c r="FB159" s="158">
        <v>0</v>
      </c>
      <c r="FC159" s="158">
        <v>0</v>
      </c>
      <c r="FD159" s="158">
        <v>0</v>
      </c>
      <c r="FE159" s="158">
        <v>0</v>
      </c>
      <c r="FF159" s="349">
        <v>0</v>
      </c>
      <c r="FG159" s="158">
        <v>0</v>
      </c>
      <c r="FH159" s="158">
        <v>0</v>
      </c>
      <c r="FI159" s="158">
        <v>0</v>
      </c>
      <c r="FJ159" s="158">
        <v>0</v>
      </c>
      <c r="FK159" s="158">
        <v>0</v>
      </c>
      <c r="FL159" s="158">
        <v>0</v>
      </c>
      <c r="FM159" s="158">
        <v>0</v>
      </c>
      <c r="FN159" s="158">
        <v>0</v>
      </c>
      <c r="FO159" s="349">
        <v>0</v>
      </c>
      <c r="FP159" s="158">
        <v>286</v>
      </c>
      <c r="FQ159" s="158">
        <v>55</v>
      </c>
      <c r="FR159" s="158">
        <v>26</v>
      </c>
      <c r="FS159" s="158">
        <v>26</v>
      </c>
      <c r="FT159" s="158">
        <v>5</v>
      </c>
      <c r="FU159" s="158">
        <v>2</v>
      </c>
      <c r="FV159" s="158">
        <v>6</v>
      </c>
      <c r="FW159" s="158">
        <v>2</v>
      </c>
      <c r="FX159" s="349">
        <v>408</v>
      </c>
      <c r="FY159" s="158">
        <v>63</v>
      </c>
      <c r="FZ159" s="158">
        <v>12741</v>
      </c>
      <c r="GA159" s="158">
        <v>5376</v>
      </c>
      <c r="GB159" s="158">
        <v>3223</v>
      </c>
      <c r="GC159" s="158">
        <v>1819</v>
      </c>
      <c r="GD159" s="158">
        <v>777</v>
      </c>
      <c r="GE159" s="158">
        <v>301</v>
      </c>
      <c r="GF159" s="158">
        <v>91</v>
      </c>
      <c r="GG159" s="158">
        <v>4</v>
      </c>
      <c r="GH159" s="349">
        <v>24395</v>
      </c>
      <c r="GI159" s="158">
        <v>20</v>
      </c>
      <c r="GJ159" s="158">
        <v>12202</v>
      </c>
      <c r="GK159" s="158">
        <v>2677</v>
      </c>
      <c r="GL159" s="158">
        <v>1310</v>
      </c>
      <c r="GM159" s="158">
        <v>571</v>
      </c>
      <c r="GN159" s="158">
        <v>195</v>
      </c>
      <c r="GO159" s="158">
        <v>70</v>
      </c>
      <c r="GP159" s="158">
        <v>33</v>
      </c>
      <c r="GQ159" s="158">
        <v>5</v>
      </c>
      <c r="GR159" s="349">
        <v>17083</v>
      </c>
      <c r="GS159" s="158">
        <v>78</v>
      </c>
      <c r="GT159" s="158">
        <v>21756.5</v>
      </c>
      <c r="GU159" s="158">
        <v>7349.45</v>
      </c>
      <c r="GV159" s="158">
        <v>4187.5</v>
      </c>
      <c r="GW159" s="158">
        <v>2240.85</v>
      </c>
      <c r="GX159" s="158">
        <v>922.55</v>
      </c>
      <c r="GY159" s="158">
        <v>351.85</v>
      </c>
      <c r="GZ159" s="158">
        <v>112.2</v>
      </c>
      <c r="HA159" s="158">
        <v>6.75</v>
      </c>
      <c r="HB159" s="349">
        <v>37005.65</v>
      </c>
      <c r="HC159" s="395">
        <v>0</v>
      </c>
      <c r="HD159" s="396">
        <v>0</v>
      </c>
      <c r="HE159" s="396">
        <v>0</v>
      </c>
      <c r="HF159" s="396">
        <v>0</v>
      </c>
      <c r="HG159" s="396">
        <v>0</v>
      </c>
      <c r="HH159" s="396">
        <v>0</v>
      </c>
      <c r="HI159" s="396">
        <v>0</v>
      </c>
      <c r="HJ159" s="396">
        <v>0</v>
      </c>
      <c r="HK159" s="396">
        <v>0</v>
      </c>
      <c r="HL159" s="397">
        <v>0</v>
      </c>
      <c r="HM159" s="219">
        <v>43.3</v>
      </c>
      <c r="HN159" s="219">
        <v>14504.3</v>
      </c>
      <c r="HO159" s="219">
        <v>5716.2</v>
      </c>
      <c r="HP159" s="219">
        <v>3722.2</v>
      </c>
      <c r="HQ159" s="219">
        <v>2240.9</v>
      </c>
      <c r="HR159" s="219">
        <v>1127.5999999999999</v>
      </c>
      <c r="HS159" s="219">
        <v>508.2</v>
      </c>
      <c r="HT159" s="219">
        <v>187</v>
      </c>
      <c r="HU159" s="219">
        <v>13.5</v>
      </c>
      <c r="HV159" s="219">
        <v>28063.200000000001</v>
      </c>
      <c r="HW159" s="457">
        <v>37.94</v>
      </c>
      <c r="HX159" s="219">
        <v>28101.1</v>
      </c>
      <c r="HY159" s="395">
        <v>78</v>
      </c>
      <c r="HZ159" s="219">
        <v>21756.5</v>
      </c>
      <c r="IA159" s="219">
        <v>7349.45</v>
      </c>
      <c r="IB159" s="219">
        <v>4187.5</v>
      </c>
      <c r="IC159" s="219">
        <v>2240.85</v>
      </c>
      <c r="ID159" s="219">
        <v>922.55</v>
      </c>
      <c r="IE159" s="219">
        <v>351.85</v>
      </c>
      <c r="IF159" s="219">
        <v>112.2</v>
      </c>
      <c r="IG159" s="219">
        <v>6.75</v>
      </c>
      <c r="IH159" s="219">
        <v>37005.65</v>
      </c>
      <c r="II159" s="395">
        <v>0</v>
      </c>
      <c r="IJ159" s="219">
        <v>0</v>
      </c>
      <c r="IK159" s="219">
        <v>0</v>
      </c>
      <c r="IL159" s="219">
        <v>0</v>
      </c>
      <c r="IM159" s="219">
        <v>0</v>
      </c>
      <c r="IN159" s="219">
        <v>0</v>
      </c>
      <c r="IO159" s="219">
        <v>0</v>
      </c>
      <c r="IP159" s="219">
        <v>0</v>
      </c>
      <c r="IQ159" s="219">
        <v>0</v>
      </c>
      <c r="IR159" s="219">
        <v>0</v>
      </c>
      <c r="IS159" s="395">
        <v>17.25</v>
      </c>
      <c r="IT159" s="219">
        <v>6429.09</v>
      </c>
      <c r="IU159" s="219">
        <v>696.27</v>
      </c>
      <c r="IV159" s="219">
        <v>263.27</v>
      </c>
      <c r="IW159" s="219">
        <v>63.96</v>
      </c>
      <c r="IX159" s="219">
        <v>12.41</v>
      </c>
      <c r="IY159" s="219">
        <v>4.67</v>
      </c>
      <c r="IZ159" s="219">
        <v>1.45</v>
      </c>
      <c r="JA159" s="219">
        <v>0</v>
      </c>
      <c r="JB159" s="219">
        <v>7488.37</v>
      </c>
      <c r="JC159" s="395">
        <v>33.799999999999997</v>
      </c>
      <c r="JD159" s="219">
        <v>10218.299999999999</v>
      </c>
      <c r="JE159" s="219">
        <v>5174.7</v>
      </c>
      <c r="JF159" s="219">
        <v>3488.2</v>
      </c>
      <c r="JG159" s="219">
        <v>2176.9</v>
      </c>
      <c r="JH159" s="219">
        <v>1112.4000000000001</v>
      </c>
      <c r="JI159" s="219">
        <v>501.5</v>
      </c>
      <c r="JJ159" s="219">
        <v>184.6</v>
      </c>
      <c r="JK159" s="219">
        <v>13.5</v>
      </c>
      <c r="JL159" s="219">
        <v>22903.9</v>
      </c>
      <c r="JM159" s="457">
        <v>37.94</v>
      </c>
      <c r="JN159" s="397">
        <v>22941.8</v>
      </c>
      <c r="JP159" s="460"/>
      <c r="JQ159" s="460"/>
      <c r="JR159" s="460"/>
      <c r="JS159" s="460"/>
      <c r="JT159" s="460"/>
      <c r="JU159" s="460"/>
      <c r="JV159" s="460"/>
      <c r="JW159" s="460"/>
      <c r="JX159" s="460"/>
      <c r="JY159" s="460"/>
      <c r="KA159" s="460"/>
      <c r="KB159" s="460"/>
    </row>
    <row r="160" spans="1:288" x14ac:dyDescent="0.2">
      <c r="A160" s="215" t="s">
        <v>584</v>
      </c>
      <c r="B160" s="216" t="s">
        <v>291</v>
      </c>
      <c r="C160" s="217" t="s">
        <v>287</v>
      </c>
      <c r="D160" s="218" t="s">
        <v>583</v>
      </c>
      <c r="E160" s="158">
        <v>131830</v>
      </c>
      <c r="F160" s="158">
        <v>37897</v>
      </c>
      <c r="G160" s="158">
        <v>26160</v>
      </c>
      <c r="H160" s="158">
        <v>13284</v>
      </c>
      <c r="I160" s="158">
        <v>4800</v>
      </c>
      <c r="J160" s="158">
        <v>2116</v>
      </c>
      <c r="K160" s="158">
        <v>1609</v>
      </c>
      <c r="L160" s="158">
        <v>142</v>
      </c>
      <c r="M160" s="349">
        <v>217838</v>
      </c>
      <c r="N160" s="158">
        <v>6803</v>
      </c>
      <c r="O160" s="158">
        <v>3407</v>
      </c>
      <c r="P160" s="158">
        <v>1286</v>
      </c>
      <c r="Q160" s="158">
        <v>471</v>
      </c>
      <c r="R160" s="158">
        <v>97</v>
      </c>
      <c r="S160" s="158">
        <v>34</v>
      </c>
      <c r="T160" s="158">
        <v>23</v>
      </c>
      <c r="U160" s="158">
        <v>14</v>
      </c>
      <c r="V160" s="349">
        <v>12135</v>
      </c>
      <c r="W160" s="158">
        <v>0</v>
      </c>
      <c r="X160" s="158">
        <v>0</v>
      </c>
      <c r="Y160" s="158">
        <v>0</v>
      </c>
      <c r="Z160" s="158">
        <v>0</v>
      </c>
      <c r="AA160" s="158">
        <v>0</v>
      </c>
      <c r="AB160" s="158">
        <v>0</v>
      </c>
      <c r="AC160" s="158">
        <v>0</v>
      </c>
      <c r="AD160" s="158">
        <v>0</v>
      </c>
      <c r="AE160" s="349">
        <v>0</v>
      </c>
      <c r="AF160" s="158">
        <v>125027</v>
      </c>
      <c r="AG160" s="158">
        <v>34490</v>
      </c>
      <c r="AH160" s="158">
        <v>24874</v>
      </c>
      <c r="AI160" s="158">
        <v>12813</v>
      </c>
      <c r="AJ160" s="158">
        <v>4703</v>
      </c>
      <c r="AK160" s="158">
        <v>2082</v>
      </c>
      <c r="AL160" s="158">
        <v>1586</v>
      </c>
      <c r="AM160" s="158">
        <v>128</v>
      </c>
      <c r="AN160" s="349">
        <v>205703</v>
      </c>
      <c r="AO160" s="158">
        <v>266</v>
      </c>
      <c r="AP160" s="158">
        <v>174</v>
      </c>
      <c r="AQ160" s="158">
        <v>153</v>
      </c>
      <c r="AR160" s="158">
        <v>108</v>
      </c>
      <c r="AS160" s="158">
        <v>45</v>
      </c>
      <c r="AT160" s="158">
        <v>25</v>
      </c>
      <c r="AU160" s="158">
        <v>41</v>
      </c>
      <c r="AV160" s="158">
        <v>27</v>
      </c>
      <c r="AW160" s="349">
        <v>839</v>
      </c>
      <c r="AX160" s="158">
        <v>266</v>
      </c>
      <c r="AY160" s="158">
        <v>174</v>
      </c>
      <c r="AZ160" s="158">
        <v>153</v>
      </c>
      <c r="BA160" s="158">
        <v>108</v>
      </c>
      <c r="BB160" s="158">
        <v>45</v>
      </c>
      <c r="BC160" s="158">
        <v>25</v>
      </c>
      <c r="BD160" s="158">
        <v>41</v>
      </c>
      <c r="BE160" s="158">
        <v>27</v>
      </c>
      <c r="BF160" s="158">
        <v>0</v>
      </c>
      <c r="BG160" s="349">
        <v>839</v>
      </c>
      <c r="BH160" s="158">
        <v>266</v>
      </c>
      <c r="BI160" s="158">
        <v>124935</v>
      </c>
      <c r="BJ160" s="158">
        <v>34469</v>
      </c>
      <c r="BK160" s="158">
        <v>24829</v>
      </c>
      <c r="BL160" s="158">
        <v>12750</v>
      </c>
      <c r="BM160" s="158">
        <v>4683</v>
      </c>
      <c r="BN160" s="158">
        <v>2098</v>
      </c>
      <c r="BO160" s="158">
        <v>1572</v>
      </c>
      <c r="BP160" s="158">
        <v>101</v>
      </c>
      <c r="BQ160" s="349">
        <v>205703</v>
      </c>
      <c r="BR160" s="158">
        <v>66</v>
      </c>
      <c r="BS160" s="158">
        <v>60306</v>
      </c>
      <c r="BT160" s="158">
        <v>11973</v>
      </c>
      <c r="BU160" s="158">
        <v>6884</v>
      </c>
      <c r="BV160" s="158">
        <v>2816</v>
      </c>
      <c r="BW160" s="158">
        <v>915</v>
      </c>
      <c r="BX160" s="158">
        <v>364</v>
      </c>
      <c r="BY160" s="158">
        <v>209</v>
      </c>
      <c r="BZ160" s="158">
        <v>4</v>
      </c>
      <c r="CA160" s="349">
        <v>83537</v>
      </c>
      <c r="CB160" s="158">
        <v>13</v>
      </c>
      <c r="CC160" s="158">
        <v>2799</v>
      </c>
      <c r="CD160" s="158">
        <v>1007</v>
      </c>
      <c r="CE160" s="158">
        <v>763</v>
      </c>
      <c r="CF160" s="158">
        <v>321</v>
      </c>
      <c r="CG160" s="158">
        <v>119</v>
      </c>
      <c r="CH160" s="158">
        <v>46</v>
      </c>
      <c r="CI160" s="158">
        <v>25</v>
      </c>
      <c r="CJ160" s="158">
        <v>2</v>
      </c>
      <c r="CK160" s="349">
        <v>5095</v>
      </c>
      <c r="CL160" s="158">
        <v>8</v>
      </c>
      <c r="CM160" s="158">
        <v>79</v>
      </c>
      <c r="CN160" s="158">
        <v>34</v>
      </c>
      <c r="CO160" s="158">
        <v>39</v>
      </c>
      <c r="CP160" s="158">
        <v>25</v>
      </c>
      <c r="CQ160" s="158">
        <v>13</v>
      </c>
      <c r="CR160" s="158">
        <v>20</v>
      </c>
      <c r="CS160" s="158">
        <v>38</v>
      </c>
      <c r="CT160" s="158">
        <v>12</v>
      </c>
      <c r="CU160" s="349">
        <v>268</v>
      </c>
      <c r="CV160" s="158">
        <v>52</v>
      </c>
      <c r="CW160" s="158">
        <v>41</v>
      </c>
      <c r="CX160" s="158">
        <v>55</v>
      </c>
      <c r="CY160" s="158">
        <v>33</v>
      </c>
      <c r="CZ160" s="158">
        <v>22</v>
      </c>
      <c r="DA160" s="158">
        <v>10</v>
      </c>
      <c r="DB160" s="158">
        <v>3</v>
      </c>
      <c r="DC160" s="158">
        <v>1</v>
      </c>
      <c r="DD160" s="349">
        <v>217</v>
      </c>
      <c r="DE160" s="158">
        <v>2288</v>
      </c>
      <c r="DF160" s="158">
        <v>466</v>
      </c>
      <c r="DG160" s="158">
        <v>300</v>
      </c>
      <c r="DH160" s="158">
        <v>146</v>
      </c>
      <c r="DI160" s="158">
        <v>54</v>
      </c>
      <c r="DJ160" s="158">
        <v>26</v>
      </c>
      <c r="DK160" s="158">
        <v>16</v>
      </c>
      <c r="DL160" s="158">
        <v>2</v>
      </c>
      <c r="DM160" s="349">
        <v>3298</v>
      </c>
      <c r="DN160" s="158">
        <v>1356</v>
      </c>
      <c r="DO160" s="158">
        <v>270</v>
      </c>
      <c r="DP160" s="158">
        <v>196</v>
      </c>
      <c r="DQ160" s="158">
        <v>100</v>
      </c>
      <c r="DR160" s="158">
        <v>43</v>
      </c>
      <c r="DS160" s="158">
        <v>11</v>
      </c>
      <c r="DT160" s="158">
        <v>8</v>
      </c>
      <c r="DU160" s="158">
        <v>1</v>
      </c>
      <c r="DV160" s="349">
        <v>1985</v>
      </c>
      <c r="DW160" s="158">
        <v>1027</v>
      </c>
      <c r="DX160" s="158">
        <v>92</v>
      </c>
      <c r="DY160" s="158">
        <v>72</v>
      </c>
      <c r="DZ160" s="158">
        <v>46</v>
      </c>
      <c r="EA160" s="158">
        <v>9</v>
      </c>
      <c r="EB160" s="158">
        <v>6</v>
      </c>
      <c r="EC160" s="158">
        <v>9</v>
      </c>
      <c r="ED160" s="158">
        <v>3</v>
      </c>
      <c r="EE160" s="349">
        <v>1264</v>
      </c>
      <c r="EF160" s="158">
        <v>4671</v>
      </c>
      <c r="EG160" s="158">
        <v>828</v>
      </c>
      <c r="EH160" s="158">
        <v>568</v>
      </c>
      <c r="EI160" s="158">
        <v>292</v>
      </c>
      <c r="EJ160" s="158">
        <v>106</v>
      </c>
      <c r="EK160" s="158">
        <v>43</v>
      </c>
      <c r="EL160" s="158">
        <v>33</v>
      </c>
      <c r="EM160" s="158">
        <v>6</v>
      </c>
      <c r="EN160" s="349">
        <v>6547</v>
      </c>
      <c r="EO160" s="158">
        <v>2293</v>
      </c>
      <c r="EP160" s="158">
        <v>328</v>
      </c>
      <c r="EQ160" s="158">
        <v>238</v>
      </c>
      <c r="ER160" s="158">
        <v>121</v>
      </c>
      <c r="ES160" s="158">
        <v>43</v>
      </c>
      <c r="ET160" s="158">
        <v>20</v>
      </c>
      <c r="EU160" s="158">
        <v>19</v>
      </c>
      <c r="EV160" s="158">
        <v>5</v>
      </c>
      <c r="EW160" s="349">
        <v>3067</v>
      </c>
      <c r="EX160" s="158">
        <v>0</v>
      </c>
      <c r="EY160" s="158">
        <v>0</v>
      </c>
      <c r="EZ160" s="158">
        <v>0</v>
      </c>
      <c r="FA160" s="158">
        <v>0</v>
      </c>
      <c r="FB160" s="158">
        <v>0</v>
      </c>
      <c r="FC160" s="158">
        <v>0</v>
      </c>
      <c r="FD160" s="158">
        <v>0</v>
      </c>
      <c r="FE160" s="158">
        <v>0</v>
      </c>
      <c r="FF160" s="349">
        <v>0</v>
      </c>
      <c r="FG160" s="158">
        <v>46</v>
      </c>
      <c r="FH160" s="158">
        <v>14</v>
      </c>
      <c r="FI160" s="158">
        <v>13</v>
      </c>
      <c r="FJ160" s="158">
        <v>9</v>
      </c>
      <c r="FK160" s="158">
        <v>5</v>
      </c>
      <c r="FL160" s="158">
        <v>2</v>
      </c>
      <c r="FM160" s="158">
        <v>0</v>
      </c>
      <c r="FN160" s="158">
        <v>0</v>
      </c>
      <c r="FO160" s="349">
        <v>89</v>
      </c>
      <c r="FP160" s="158">
        <v>2247</v>
      </c>
      <c r="FQ160" s="158">
        <v>314</v>
      </c>
      <c r="FR160" s="158">
        <v>225</v>
      </c>
      <c r="FS160" s="158">
        <v>112</v>
      </c>
      <c r="FT160" s="158">
        <v>38</v>
      </c>
      <c r="FU160" s="158">
        <v>18</v>
      </c>
      <c r="FV160" s="158">
        <v>19</v>
      </c>
      <c r="FW160" s="158">
        <v>5</v>
      </c>
      <c r="FX160" s="349">
        <v>2978</v>
      </c>
      <c r="FY160" s="158">
        <v>179</v>
      </c>
      <c r="FZ160" s="158">
        <v>59368</v>
      </c>
      <c r="GA160" s="158">
        <v>21093</v>
      </c>
      <c r="GB160" s="158">
        <v>16875</v>
      </c>
      <c r="GC160" s="158">
        <v>9442</v>
      </c>
      <c r="GD160" s="158">
        <v>3584</v>
      </c>
      <c r="GE160" s="158">
        <v>1651</v>
      </c>
      <c r="GF160" s="158">
        <v>1283</v>
      </c>
      <c r="GG160" s="158">
        <v>79</v>
      </c>
      <c r="GH160" s="349">
        <v>113554</v>
      </c>
      <c r="GI160" s="158">
        <v>87</v>
      </c>
      <c r="GJ160" s="158">
        <v>65567</v>
      </c>
      <c r="GK160" s="158">
        <v>13376</v>
      </c>
      <c r="GL160" s="158">
        <v>7954</v>
      </c>
      <c r="GM160" s="158">
        <v>3308</v>
      </c>
      <c r="GN160" s="158">
        <v>1099</v>
      </c>
      <c r="GO160" s="158">
        <v>447</v>
      </c>
      <c r="GP160" s="158">
        <v>289</v>
      </c>
      <c r="GQ160" s="158">
        <v>22</v>
      </c>
      <c r="GR160" s="349">
        <v>92149</v>
      </c>
      <c r="GS160" s="158">
        <v>242.25</v>
      </c>
      <c r="GT160" s="158">
        <v>108601.55</v>
      </c>
      <c r="GU160" s="158">
        <v>31099</v>
      </c>
      <c r="GV160" s="158">
        <v>22840.15</v>
      </c>
      <c r="GW160" s="158">
        <v>11933.05</v>
      </c>
      <c r="GX160" s="158">
        <v>4405.8999999999996</v>
      </c>
      <c r="GY160" s="158">
        <v>1985.5</v>
      </c>
      <c r="GZ160" s="158">
        <v>1495.8</v>
      </c>
      <c r="HA160" s="158">
        <v>94.8</v>
      </c>
      <c r="HB160" s="349">
        <v>182698</v>
      </c>
      <c r="HC160" s="395">
        <v>0</v>
      </c>
      <c r="HD160" s="396">
        <v>1</v>
      </c>
      <c r="HE160" s="396">
        <v>0</v>
      </c>
      <c r="HF160" s="396">
        <v>0.5</v>
      </c>
      <c r="HG160" s="396">
        <v>0</v>
      </c>
      <c r="HH160" s="396">
        <v>0</v>
      </c>
      <c r="HI160" s="396">
        <v>0</v>
      </c>
      <c r="HJ160" s="396">
        <v>0</v>
      </c>
      <c r="HK160" s="396">
        <v>0</v>
      </c>
      <c r="HL160" s="397">
        <v>1.5</v>
      </c>
      <c r="HM160" s="219">
        <v>134.6</v>
      </c>
      <c r="HN160" s="219">
        <v>72400.399999999994</v>
      </c>
      <c r="HO160" s="219">
        <v>24188.1</v>
      </c>
      <c r="HP160" s="219">
        <v>20301.900000000001</v>
      </c>
      <c r="HQ160" s="219">
        <v>11933.1</v>
      </c>
      <c r="HR160" s="219">
        <v>5385</v>
      </c>
      <c r="HS160" s="219">
        <v>2867.9</v>
      </c>
      <c r="HT160" s="219">
        <v>2493</v>
      </c>
      <c r="HU160" s="219">
        <v>189.6</v>
      </c>
      <c r="HV160" s="219">
        <v>139893.6</v>
      </c>
      <c r="HW160" s="457">
        <v>0</v>
      </c>
      <c r="HX160" s="219">
        <v>139893.6</v>
      </c>
      <c r="HY160" s="395">
        <v>242.25</v>
      </c>
      <c r="HZ160" s="219">
        <v>108601.55</v>
      </c>
      <c r="IA160" s="219">
        <v>31099</v>
      </c>
      <c r="IB160" s="219">
        <v>22840.15</v>
      </c>
      <c r="IC160" s="219">
        <v>11933.05</v>
      </c>
      <c r="ID160" s="219">
        <v>4405.8999999999996</v>
      </c>
      <c r="IE160" s="219">
        <v>1985.5</v>
      </c>
      <c r="IF160" s="219">
        <v>1495.8</v>
      </c>
      <c r="IG160" s="219">
        <v>94.8</v>
      </c>
      <c r="IH160" s="219">
        <v>182698</v>
      </c>
      <c r="II160" s="395">
        <v>0</v>
      </c>
      <c r="IJ160" s="219">
        <v>1</v>
      </c>
      <c r="IK160" s="219">
        <v>0</v>
      </c>
      <c r="IL160" s="219">
        <v>0.5</v>
      </c>
      <c r="IM160" s="219">
        <v>0</v>
      </c>
      <c r="IN160" s="219">
        <v>0</v>
      </c>
      <c r="IO160" s="219">
        <v>0</v>
      </c>
      <c r="IP160" s="219">
        <v>0</v>
      </c>
      <c r="IQ160" s="219">
        <v>0</v>
      </c>
      <c r="IR160" s="219">
        <v>1.5</v>
      </c>
      <c r="IS160" s="395">
        <v>73.900000000000006</v>
      </c>
      <c r="IT160" s="219">
        <v>42758.92</v>
      </c>
      <c r="IU160" s="219">
        <v>6478.81</v>
      </c>
      <c r="IV160" s="219">
        <v>2130.5100000000002</v>
      </c>
      <c r="IW160" s="219">
        <v>712.14</v>
      </c>
      <c r="IX160" s="219">
        <v>203.96</v>
      </c>
      <c r="IY160" s="219">
        <v>51.6</v>
      </c>
      <c r="IZ160" s="219">
        <v>25.91</v>
      </c>
      <c r="JA160" s="219">
        <v>0.38</v>
      </c>
      <c r="JB160" s="219">
        <v>52436.13</v>
      </c>
      <c r="JC160" s="395">
        <v>93.5</v>
      </c>
      <c r="JD160" s="219">
        <v>43894.400000000001</v>
      </c>
      <c r="JE160" s="219">
        <v>19149</v>
      </c>
      <c r="JF160" s="219">
        <v>18408.099999999999</v>
      </c>
      <c r="JG160" s="219">
        <v>11220.9</v>
      </c>
      <c r="JH160" s="219">
        <v>5135.7</v>
      </c>
      <c r="JI160" s="219">
        <v>2793.4</v>
      </c>
      <c r="JJ160" s="219">
        <v>2449.8000000000002</v>
      </c>
      <c r="JK160" s="219">
        <v>188.8</v>
      </c>
      <c r="JL160" s="219">
        <v>103333.6</v>
      </c>
      <c r="JM160" s="457">
        <v>0</v>
      </c>
      <c r="JN160" s="397">
        <v>103333.6</v>
      </c>
      <c r="JP160" s="460"/>
      <c r="JQ160" s="460"/>
      <c r="JR160" s="460"/>
      <c r="JS160" s="460"/>
      <c r="JT160" s="460"/>
      <c r="JU160" s="460"/>
      <c r="JV160" s="460"/>
      <c r="JW160" s="460"/>
      <c r="JX160" s="460"/>
      <c r="JY160" s="460"/>
      <c r="KA160" s="460"/>
      <c r="KB160" s="460"/>
    </row>
    <row r="161" spans="1:288" x14ac:dyDescent="0.2">
      <c r="A161" s="215" t="s">
        <v>585</v>
      </c>
      <c r="B161" s="216" t="s">
        <v>293</v>
      </c>
      <c r="C161" s="217" t="s">
        <v>56</v>
      </c>
      <c r="D161" s="218" t="s">
        <v>317</v>
      </c>
      <c r="E161" s="158">
        <v>17387</v>
      </c>
      <c r="F161" s="158">
        <v>26332</v>
      </c>
      <c r="G161" s="158">
        <v>22280</v>
      </c>
      <c r="H161" s="158">
        <v>7654</v>
      </c>
      <c r="I161" s="158">
        <v>3397</v>
      </c>
      <c r="J161" s="158">
        <v>1048</v>
      </c>
      <c r="K161" s="158">
        <v>258</v>
      </c>
      <c r="L161" s="158">
        <v>31</v>
      </c>
      <c r="M161" s="349">
        <v>78387</v>
      </c>
      <c r="N161" s="158">
        <v>929</v>
      </c>
      <c r="O161" s="158">
        <v>622</v>
      </c>
      <c r="P161" s="158">
        <v>679</v>
      </c>
      <c r="Q161" s="158">
        <v>91</v>
      </c>
      <c r="R161" s="158">
        <v>35</v>
      </c>
      <c r="S161" s="158">
        <v>7</v>
      </c>
      <c r="T161" s="158">
        <v>6</v>
      </c>
      <c r="U161" s="158">
        <v>1</v>
      </c>
      <c r="V161" s="349">
        <v>2370</v>
      </c>
      <c r="W161" s="158">
        <v>4</v>
      </c>
      <c r="X161" s="158">
        <v>3</v>
      </c>
      <c r="Y161" s="158">
        <v>15</v>
      </c>
      <c r="Z161" s="158">
        <v>7</v>
      </c>
      <c r="AA161" s="158">
        <v>5</v>
      </c>
      <c r="AB161" s="158">
        <v>0</v>
      </c>
      <c r="AC161" s="158">
        <v>0</v>
      </c>
      <c r="AD161" s="158">
        <v>0</v>
      </c>
      <c r="AE161" s="349">
        <v>34</v>
      </c>
      <c r="AF161" s="158">
        <v>16454</v>
      </c>
      <c r="AG161" s="158">
        <v>25707</v>
      </c>
      <c r="AH161" s="158">
        <v>21586</v>
      </c>
      <c r="AI161" s="158">
        <v>7556</v>
      </c>
      <c r="AJ161" s="158">
        <v>3357</v>
      </c>
      <c r="AK161" s="158">
        <v>1041</v>
      </c>
      <c r="AL161" s="158">
        <v>252</v>
      </c>
      <c r="AM161" s="158">
        <v>30</v>
      </c>
      <c r="AN161" s="349">
        <v>75983</v>
      </c>
      <c r="AO161" s="158">
        <v>13</v>
      </c>
      <c r="AP161" s="158">
        <v>92</v>
      </c>
      <c r="AQ161" s="158">
        <v>136</v>
      </c>
      <c r="AR161" s="158">
        <v>57</v>
      </c>
      <c r="AS161" s="158">
        <v>29</v>
      </c>
      <c r="AT161" s="158">
        <v>12</v>
      </c>
      <c r="AU161" s="158">
        <v>6</v>
      </c>
      <c r="AV161" s="158">
        <v>9</v>
      </c>
      <c r="AW161" s="349">
        <v>354</v>
      </c>
      <c r="AX161" s="158">
        <v>13</v>
      </c>
      <c r="AY161" s="158">
        <v>92</v>
      </c>
      <c r="AZ161" s="158">
        <v>136</v>
      </c>
      <c r="BA161" s="158">
        <v>57</v>
      </c>
      <c r="BB161" s="158">
        <v>29</v>
      </c>
      <c r="BC161" s="158">
        <v>12</v>
      </c>
      <c r="BD161" s="158">
        <v>6</v>
      </c>
      <c r="BE161" s="158">
        <v>9</v>
      </c>
      <c r="BF161" s="158">
        <v>0</v>
      </c>
      <c r="BG161" s="349">
        <v>354</v>
      </c>
      <c r="BH161" s="158">
        <v>13</v>
      </c>
      <c r="BI161" s="158">
        <v>16533</v>
      </c>
      <c r="BJ161" s="158">
        <v>25751</v>
      </c>
      <c r="BK161" s="158">
        <v>21507</v>
      </c>
      <c r="BL161" s="158">
        <v>7528</v>
      </c>
      <c r="BM161" s="158">
        <v>3340</v>
      </c>
      <c r="BN161" s="158">
        <v>1035</v>
      </c>
      <c r="BO161" s="158">
        <v>255</v>
      </c>
      <c r="BP161" s="158">
        <v>21</v>
      </c>
      <c r="BQ161" s="349">
        <v>75983</v>
      </c>
      <c r="BR161" s="158">
        <v>8</v>
      </c>
      <c r="BS161" s="158">
        <v>9068</v>
      </c>
      <c r="BT161" s="158">
        <v>7918</v>
      </c>
      <c r="BU161" s="158">
        <v>5405</v>
      </c>
      <c r="BV161" s="158">
        <v>1526</v>
      </c>
      <c r="BW161" s="158">
        <v>511</v>
      </c>
      <c r="BX161" s="158">
        <v>111</v>
      </c>
      <c r="BY161" s="158">
        <v>24</v>
      </c>
      <c r="BZ161" s="158">
        <v>0</v>
      </c>
      <c r="CA161" s="349">
        <v>24571</v>
      </c>
      <c r="CB161" s="158">
        <v>0</v>
      </c>
      <c r="CC161" s="158">
        <v>169</v>
      </c>
      <c r="CD161" s="158">
        <v>386</v>
      </c>
      <c r="CE161" s="158">
        <v>246</v>
      </c>
      <c r="CF161" s="158">
        <v>75</v>
      </c>
      <c r="CG161" s="158">
        <v>30</v>
      </c>
      <c r="CH161" s="158">
        <v>7</v>
      </c>
      <c r="CI161" s="158">
        <v>5</v>
      </c>
      <c r="CJ161" s="158">
        <v>0</v>
      </c>
      <c r="CK161" s="349">
        <v>918</v>
      </c>
      <c r="CL161" s="158">
        <v>0</v>
      </c>
      <c r="CM161" s="158">
        <v>10</v>
      </c>
      <c r="CN161" s="158">
        <v>12</v>
      </c>
      <c r="CO161" s="158">
        <v>16</v>
      </c>
      <c r="CP161" s="158">
        <v>13</v>
      </c>
      <c r="CQ161" s="158">
        <v>11</v>
      </c>
      <c r="CR161" s="158">
        <v>6</v>
      </c>
      <c r="CS161" s="158">
        <v>17</v>
      </c>
      <c r="CT161" s="158">
        <v>10</v>
      </c>
      <c r="CU161" s="349">
        <v>95</v>
      </c>
      <c r="CV161" s="158">
        <v>82</v>
      </c>
      <c r="CW161" s="158">
        <v>59</v>
      </c>
      <c r="CX161" s="158">
        <v>49</v>
      </c>
      <c r="CY161" s="158">
        <v>12</v>
      </c>
      <c r="CZ161" s="158">
        <v>0</v>
      </c>
      <c r="DA161" s="158">
        <v>1</v>
      </c>
      <c r="DB161" s="158">
        <v>1</v>
      </c>
      <c r="DC161" s="158">
        <v>0</v>
      </c>
      <c r="DD161" s="349">
        <v>204</v>
      </c>
      <c r="DE161" s="158">
        <v>297</v>
      </c>
      <c r="DF161" s="158">
        <v>200</v>
      </c>
      <c r="DG161" s="158">
        <v>137</v>
      </c>
      <c r="DH161" s="158">
        <v>32</v>
      </c>
      <c r="DI161" s="158">
        <v>14</v>
      </c>
      <c r="DJ161" s="158">
        <v>11</v>
      </c>
      <c r="DK161" s="158">
        <v>1</v>
      </c>
      <c r="DL161" s="158">
        <v>0</v>
      </c>
      <c r="DM161" s="349">
        <v>692</v>
      </c>
      <c r="DN161" s="158">
        <v>0</v>
      </c>
      <c r="DO161" s="158">
        <v>0</v>
      </c>
      <c r="DP161" s="158">
        <v>0</v>
      </c>
      <c r="DQ161" s="158">
        <v>0</v>
      </c>
      <c r="DR161" s="158">
        <v>0</v>
      </c>
      <c r="DS161" s="158">
        <v>0</v>
      </c>
      <c r="DT161" s="158">
        <v>0</v>
      </c>
      <c r="DU161" s="158">
        <v>0</v>
      </c>
      <c r="DV161" s="349">
        <v>0</v>
      </c>
      <c r="DW161" s="158">
        <v>74</v>
      </c>
      <c r="DX161" s="158">
        <v>28</v>
      </c>
      <c r="DY161" s="158">
        <v>24</v>
      </c>
      <c r="DZ161" s="158">
        <v>8</v>
      </c>
      <c r="EA161" s="158">
        <v>1</v>
      </c>
      <c r="EB161" s="158">
        <v>4</v>
      </c>
      <c r="EC161" s="158">
        <v>1</v>
      </c>
      <c r="ED161" s="158">
        <v>0</v>
      </c>
      <c r="EE161" s="349">
        <v>140</v>
      </c>
      <c r="EF161" s="158">
        <v>371</v>
      </c>
      <c r="EG161" s="158">
        <v>228</v>
      </c>
      <c r="EH161" s="158">
        <v>161</v>
      </c>
      <c r="EI161" s="158">
        <v>40</v>
      </c>
      <c r="EJ161" s="158">
        <v>15</v>
      </c>
      <c r="EK161" s="158">
        <v>15</v>
      </c>
      <c r="EL161" s="158">
        <v>2</v>
      </c>
      <c r="EM161" s="158">
        <v>0</v>
      </c>
      <c r="EN161" s="349">
        <v>832</v>
      </c>
      <c r="EO161" s="158">
        <v>195</v>
      </c>
      <c r="EP161" s="158">
        <v>102</v>
      </c>
      <c r="EQ161" s="158">
        <v>87</v>
      </c>
      <c r="ER161" s="158">
        <v>27</v>
      </c>
      <c r="ES161" s="158">
        <v>12</v>
      </c>
      <c r="ET161" s="158">
        <v>12</v>
      </c>
      <c r="EU161" s="158">
        <v>2</v>
      </c>
      <c r="EV161" s="158">
        <v>0</v>
      </c>
      <c r="EW161" s="349">
        <v>437</v>
      </c>
      <c r="EX161" s="158">
        <v>0</v>
      </c>
      <c r="EY161" s="158">
        <v>0</v>
      </c>
      <c r="EZ161" s="158">
        <v>0</v>
      </c>
      <c r="FA161" s="158">
        <v>0</v>
      </c>
      <c r="FB161" s="158">
        <v>0</v>
      </c>
      <c r="FC161" s="158">
        <v>0</v>
      </c>
      <c r="FD161" s="158">
        <v>0</v>
      </c>
      <c r="FE161" s="158">
        <v>0</v>
      </c>
      <c r="FF161" s="349">
        <v>0</v>
      </c>
      <c r="FG161" s="158">
        <v>0</v>
      </c>
      <c r="FH161" s="158">
        <v>0</v>
      </c>
      <c r="FI161" s="158">
        <v>2</v>
      </c>
      <c r="FJ161" s="158">
        <v>0</v>
      </c>
      <c r="FK161" s="158">
        <v>0</v>
      </c>
      <c r="FL161" s="158">
        <v>1</v>
      </c>
      <c r="FM161" s="158">
        <v>0</v>
      </c>
      <c r="FN161" s="158">
        <v>0</v>
      </c>
      <c r="FO161" s="349">
        <v>3</v>
      </c>
      <c r="FP161" s="158">
        <v>195</v>
      </c>
      <c r="FQ161" s="158">
        <v>102</v>
      </c>
      <c r="FR161" s="158">
        <v>85</v>
      </c>
      <c r="FS161" s="158">
        <v>27</v>
      </c>
      <c r="FT161" s="158">
        <v>12</v>
      </c>
      <c r="FU161" s="158">
        <v>11</v>
      </c>
      <c r="FV161" s="158">
        <v>2</v>
      </c>
      <c r="FW161" s="158">
        <v>0</v>
      </c>
      <c r="FX161" s="349">
        <v>434</v>
      </c>
      <c r="FY161" s="158">
        <v>5</v>
      </c>
      <c r="FZ161" s="158">
        <v>7210</v>
      </c>
      <c r="GA161" s="158">
        <v>17404</v>
      </c>
      <c r="GB161" s="158">
        <v>15814</v>
      </c>
      <c r="GC161" s="158">
        <v>5906</v>
      </c>
      <c r="GD161" s="158">
        <v>2787</v>
      </c>
      <c r="GE161" s="158">
        <v>907</v>
      </c>
      <c r="GF161" s="158">
        <v>208</v>
      </c>
      <c r="GG161" s="158">
        <v>11</v>
      </c>
      <c r="GH161" s="349">
        <v>50252</v>
      </c>
      <c r="GI161" s="158">
        <v>8</v>
      </c>
      <c r="GJ161" s="158">
        <v>9323</v>
      </c>
      <c r="GK161" s="158">
        <v>8347</v>
      </c>
      <c r="GL161" s="158">
        <v>5693</v>
      </c>
      <c r="GM161" s="158">
        <v>1622</v>
      </c>
      <c r="GN161" s="158">
        <v>553</v>
      </c>
      <c r="GO161" s="158">
        <v>128</v>
      </c>
      <c r="GP161" s="158">
        <v>47</v>
      </c>
      <c r="GQ161" s="158">
        <v>10</v>
      </c>
      <c r="GR161" s="349">
        <v>25731</v>
      </c>
      <c r="GS161" s="158">
        <v>11</v>
      </c>
      <c r="GT161" s="158">
        <v>14254.75</v>
      </c>
      <c r="GU161" s="158">
        <v>23681.5</v>
      </c>
      <c r="GV161" s="158">
        <v>20097.25</v>
      </c>
      <c r="GW161" s="158">
        <v>7125.25</v>
      </c>
      <c r="GX161" s="158">
        <v>3199.75</v>
      </c>
      <c r="GY161" s="158">
        <v>1004.5</v>
      </c>
      <c r="GZ161" s="158">
        <v>239.75</v>
      </c>
      <c r="HA161" s="158">
        <v>16</v>
      </c>
      <c r="HB161" s="349">
        <v>69629.75</v>
      </c>
      <c r="HC161" s="395">
        <v>0</v>
      </c>
      <c r="HD161" s="396">
        <v>0.88</v>
      </c>
      <c r="HE161" s="396">
        <v>0</v>
      </c>
      <c r="HF161" s="396">
        <v>0</v>
      </c>
      <c r="HG161" s="396">
        <v>0</v>
      </c>
      <c r="HH161" s="396">
        <v>0</v>
      </c>
      <c r="HI161" s="396">
        <v>0</v>
      </c>
      <c r="HJ161" s="396">
        <v>0</v>
      </c>
      <c r="HK161" s="396">
        <v>0</v>
      </c>
      <c r="HL161" s="397">
        <v>0.88</v>
      </c>
      <c r="HM161" s="219">
        <v>6.1</v>
      </c>
      <c r="HN161" s="219">
        <v>9502.6</v>
      </c>
      <c r="HO161" s="219">
        <v>18418.900000000001</v>
      </c>
      <c r="HP161" s="219">
        <v>17864.2</v>
      </c>
      <c r="HQ161" s="219">
        <v>7125.3</v>
      </c>
      <c r="HR161" s="219">
        <v>3910.8</v>
      </c>
      <c r="HS161" s="219">
        <v>1450.9</v>
      </c>
      <c r="HT161" s="219">
        <v>399.6</v>
      </c>
      <c r="HU161" s="219">
        <v>32</v>
      </c>
      <c r="HV161" s="219">
        <v>58710.400000000001</v>
      </c>
      <c r="HW161" s="457">
        <v>0</v>
      </c>
      <c r="HX161" s="219">
        <v>58710.400000000001</v>
      </c>
      <c r="HY161" s="395">
        <v>11</v>
      </c>
      <c r="HZ161" s="219">
        <v>14254.75</v>
      </c>
      <c r="IA161" s="219">
        <v>23681.5</v>
      </c>
      <c r="IB161" s="219">
        <v>20097.25</v>
      </c>
      <c r="IC161" s="219">
        <v>7125.25</v>
      </c>
      <c r="ID161" s="219">
        <v>3199.75</v>
      </c>
      <c r="IE161" s="219">
        <v>1004.5</v>
      </c>
      <c r="IF161" s="219">
        <v>239.75</v>
      </c>
      <c r="IG161" s="219">
        <v>16</v>
      </c>
      <c r="IH161" s="219">
        <v>69629.75</v>
      </c>
      <c r="II161" s="395">
        <v>0</v>
      </c>
      <c r="IJ161" s="219">
        <v>0.88</v>
      </c>
      <c r="IK161" s="219">
        <v>0</v>
      </c>
      <c r="IL161" s="219">
        <v>0</v>
      </c>
      <c r="IM161" s="219">
        <v>0</v>
      </c>
      <c r="IN161" s="219">
        <v>0</v>
      </c>
      <c r="IO161" s="219">
        <v>0</v>
      </c>
      <c r="IP161" s="219">
        <v>0</v>
      </c>
      <c r="IQ161" s="219">
        <v>0</v>
      </c>
      <c r="IR161" s="219">
        <v>0.88</v>
      </c>
      <c r="IS161" s="395">
        <v>3.81</v>
      </c>
      <c r="IT161" s="219">
        <v>5228.57</v>
      </c>
      <c r="IU161" s="219">
        <v>5602.55</v>
      </c>
      <c r="IV161" s="219">
        <v>2582.83</v>
      </c>
      <c r="IW161" s="219">
        <v>503.91</v>
      </c>
      <c r="IX161" s="219">
        <v>144.93</v>
      </c>
      <c r="IY161" s="219">
        <v>27.16</v>
      </c>
      <c r="IZ161" s="219">
        <v>5.95</v>
      </c>
      <c r="JA161" s="219">
        <v>0</v>
      </c>
      <c r="JB161" s="219">
        <v>14099.71</v>
      </c>
      <c r="JC161" s="395">
        <v>4</v>
      </c>
      <c r="JD161" s="219">
        <v>6016.9</v>
      </c>
      <c r="JE161" s="219">
        <v>14061.4</v>
      </c>
      <c r="JF161" s="219">
        <v>15568.4</v>
      </c>
      <c r="JG161" s="219">
        <v>6621.3</v>
      </c>
      <c r="JH161" s="219">
        <v>3733.7</v>
      </c>
      <c r="JI161" s="219">
        <v>1411.7</v>
      </c>
      <c r="JJ161" s="219">
        <v>389.7</v>
      </c>
      <c r="JK161" s="219">
        <v>32</v>
      </c>
      <c r="JL161" s="219">
        <v>47839.1</v>
      </c>
      <c r="JM161" s="457">
        <v>0</v>
      </c>
      <c r="JN161" s="397">
        <v>47839.1</v>
      </c>
      <c r="JP161" s="460"/>
      <c r="JQ161" s="460"/>
      <c r="JR161" s="460"/>
      <c r="JS161" s="460"/>
      <c r="JT161" s="460"/>
      <c r="JU161" s="460"/>
      <c r="JV161" s="460"/>
      <c r="JW161" s="460"/>
      <c r="JX161" s="460"/>
      <c r="JY161" s="460"/>
      <c r="KA161" s="460"/>
      <c r="KB161" s="460"/>
    </row>
    <row r="162" spans="1:288" x14ac:dyDescent="0.2">
      <c r="A162" s="215" t="s">
        <v>587</v>
      </c>
      <c r="B162" s="216" t="s">
        <v>285</v>
      </c>
      <c r="C162" s="217" t="s">
        <v>286</v>
      </c>
      <c r="D162" s="218" t="s">
        <v>586</v>
      </c>
      <c r="E162" s="158">
        <v>4083</v>
      </c>
      <c r="F162" s="158">
        <v>8498</v>
      </c>
      <c r="G162" s="158">
        <v>18362</v>
      </c>
      <c r="H162" s="158">
        <v>17705</v>
      </c>
      <c r="I162" s="158">
        <v>9177</v>
      </c>
      <c r="J162" s="158">
        <v>5187</v>
      </c>
      <c r="K162" s="158">
        <v>3823</v>
      </c>
      <c r="L162" s="158">
        <v>343</v>
      </c>
      <c r="M162" s="349">
        <v>67178</v>
      </c>
      <c r="N162" s="158">
        <v>232</v>
      </c>
      <c r="O162" s="158">
        <v>116</v>
      </c>
      <c r="P162" s="158">
        <v>375</v>
      </c>
      <c r="Q162" s="158">
        <v>182</v>
      </c>
      <c r="R162" s="158">
        <v>90</v>
      </c>
      <c r="S162" s="158">
        <v>35</v>
      </c>
      <c r="T162" s="158">
        <v>19</v>
      </c>
      <c r="U162" s="158">
        <v>0</v>
      </c>
      <c r="V162" s="349">
        <v>1049</v>
      </c>
      <c r="W162" s="158">
        <v>2</v>
      </c>
      <c r="X162" s="158">
        <v>0</v>
      </c>
      <c r="Y162" s="158">
        <v>0</v>
      </c>
      <c r="Z162" s="158">
        <v>1</v>
      </c>
      <c r="AA162" s="158">
        <v>1</v>
      </c>
      <c r="AB162" s="158">
        <v>0</v>
      </c>
      <c r="AC162" s="158">
        <v>0</v>
      </c>
      <c r="AD162" s="158">
        <v>0</v>
      </c>
      <c r="AE162" s="349">
        <v>4</v>
      </c>
      <c r="AF162" s="158">
        <v>3849</v>
      </c>
      <c r="AG162" s="158">
        <v>8382</v>
      </c>
      <c r="AH162" s="158">
        <v>17987</v>
      </c>
      <c r="AI162" s="158">
        <v>17522</v>
      </c>
      <c r="AJ162" s="158">
        <v>9086</v>
      </c>
      <c r="AK162" s="158">
        <v>5152</v>
      </c>
      <c r="AL162" s="158">
        <v>3804</v>
      </c>
      <c r="AM162" s="158">
        <v>343</v>
      </c>
      <c r="AN162" s="349">
        <v>66125</v>
      </c>
      <c r="AO162" s="158">
        <v>1</v>
      </c>
      <c r="AP162" s="158">
        <v>15</v>
      </c>
      <c r="AQ162" s="158">
        <v>42</v>
      </c>
      <c r="AR162" s="158">
        <v>80</v>
      </c>
      <c r="AS162" s="158">
        <v>57</v>
      </c>
      <c r="AT162" s="158">
        <v>30</v>
      </c>
      <c r="AU162" s="158">
        <v>28</v>
      </c>
      <c r="AV162" s="158">
        <v>17</v>
      </c>
      <c r="AW162" s="349">
        <v>270</v>
      </c>
      <c r="AX162" s="158">
        <v>1</v>
      </c>
      <c r="AY162" s="158">
        <v>15</v>
      </c>
      <c r="AZ162" s="158">
        <v>42</v>
      </c>
      <c r="BA162" s="158">
        <v>80</v>
      </c>
      <c r="BB162" s="158">
        <v>57</v>
      </c>
      <c r="BC162" s="158">
        <v>30</v>
      </c>
      <c r="BD162" s="158">
        <v>28</v>
      </c>
      <c r="BE162" s="158">
        <v>17</v>
      </c>
      <c r="BF162" s="158">
        <v>0</v>
      </c>
      <c r="BG162" s="349">
        <v>270</v>
      </c>
      <c r="BH162" s="158">
        <v>1</v>
      </c>
      <c r="BI162" s="158">
        <v>3863</v>
      </c>
      <c r="BJ162" s="158">
        <v>8409</v>
      </c>
      <c r="BK162" s="158">
        <v>18025</v>
      </c>
      <c r="BL162" s="158">
        <v>17499</v>
      </c>
      <c r="BM162" s="158">
        <v>9059</v>
      </c>
      <c r="BN162" s="158">
        <v>5150</v>
      </c>
      <c r="BO162" s="158">
        <v>3793</v>
      </c>
      <c r="BP162" s="158">
        <v>326</v>
      </c>
      <c r="BQ162" s="349">
        <v>66125</v>
      </c>
      <c r="BR162" s="158">
        <v>0</v>
      </c>
      <c r="BS162" s="158">
        <v>2359</v>
      </c>
      <c r="BT162" s="158">
        <v>4014</v>
      </c>
      <c r="BU162" s="158">
        <v>6112</v>
      </c>
      <c r="BV162" s="158">
        <v>4746</v>
      </c>
      <c r="BW162" s="158">
        <v>1793</v>
      </c>
      <c r="BX162" s="158">
        <v>787</v>
      </c>
      <c r="BY162" s="158">
        <v>441</v>
      </c>
      <c r="BZ162" s="158">
        <v>34</v>
      </c>
      <c r="CA162" s="349">
        <v>20287</v>
      </c>
      <c r="CB162" s="158">
        <v>0</v>
      </c>
      <c r="CC162" s="158">
        <v>20</v>
      </c>
      <c r="CD162" s="158">
        <v>79</v>
      </c>
      <c r="CE162" s="158">
        <v>174</v>
      </c>
      <c r="CF162" s="158">
        <v>166</v>
      </c>
      <c r="CG162" s="158">
        <v>74</v>
      </c>
      <c r="CH162" s="158">
        <v>31</v>
      </c>
      <c r="CI162" s="158">
        <v>31</v>
      </c>
      <c r="CJ162" s="158">
        <v>1</v>
      </c>
      <c r="CK162" s="349">
        <v>576</v>
      </c>
      <c r="CL162" s="158">
        <v>0</v>
      </c>
      <c r="CM162" s="158">
        <v>1</v>
      </c>
      <c r="CN162" s="158">
        <v>7</v>
      </c>
      <c r="CO162" s="158">
        <v>11</v>
      </c>
      <c r="CP162" s="158">
        <v>23</v>
      </c>
      <c r="CQ162" s="158">
        <v>6</v>
      </c>
      <c r="CR162" s="158">
        <v>12</v>
      </c>
      <c r="CS162" s="158">
        <v>19</v>
      </c>
      <c r="CT162" s="158">
        <v>13</v>
      </c>
      <c r="CU162" s="349">
        <v>92</v>
      </c>
      <c r="CV162" s="158">
        <v>20</v>
      </c>
      <c r="CW162" s="158">
        <v>21</v>
      </c>
      <c r="CX162" s="158">
        <v>28</v>
      </c>
      <c r="CY162" s="158">
        <v>34</v>
      </c>
      <c r="CZ162" s="158">
        <v>13</v>
      </c>
      <c r="DA162" s="158">
        <v>19</v>
      </c>
      <c r="DB162" s="158">
        <v>20</v>
      </c>
      <c r="DC162" s="158">
        <v>6</v>
      </c>
      <c r="DD162" s="349">
        <v>161</v>
      </c>
      <c r="DE162" s="158">
        <v>54</v>
      </c>
      <c r="DF162" s="158">
        <v>102</v>
      </c>
      <c r="DG162" s="158">
        <v>174</v>
      </c>
      <c r="DH162" s="158">
        <v>102</v>
      </c>
      <c r="DI162" s="158">
        <v>45</v>
      </c>
      <c r="DJ162" s="158">
        <v>23</v>
      </c>
      <c r="DK162" s="158">
        <v>25</v>
      </c>
      <c r="DL162" s="158">
        <v>4</v>
      </c>
      <c r="DM162" s="349">
        <v>529</v>
      </c>
      <c r="DN162" s="158">
        <v>6</v>
      </c>
      <c r="DO162" s="158">
        <v>11</v>
      </c>
      <c r="DP162" s="158">
        <v>28</v>
      </c>
      <c r="DQ162" s="158">
        <v>24</v>
      </c>
      <c r="DR162" s="158">
        <v>17</v>
      </c>
      <c r="DS162" s="158">
        <v>16</v>
      </c>
      <c r="DT162" s="158">
        <v>14</v>
      </c>
      <c r="DU162" s="158">
        <v>1</v>
      </c>
      <c r="DV162" s="349">
        <v>117</v>
      </c>
      <c r="DW162" s="158">
        <v>18</v>
      </c>
      <c r="DX162" s="158">
        <v>21</v>
      </c>
      <c r="DY162" s="158">
        <v>20</v>
      </c>
      <c r="DZ162" s="158">
        <v>28</v>
      </c>
      <c r="EA162" s="158">
        <v>13</v>
      </c>
      <c r="EB162" s="158">
        <v>17</v>
      </c>
      <c r="EC162" s="158">
        <v>11</v>
      </c>
      <c r="ED162" s="158">
        <v>1</v>
      </c>
      <c r="EE162" s="349">
        <v>129</v>
      </c>
      <c r="EF162" s="158">
        <v>78</v>
      </c>
      <c r="EG162" s="158">
        <v>134</v>
      </c>
      <c r="EH162" s="158">
        <v>222</v>
      </c>
      <c r="EI162" s="158">
        <v>154</v>
      </c>
      <c r="EJ162" s="158">
        <v>75</v>
      </c>
      <c r="EK162" s="158">
        <v>56</v>
      </c>
      <c r="EL162" s="158">
        <v>50</v>
      </c>
      <c r="EM162" s="158">
        <v>6</v>
      </c>
      <c r="EN162" s="349">
        <v>775</v>
      </c>
      <c r="EO162" s="158">
        <v>45</v>
      </c>
      <c r="EP162" s="158">
        <v>69</v>
      </c>
      <c r="EQ162" s="158">
        <v>93</v>
      </c>
      <c r="ER162" s="158">
        <v>79</v>
      </c>
      <c r="ES162" s="158">
        <v>44</v>
      </c>
      <c r="ET162" s="158">
        <v>40</v>
      </c>
      <c r="EU162" s="158">
        <v>36</v>
      </c>
      <c r="EV162" s="158">
        <v>5</v>
      </c>
      <c r="EW162" s="349">
        <v>411</v>
      </c>
      <c r="EX162" s="158">
        <v>0</v>
      </c>
      <c r="EY162" s="158">
        <v>0</v>
      </c>
      <c r="EZ162" s="158">
        <v>0</v>
      </c>
      <c r="FA162" s="158">
        <v>0</v>
      </c>
      <c r="FB162" s="158">
        <v>0</v>
      </c>
      <c r="FC162" s="158">
        <v>0</v>
      </c>
      <c r="FD162" s="158">
        <v>0</v>
      </c>
      <c r="FE162" s="158">
        <v>0</v>
      </c>
      <c r="FF162" s="349">
        <v>0</v>
      </c>
      <c r="FG162" s="158">
        <v>4</v>
      </c>
      <c r="FH162" s="158">
        <v>8</v>
      </c>
      <c r="FI162" s="158">
        <v>21</v>
      </c>
      <c r="FJ162" s="158">
        <v>16</v>
      </c>
      <c r="FK162" s="158">
        <v>13</v>
      </c>
      <c r="FL162" s="158">
        <v>13</v>
      </c>
      <c r="FM162" s="158">
        <v>12</v>
      </c>
      <c r="FN162" s="158">
        <v>1</v>
      </c>
      <c r="FO162" s="349">
        <v>88</v>
      </c>
      <c r="FP162" s="158">
        <v>41</v>
      </c>
      <c r="FQ162" s="158">
        <v>61</v>
      </c>
      <c r="FR162" s="158">
        <v>72</v>
      </c>
      <c r="FS162" s="158">
        <v>63</v>
      </c>
      <c r="FT162" s="158">
        <v>31</v>
      </c>
      <c r="FU162" s="158">
        <v>27</v>
      </c>
      <c r="FV162" s="158">
        <v>24</v>
      </c>
      <c r="FW162" s="158">
        <v>4</v>
      </c>
      <c r="FX162" s="349">
        <v>323</v>
      </c>
      <c r="FY162" s="158">
        <v>1</v>
      </c>
      <c r="FZ162" s="158">
        <v>1459</v>
      </c>
      <c r="GA162" s="158">
        <v>4277</v>
      </c>
      <c r="GB162" s="158">
        <v>11680</v>
      </c>
      <c r="GC162" s="158">
        <v>12512</v>
      </c>
      <c r="GD162" s="158">
        <v>7156</v>
      </c>
      <c r="GE162" s="158">
        <v>4287</v>
      </c>
      <c r="GF162" s="158">
        <v>3277</v>
      </c>
      <c r="GG162" s="158">
        <v>276</v>
      </c>
      <c r="GH162" s="349">
        <v>44925</v>
      </c>
      <c r="GI162" s="158">
        <v>0</v>
      </c>
      <c r="GJ162" s="158">
        <v>2404</v>
      </c>
      <c r="GK162" s="158">
        <v>4132</v>
      </c>
      <c r="GL162" s="158">
        <v>6345</v>
      </c>
      <c r="GM162" s="158">
        <v>4987</v>
      </c>
      <c r="GN162" s="158">
        <v>1903</v>
      </c>
      <c r="GO162" s="158">
        <v>863</v>
      </c>
      <c r="GP162" s="158">
        <v>516</v>
      </c>
      <c r="GQ162" s="158">
        <v>50</v>
      </c>
      <c r="GR162" s="349">
        <v>21200</v>
      </c>
      <c r="GS162" s="158">
        <v>1</v>
      </c>
      <c r="GT162" s="158">
        <v>3270.75</v>
      </c>
      <c r="GU162" s="158">
        <v>7381.75</v>
      </c>
      <c r="GV162" s="158">
        <v>16430</v>
      </c>
      <c r="GW162" s="158">
        <v>16249.5</v>
      </c>
      <c r="GX162" s="158">
        <v>8578.75</v>
      </c>
      <c r="GY162" s="158">
        <v>4932</v>
      </c>
      <c r="GZ162" s="158">
        <v>3657</v>
      </c>
      <c r="HA162" s="158">
        <v>310.25</v>
      </c>
      <c r="HB162" s="349">
        <v>60811</v>
      </c>
      <c r="HC162" s="395">
        <v>0</v>
      </c>
      <c r="HD162" s="396">
        <v>3</v>
      </c>
      <c r="HE162" s="396">
        <v>1.5</v>
      </c>
      <c r="HF162" s="396">
        <v>1</v>
      </c>
      <c r="HG162" s="396">
        <v>0</v>
      </c>
      <c r="HH162" s="396">
        <v>0</v>
      </c>
      <c r="HI162" s="396">
        <v>0</v>
      </c>
      <c r="HJ162" s="396">
        <v>0</v>
      </c>
      <c r="HK162" s="396">
        <v>0</v>
      </c>
      <c r="HL162" s="397">
        <v>5.5</v>
      </c>
      <c r="HM162" s="219">
        <v>0.6</v>
      </c>
      <c r="HN162" s="219">
        <v>2178.5</v>
      </c>
      <c r="HO162" s="219">
        <v>5740.2</v>
      </c>
      <c r="HP162" s="219">
        <v>14603.6</v>
      </c>
      <c r="HQ162" s="219">
        <v>16249.5</v>
      </c>
      <c r="HR162" s="219">
        <v>10485.1</v>
      </c>
      <c r="HS162" s="219">
        <v>7124</v>
      </c>
      <c r="HT162" s="219">
        <v>6095</v>
      </c>
      <c r="HU162" s="219">
        <v>620.5</v>
      </c>
      <c r="HV162" s="219">
        <v>63097</v>
      </c>
      <c r="HW162" s="457">
        <v>219.8</v>
      </c>
      <c r="HX162" s="219">
        <v>63316.800000000003</v>
      </c>
      <c r="HY162" s="395">
        <v>1</v>
      </c>
      <c r="HZ162" s="219">
        <v>3270.75</v>
      </c>
      <c r="IA162" s="219">
        <v>7381.75</v>
      </c>
      <c r="IB162" s="219">
        <v>16430</v>
      </c>
      <c r="IC162" s="219">
        <v>16249.5</v>
      </c>
      <c r="ID162" s="219">
        <v>8578.75</v>
      </c>
      <c r="IE162" s="219">
        <v>4932</v>
      </c>
      <c r="IF162" s="219">
        <v>3657</v>
      </c>
      <c r="IG162" s="219">
        <v>310.25</v>
      </c>
      <c r="IH162" s="219">
        <v>60811</v>
      </c>
      <c r="II162" s="395">
        <v>0</v>
      </c>
      <c r="IJ162" s="219">
        <v>3</v>
      </c>
      <c r="IK162" s="219">
        <v>1.5</v>
      </c>
      <c r="IL162" s="219">
        <v>1</v>
      </c>
      <c r="IM162" s="219">
        <v>0</v>
      </c>
      <c r="IN162" s="219">
        <v>0</v>
      </c>
      <c r="IO162" s="219">
        <v>0</v>
      </c>
      <c r="IP162" s="219">
        <v>0</v>
      </c>
      <c r="IQ162" s="219">
        <v>0</v>
      </c>
      <c r="IR162" s="219">
        <v>5.5</v>
      </c>
      <c r="IS162" s="395">
        <v>7.83</v>
      </c>
      <c r="IT162" s="219">
        <v>1091.83</v>
      </c>
      <c r="IU162" s="219">
        <v>1885.36</v>
      </c>
      <c r="IV162" s="219">
        <v>2505.04</v>
      </c>
      <c r="IW162" s="219">
        <v>1159.01</v>
      </c>
      <c r="IX162" s="219">
        <v>313.89</v>
      </c>
      <c r="IY162" s="219">
        <v>102.9</v>
      </c>
      <c r="IZ162" s="219">
        <v>46.14</v>
      </c>
      <c r="JA162" s="219">
        <v>2.0699999999999998</v>
      </c>
      <c r="JB162" s="219">
        <v>7114.07</v>
      </c>
      <c r="JC162" s="395">
        <v>-3.8</v>
      </c>
      <c r="JD162" s="219">
        <v>1450.6</v>
      </c>
      <c r="JE162" s="219">
        <v>4273.8</v>
      </c>
      <c r="JF162" s="219">
        <v>12376.9</v>
      </c>
      <c r="JG162" s="219">
        <v>15090.5</v>
      </c>
      <c r="JH162" s="219">
        <v>10101.5</v>
      </c>
      <c r="JI162" s="219">
        <v>6975.4</v>
      </c>
      <c r="JJ162" s="219">
        <v>6018.1</v>
      </c>
      <c r="JK162" s="219">
        <v>616.4</v>
      </c>
      <c r="JL162" s="219">
        <v>56899.4</v>
      </c>
      <c r="JM162" s="457">
        <v>219.8</v>
      </c>
      <c r="JN162" s="397">
        <v>57119.199999999997</v>
      </c>
      <c r="JP162" s="460"/>
      <c r="JQ162" s="460"/>
      <c r="JR162" s="460"/>
      <c r="JS162" s="460"/>
      <c r="JT162" s="460"/>
      <c r="JU162" s="460"/>
      <c r="JV162" s="460"/>
      <c r="JW162" s="460"/>
      <c r="JX162" s="460"/>
      <c r="JY162" s="460"/>
      <c r="KA162" s="460"/>
      <c r="KB162" s="460"/>
    </row>
    <row r="163" spans="1:288" x14ac:dyDescent="0.2">
      <c r="A163" s="215" t="s">
        <v>589</v>
      </c>
      <c r="B163" s="216" t="s">
        <v>285</v>
      </c>
      <c r="C163" s="217" t="s">
        <v>56</v>
      </c>
      <c r="D163" s="218" t="s">
        <v>588</v>
      </c>
      <c r="E163" s="158">
        <v>2285</v>
      </c>
      <c r="F163" s="158">
        <v>3635</v>
      </c>
      <c r="G163" s="158">
        <v>7741</v>
      </c>
      <c r="H163" s="158">
        <v>5059</v>
      </c>
      <c r="I163" s="158">
        <v>4300</v>
      </c>
      <c r="J163" s="158">
        <v>2613</v>
      </c>
      <c r="K163" s="158">
        <v>1390</v>
      </c>
      <c r="L163" s="158">
        <v>166</v>
      </c>
      <c r="M163" s="349">
        <v>27189</v>
      </c>
      <c r="N163" s="158">
        <v>132</v>
      </c>
      <c r="O163" s="158">
        <v>44</v>
      </c>
      <c r="P163" s="158">
        <v>74</v>
      </c>
      <c r="Q163" s="158">
        <v>35</v>
      </c>
      <c r="R163" s="158">
        <v>20</v>
      </c>
      <c r="S163" s="158">
        <v>12</v>
      </c>
      <c r="T163" s="158">
        <v>6</v>
      </c>
      <c r="U163" s="158">
        <v>1</v>
      </c>
      <c r="V163" s="349">
        <v>324</v>
      </c>
      <c r="W163" s="158">
        <v>0</v>
      </c>
      <c r="X163" s="158">
        <v>0</v>
      </c>
      <c r="Y163" s="158">
        <v>1</v>
      </c>
      <c r="Z163" s="158">
        <v>0</v>
      </c>
      <c r="AA163" s="158">
        <v>1</v>
      </c>
      <c r="AB163" s="158">
        <v>0</v>
      </c>
      <c r="AC163" s="158">
        <v>0</v>
      </c>
      <c r="AD163" s="158">
        <v>0</v>
      </c>
      <c r="AE163" s="349">
        <v>2</v>
      </c>
      <c r="AF163" s="158">
        <v>2153</v>
      </c>
      <c r="AG163" s="158">
        <v>3591</v>
      </c>
      <c r="AH163" s="158">
        <v>7666</v>
      </c>
      <c r="AI163" s="158">
        <v>5024</v>
      </c>
      <c r="AJ163" s="158">
        <v>4279</v>
      </c>
      <c r="AK163" s="158">
        <v>2601</v>
      </c>
      <c r="AL163" s="158">
        <v>1384</v>
      </c>
      <c r="AM163" s="158">
        <v>165</v>
      </c>
      <c r="AN163" s="349">
        <v>26863</v>
      </c>
      <c r="AO163" s="158">
        <v>3</v>
      </c>
      <c r="AP163" s="158">
        <v>12</v>
      </c>
      <c r="AQ163" s="158">
        <v>33</v>
      </c>
      <c r="AR163" s="158">
        <v>30</v>
      </c>
      <c r="AS163" s="158">
        <v>34</v>
      </c>
      <c r="AT163" s="158">
        <v>14</v>
      </c>
      <c r="AU163" s="158">
        <v>17</v>
      </c>
      <c r="AV163" s="158">
        <v>10</v>
      </c>
      <c r="AW163" s="349">
        <v>153</v>
      </c>
      <c r="AX163" s="158">
        <v>3</v>
      </c>
      <c r="AY163" s="158">
        <v>12</v>
      </c>
      <c r="AZ163" s="158">
        <v>33</v>
      </c>
      <c r="BA163" s="158">
        <v>30</v>
      </c>
      <c r="BB163" s="158">
        <v>34</v>
      </c>
      <c r="BC163" s="158">
        <v>14</v>
      </c>
      <c r="BD163" s="158">
        <v>17</v>
      </c>
      <c r="BE163" s="158">
        <v>10</v>
      </c>
      <c r="BF163" s="158">
        <v>0</v>
      </c>
      <c r="BG163" s="349">
        <v>153</v>
      </c>
      <c r="BH163" s="158">
        <v>3</v>
      </c>
      <c r="BI163" s="158">
        <v>2162</v>
      </c>
      <c r="BJ163" s="158">
        <v>3612</v>
      </c>
      <c r="BK163" s="158">
        <v>7663</v>
      </c>
      <c r="BL163" s="158">
        <v>5028</v>
      </c>
      <c r="BM163" s="158">
        <v>4259</v>
      </c>
      <c r="BN163" s="158">
        <v>2604</v>
      </c>
      <c r="BO163" s="158">
        <v>1377</v>
      </c>
      <c r="BP163" s="158">
        <v>155</v>
      </c>
      <c r="BQ163" s="349">
        <v>26863</v>
      </c>
      <c r="BR163" s="158">
        <v>2</v>
      </c>
      <c r="BS163" s="158">
        <v>1272</v>
      </c>
      <c r="BT163" s="158">
        <v>1648</v>
      </c>
      <c r="BU163" s="158">
        <v>2305</v>
      </c>
      <c r="BV163" s="158">
        <v>1191</v>
      </c>
      <c r="BW163" s="158">
        <v>713</v>
      </c>
      <c r="BX163" s="158">
        <v>316</v>
      </c>
      <c r="BY163" s="158">
        <v>162</v>
      </c>
      <c r="BZ163" s="158">
        <v>14</v>
      </c>
      <c r="CA163" s="349">
        <v>7623</v>
      </c>
      <c r="CB163" s="158">
        <v>0</v>
      </c>
      <c r="CC163" s="158">
        <v>11</v>
      </c>
      <c r="CD163" s="158">
        <v>40</v>
      </c>
      <c r="CE163" s="158">
        <v>87</v>
      </c>
      <c r="CF163" s="158">
        <v>62</v>
      </c>
      <c r="CG163" s="158">
        <v>33</v>
      </c>
      <c r="CH163" s="158">
        <v>19</v>
      </c>
      <c r="CI163" s="158">
        <v>5</v>
      </c>
      <c r="CJ163" s="158">
        <v>0</v>
      </c>
      <c r="CK163" s="349">
        <v>257</v>
      </c>
      <c r="CL163" s="158">
        <v>0</v>
      </c>
      <c r="CM163" s="158">
        <v>2</v>
      </c>
      <c r="CN163" s="158">
        <v>3</v>
      </c>
      <c r="CO163" s="158">
        <v>2</v>
      </c>
      <c r="CP163" s="158">
        <v>3</v>
      </c>
      <c r="CQ163" s="158">
        <v>1</v>
      </c>
      <c r="CR163" s="158">
        <v>9</v>
      </c>
      <c r="CS163" s="158">
        <v>9</v>
      </c>
      <c r="CT163" s="158">
        <v>0</v>
      </c>
      <c r="CU163" s="349">
        <v>29</v>
      </c>
      <c r="CV163" s="158">
        <v>73</v>
      </c>
      <c r="CW163" s="158">
        <v>68</v>
      </c>
      <c r="CX163" s="158">
        <v>69</v>
      </c>
      <c r="CY163" s="158">
        <v>42</v>
      </c>
      <c r="CZ163" s="158">
        <v>32</v>
      </c>
      <c r="DA163" s="158">
        <v>17</v>
      </c>
      <c r="DB163" s="158">
        <v>13</v>
      </c>
      <c r="DC163" s="158">
        <v>6</v>
      </c>
      <c r="DD163" s="349">
        <v>320</v>
      </c>
      <c r="DE163" s="158">
        <v>26</v>
      </c>
      <c r="DF163" s="158">
        <v>24</v>
      </c>
      <c r="DG163" s="158">
        <v>45</v>
      </c>
      <c r="DH163" s="158">
        <v>33</v>
      </c>
      <c r="DI163" s="158">
        <v>20</v>
      </c>
      <c r="DJ163" s="158">
        <v>8</v>
      </c>
      <c r="DK163" s="158">
        <v>12</v>
      </c>
      <c r="DL163" s="158">
        <v>1</v>
      </c>
      <c r="DM163" s="349">
        <v>169</v>
      </c>
      <c r="DN163" s="158">
        <v>51</v>
      </c>
      <c r="DO163" s="158">
        <v>64</v>
      </c>
      <c r="DP163" s="158">
        <v>58</v>
      </c>
      <c r="DQ163" s="158">
        <v>36</v>
      </c>
      <c r="DR163" s="158">
        <v>23</v>
      </c>
      <c r="DS163" s="158">
        <v>11</v>
      </c>
      <c r="DT163" s="158">
        <v>8</v>
      </c>
      <c r="DU163" s="158">
        <v>1</v>
      </c>
      <c r="DV163" s="349">
        <v>252</v>
      </c>
      <c r="DW163" s="158">
        <v>17</v>
      </c>
      <c r="DX163" s="158">
        <v>18</v>
      </c>
      <c r="DY163" s="158">
        <v>13</v>
      </c>
      <c r="DZ163" s="158">
        <v>10</v>
      </c>
      <c r="EA163" s="158">
        <v>6</v>
      </c>
      <c r="EB163" s="158">
        <v>2</v>
      </c>
      <c r="EC163" s="158">
        <v>3</v>
      </c>
      <c r="ED163" s="158">
        <v>0</v>
      </c>
      <c r="EE163" s="349">
        <v>69</v>
      </c>
      <c r="EF163" s="158">
        <v>94</v>
      </c>
      <c r="EG163" s="158">
        <v>106</v>
      </c>
      <c r="EH163" s="158">
        <v>116</v>
      </c>
      <c r="EI163" s="158">
        <v>79</v>
      </c>
      <c r="EJ163" s="158">
        <v>49</v>
      </c>
      <c r="EK163" s="158">
        <v>21</v>
      </c>
      <c r="EL163" s="158">
        <v>23</v>
      </c>
      <c r="EM163" s="158">
        <v>2</v>
      </c>
      <c r="EN163" s="349">
        <v>490</v>
      </c>
      <c r="EO163" s="158">
        <v>47</v>
      </c>
      <c r="EP163" s="158">
        <v>48</v>
      </c>
      <c r="EQ163" s="158">
        <v>69</v>
      </c>
      <c r="ER163" s="158">
        <v>48</v>
      </c>
      <c r="ES163" s="158">
        <v>31</v>
      </c>
      <c r="ET163" s="158">
        <v>10</v>
      </c>
      <c r="EU163" s="158">
        <v>16</v>
      </c>
      <c r="EV163" s="158">
        <v>1</v>
      </c>
      <c r="EW163" s="349">
        <v>270</v>
      </c>
      <c r="EX163" s="158">
        <v>0</v>
      </c>
      <c r="EY163" s="158">
        <v>0</v>
      </c>
      <c r="EZ163" s="158">
        <v>0</v>
      </c>
      <c r="FA163" s="158">
        <v>0</v>
      </c>
      <c r="FB163" s="158">
        <v>0</v>
      </c>
      <c r="FC163" s="158">
        <v>0</v>
      </c>
      <c r="FD163" s="158">
        <v>0</v>
      </c>
      <c r="FE163" s="158">
        <v>0</v>
      </c>
      <c r="FF163" s="349">
        <v>0</v>
      </c>
      <c r="FG163" s="158">
        <v>2</v>
      </c>
      <c r="FH163" s="158">
        <v>5</v>
      </c>
      <c r="FI163" s="158">
        <v>6</v>
      </c>
      <c r="FJ163" s="158">
        <v>5</v>
      </c>
      <c r="FK163" s="158">
        <v>4</v>
      </c>
      <c r="FL163" s="158">
        <v>0</v>
      </c>
      <c r="FM163" s="158">
        <v>1</v>
      </c>
      <c r="FN163" s="158">
        <v>0</v>
      </c>
      <c r="FO163" s="349">
        <v>23</v>
      </c>
      <c r="FP163" s="158">
        <v>45</v>
      </c>
      <c r="FQ163" s="158">
        <v>43</v>
      </c>
      <c r="FR163" s="158">
        <v>63</v>
      </c>
      <c r="FS163" s="158">
        <v>43</v>
      </c>
      <c r="FT163" s="158">
        <v>27</v>
      </c>
      <c r="FU163" s="158">
        <v>10</v>
      </c>
      <c r="FV163" s="158">
        <v>15</v>
      </c>
      <c r="FW163" s="158">
        <v>1</v>
      </c>
      <c r="FX163" s="349">
        <v>247</v>
      </c>
      <c r="FY163" s="158">
        <v>1</v>
      </c>
      <c r="FZ163" s="158">
        <v>787</v>
      </c>
      <c r="GA163" s="158">
        <v>1835</v>
      </c>
      <c r="GB163" s="158">
        <v>5187</v>
      </c>
      <c r="GC163" s="158">
        <v>3720</v>
      </c>
      <c r="GD163" s="158">
        <v>3474</v>
      </c>
      <c r="GE163" s="158">
        <v>2241</v>
      </c>
      <c r="GF163" s="158">
        <v>1185</v>
      </c>
      <c r="GG163" s="158">
        <v>135</v>
      </c>
      <c r="GH163" s="349">
        <v>18565</v>
      </c>
      <c r="GI163" s="158">
        <v>2</v>
      </c>
      <c r="GJ163" s="158">
        <v>1375</v>
      </c>
      <c r="GK163" s="158">
        <v>1777</v>
      </c>
      <c r="GL163" s="158">
        <v>2476</v>
      </c>
      <c r="GM163" s="158">
        <v>1308</v>
      </c>
      <c r="GN163" s="158">
        <v>785</v>
      </c>
      <c r="GO163" s="158">
        <v>363</v>
      </c>
      <c r="GP163" s="158">
        <v>192</v>
      </c>
      <c r="GQ163" s="158">
        <v>20</v>
      </c>
      <c r="GR163" s="349">
        <v>8298</v>
      </c>
      <c r="GS163" s="158">
        <v>2.5</v>
      </c>
      <c r="GT163" s="158">
        <v>1788.85</v>
      </c>
      <c r="GU163" s="158">
        <v>3126.7</v>
      </c>
      <c r="GV163" s="158">
        <v>7005.6</v>
      </c>
      <c r="GW163" s="158">
        <v>4677.6499999999996</v>
      </c>
      <c r="GX163" s="158">
        <v>4048.8</v>
      </c>
      <c r="GY163" s="158">
        <v>2504.0500000000002</v>
      </c>
      <c r="GZ163" s="158">
        <v>1322.95</v>
      </c>
      <c r="HA163" s="158">
        <v>149.9</v>
      </c>
      <c r="HB163" s="349">
        <v>24627</v>
      </c>
      <c r="HC163" s="395">
        <v>0</v>
      </c>
      <c r="HD163" s="396">
        <v>1.63</v>
      </c>
      <c r="HE163" s="396">
        <v>0.88</v>
      </c>
      <c r="HF163" s="396">
        <v>0</v>
      </c>
      <c r="HG163" s="396">
        <v>0</v>
      </c>
      <c r="HH163" s="396">
        <v>0</v>
      </c>
      <c r="HI163" s="396">
        <v>0</v>
      </c>
      <c r="HJ163" s="396">
        <v>0</v>
      </c>
      <c r="HK163" s="396">
        <v>0</v>
      </c>
      <c r="HL163" s="397">
        <v>2.5099999999999998</v>
      </c>
      <c r="HM163" s="219">
        <v>1.4</v>
      </c>
      <c r="HN163" s="219">
        <v>1191.5</v>
      </c>
      <c r="HO163" s="219">
        <v>2431.1999999999998</v>
      </c>
      <c r="HP163" s="219">
        <v>6227.2</v>
      </c>
      <c r="HQ163" s="219">
        <v>4677.7</v>
      </c>
      <c r="HR163" s="219">
        <v>4948.5</v>
      </c>
      <c r="HS163" s="219">
        <v>3617</v>
      </c>
      <c r="HT163" s="219">
        <v>2204.9</v>
      </c>
      <c r="HU163" s="219">
        <v>299.8</v>
      </c>
      <c r="HV163" s="219">
        <v>25599.200000000001</v>
      </c>
      <c r="HW163" s="457">
        <v>0</v>
      </c>
      <c r="HX163" s="219">
        <v>25599.200000000001</v>
      </c>
      <c r="HY163" s="395">
        <v>2.5</v>
      </c>
      <c r="HZ163" s="219">
        <v>1788.85</v>
      </c>
      <c r="IA163" s="219">
        <v>3126.7</v>
      </c>
      <c r="IB163" s="219">
        <v>7005.6</v>
      </c>
      <c r="IC163" s="219">
        <v>4677.6499999999996</v>
      </c>
      <c r="ID163" s="219">
        <v>4048.8</v>
      </c>
      <c r="IE163" s="219">
        <v>2504.0500000000002</v>
      </c>
      <c r="IF163" s="219">
        <v>1322.95</v>
      </c>
      <c r="IG163" s="219">
        <v>149.9</v>
      </c>
      <c r="IH163" s="219">
        <v>24627</v>
      </c>
      <c r="II163" s="395">
        <v>0</v>
      </c>
      <c r="IJ163" s="219">
        <v>1.63</v>
      </c>
      <c r="IK163" s="219">
        <v>0.88</v>
      </c>
      <c r="IL163" s="219">
        <v>0</v>
      </c>
      <c r="IM163" s="219">
        <v>0</v>
      </c>
      <c r="IN163" s="219">
        <v>0</v>
      </c>
      <c r="IO163" s="219">
        <v>0</v>
      </c>
      <c r="IP163" s="219">
        <v>0</v>
      </c>
      <c r="IQ163" s="219">
        <v>0</v>
      </c>
      <c r="IR163" s="219">
        <v>2.5099999999999998</v>
      </c>
      <c r="IS163" s="395">
        <v>0.61</v>
      </c>
      <c r="IT163" s="219">
        <v>559.71</v>
      </c>
      <c r="IU163" s="219">
        <v>612.74</v>
      </c>
      <c r="IV163" s="219">
        <v>930.08</v>
      </c>
      <c r="IW163" s="219">
        <v>256.94</v>
      </c>
      <c r="IX163" s="219">
        <v>102.29</v>
      </c>
      <c r="IY163" s="219">
        <v>38.409999999999997</v>
      </c>
      <c r="IZ163" s="219">
        <v>11.59</v>
      </c>
      <c r="JA163" s="219">
        <v>0.72</v>
      </c>
      <c r="JB163" s="219">
        <v>2513.09</v>
      </c>
      <c r="JC163" s="395">
        <v>1.1000000000000001</v>
      </c>
      <c r="JD163" s="219">
        <v>818.3</v>
      </c>
      <c r="JE163" s="219">
        <v>1954.6</v>
      </c>
      <c r="JF163" s="219">
        <v>5400.5</v>
      </c>
      <c r="JG163" s="219">
        <v>4420.7</v>
      </c>
      <c r="JH163" s="219">
        <v>4823.5</v>
      </c>
      <c r="JI163" s="219">
        <v>3561.5</v>
      </c>
      <c r="JJ163" s="219">
        <v>2185.6</v>
      </c>
      <c r="JK163" s="219">
        <v>298.39999999999998</v>
      </c>
      <c r="JL163" s="219">
        <v>23464.2</v>
      </c>
      <c r="JM163" s="457">
        <v>0</v>
      </c>
      <c r="JN163" s="397">
        <v>23464.2</v>
      </c>
      <c r="JP163" s="460"/>
      <c r="JQ163" s="460"/>
      <c r="JR163" s="460"/>
      <c r="JS163" s="460"/>
      <c r="JT163" s="460"/>
      <c r="JU163" s="460"/>
      <c r="JV163" s="460"/>
      <c r="JW163" s="460"/>
      <c r="JX163" s="460"/>
      <c r="JY163" s="460"/>
      <c r="KA163" s="460"/>
      <c r="KB163" s="460"/>
    </row>
    <row r="164" spans="1:288" x14ac:dyDescent="0.2">
      <c r="A164" s="215" t="s">
        <v>590</v>
      </c>
      <c r="B164" s="216" t="s">
        <v>285</v>
      </c>
      <c r="C164" s="217" t="s">
        <v>295</v>
      </c>
      <c r="D164" s="218" t="s">
        <v>938</v>
      </c>
      <c r="E164" s="158">
        <v>3804</v>
      </c>
      <c r="F164" s="158">
        <v>7156</v>
      </c>
      <c r="G164" s="158">
        <v>7415</v>
      </c>
      <c r="H164" s="158">
        <v>5433</v>
      </c>
      <c r="I164" s="158">
        <v>4749</v>
      </c>
      <c r="J164" s="158">
        <v>3452</v>
      </c>
      <c r="K164" s="158">
        <v>2226</v>
      </c>
      <c r="L164" s="158">
        <v>126</v>
      </c>
      <c r="M164" s="349">
        <v>34361</v>
      </c>
      <c r="N164" s="158">
        <v>253</v>
      </c>
      <c r="O164" s="158">
        <v>80</v>
      </c>
      <c r="P164" s="158">
        <v>91</v>
      </c>
      <c r="Q164" s="158">
        <v>65</v>
      </c>
      <c r="R164" s="158">
        <v>39</v>
      </c>
      <c r="S164" s="158">
        <v>29</v>
      </c>
      <c r="T164" s="158">
        <v>28</v>
      </c>
      <c r="U164" s="158">
        <v>5</v>
      </c>
      <c r="V164" s="349">
        <v>590</v>
      </c>
      <c r="W164" s="158">
        <v>2</v>
      </c>
      <c r="X164" s="158">
        <v>0</v>
      </c>
      <c r="Y164" s="158">
        <v>0</v>
      </c>
      <c r="Z164" s="158">
        <v>0</v>
      </c>
      <c r="AA164" s="158">
        <v>0</v>
      </c>
      <c r="AB164" s="158">
        <v>0</v>
      </c>
      <c r="AC164" s="158">
        <v>0</v>
      </c>
      <c r="AD164" s="158">
        <v>0</v>
      </c>
      <c r="AE164" s="349">
        <v>2</v>
      </c>
      <c r="AF164" s="158">
        <v>3549</v>
      </c>
      <c r="AG164" s="158">
        <v>7076</v>
      </c>
      <c r="AH164" s="158">
        <v>7324</v>
      </c>
      <c r="AI164" s="158">
        <v>5368</v>
      </c>
      <c r="AJ164" s="158">
        <v>4710</v>
      </c>
      <c r="AK164" s="158">
        <v>3423</v>
      </c>
      <c r="AL164" s="158">
        <v>2198</v>
      </c>
      <c r="AM164" s="158">
        <v>121</v>
      </c>
      <c r="AN164" s="349">
        <v>33769</v>
      </c>
      <c r="AO164" s="158">
        <v>4</v>
      </c>
      <c r="AP164" s="158">
        <v>22</v>
      </c>
      <c r="AQ164" s="158">
        <v>35</v>
      </c>
      <c r="AR164" s="158">
        <v>36</v>
      </c>
      <c r="AS164" s="158">
        <v>31</v>
      </c>
      <c r="AT164" s="158">
        <v>26</v>
      </c>
      <c r="AU164" s="158">
        <v>39</v>
      </c>
      <c r="AV164" s="158">
        <v>13</v>
      </c>
      <c r="AW164" s="349">
        <v>206</v>
      </c>
      <c r="AX164" s="158">
        <v>4</v>
      </c>
      <c r="AY164" s="158">
        <v>22</v>
      </c>
      <c r="AZ164" s="158">
        <v>35</v>
      </c>
      <c r="BA164" s="158">
        <v>36</v>
      </c>
      <c r="BB164" s="158">
        <v>31</v>
      </c>
      <c r="BC164" s="158">
        <v>26</v>
      </c>
      <c r="BD164" s="158">
        <v>39</v>
      </c>
      <c r="BE164" s="158">
        <v>13</v>
      </c>
      <c r="BF164" s="158">
        <v>0</v>
      </c>
      <c r="BG164" s="349">
        <v>206</v>
      </c>
      <c r="BH164" s="158">
        <v>4</v>
      </c>
      <c r="BI164" s="158">
        <v>3567</v>
      </c>
      <c r="BJ164" s="158">
        <v>7089</v>
      </c>
      <c r="BK164" s="158">
        <v>7325</v>
      </c>
      <c r="BL164" s="158">
        <v>5363</v>
      </c>
      <c r="BM164" s="158">
        <v>4705</v>
      </c>
      <c r="BN164" s="158">
        <v>3436</v>
      </c>
      <c r="BO164" s="158">
        <v>2172</v>
      </c>
      <c r="BP164" s="158">
        <v>108</v>
      </c>
      <c r="BQ164" s="349">
        <v>33769</v>
      </c>
      <c r="BR164" s="158">
        <v>2</v>
      </c>
      <c r="BS164" s="158">
        <v>2089</v>
      </c>
      <c r="BT164" s="158">
        <v>2916</v>
      </c>
      <c r="BU164" s="158">
        <v>2310</v>
      </c>
      <c r="BV164" s="158">
        <v>1476</v>
      </c>
      <c r="BW164" s="158">
        <v>932</v>
      </c>
      <c r="BX164" s="158">
        <v>528</v>
      </c>
      <c r="BY164" s="158">
        <v>290</v>
      </c>
      <c r="BZ164" s="158">
        <v>13</v>
      </c>
      <c r="CA164" s="349">
        <v>10556</v>
      </c>
      <c r="CB164" s="158">
        <v>0</v>
      </c>
      <c r="CC164" s="158">
        <v>20</v>
      </c>
      <c r="CD164" s="158">
        <v>74</v>
      </c>
      <c r="CE164" s="158">
        <v>82</v>
      </c>
      <c r="CF164" s="158">
        <v>55</v>
      </c>
      <c r="CG164" s="158">
        <v>42</v>
      </c>
      <c r="CH164" s="158">
        <v>23</v>
      </c>
      <c r="CI164" s="158">
        <v>12</v>
      </c>
      <c r="CJ164" s="158">
        <v>0</v>
      </c>
      <c r="CK164" s="349">
        <v>308</v>
      </c>
      <c r="CL164" s="158">
        <v>0</v>
      </c>
      <c r="CM164" s="158">
        <v>2</v>
      </c>
      <c r="CN164" s="158">
        <v>3</v>
      </c>
      <c r="CO164" s="158">
        <v>1</v>
      </c>
      <c r="CP164" s="158">
        <v>6</v>
      </c>
      <c r="CQ164" s="158">
        <v>5</v>
      </c>
      <c r="CR164" s="158">
        <v>20</v>
      </c>
      <c r="CS164" s="158">
        <v>12</v>
      </c>
      <c r="CT164" s="158">
        <v>2</v>
      </c>
      <c r="CU164" s="349">
        <v>51</v>
      </c>
      <c r="CV164" s="158">
        <v>107</v>
      </c>
      <c r="CW164" s="158">
        <v>87</v>
      </c>
      <c r="CX164" s="158">
        <v>70</v>
      </c>
      <c r="CY164" s="158">
        <v>53</v>
      </c>
      <c r="CZ164" s="158">
        <v>46</v>
      </c>
      <c r="DA164" s="158">
        <v>25</v>
      </c>
      <c r="DB164" s="158">
        <v>21</v>
      </c>
      <c r="DC164" s="158">
        <v>2</v>
      </c>
      <c r="DD164" s="349">
        <v>411</v>
      </c>
      <c r="DE164" s="158">
        <v>77</v>
      </c>
      <c r="DF164" s="158">
        <v>110</v>
      </c>
      <c r="DG164" s="158">
        <v>80</v>
      </c>
      <c r="DH164" s="158">
        <v>50</v>
      </c>
      <c r="DI164" s="158">
        <v>39</v>
      </c>
      <c r="DJ164" s="158">
        <v>18</v>
      </c>
      <c r="DK164" s="158">
        <v>14</v>
      </c>
      <c r="DL164" s="158">
        <v>0</v>
      </c>
      <c r="DM164" s="349">
        <v>388</v>
      </c>
      <c r="DN164" s="158">
        <v>51</v>
      </c>
      <c r="DO164" s="158">
        <v>53</v>
      </c>
      <c r="DP164" s="158">
        <v>43</v>
      </c>
      <c r="DQ164" s="158">
        <v>40</v>
      </c>
      <c r="DR164" s="158">
        <v>23</v>
      </c>
      <c r="DS164" s="158">
        <v>24</v>
      </c>
      <c r="DT164" s="158">
        <v>9</v>
      </c>
      <c r="DU164" s="158">
        <v>1</v>
      </c>
      <c r="DV164" s="349">
        <v>244</v>
      </c>
      <c r="DW164" s="158">
        <v>17</v>
      </c>
      <c r="DX164" s="158">
        <v>30</v>
      </c>
      <c r="DY164" s="158">
        <v>20</v>
      </c>
      <c r="DZ164" s="158">
        <v>16</v>
      </c>
      <c r="EA164" s="158">
        <v>13</v>
      </c>
      <c r="EB164" s="158">
        <v>9</v>
      </c>
      <c r="EC164" s="158">
        <v>8</v>
      </c>
      <c r="ED164" s="158">
        <v>1</v>
      </c>
      <c r="EE164" s="349">
        <v>114</v>
      </c>
      <c r="EF164" s="158">
        <v>145</v>
      </c>
      <c r="EG164" s="158">
        <v>193</v>
      </c>
      <c r="EH164" s="158">
        <v>143</v>
      </c>
      <c r="EI164" s="158">
        <v>106</v>
      </c>
      <c r="EJ164" s="158">
        <v>75</v>
      </c>
      <c r="EK164" s="158">
        <v>51</v>
      </c>
      <c r="EL164" s="158">
        <v>31</v>
      </c>
      <c r="EM164" s="158">
        <v>2</v>
      </c>
      <c r="EN164" s="349">
        <v>746</v>
      </c>
      <c r="EO164" s="158">
        <v>73</v>
      </c>
      <c r="EP164" s="158">
        <v>114</v>
      </c>
      <c r="EQ164" s="158">
        <v>76</v>
      </c>
      <c r="ER164" s="158">
        <v>60</v>
      </c>
      <c r="ES164" s="158">
        <v>42</v>
      </c>
      <c r="ET164" s="158">
        <v>25</v>
      </c>
      <c r="EU164" s="158">
        <v>24</v>
      </c>
      <c r="EV164" s="158">
        <v>2</v>
      </c>
      <c r="EW164" s="349">
        <v>416</v>
      </c>
      <c r="EX164" s="158">
        <v>0</v>
      </c>
      <c r="EY164" s="158">
        <v>0</v>
      </c>
      <c r="EZ164" s="158">
        <v>0</v>
      </c>
      <c r="FA164" s="158">
        <v>0</v>
      </c>
      <c r="FB164" s="158">
        <v>0</v>
      </c>
      <c r="FC164" s="158">
        <v>0</v>
      </c>
      <c r="FD164" s="158">
        <v>0</v>
      </c>
      <c r="FE164" s="158">
        <v>0</v>
      </c>
      <c r="FF164" s="349">
        <v>0</v>
      </c>
      <c r="FG164" s="158">
        <v>8</v>
      </c>
      <c r="FH164" s="158">
        <v>9</v>
      </c>
      <c r="FI164" s="158">
        <v>11</v>
      </c>
      <c r="FJ164" s="158">
        <v>11</v>
      </c>
      <c r="FK164" s="158">
        <v>6</v>
      </c>
      <c r="FL164" s="158">
        <v>5</v>
      </c>
      <c r="FM164" s="158">
        <v>5</v>
      </c>
      <c r="FN164" s="158">
        <v>1</v>
      </c>
      <c r="FO164" s="349">
        <v>56</v>
      </c>
      <c r="FP164" s="158">
        <v>65</v>
      </c>
      <c r="FQ164" s="158">
        <v>105</v>
      </c>
      <c r="FR164" s="158">
        <v>65</v>
      </c>
      <c r="FS164" s="158">
        <v>49</v>
      </c>
      <c r="FT164" s="158">
        <v>36</v>
      </c>
      <c r="FU164" s="158">
        <v>20</v>
      </c>
      <c r="FV164" s="158">
        <v>19</v>
      </c>
      <c r="FW164" s="158">
        <v>1</v>
      </c>
      <c r="FX164" s="349">
        <v>360</v>
      </c>
      <c r="FY164" s="158">
        <v>2</v>
      </c>
      <c r="FZ164" s="158">
        <v>1383</v>
      </c>
      <c r="GA164" s="158">
        <v>4009</v>
      </c>
      <c r="GB164" s="158">
        <v>4868</v>
      </c>
      <c r="GC164" s="158">
        <v>3768</v>
      </c>
      <c r="GD164" s="158">
        <v>3687</v>
      </c>
      <c r="GE164" s="158">
        <v>2832</v>
      </c>
      <c r="GF164" s="158">
        <v>1841</v>
      </c>
      <c r="GG164" s="158">
        <v>91</v>
      </c>
      <c r="GH164" s="349">
        <v>22481</v>
      </c>
      <c r="GI164" s="158">
        <v>2</v>
      </c>
      <c r="GJ164" s="158">
        <v>2184</v>
      </c>
      <c r="GK164" s="158">
        <v>3080</v>
      </c>
      <c r="GL164" s="158">
        <v>2457</v>
      </c>
      <c r="GM164" s="158">
        <v>1595</v>
      </c>
      <c r="GN164" s="158">
        <v>1018</v>
      </c>
      <c r="GO164" s="158">
        <v>604</v>
      </c>
      <c r="GP164" s="158">
        <v>331</v>
      </c>
      <c r="GQ164" s="158">
        <v>17</v>
      </c>
      <c r="GR164" s="349">
        <v>11288</v>
      </c>
      <c r="GS164" s="158">
        <v>3.5</v>
      </c>
      <c r="GT164" s="158">
        <v>2993.75</v>
      </c>
      <c r="GU164" s="158">
        <v>6300</v>
      </c>
      <c r="GV164" s="158">
        <v>6693</v>
      </c>
      <c r="GW164" s="158">
        <v>4944.25</v>
      </c>
      <c r="GX164" s="158">
        <v>4441</v>
      </c>
      <c r="GY164" s="158">
        <v>3268.75</v>
      </c>
      <c r="GZ164" s="158">
        <v>2085.5</v>
      </c>
      <c r="HA164" s="158">
        <v>103.25</v>
      </c>
      <c r="HB164" s="349">
        <v>30833</v>
      </c>
      <c r="HC164" s="395">
        <v>0</v>
      </c>
      <c r="HD164" s="396">
        <v>1.75</v>
      </c>
      <c r="HE164" s="396">
        <v>0</v>
      </c>
      <c r="HF164" s="396">
        <v>0</v>
      </c>
      <c r="HG164" s="396">
        <v>0.5</v>
      </c>
      <c r="HH164" s="396">
        <v>0</v>
      </c>
      <c r="HI164" s="396">
        <v>0</v>
      </c>
      <c r="HJ164" s="396">
        <v>0</v>
      </c>
      <c r="HK164" s="396">
        <v>0</v>
      </c>
      <c r="HL164" s="397">
        <v>2.25</v>
      </c>
      <c r="HM164" s="219">
        <v>1.9</v>
      </c>
      <c r="HN164" s="219">
        <v>1994.7</v>
      </c>
      <c r="HO164" s="219">
        <v>4900</v>
      </c>
      <c r="HP164" s="219">
        <v>5949.3</v>
      </c>
      <c r="HQ164" s="219">
        <v>4943.8</v>
      </c>
      <c r="HR164" s="219">
        <v>5427.9</v>
      </c>
      <c r="HS164" s="219">
        <v>4721.5</v>
      </c>
      <c r="HT164" s="219">
        <v>3475.8</v>
      </c>
      <c r="HU164" s="219">
        <v>206.5</v>
      </c>
      <c r="HV164" s="219">
        <v>31621.4</v>
      </c>
      <c r="HW164" s="457">
        <v>0</v>
      </c>
      <c r="HX164" s="219">
        <v>31621.4</v>
      </c>
      <c r="HY164" s="395">
        <v>3.5</v>
      </c>
      <c r="HZ164" s="219">
        <v>2993.75</v>
      </c>
      <c r="IA164" s="219">
        <v>6300</v>
      </c>
      <c r="IB164" s="219">
        <v>6693</v>
      </c>
      <c r="IC164" s="219">
        <v>4944.25</v>
      </c>
      <c r="ID164" s="219">
        <v>4441</v>
      </c>
      <c r="IE164" s="219">
        <v>3268.75</v>
      </c>
      <c r="IF164" s="219">
        <v>2085.5</v>
      </c>
      <c r="IG164" s="219">
        <v>103.25</v>
      </c>
      <c r="IH164" s="219">
        <v>30833</v>
      </c>
      <c r="II164" s="395">
        <v>0</v>
      </c>
      <c r="IJ164" s="219">
        <v>1.75</v>
      </c>
      <c r="IK164" s="219">
        <v>0</v>
      </c>
      <c r="IL164" s="219">
        <v>0</v>
      </c>
      <c r="IM164" s="219">
        <v>0.5</v>
      </c>
      <c r="IN164" s="219">
        <v>0</v>
      </c>
      <c r="IO164" s="219">
        <v>0</v>
      </c>
      <c r="IP164" s="219">
        <v>0</v>
      </c>
      <c r="IQ164" s="219">
        <v>0</v>
      </c>
      <c r="IR164" s="219">
        <v>2.25</v>
      </c>
      <c r="IS164" s="395">
        <v>0</v>
      </c>
      <c r="IT164" s="219">
        <v>1062.57</v>
      </c>
      <c r="IU164" s="219">
        <v>1322.23</v>
      </c>
      <c r="IV164" s="219">
        <v>697.54</v>
      </c>
      <c r="IW164" s="219">
        <v>234.99</v>
      </c>
      <c r="IX164" s="219">
        <v>101.68</v>
      </c>
      <c r="IY164" s="219">
        <v>52.89</v>
      </c>
      <c r="IZ164" s="219">
        <v>12.32</v>
      </c>
      <c r="JA164" s="219">
        <v>0</v>
      </c>
      <c r="JB164" s="219">
        <v>3484.22</v>
      </c>
      <c r="JC164" s="395">
        <v>1.9</v>
      </c>
      <c r="JD164" s="219">
        <v>1286.3</v>
      </c>
      <c r="JE164" s="219">
        <v>3871.6</v>
      </c>
      <c r="JF164" s="219">
        <v>5329.3</v>
      </c>
      <c r="JG164" s="219">
        <v>4708.8</v>
      </c>
      <c r="JH164" s="219">
        <v>5303.6</v>
      </c>
      <c r="JI164" s="219">
        <v>4645.1000000000004</v>
      </c>
      <c r="JJ164" s="219">
        <v>3455.3</v>
      </c>
      <c r="JK164" s="219">
        <v>206.5</v>
      </c>
      <c r="JL164" s="219">
        <v>28808.400000000001</v>
      </c>
      <c r="JM164" s="457">
        <v>0</v>
      </c>
      <c r="JN164" s="397">
        <v>28808.400000000001</v>
      </c>
      <c r="JP164" s="460"/>
      <c r="JQ164" s="460"/>
      <c r="JR164" s="460"/>
      <c r="JS164" s="460"/>
      <c r="JT164" s="460"/>
      <c r="JU164" s="460"/>
      <c r="JV164" s="460"/>
      <c r="JW164" s="460"/>
      <c r="JX164" s="460"/>
      <c r="JY164" s="460"/>
      <c r="KA164" s="460"/>
      <c r="KB164" s="460"/>
    </row>
    <row r="165" spans="1:288" x14ac:dyDescent="0.2">
      <c r="A165" s="215" t="s">
        <v>592</v>
      </c>
      <c r="B165" s="216" t="s">
        <v>291</v>
      </c>
      <c r="C165" s="217" t="s">
        <v>287</v>
      </c>
      <c r="D165" s="218" t="s">
        <v>591</v>
      </c>
      <c r="E165" s="158">
        <v>130922</v>
      </c>
      <c r="F165" s="158">
        <v>37120</v>
      </c>
      <c r="G165" s="158">
        <v>31022</v>
      </c>
      <c r="H165" s="158">
        <v>14754</v>
      </c>
      <c r="I165" s="158">
        <v>5284</v>
      </c>
      <c r="J165" s="158">
        <v>1986</v>
      </c>
      <c r="K165" s="158">
        <v>773</v>
      </c>
      <c r="L165" s="158">
        <v>104</v>
      </c>
      <c r="M165" s="349">
        <v>221965</v>
      </c>
      <c r="N165" s="158">
        <v>6047</v>
      </c>
      <c r="O165" s="158">
        <v>2768</v>
      </c>
      <c r="P165" s="158">
        <v>1609</v>
      </c>
      <c r="Q165" s="158">
        <v>1146</v>
      </c>
      <c r="R165" s="158">
        <v>336</v>
      </c>
      <c r="S165" s="158">
        <v>64</v>
      </c>
      <c r="T165" s="158">
        <v>36</v>
      </c>
      <c r="U165" s="158">
        <v>24</v>
      </c>
      <c r="V165" s="349">
        <v>12030</v>
      </c>
      <c r="W165" s="158">
        <v>1</v>
      </c>
      <c r="X165" s="158">
        <v>0</v>
      </c>
      <c r="Y165" s="158">
        <v>0</v>
      </c>
      <c r="Z165" s="158">
        <v>0</v>
      </c>
      <c r="AA165" s="158">
        <v>0</v>
      </c>
      <c r="AB165" s="158">
        <v>0</v>
      </c>
      <c r="AC165" s="158">
        <v>1</v>
      </c>
      <c r="AD165" s="158">
        <v>0</v>
      </c>
      <c r="AE165" s="349">
        <v>2</v>
      </c>
      <c r="AF165" s="158">
        <v>124874</v>
      </c>
      <c r="AG165" s="158">
        <v>34352</v>
      </c>
      <c r="AH165" s="158">
        <v>29413</v>
      </c>
      <c r="AI165" s="158">
        <v>13608</v>
      </c>
      <c r="AJ165" s="158">
        <v>4948</v>
      </c>
      <c r="AK165" s="158">
        <v>1922</v>
      </c>
      <c r="AL165" s="158">
        <v>736</v>
      </c>
      <c r="AM165" s="158">
        <v>80</v>
      </c>
      <c r="AN165" s="349">
        <v>209933</v>
      </c>
      <c r="AO165" s="158">
        <v>279</v>
      </c>
      <c r="AP165" s="158">
        <v>140</v>
      </c>
      <c r="AQ165" s="158">
        <v>147</v>
      </c>
      <c r="AR165" s="158">
        <v>56</v>
      </c>
      <c r="AS165" s="158">
        <v>45</v>
      </c>
      <c r="AT165" s="158">
        <v>24</v>
      </c>
      <c r="AU165" s="158">
        <v>24</v>
      </c>
      <c r="AV165" s="158">
        <v>14</v>
      </c>
      <c r="AW165" s="349">
        <v>729</v>
      </c>
      <c r="AX165" s="158">
        <v>279</v>
      </c>
      <c r="AY165" s="158">
        <v>140</v>
      </c>
      <c r="AZ165" s="158">
        <v>147</v>
      </c>
      <c r="BA165" s="158">
        <v>56</v>
      </c>
      <c r="BB165" s="158">
        <v>45</v>
      </c>
      <c r="BC165" s="158">
        <v>24</v>
      </c>
      <c r="BD165" s="158">
        <v>24</v>
      </c>
      <c r="BE165" s="158">
        <v>14</v>
      </c>
      <c r="BF165" s="158">
        <v>0</v>
      </c>
      <c r="BG165" s="349">
        <v>729</v>
      </c>
      <c r="BH165" s="158">
        <v>279</v>
      </c>
      <c r="BI165" s="158">
        <v>124735</v>
      </c>
      <c r="BJ165" s="158">
        <v>34359</v>
      </c>
      <c r="BK165" s="158">
        <v>29322</v>
      </c>
      <c r="BL165" s="158">
        <v>13597</v>
      </c>
      <c r="BM165" s="158">
        <v>4927</v>
      </c>
      <c r="BN165" s="158">
        <v>1922</v>
      </c>
      <c r="BO165" s="158">
        <v>726</v>
      </c>
      <c r="BP165" s="158">
        <v>66</v>
      </c>
      <c r="BQ165" s="349">
        <v>209933</v>
      </c>
      <c r="BR165" s="158">
        <v>78</v>
      </c>
      <c r="BS165" s="158">
        <v>61081</v>
      </c>
      <c r="BT165" s="158">
        <v>11034</v>
      </c>
      <c r="BU165" s="158">
        <v>7527</v>
      </c>
      <c r="BV165" s="158">
        <v>2899</v>
      </c>
      <c r="BW165" s="158">
        <v>953</v>
      </c>
      <c r="BX165" s="158">
        <v>368</v>
      </c>
      <c r="BY165" s="158">
        <v>111</v>
      </c>
      <c r="BZ165" s="158">
        <v>3</v>
      </c>
      <c r="CA165" s="349">
        <v>84054</v>
      </c>
      <c r="CB165" s="158">
        <v>17</v>
      </c>
      <c r="CC165" s="158">
        <v>1382</v>
      </c>
      <c r="CD165" s="158">
        <v>548</v>
      </c>
      <c r="CE165" s="158">
        <v>469</v>
      </c>
      <c r="CF165" s="158">
        <v>245</v>
      </c>
      <c r="CG165" s="158">
        <v>60</v>
      </c>
      <c r="CH165" s="158">
        <v>20</v>
      </c>
      <c r="CI165" s="158">
        <v>7</v>
      </c>
      <c r="CJ165" s="158">
        <v>0</v>
      </c>
      <c r="CK165" s="349">
        <v>2748</v>
      </c>
      <c r="CL165" s="158">
        <v>3</v>
      </c>
      <c r="CM165" s="158">
        <v>69</v>
      </c>
      <c r="CN165" s="158">
        <v>26</v>
      </c>
      <c r="CO165" s="158">
        <v>42</v>
      </c>
      <c r="CP165" s="158">
        <v>44</v>
      </c>
      <c r="CQ165" s="158">
        <v>59</v>
      </c>
      <c r="CR165" s="158">
        <v>37</v>
      </c>
      <c r="CS165" s="158">
        <v>37</v>
      </c>
      <c r="CT165" s="158">
        <v>10</v>
      </c>
      <c r="CU165" s="349">
        <v>327</v>
      </c>
      <c r="CV165" s="158">
        <v>2506</v>
      </c>
      <c r="CW165" s="158">
        <v>1158</v>
      </c>
      <c r="CX165" s="158">
        <v>1075</v>
      </c>
      <c r="CY165" s="158">
        <v>637</v>
      </c>
      <c r="CZ165" s="158">
        <v>240</v>
      </c>
      <c r="DA165" s="158">
        <v>82</v>
      </c>
      <c r="DB165" s="158">
        <v>33</v>
      </c>
      <c r="DC165" s="158">
        <v>8</v>
      </c>
      <c r="DD165" s="349">
        <v>5739</v>
      </c>
      <c r="DE165" s="158">
        <v>1183</v>
      </c>
      <c r="DF165" s="158">
        <v>289</v>
      </c>
      <c r="DG165" s="158">
        <v>272</v>
      </c>
      <c r="DH165" s="158">
        <v>79</v>
      </c>
      <c r="DI165" s="158">
        <v>34</v>
      </c>
      <c r="DJ165" s="158">
        <v>15</v>
      </c>
      <c r="DK165" s="158">
        <v>7</v>
      </c>
      <c r="DL165" s="158">
        <v>1</v>
      </c>
      <c r="DM165" s="349">
        <v>1880</v>
      </c>
      <c r="DN165" s="158">
        <v>149</v>
      </c>
      <c r="DO165" s="158">
        <v>36</v>
      </c>
      <c r="DP165" s="158">
        <v>35</v>
      </c>
      <c r="DQ165" s="158">
        <v>14</v>
      </c>
      <c r="DR165" s="158">
        <v>8</v>
      </c>
      <c r="DS165" s="158">
        <v>3</v>
      </c>
      <c r="DT165" s="158">
        <v>5</v>
      </c>
      <c r="DU165" s="158">
        <v>0</v>
      </c>
      <c r="DV165" s="349">
        <v>250</v>
      </c>
      <c r="DW165" s="158">
        <v>747</v>
      </c>
      <c r="DX165" s="158">
        <v>98</v>
      </c>
      <c r="DY165" s="158">
        <v>76</v>
      </c>
      <c r="DZ165" s="158">
        <v>30</v>
      </c>
      <c r="EA165" s="158">
        <v>14</v>
      </c>
      <c r="EB165" s="158">
        <v>3</v>
      </c>
      <c r="EC165" s="158">
        <v>7</v>
      </c>
      <c r="ED165" s="158">
        <v>1</v>
      </c>
      <c r="EE165" s="349">
        <v>976</v>
      </c>
      <c r="EF165" s="158">
        <v>2079</v>
      </c>
      <c r="EG165" s="158">
        <v>423</v>
      </c>
      <c r="EH165" s="158">
        <v>383</v>
      </c>
      <c r="EI165" s="158">
        <v>123</v>
      </c>
      <c r="EJ165" s="158">
        <v>56</v>
      </c>
      <c r="EK165" s="158">
        <v>21</v>
      </c>
      <c r="EL165" s="158">
        <v>19</v>
      </c>
      <c r="EM165" s="158">
        <v>2</v>
      </c>
      <c r="EN165" s="349">
        <v>3106</v>
      </c>
      <c r="EO165" s="158">
        <v>1461</v>
      </c>
      <c r="EP165" s="158">
        <v>247</v>
      </c>
      <c r="EQ165" s="158">
        <v>242</v>
      </c>
      <c r="ER165" s="158">
        <v>78</v>
      </c>
      <c r="ES165" s="158">
        <v>35</v>
      </c>
      <c r="ET165" s="158">
        <v>11</v>
      </c>
      <c r="EU165" s="158">
        <v>15</v>
      </c>
      <c r="EV165" s="158">
        <v>2</v>
      </c>
      <c r="EW165" s="349">
        <v>2091</v>
      </c>
      <c r="EX165" s="158">
        <v>0</v>
      </c>
      <c r="EY165" s="158">
        <v>0</v>
      </c>
      <c r="EZ165" s="158">
        <v>0</v>
      </c>
      <c r="FA165" s="158">
        <v>0</v>
      </c>
      <c r="FB165" s="158">
        <v>0</v>
      </c>
      <c r="FC165" s="158">
        <v>0</v>
      </c>
      <c r="FD165" s="158">
        <v>0</v>
      </c>
      <c r="FE165" s="158">
        <v>0</v>
      </c>
      <c r="FF165" s="349">
        <v>0</v>
      </c>
      <c r="FG165" s="158">
        <v>53</v>
      </c>
      <c r="FH165" s="158">
        <v>11</v>
      </c>
      <c r="FI165" s="158">
        <v>19</v>
      </c>
      <c r="FJ165" s="158">
        <v>5</v>
      </c>
      <c r="FK165" s="158">
        <v>4</v>
      </c>
      <c r="FL165" s="158">
        <v>0</v>
      </c>
      <c r="FM165" s="158">
        <v>3</v>
      </c>
      <c r="FN165" s="158">
        <v>0</v>
      </c>
      <c r="FO165" s="349">
        <v>95</v>
      </c>
      <c r="FP165" s="158">
        <v>1408</v>
      </c>
      <c r="FQ165" s="158">
        <v>236</v>
      </c>
      <c r="FR165" s="158">
        <v>223</v>
      </c>
      <c r="FS165" s="158">
        <v>73</v>
      </c>
      <c r="FT165" s="158">
        <v>31</v>
      </c>
      <c r="FU165" s="158">
        <v>11</v>
      </c>
      <c r="FV165" s="158">
        <v>12</v>
      </c>
      <c r="FW165" s="158">
        <v>2</v>
      </c>
      <c r="FX165" s="349">
        <v>1996</v>
      </c>
      <c r="FY165" s="158">
        <v>181</v>
      </c>
      <c r="FZ165" s="158">
        <v>61307</v>
      </c>
      <c r="GA165" s="158">
        <v>22617</v>
      </c>
      <c r="GB165" s="158">
        <v>21173</v>
      </c>
      <c r="GC165" s="158">
        <v>10365</v>
      </c>
      <c r="GD165" s="158">
        <v>3833</v>
      </c>
      <c r="GE165" s="158">
        <v>1491</v>
      </c>
      <c r="GF165" s="158">
        <v>559</v>
      </c>
      <c r="GG165" s="158">
        <v>52</v>
      </c>
      <c r="GH165" s="349">
        <v>121578</v>
      </c>
      <c r="GI165" s="158">
        <v>98</v>
      </c>
      <c r="GJ165" s="158">
        <v>63428</v>
      </c>
      <c r="GK165" s="158">
        <v>11742</v>
      </c>
      <c r="GL165" s="158">
        <v>8149</v>
      </c>
      <c r="GM165" s="158">
        <v>3232</v>
      </c>
      <c r="GN165" s="158">
        <v>1094</v>
      </c>
      <c r="GO165" s="158">
        <v>431</v>
      </c>
      <c r="GP165" s="158">
        <v>167</v>
      </c>
      <c r="GQ165" s="158">
        <v>14</v>
      </c>
      <c r="GR165" s="349">
        <v>88355</v>
      </c>
      <c r="GS165" s="158">
        <v>253.75</v>
      </c>
      <c r="GT165" s="158">
        <v>109345.25</v>
      </c>
      <c r="GU165" s="158">
        <v>31472</v>
      </c>
      <c r="GV165" s="158">
        <v>27318</v>
      </c>
      <c r="GW165" s="158">
        <v>12793.5</v>
      </c>
      <c r="GX165" s="158">
        <v>4646.25</v>
      </c>
      <c r="GY165" s="158">
        <v>1805.5</v>
      </c>
      <c r="GZ165" s="158">
        <v>679</v>
      </c>
      <c r="HA165" s="158">
        <v>60.75</v>
      </c>
      <c r="HB165" s="349">
        <v>188374</v>
      </c>
      <c r="HC165" s="395">
        <v>0</v>
      </c>
      <c r="HD165" s="396">
        <v>0</v>
      </c>
      <c r="HE165" s="396">
        <v>0</v>
      </c>
      <c r="HF165" s="396">
        <v>0</v>
      </c>
      <c r="HG165" s="396">
        <v>0</v>
      </c>
      <c r="HH165" s="396">
        <v>0</v>
      </c>
      <c r="HI165" s="396">
        <v>0</v>
      </c>
      <c r="HJ165" s="396">
        <v>0</v>
      </c>
      <c r="HK165" s="396">
        <v>0</v>
      </c>
      <c r="HL165" s="397">
        <v>0</v>
      </c>
      <c r="HM165" s="219">
        <v>141</v>
      </c>
      <c r="HN165" s="219">
        <v>72896.800000000003</v>
      </c>
      <c r="HO165" s="219">
        <v>24478.2</v>
      </c>
      <c r="HP165" s="219">
        <v>24282.7</v>
      </c>
      <c r="HQ165" s="219">
        <v>12793.5</v>
      </c>
      <c r="HR165" s="219">
        <v>5678.8</v>
      </c>
      <c r="HS165" s="219">
        <v>2607.9</v>
      </c>
      <c r="HT165" s="219">
        <v>1131.7</v>
      </c>
      <c r="HU165" s="219">
        <v>121.5</v>
      </c>
      <c r="HV165" s="219">
        <v>144132.1</v>
      </c>
      <c r="HW165" s="457">
        <v>0</v>
      </c>
      <c r="HX165" s="219">
        <v>144132.1</v>
      </c>
      <c r="HY165" s="395">
        <v>253.75</v>
      </c>
      <c r="HZ165" s="219">
        <v>109345.25</v>
      </c>
      <c r="IA165" s="219">
        <v>31472</v>
      </c>
      <c r="IB165" s="219">
        <v>27318</v>
      </c>
      <c r="IC165" s="219">
        <v>12793.5</v>
      </c>
      <c r="ID165" s="219">
        <v>4646.25</v>
      </c>
      <c r="IE165" s="219">
        <v>1805.5</v>
      </c>
      <c r="IF165" s="219">
        <v>679</v>
      </c>
      <c r="IG165" s="219">
        <v>60.75</v>
      </c>
      <c r="IH165" s="219">
        <v>188374</v>
      </c>
      <c r="II165" s="395">
        <v>0</v>
      </c>
      <c r="IJ165" s="219">
        <v>0</v>
      </c>
      <c r="IK165" s="219">
        <v>0</v>
      </c>
      <c r="IL165" s="219">
        <v>0</v>
      </c>
      <c r="IM165" s="219">
        <v>0</v>
      </c>
      <c r="IN165" s="219">
        <v>0</v>
      </c>
      <c r="IO165" s="219">
        <v>0</v>
      </c>
      <c r="IP165" s="219">
        <v>0</v>
      </c>
      <c r="IQ165" s="219">
        <v>0</v>
      </c>
      <c r="IR165" s="219">
        <v>0</v>
      </c>
      <c r="IS165" s="395">
        <v>114</v>
      </c>
      <c r="IT165" s="219">
        <v>55464</v>
      </c>
      <c r="IU165" s="219">
        <v>6740</v>
      </c>
      <c r="IV165" s="219">
        <v>3318</v>
      </c>
      <c r="IW165" s="219">
        <v>763</v>
      </c>
      <c r="IX165" s="219">
        <v>189</v>
      </c>
      <c r="IY165" s="219">
        <v>39</v>
      </c>
      <c r="IZ165" s="219">
        <v>4</v>
      </c>
      <c r="JA165" s="219">
        <v>0</v>
      </c>
      <c r="JB165" s="219">
        <v>66631</v>
      </c>
      <c r="JC165" s="395">
        <v>77.599999999999994</v>
      </c>
      <c r="JD165" s="219">
        <v>35920.800000000003</v>
      </c>
      <c r="JE165" s="219">
        <v>19236</v>
      </c>
      <c r="JF165" s="219">
        <v>21333.3</v>
      </c>
      <c r="JG165" s="219">
        <v>12030.5</v>
      </c>
      <c r="JH165" s="219">
        <v>5447.8</v>
      </c>
      <c r="JI165" s="219">
        <v>2551.6</v>
      </c>
      <c r="JJ165" s="219">
        <v>1125</v>
      </c>
      <c r="JK165" s="219">
        <v>121.5</v>
      </c>
      <c r="JL165" s="219">
        <v>97844.1</v>
      </c>
      <c r="JM165" s="457">
        <v>0</v>
      </c>
      <c r="JN165" s="397">
        <v>97844.1</v>
      </c>
      <c r="JP165" s="460"/>
      <c r="JQ165" s="460"/>
      <c r="JR165" s="460"/>
      <c r="JS165" s="460"/>
      <c r="JT165" s="460"/>
      <c r="JU165" s="460"/>
      <c r="JV165" s="460"/>
      <c r="JW165" s="460"/>
      <c r="JX165" s="460"/>
      <c r="JY165" s="460"/>
      <c r="KA165" s="460"/>
      <c r="KB165" s="460"/>
    </row>
    <row r="166" spans="1:288" x14ac:dyDescent="0.2">
      <c r="A166" s="215" t="s">
        <v>594</v>
      </c>
      <c r="B166" s="216" t="s">
        <v>285</v>
      </c>
      <c r="C166" s="217" t="s">
        <v>288</v>
      </c>
      <c r="D166" s="218" t="s">
        <v>593</v>
      </c>
      <c r="E166" s="158">
        <v>26679</v>
      </c>
      <c r="F166" s="158">
        <v>9388</v>
      </c>
      <c r="G166" s="158">
        <v>6469</v>
      </c>
      <c r="H166" s="158">
        <v>3622</v>
      </c>
      <c r="I166" s="158">
        <v>1380</v>
      </c>
      <c r="J166" s="158">
        <v>373</v>
      </c>
      <c r="K166" s="158">
        <v>178</v>
      </c>
      <c r="L166" s="158">
        <v>22</v>
      </c>
      <c r="M166" s="349">
        <v>48111</v>
      </c>
      <c r="N166" s="158">
        <v>324</v>
      </c>
      <c r="O166" s="158">
        <v>91</v>
      </c>
      <c r="P166" s="158">
        <v>60</v>
      </c>
      <c r="Q166" s="158">
        <v>19</v>
      </c>
      <c r="R166" s="158">
        <v>15</v>
      </c>
      <c r="S166" s="158">
        <v>2</v>
      </c>
      <c r="T166" s="158">
        <v>3</v>
      </c>
      <c r="U166" s="158">
        <v>0</v>
      </c>
      <c r="V166" s="349">
        <v>514</v>
      </c>
      <c r="W166" s="158">
        <v>0</v>
      </c>
      <c r="X166" s="158">
        <v>0</v>
      </c>
      <c r="Y166" s="158">
        <v>0</v>
      </c>
      <c r="Z166" s="158">
        <v>0</v>
      </c>
      <c r="AA166" s="158">
        <v>0</v>
      </c>
      <c r="AB166" s="158">
        <v>0</v>
      </c>
      <c r="AC166" s="158">
        <v>0</v>
      </c>
      <c r="AD166" s="158">
        <v>0</v>
      </c>
      <c r="AE166" s="349">
        <v>0</v>
      </c>
      <c r="AF166" s="158">
        <v>26355</v>
      </c>
      <c r="AG166" s="158">
        <v>9297</v>
      </c>
      <c r="AH166" s="158">
        <v>6409</v>
      </c>
      <c r="AI166" s="158">
        <v>3603</v>
      </c>
      <c r="AJ166" s="158">
        <v>1365</v>
      </c>
      <c r="AK166" s="158">
        <v>371</v>
      </c>
      <c r="AL166" s="158">
        <v>175</v>
      </c>
      <c r="AM166" s="158">
        <v>22</v>
      </c>
      <c r="AN166" s="349">
        <v>47597</v>
      </c>
      <c r="AO166" s="158">
        <v>75</v>
      </c>
      <c r="AP166" s="158">
        <v>59</v>
      </c>
      <c r="AQ166" s="158">
        <v>69</v>
      </c>
      <c r="AR166" s="158">
        <v>35</v>
      </c>
      <c r="AS166" s="158">
        <v>14</v>
      </c>
      <c r="AT166" s="158">
        <v>7</v>
      </c>
      <c r="AU166" s="158">
        <v>8</v>
      </c>
      <c r="AV166" s="158">
        <v>11</v>
      </c>
      <c r="AW166" s="349">
        <v>278</v>
      </c>
      <c r="AX166" s="158">
        <v>75</v>
      </c>
      <c r="AY166" s="158">
        <v>59</v>
      </c>
      <c r="AZ166" s="158">
        <v>69</v>
      </c>
      <c r="BA166" s="158">
        <v>35</v>
      </c>
      <c r="BB166" s="158">
        <v>14</v>
      </c>
      <c r="BC166" s="158">
        <v>7</v>
      </c>
      <c r="BD166" s="158">
        <v>8</v>
      </c>
      <c r="BE166" s="158">
        <v>11</v>
      </c>
      <c r="BF166" s="158">
        <v>0</v>
      </c>
      <c r="BG166" s="349">
        <v>278</v>
      </c>
      <c r="BH166" s="158">
        <v>75</v>
      </c>
      <c r="BI166" s="158">
        <v>26339</v>
      </c>
      <c r="BJ166" s="158">
        <v>9307</v>
      </c>
      <c r="BK166" s="158">
        <v>6375</v>
      </c>
      <c r="BL166" s="158">
        <v>3582</v>
      </c>
      <c r="BM166" s="158">
        <v>1358</v>
      </c>
      <c r="BN166" s="158">
        <v>372</v>
      </c>
      <c r="BO166" s="158">
        <v>178</v>
      </c>
      <c r="BP166" s="158">
        <v>11</v>
      </c>
      <c r="BQ166" s="349">
        <v>47597</v>
      </c>
      <c r="BR166" s="158">
        <v>17</v>
      </c>
      <c r="BS166" s="158">
        <v>11281</v>
      </c>
      <c r="BT166" s="158">
        <v>2644</v>
      </c>
      <c r="BU166" s="158">
        <v>1558</v>
      </c>
      <c r="BV166" s="158">
        <v>635</v>
      </c>
      <c r="BW166" s="158">
        <v>217</v>
      </c>
      <c r="BX166" s="158">
        <v>52</v>
      </c>
      <c r="BY166" s="158">
        <v>13</v>
      </c>
      <c r="BZ166" s="158">
        <v>0</v>
      </c>
      <c r="CA166" s="349">
        <v>16417</v>
      </c>
      <c r="CB166" s="158">
        <v>1</v>
      </c>
      <c r="CC166" s="158">
        <v>172</v>
      </c>
      <c r="CD166" s="158">
        <v>64</v>
      </c>
      <c r="CE166" s="158">
        <v>50</v>
      </c>
      <c r="CF166" s="158">
        <v>27</v>
      </c>
      <c r="CG166" s="158">
        <v>8</v>
      </c>
      <c r="CH166" s="158">
        <v>1</v>
      </c>
      <c r="CI166" s="158">
        <v>0</v>
      </c>
      <c r="CJ166" s="158">
        <v>0</v>
      </c>
      <c r="CK166" s="349">
        <v>323</v>
      </c>
      <c r="CL166" s="158">
        <v>1</v>
      </c>
      <c r="CM166" s="158">
        <v>3</v>
      </c>
      <c r="CN166" s="158">
        <v>6</v>
      </c>
      <c r="CO166" s="158">
        <v>0</v>
      </c>
      <c r="CP166" s="158">
        <v>6</v>
      </c>
      <c r="CQ166" s="158">
        <v>1</v>
      </c>
      <c r="CR166" s="158">
        <v>6</v>
      </c>
      <c r="CS166" s="158">
        <v>16</v>
      </c>
      <c r="CT166" s="158">
        <v>3</v>
      </c>
      <c r="CU166" s="349">
        <v>42</v>
      </c>
      <c r="CV166" s="158">
        <v>19</v>
      </c>
      <c r="CW166" s="158">
        <v>13</v>
      </c>
      <c r="CX166" s="158">
        <v>11</v>
      </c>
      <c r="CY166" s="158">
        <v>11</v>
      </c>
      <c r="CZ166" s="158">
        <v>5</v>
      </c>
      <c r="DA166" s="158">
        <v>1</v>
      </c>
      <c r="DB166" s="158">
        <v>0</v>
      </c>
      <c r="DC166" s="158">
        <v>0</v>
      </c>
      <c r="DD166" s="349">
        <v>60</v>
      </c>
      <c r="DE166" s="158">
        <v>439</v>
      </c>
      <c r="DF166" s="158">
        <v>95</v>
      </c>
      <c r="DG166" s="158">
        <v>49</v>
      </c>
      <c r="DH166" s="158">
        <v>30</v>
      </c>
      <c r="DI166" s="158">
        <v>13</v>
      </c>
      <c r="DJ166" s="158">
        <v>4</v>
      </c>
      <c r="DK166" s="158">
        <v>2</v>
      </c>
      <c r="DL166" s="158">
        <v>0</v>
      </c>
      <c r="DM166" s="349">
        <v>632</v>
      </c>
      <c r="DN166" s="158">
        <v>465</v>
      </c>
      <c r="DO166" s="158">
        <v>92</v>
      </c>
      <c r="DP166" s="158">
        <v>61</v>
      </c>
      <c r="DQ166" s="158">
        <v>32</v>
      </c>
      <c r="DR166" s="158">
        <v>17</v>
      </c>
      <c r="DS166" s="158">
        <v>2</v>
      </c>
      <c r="DT166" s="158">
        <v>2</v>
      </c>
      <c r="DU166" s="158">
        <v>0</v>
      </c>
      <c r="DV166" s="349">
        <v>671</v>
      </c>
      <c r="DW166" s="158">
        <v>0</v>
      </c>
      <c r="DX166" s="158">
        <v>0</v>
      </c>
      <c r="DY166" s="158">
        <v>0</v>
      </c>
      <c r="DZ166" s="158">
        <v>0</v>
      </c>
      <c r="EA166" s="158">
        <v>0</v>
      </c>
      <c r="EB166" s="158">
        <v>0</v>
      </c>
      <c r="EC166" s="158">
        <v>0</v>
      </c>
      <c r="ED166" s="158">
        <v>0</v>
      </c>
      <c r="EE166" s="349">
        <v>0</v>
      </c>
      <c r="EF166" s="158">
        <v>904</v>
      </c>
      <c r="EG166" s="158">
        <v>187</v>
      </c>
      <c r="EH166" s="158">
        <v>110</v>
      </c>
      <c r="EI166" s="158">
        <v>62</v>
      </c>
      <c r="EJ166" s="158">
        <v>30</v>
      </c>
      <c r="EK166" s="158">
        <v>6</v>
      </c>
      <c r="EL166" s="158">
        <v>4</v>
      </c>
      <c r="EM166" s="158">
        <v>0</v>
      </c>
      <c r="EN166" s="349">
        <v>1303</v>
      </c>
      <c r="EO166" s="158">
        <v>446</v>
      </c>
      <c r="EP166" s="158">
        <v>97</v>
      </c>
      <c r="EQ166" s="158">
        <v>53</v>
      </c>
      <c r="ER166" s="158">
        <v>31</v>
      </c>
      <c r="ES166" s="158">
        <v>13</v>
      </c>
      <c r="ET166" s="158">
        <v>4</v>
      </c>
      <c r="EU166" s="158">
        <v>2</v>
      </c>
      <c r="EV166" s="158">
        <v>0</v>
      </c>
      <c r="EW166" s="349">
        <v>646</v>
      </c>
      <c r="EX166" s="158">
        <v>0</v>
      </c>
      <c r="EY166" s="158">
        <v>0</v>
      </c>
      <c r="EZ166" s="158">
        <v>0</v>
      </c>
      <c r="FA166" s="158">
        <v>0</v>
      </c>
      <c r="FB166" s="158">
        <v>0</v>
      </c>
      <c r="FC166" s="158">
        <v>0</v>
      </c>
      <c r="FD166" s="158">
        <v>0</v>
      </c>
      <c r="FE166" s="158">
        <v>0</v>
      </c>
      <c r="FF166" s="349">
        <v>0</v>
      </c>
      <c r="FG166" s="158">
        <v>7</v>
      </c>
      <c r="FH166" s="158">
        <v>2</v>
      </c>
      <c r="FI166" s="158">
        <v>4</v>
      </c>
      <c r="FJ166" s="158">
        <v>1</v>
      </c>
      <c r="FK166" s="158">
        <v>0</v>
      </c>
      <c r="FL166" s="158">
        <v>0</v>
      </c>
      <c r="FM166" s="158">
        <v>0</v>
      </c>
      <c r="FN166" s="158">
        <v>0</v>
      </c>
      <c r="FO166" s="349">
        <v>14</v>
      </c>
      <c r="FP166" s="158">
        <v>439</v>
      </c>
      <c r="FQ166" s="158">
        <v>95</v>
      </c>
      <c r="FR166" s="158">
        <v>49</v>
      </c>
      <c r="FS166" s="158">
        <v>30</v>
      </c>
      <c r="FT166" s="158">
        <v>13</v>
      </c>
      <c r="FU166" s="158">
        <v>4</v>
      </c>
      <c r="FV166" s="158">
        <v>2</v>
      </c>
      <c r="FW166" s="158">
        <v>0</v>
      </c>
      <c r="FX166" s="349">
        <v>632</v>
      </c>
      <c r="FY166" s="158">
        <v>56</v>
      </c>
      <c r="FZ166" s="158">
        <v>14416</v>
      </c>
      <c r="GA166" s="158">
        <v>6498</v>
      </c>
      <c r="GB166" s="158">
        <v>4704</v>
      </c>
      <c r="GC166" s="158">
        <v>2881</v>
      </c>
      <c r="GD166" s="158">
        <v>1114</v>
      </c>
      <c r="GE166" s="158">
        <v>311</v>
      </c>
      <c r="GF166" s="158">
        <v>147</v>
      </c>
      <c r="GG166" s="158">
        <v>8</v>
      </c>
      <c r="GH166" s="349">
        <v>30135</v>
      </c>
      <c r="GI166" s="158">
        <v>19</v>
      </c>
      <c r="GJ166" s="158">
        <v>11923</v>
      </c>
      <c r="GK166" s="158">
        <v>2809</v>
      </c>
      <c r="GL166" s="158">
        <v>1671</v>
      </c>
      <c r="GM166" s="158">
        <v>701</v>
      </c>
      <c r="GN166" s="158">
        <v>244</v>
      </c>
      <c r="GO166" s="158">
        <v>61</v>
      </c>
      <c r="GP166" s="158">
        <v>31</v>
      </c>
      <c r="GQ166" s="158">
        <v>3</v>
      </c>
      <c r="GR166" s="349">
        <v>17462</v>
      </c>
      <c r="GS166" s="158">
        <v>70</v>
      </c>
      <c r="GT166" s="158">
        <v>23132</v>
      </c>
      <c r="GU166" s="158">
        <v>8558.5</v>
      </c>
      <c r="GV166" s="158">
        <v>5928.25</v>
      </c>
      <c r="GW166" s="158">
        <v>3389.5</v>
      </c>
      <c r="GX166" s="158">
        <v>1288</v>
      </c>
      <c r="GY166" s="158">
        <v>354.25</v>
      </c>
      <c r="GZ166" s="158">
        <v>165.25</v>
      </c>
      <c r="HA166" s="158">
        <v>9.5</v>
      </c>
      <c r="HB166" s="349">
        <v>42895.25</v>
      </c>
      <c r="HC166" s="395">
        <v>0</v>
      </c>
      <c r="HD166" s="396">
        <v>0</v>
      </c>
      <c r="HE166" s="396">
        <v>0</v>
      </c>
      <c r="HF166" s="396">
        <v>0</v>
      </c>
      <c r="HG166" s="396">
        <v>0</v>
      </c>
      <c r="HH166" s="396">
        <v>0</v>
      </c>
      <c r="HI166" s="396">
        <v>0</v>
      </c>
      <c r="HJ166" s="396">
        <v>0</v>
      </c>
      <c r="HK166" s="396">
        <v>0</v>
      </c>
      <c r="HL166" s="397">
        <v>0</v>
      </c>
      <c r="HM166" s="219">
        <v>38.9</v>
      </c>
      <c r="HN166" s="219">
        <v>15421.3</v>
      </c>
      <c r="HO166" s="219">
        <v>6656.6</v>
      </c>
      <c r="HP166" s="219">
        <v>5269.6</v>
      </c>
      <c r="HQ166" s="219">
        <v>3389.5</v>
      </c>
      <c r="HR166" s="219">
        <v>1574.2</v>
      </c>
      <c r="HS166" s="219">
        <v>511.7</v>
      </c>
      <c r="HT166" s="219">
        <v>275.39999999999998</v>
      </c>
      <c r="HU166" s="219">
        <v>19</v>
      </c>
      <c r="HV166" s="219">
        <v>33156.199999999997</v>
      </c>
      <c r="HW166" s="457">
        <v>0</v>
      </c>
      <c r="HX166" s="219">
        <v>33156.199999999997</v>
      </c>
      <c r="HY166" s="395">
        <v>70</v>
      </c>
      <c r="HZ166" s="219">
        <v>23132</v>
      </c>
      <c r="IA166" s="219">
        <v>8558.5</v>
      </c>
      <c r="IB166" s="219">
        <v>5928.25</v>
      </c>
      <c r="IC166" s="219">
        <v>3389.5</v>
      </c>
      <c r="ID166" s="219">
        <v>1288</v>
      </c>
      <c r="IE166" s="219">
        <v>354.25</v>
      </c>
      <c r="IF166" s="219">
        <v>165.25</v>
      </c>
      <c r="IG166" s="219">
        <v>9.5</v>
      </c>
      <c r="IH166" s="219">
        <v>42895.25</v>
      </c>
      <c r="II166" s="395">
        <v>0</v>
      </c>
      <c r="IJ166" s="219">
        <v>0</v>
      </c>
      <c r="IK166" s="219">
        <v>0</v>
      </c>
      <c r="IL166" s="219">
        <v>0</v>
      </c>
      <c r="IM166" s="219">
        <v>0</v>
      </c>
      <c r="IN166" s="219">
        <v>0</v>
      </c>
      <c r="IO166" s="219">
        <v>0</v>
      </c>
      <c r="IP166" s="219">
        <v>0</v>
      </c>
      <c r="IQ166" s="219">
        <v>0</v>
      </c>
      <c r="IR166" s="219">
        <v>0</v>
      </c>
      <c r="IS166" s="395">
        <v>14.3</v>
      </c>
      <c r="IT166" s="219">
        <v>6394.2</v>
      </c>
      <c r="IU166" s="219">
        <v>727.2</v>
      </c>
      <c r="IV166" s="219">
        <v>336.5</v>
      </c>
      <c r="IW166" s="219">
        <v>84.8</v>
      </c>
      <c r="IX166" s="219">
        <v>17.899999999999999</v>
      </c>
      <c r="IY166" s="219">
        <v>6.2</v>
      </c>
      <c r="IZ166" s="219">
        <v>0.4</v>
      </c>
      <c r="JA166" s="219">
        <v>0</v>
      </c>
      <c r="JB166" s="219">
        <v>7581.5</v>
      </c>
      <c r="JC166" s="395">
        <v>30.9</v>
      </c>
      <c r="JD166" s="219">
        <v>11158.5</v>
      </c>
      <c r="JE166" s="219">
        <v>6091</v>
      </c>
      <c r="JF166" s="219">
        <v>4970.3999999999996</v>
      </c>
      <c r="JG166" s="219">
        <v>3304.7</v>
      </c>
      <c r="JH166" s="219">
        <v>1552.3</v>
      </c>
      <c r="JI166" s="219">
        <v>502.7</v>
      </c>
      <c r="JJ166" s="219">
        <v>274.8</v>
      </c>
      <c r="JK166" s="219">
        <v>19</v>
      </c>
      <c r="JL166" s="219">
        <v>27904.3</v>
      </c>
      <c r="JM166" s="457">
        <v>0</v>
      </c>
      <c r="JN166" s="397">
        <v>27904.3</v>
      </c>
      <c r="JP166" s="460"/>
      <c r="JQ166" s="460"/>
      <c r="JR166" s="460"/>
      <c r="JS166" s="460"/>
      <c r="JT166" s="460"/>
      <c r="JU166" s="460"/>
      <c r="JV166" s="460"/>
      <c r="JW166" s="460"/>
      <c r="JX166" s="460"/>
      <c r="JY166" s="460"/>
      <c r="KA166" s="460"/>
      <c r="KB166" s="460"/>
    </row>
    <row r="167" spans="1:288" x14ac:dyDescent="0.2">
      <c r="A167" s="215" t="s">
        <v>595</v>
      </c>
      <c r="B167" s="216" t="s">
        <v>293</v>
      </c>
      <c r="C167" s="217" t="s">
        <v>286</v>
      </c>
      <c r="D167" s="218" t="s">
        <v>318</v>
      </c>
      <c r="E167" s="158">
        <v>11172</v>
      </c>
      <c r="F167" s="158">
        <v>37887</v>
      </c>
      <c r="G167" s="158">
        <v>33093</v>
      </c>
      <c r="H167" s="158">
        <v>17015</v>
      </c>
      <c r="I167" s="158">
        <v>8523</v>
      </c>
      <c r="J167" s="158">
        <v>3610</v>
      </c>
      <c r="K167" s="158">
        <v>1335</v>
      </c>
      <c r="L167" s="158">
        <v>63</v>
      </c>
      <c r="M167" s="349">
        <v>112698</v>
      </c>
      <c r="N167" s="158">
        <v>420</v>
      </c>
      <c r="O167" s="158">
        <v>682</v>
      </c>
      <c r="P167" s="158">
        <v>499</v>
      </c>
      <c r="Q167" s="158">
        <v>256</v>
      </c>
      <c r="R167" s="158">
        <v>155</v>
      </c>
      <c r="S167" s="158">
        <v>23</v>
      </c>
      <c r="T167" s="158">
        <v>6</v>
      </c>
      <c r="U167" s="158">
        <v>6</v>
      </c>
      <c r="V167" s="349">
        <v>2047</v>
      </c>
      <c r="W167" s="158">
        <v>0</v>
      </c>
      <c r="X167" s="158">
        <v>1</v>
      </c>
      <c r="Y167" s="158">
        <v>0</v>
      </c>
      <c r="Z167" s="158">
        <v>0</v>
      </c>
      <c r="AA167" s="158">
        <v>0</v>
      </c>
      <c r="AB167" s="158">
        <v>0</v>
      </c>
      <c r="AC167" s="158">
        <v>0</v>
      </c>
      <c r="AD167" s="158">
        <v>0</v>
      </c>
      <c r="AE167" s="349">
        <v>1</v>
      </c>
      <c r="AF167" s="158">
        <v>10752</v>
      </c>
      <c r="AG167" s="158">
        <v>37204</v>
      </c>
      <c r="AH167" s="158">
        <v>32594</v>
      </c>
      <c r="AI167" s="158">
        <v>16759</v>
      </c>
      <c r="AJ167" s="158">
        <v>8368</v>
      </c>
      <c r="AK167" s="158">
        <v>3587</v>
      </c>
      <c r="AL167" s="158">
        <v>1329</v>
      </c>
      <c r="AM167" s="158">
        <v>57</v>
      </c>
      <c r="AN167" s="349">
        <v>110650</v>
      </c>
      <c r="AO167" s="158">
        <v>17</v>
      </c>
      <c r="AP167" s="158">
        <v>158</v>
      </c>
      <c r="AQ167" s="158">
        <v>235</v>
      </c>
      <c r="AR167" s="158">
        <v>139</v>
      </c>
      <c r="AS167" s="158">
        <v>88</v>
      </c>
      <c r="AT167" s="158">
        <v>28</v>
      </c>
      <c r="AU167" s="158">
        <v>26</v>
      </c>
      <c r="AV167" s="158">
        <v>17</v>
      </c>
      <c r="AW167" s="349">
        <v>708</v>
      </c>
      <c r="AX167" s="158">
        <v>17</v>
      </c>
      <c r="AY167" s="158">
        <v>158</v>
      </c>
      <c r="AZ167" s="158">
        <v>235</v>
      </c>
      <c r="BA167" s="158">
        <v>139</v>
      </c>
      <c r="BB167" s="158">
        <v>88</v>
      </c>
      <c r="BC167" s="158">
        <v>28</v>
      </c>
      <c r="BD167" s="158">
        <v>26</v>
      </c>
      <c r="BE167" s="158">
        <v>17</v>
      </c>
      <c r="BF167" s="158">
        <v>0</v>
      </c>
      <c r="BG167" s="349">
        <v>708</v>
      </c>
      <c r="BH167" s="158">
        <v>17</v>
      </c>
      <c r="BI167" s="158">
        <v>10893</v>
      </c>
      <c r="BJ167" s="158">
        <v>37281</v>
      </c>
      <c r="BK167" s="158">
        <v>32498</v>
      </c>
      <c r="BL167" s="158">
        <v>16708</v>
      </c>
      <c r="BM167" s="158">
        <v>8308</v>
      </c>
      <c r="BN167" s="158">
        <v>3585</v>
      </c>
      <c r="BO167" s="158">
        <v>1320</v>
      </c>
      <c r="BP167" s="158">
        <v>40</v>
      </c>
      <c r="BQ167" s="349">
        <v>110650</v>
      </c>
      <c r="BR167" s="158">
        <v>12</v>
      </c>
      <c r="BS167" s="158">
        <v>6360</v>
      </c>
      <c r="BT167" s="158">
        <v>13125</v>
      </c>
      <c r="BU167" s="158">
        <v>8425</v>
      </c>
      <c r="BV167" s="158">
        <v>3717</v>
      </c>
      <c r="BW167" s="158">
        <v>1342</v>
      </c>
      <c r="BX167" s="158">
        <v>405</v>
      </c>
      <c r="BY167" s="158">
        <v>120</v>
      </c>
      <c r="BZ167" s="158">
        <v>3</v>
      </c>
      <c r="CA167" s="349">
        <v>33509</v>
      </c>
      <c r="CB167" s="158">
        <v>0</v>
      </c>
      <c r="CC167" s="158">
        <v>53</v>
      </c>
      <c r="CD167" s="158">
        <v>368</v>
      </c>
      <c r="CE167" s="158">
        <v>276</v>
      </c>
      <c r="CF167" s="158">
        <v>139</v>
      </c>
      <c r="CG167" s="158">
        <v>52</v>
      </c>
      <c r="CH167" s="158">
        <v>27</v>
      </c>
      <c r="CI167" s="158">
        <v>6</v>
      </c>
      <c r="CJ167" s="158">
        <v>0</v>
      </c>
      <c r="CK167" s="349">
        <v>921</v>
      </c>
      <c r="CL167" s="158">
        <v>0</v>
      </c>
      <c r="CM167" s="158">
        <v>45</v>
      </c>
      <c r="CN167" s="158">
        <v>49</v>
      </c>
      <c r="CO167" s="158">
        <v>42</v>
      </c>
      <c r="CP167" s="158">
        <v>12</v>
      </c>
      <c r="CQ167" s="158">
        <v>16</v>
      </c>
      <c r="CR167" s="158">
        <v>15</v>
      </c>
      <c r="CS167" s="158">
        <v>29</v>
      </c>
      <c r="CT167" s="158">
        <v>6</v>
      </c>
      <c r="CU167" s="349">
        <v>214</v>
      </c>
      <c r="CV167" s="158">
        <v>116</v>
      </c>
      <c r="CW167" s="158">
        <v>93</v>
      </c>
      <c r="CX167" s="158">
        <v>77</v>
      </c>
      <c r="CY167" s="158">
        <v>42</v>
      </c>
      <c r="CZ167" s="158">
        <v>28</v>
      </c>
      <c r="DA167" s="158">
        <v>7</v>
      </c>
      <c r="DB167" s="158">
        <v>2</v>
      </c>
      <c r="DC167" s="158">
        <v>1</v>
      </c>
      <c r="DD167" s="349">
        <v>366</v>
      </c>
      <c r="DE167" s="158">
        <v>329</v>
      </c>
      <c r="DF167" s="158">
        <v>631</v>
      </c>
      <c r="DG167" s="158">
        <v>300</v>
      </c>
      <c r="DH167" s="158">
        <v>152</v>
      </c>
      <c r="DI167" s="158">
        <v>117</v>
      </c>
      <c r="DJ167" s="158">
        <v>29</v>
      </c>
      <c r="DK167" s="158">
        <v>26</v>
      </c>
      <c r="DL167" s="158">
        <v>1</v>
      </c>
      <c r="DM167" s="349">
        <v>1585</v>
      </c>
      <c r="DN167" s="158">
        <v>194</v>
      </c>
      <c r="DO167" s="158">
        <v>406</v>
      </c>
      <c r="DP167" s="158">
        <v>203</v>
      </c>
      <c r="DQ167" s="158">
        <v>71</v>
      </c>
      <c r="DR167" s="158">
        <v>40</v>
      </c>
      <c r="DS167" s="158">
        <v>18</v>
      </c>
      <c r="DT167" s="158">
        <v>3</v>
      </c>
      <c r="DU167" s="158">
        <v>0</v>
      </c>
      <c r="DV167" s="349">
        <v>935</v>
      </c>
      <c r="DW167" s="158">
        <v>0</v>
      </c>
      <c r="DX167" s="158">
        <v>0</v>
      </c>
      <c r="DY167" s="158">
        <v>0</v>
      </c>
      <c r="DZ167" s="158">
        <v>0</v>
      </c>
      <c r="EA167" s="158">
        <v>0</v>
      </c>
      <c r="EB167" s="158">
        <v>0</v>
      </c>
      <c r="EC167" s="158">
        <v>0</v>
      </c>
      <c r="ED167" s="158">
        <v>0</v>
      </c>
      <c r="EE167" s="349">
        <v>0</v>
      </c>
      <c r="EF167" s="158">
        <v>523</v>
      </c>
      <c r="EG167" s="158">
        <v>1037</v>
      </c>
      <c r="EH167" s="158">
        <v>503</v>
      </c>
      <c r="EI167" s="158">
        <v>223</v>
      </c>
      <c r="EJ167" s="158">
        <v>157</v>
      </c>
      <c r="EK167" s="158">
        <v>47</v>
      </c>
      <c r="EL167" s="158">
        <v>29</v>
      </c>
      <c r="EM167" s="158">
        <v>1</v>
      </c>
      <c r="EN167" s="349">
        <v>2520</v>
      </c>
      <c r="EO167" s="158">
        <v>215</v>
      </c>
      <c r="EP167" s="158">
        <v>415</v>
      </c>
      <c r="EQ167" s="158">
        <v>187</v>
      </c>
      <c r="ER167" s="158">
        <v>104</v>
      </c>
      <c r="ES167" s="158">
        <v>88</v>
      </c>
      <c r="ET167" s="158">
        <v>25</v>
      </c>
      <c r="EU167" s="158">
        <v>22</v>
      </c>
      <c r="EV167" s="158">
        <v>1</v>
      </c>
      <c r="EW167" s="349">
        <v>1057</v>
      </c>
      <c r="EX167" s="158">
        <v>0</v>
      </c>
      <c r="EY167" s="158">
        <v>0</v>
      </c>
      <c r="EZ167" s="158">
        <v>0</v>
      </c>
      <c r="FA167" s="158">
        <v>0</v>
      </c>
      <c r="FB167" s="158">
        <v>0</v>
      </c>
      <c r="FC167" s="158">
        <v>0</v>
      </c>
      <c r="FD167" s="158">
        <v>0</v>
      </c>
      <c r="FE167" s="158">
        <v>0</v>
      </c>
      <c r="FF167" s="349">
        <v>0</v>
      </c>
      <c r="FG167" s="158">
        <v>6</v>
      </c>
      <c r="FH167" s="158">
        <v>24</v>
      </c>
      <c r="FI167" s="158">
        <v>14</v>
      </c>
      <c r="FJ167" s="158">
        <v>5</v>
      </c>
      <c r="FK167" s="158">
        <v>4</v>
      </c>
      <c r="FL167" s="158">
        <v>0</v>
      </c>
      <c r="FM167" s="158">
        <v>0</v>
      </c>
      <c r="FN167" s="158">
        <v>0</v>
      </c>
      <c r="FO167" s="349">
        <v>53</v>
      </c>
      <c r="FP167" s="158">
        <v>209</v>
      </c>
      <c r="FQ167" s="158">
        <v>391</v>
      </c>
      <c r="FR167" s="158">
        <v>173</v>
      </c>
      <c r="FS167" s="158">
        <v>99</v>
      </c>
      <c r="FT167" s="158">
        <v>84</v>
      </c>
      <c r="FU167" s="158">
        <v>25</v>
      </c>
      <c r="FV167" s="158">
        <v>22</v>
      </c>
      <c r="FW167" s="158">
        <v>1</v>
      </c>
      <c r="FX167" s="349">
        <v>1004</v>
      </c>
      <c r="FY167" s="158">
        <v>5</v>
      </c>
      <c r="FZ167" s="158">
        <v>4125</v>
      </c>
      <c r="GA167" s="158">
        <v>23240</v>
      </c>
      <c r="GB167" s="158">
        <v>23475</v>
      </c>
      <c r="GC167" s="158">
        <v>12727</v>
      </c>
      <c r="GD167" s="158">
        <v>6830</v>
      </c>
      <c r="GE167" s="158">
        <v>3113</v>
      </c>
      <c r="GF167" s="158">
        <v>1160</v>
      </c>
      <c r="GG167" s="158">
        <v>30</v>
      </c>
      <c r="GH167" s="349">
        <v>74705</v>
      </c>
      <c r="GI167" s="158">
        <v>12</v>
      </c>
      <c r="GJ167" s="158">
        <v>6768</v>
      </c>
      <c r="GK167" s="158">
        <v>14041</v>
      </c>
      <c r="GL167" s="158">
        <v>9023</v>
      </c>
      <c r="GM167" s="158">
        <v>3981</v>
      </c>
      <c r="GN167" s="158">
        <v>1478</v>
      </c>
      <c r="GO167" s="158">
        <v>472</v>
      </c>
      <c r="GP167" s="158">
        <v>160</v>
      </c>
      <c r="GQ167" s="158">
        <v>10</v>
      </c>
      <c r="GR167" s="349">
        <v>35945</v>
      </c>
      <c r="GS167" s="158">
        <v>14</v>
      </c>
      <c r="GT167" s="158">
        <v>9061.65</v>
      </c>
      <c r="GU167" s="158">
        <v>33467.949999999997</v>
      </c>
      <c r="GV167" s="158">
        <v>30090.65</v>
      </c>
      <c r="GW167" s="158">
        <v>15662.4</v>
      </c>
      <c r="GX167" s="158">
        <v>7908.3</v>
      </c>
      <c r="GY167" s="158">
        <v>3450.8</v>
      </c>
      <c r="GZ167" s="158">
        <v>1270.8</v>
      </c>
      <c r="HA167" s="158">
        <v>36.15</v>
      </c>
      <c r="HB167" s="349">
        <v>100962.7</v>
      </c>
      <c r="HC167" s="395">
        <v>0</v>
      </c>
      <c r="HD167" s="396">
        <v>1.75</v>
      </c>
      <c r="HE167" s="396">
        <v>0</v>
      </c>
      <c r="HF167" s="396">
        <v>0</v>
      </c>
      <c r="HG167" s="396">
        <v>0</v>
      </c>
      <c r="HH167" s="396">
        <v>0</v>
      </c>
      <c r="HI167" s="396">
        <v>0</v>
      </c>
      <c r="HJ167" s="396">
        <v>0</v>
      </c>
      <c r="HK167" s="396">
        <v>0</v>
      </c>
      <c r="HL167" s="397">
        <v>1.75</v>
      </c>
      <c r="HM167" s="219">
        <v>7.8</v>
      </c>
      <c r="HN167" s="219">
        <v>6039.9</v>
      </c>
      <c r="HO167" s="219">
        <v>26030.6</v>
      </c>
      <c r="HP167" s="219">
        <v>26747.200000000001</v>
      </c>
      <c r="HQ167" s="219">
        <v>15662.4</v>
      </c>
      <c r="HR167" s="219">
        <v>9665.7000000000007</v>
      </c>
      <c r="HS167" s="219">
        <v>4984.5</v>
      </c>
      <c r="HT167" s="219">
        <v>2118</v>
      </c>
      <c r="HU167" s="219">
        <v>72.3</v>
      </c>
      <c r="HV167" s="219">
        <v>91328.4</v>
      </c>
      <c r="HW167" s="457">
        <v>342.7</v>
      </c>
      <c r="HX167" s="219">
        <v>91671.1</v>
      </c>
      <c r="HY167" s="395">
        <v>14</v>
      </c>
      <c r="HZ167" s="219">
        <v>9061.65</v>
      </c>
      <c r="IA167" s="219">
        <v>33467.949999999997</v>
      </c>
      <c r="IB167" s="219">
        <v>30090.65</v>
      </c>
      <c r="IC167" s="219">
        <v>15662.4</v>
      </c>
      <c r="ID167" s="219">
        <v>7908.3</v>
      </c>
      <c r="IE167" s="219">
        <v>3450.8</v>
      </c>
      <c r="IF167" s="219">
        <v>1270.8</v>
      </c>
      <c r="IG167" s="219">
        <v>36.15</v>
      </c>
      <c r="IH167" s="219">
        <v>100962.7</v>
      </c>
      <c r="II167" s="395">
        <v>0</v>
      </c>
      <c r="IJ167" s="219">
        <v>1.75</v>
      </c>
      <c r="IK167" s="219">
        <v>0</v>
      </c>
      <c r="IL167" s="219">
        <v>0</v>
      </c>
      <c r="IM167" s="219">
        <v>0</v>
      </c>
      <c r="IN167" s="219">
        <v>0</v>
      </c>
      <c r="IO167" s="219">
        <v>0</v>
      </c>
      <c r="IP167" s="219">
        <v>0</v>
      </c>
      <c r="IQ167" s="219">
        <v>0</v>
      </c>
      <c r="IR167" s="219">
        <v>1.75</v>
      </c>
      <c r="IS167" s="395">
        <v>5.69</v>
      </c>
      <c r="IT167" s="219">
        <v>3114.81</v>
      </c>
      <c r="IU167" s="219">
        <v>6308.03</v>
      </c>
      <c r="IV167" s="219">
        <v>3104.42</v>
      </c>
      <c r="IW167" s="219">
        <v>746.8</v>
      </c>
      <c r="IX167" s="219">
        <v>226.23</v>
      </c>
      <c r="IY167" s="219">
        <v>73.86</v>
      </c>
      <c r="IZ167" s="219">
        <v>15.82</v>
      </c>
      <c r="JA167" s="219">
        <v>0</v>
      </c>
      <c r="JB167" s="219">
        <v>13595.66</v>
      </c>
      <c r="JC167" s="395">
        <v>4.5999999999999996</v>
      </c>
      <c r="JD167" s="219">
        <v>3963.4</v>
      </c>
      <c r="JE167" s="219">
        <v>21124.400000000001</v>
      </c>
      <c r="JF167" s="219">
        <v>23987.8</v>
      </c>
      <c r="JG167" s="219">
        <v>14915.6</v>
      </c>
      <c r="JH167" s="219">
        <v>9389.2000000000007</v>
      </c>
      <c r="JI167" s="219">
        <v>4877.8</v>
      </c>
      <c r="JJ167" s="219">
        <v>2091.6</v>
      </c>
      <c r="JK167" s="219">
        <v>72.3</v>
      </c>
      <c r="JL167" s="219">
        <v>80426.7</v>
      </c>
      <c r="JM167" s="457">
        <v>342.7</v>
      </c>
      <c r="JN167" s="397">
        <v>80769.399999999994</v>
      </c>
      <c r="JP167" s="460"/>
      <c r="JQ167" s="460"/>
      <c r="JR167" s="460"/>
      <c r="JS167" s="460"/>
      <c r="JT167" s="460"/>
      <c r="JU167" s="460"/>
      <c r="JV167" s="460"/>
      <c r="JW167" s="460"/>
      <c r="JX167" s="460"/>
      <c r="JY167" s="460"/>
      <c r="KA167" s="460"/>
      <c r="KB167" s="460"/>
    </row>
    <row r="168" spans="1:288" x14ac:dyDescent="0.2">
      <c r="A168" s="215" t="s">
        <v>597</v>
      </c>
      <c r="B168" s="216" t="s">
        <v>285</v>
      </c>
      <c r="C168" s="217" t="s">
        <v>288</v>
      </c>
      <c r="D168" s="218" t="s">
        <v>596</v>
      </c>
      <c r="E168" s="158">
        <v>3526</v>
      </c>
      <c r="F168" s="158">
        <v>6986</v>
      </c>
      <c r="G168" s="158">
        <v>3747</v>
      </c>
      <c r="H168" s="158">
        <v>3443</v>
      </c>
      <c r="I168" s="158">
        <v>2307</v>
      </c>
      <c r="J168" s="158">
        <v>1373</v>
      </c>
      <c r="K168" s="158">
        <v>926</v>
      </c>
      <c r="L168" s="158">
        <v>91</v>
      </c>
      <c r="M168" s="349">
        <v>22399</v>
      </c>
      <c r="N168" s="158">
        <v>75</v>
      </c>
      <c r="O168" s="158">
        <v>111</v>
      </c>
      <c r="P168" s="158">
        <v>44</v>
      </c>
      <c r="Q168" s="158">
        <v>44</v>
      </c>
      <c r="R168" s="158">
        <v>24</v>
      </c>
      <c r="S168" s="158">
        <v>11</v>
      </c>
      <c r="T168" s="158">
        <v>6</v>
      </c>
      <c r="U168" s="158">
        <v>2</v>
      </c>
      <c r="V168" s="349">
        <v>317</v>
      </c>
      <c r="W168" s="158">
        <v>0</v>
      </c>
      <c r="X168" s="158">
        <v>0</v>
      </c>
      <c r="Y168" s="158">
        <v>0</v>
      </c>
      <c r="Z168" s="158">
        <v>0</v>
      </c>
      <c r="AA168" s="158">
        <v>0</v>
      </c>
      <c r="AB168" s="158">
        <v>0</v>
      </c>
      <c r="AC168" s="158">
        <v>0</v>
      </c>
      <c r="AD168" s="158">
        <v>0</v>
      </c>
      <c r="AE168" s="349">
        <v>0</v>
      </c>
      <c r="AF168" s="158">
        <v>3451</v>
      </c>
      <c r="AG168" s="158">
        <v>6875</v>
      </c>
      <c r="AH168" s="158">
        <v>3703</v>
      </c>
      <c r="AI168" s="158">
        <v>3399</v>
      </c>
      <c r="AJ168" s="158">
        <v>2283</v>
      </c>
      <c r="AK168" s="158">
        <v>1362</v>
      </c>
      <c r="AL168" s="158">
        <v>920</v>
      </c>
      <c r="AM168" s="158">
        <v>89</v>
      </c>
      <c r="AN168" s="349">
        <v>22082</v>
      </c>
      <c r="AO168" s="158">
        <v>5</v>
      </c>
      <c r="AP168" s="158">
        <v>31</v>
      </c>
      <c r="AQ168" s="158">
        <v>21</v>
      </c>
      <c r="AR168" s="158">
        <v>24</v>
      </c>
      <c r="AS168" s="158">
        <v>11</v>
      </c>
      <c r="AT168" s="158">
        <v>11</v>
      </c>
      <c r="AU168" s="158">
        <v>17</v>
      </c>
      <c r="AV168" s="158">
        <v>2</v>
      </c>
      <c r="AW168" s="349">
        <v>122</v>
      </c>
      <c r="AX168" s="158">
        <v>5</v>
      </c>
      <c r="AY168" s="158">
        <v>31</v>
      </c>
      <c r="AZ168" s="158">
        <v>21</v>
      </c>
      <c r="BA168" s="158">
        <v>24</v>
      </c>
      <c r="BB168" s="158">
        <v>11</v>
      </c>
      <c r="BC168" s="158">
        <v>11</v>
      </c>
      <c r="BD168" s="158">
        <v>17</v>
      </c>
      <c r="BE168" s="158">
        <v>2</v>
      </c>
      <c r="BF168" s="158">
        <v>0</v>
      </c>
      <c r="BG168" s="349">
        <v>122</v>
      </c>
      <c r="BH168" s="158">
        <v>5</v>
      </c>
      <c r="BI168" s="158">
        <v>3477</v>
      </c>
      <c r="BJ168" s="158">
        <v>6865</v>
      </c>
      <c r="BK168" s="158">
        <v>3706</v>
      </c>
      <c r="BL168" s="158">
        <v>3386</v>
      </c>
      <c r="BM168" s="158">
        <v>2283</v>
      </c>
      <c r="BN168" s="158">
        <v>1368</v>
      </c>
      <c r="BO168" s="158">
        <v>905</v>
      </c>
      <c r="BP168" s="158">
        <v>87</v>
      </c>
      <c r="BQ168" s="349">
        <v>22082</v>
      </c>
      <c r="BR168" s="158">
        <v>1</v>
      </c>
      <c r="BS168" s="158">
        <v>1832</v>
      </c>
      <c r="BT168" s="158">
        <v>2415</v>
      </c>
      <c r="BU168" s="158">
        <v>1063</v>
      </c>
      <c r="BV168" s="158">
        <v>755</v>
      </c>
      <c r="BW168" s="158">
        <v>386</v>
      </c>
      <c r="BX168" s="158">
        <v>205</v>
      </c>
      <c r="BY168" s="158">
        <v>107</v>
      </c>
      <c r="BZ168" s="158">
        <v>13</v>
      </c>
      <c r="CA168" s="349">
        <v>6777</v>
      </c>
      <c r="CB168" s="158">
        <v>0</v>
      </c>
      <c r="CC168" s="158">
        <v>19</v>
      </c>
      <c r="CD168" s="158">
        <v>46</v>
      </c>
      <c r="CE168" s="158">
        <v>26</v>
      </c>
      <c r="CF168" s="158">
        <v>26</v>
      </c>
      <c r="CG168" s="158">
        <v>22</v>
      </c>
      <c r="CH168" s="158">
        <v>4</v>
      </c>
      <c r="CI168" s="158">
        <v>6</v>
      </c>
      <c r="CJ168" s="158">
        <v>0</v>
      </c>
      <c r="CK168" s="349">
        <v>149</v>
      </c>
      <c r="CL168" s="158">
        <v>0</v>
      </c>
      <c r="CM168" s="158">
        <v>5</v>
      </c>
      <c r="CN168" s="158">
        <v>2</v>
      </c>
      <c r="CO168" s="158">
        <v>1</v>
      </c>
      <c r="CP168" s="158">
        <v>1</v>
      </c>
      <c r="CQ168" s="158">
        <v>1</v>
      </c>
      <c r="CR168" s="158">
        <v>6</v>
      </c>
      <c r="CS168" s="158">
        <v>3</v>
      </c>
      <c r="CT168" s="158">
        <v>2</v>
      </c>
      <c r="CU168" s="349">
        <v>21</v>
      </c>
      <c r="CV168" s="158">
        <v>10</v>
      </c>
      <c r="CW168" s="158">
        <v>15</v>
      </c>
      <c r="CX168" s="158">
        <v>9</v>
      </c>
      <c r="CY168" s="158">
        <v>10</v>
      </c>
      <c r="CZ168" s="158">
        <v>5</v>
      </c>
      <c r="DA168" s="158">
        <v>6</v>
      </c>
      <c r="DB168" s="158">
        <v>5</v>
      </c>
      <c r="DC168" s="158">
        <v>2</v>
      </c>
      <c r="DD168" s="349">
        <v>62</v>
      </c>
      <c r="DE168" s="158">
        <v>62</v>
      </c>
      <c r="DF168" s="158">
        <v>55</v>
      </c>
      <c r="DG168" s="158">
        <v>25</v>
      </c>
      <c r="DH168" s="158">
        <v>29</v>
      </c>
      <c r="DI168" s="158">
        <v>10</v>
      </c>
      <c r="DJ168" s="158">
        <v>13</v>
      </c>
      <c r="DK168" s="158">
        <v>7</v>
      </c>
      <c r="DL168" s="158">
        <v>1</v>
      </c>
      <c r="DM168" s="349">
        <v>202</v>
      </c>
      <c r="DN168" s="158">
        <v>17</v>
      </c>
      <c r="DO168" s="158">
        <v>27</v>
      </c>
      <c r="DP168" s="158">
        <v>6</v>
      </c>
      <c r="DQ168" s="158">
        <v>5</v>
      </c>
      <c r="DR168" s="158">
        <v>4</v>
      </c>
      <c r="DS168" s="158">
        <v>3</v>
      </c>
      <c r="DT168" s="158">
        <v>1</v>
      </c>
      <c r="DU168" s="158">
        <v>0</v>
      </c>
      <c r="DV168" s="349">
        <v>63</v>
      </c>
      <c r="DW168" s="158">
        <v>16</v>
      </c>
      <c r="DX168" s="158">
        <v>8</v>
      </c>
      <c r="DY168" s="158">
        <v>0</v>
      </c>
      <c r="DZ168" s="158">
        <v>4</v>
      </c>
      <c r="EA168" s="158">
        <v>2</v>
      </c>
      <c r="EB168" s="158">
        <v>4</v>
      </c>
      <c r="EC168" s="158">
        <v>3</v>
      </c>
      <c r="ED168" s="158">
        <v>2</v>
      </c>
      <c r="EE168" s="349">
        <v>39</v>
      </c>
      <c r="EF168" s="158">
        <v>95</v>
      </c>
      <c r="EG168" s="158">
        <v>90</v>
      </c>
      <c r="EH168" s="158">
        <v>31</v>
      </c>
      <c r="EI168" s="158">
        <v>38</v>
      </c>
      <c r="EJ168" s="158">
        <v>16</v>
      </c>
      <c r="EK168" s="158">
        <v>20</v>
      </c>
      <c r="EL168" s="158">
        <v>11</v>
      </c>
      <c r="EM168" s="158">
        <v>3</v>
      </c>
      <c r="EN168" s="349">
        <v>304</v>
      </c>
      <c r="EO168" s="158">
        <v>41</v>
      </c>
      <c r="EP168" s="158">
        <v>33</v>
      </c>
      <c r="EQ168" s="158">
        <v>16</v>
      </c>
      <c r="ER168" s="158">
        <v>25</v>
      </c>
      <c r="ES168" s="158">
        <v>8</v>
      </c>
      <c r="ET168" s="158">
        <v>14</v>
      </c>
      <c r="EU168" s="158">
        <v>8</v>
      </c>
      <c r="EV168" s="158">
        <v>2</v>
      </c>
      <c r="EW168" s="349">
        <v>147</v>
      </c>
      <c r="EX168" s="158">
        <v>0</v>
      </c>
      <c r="EY168" s="158">
        <v>0</v>
      </c>
      <c r="EZ168" s="158">
        <v>0</v>
      </c>
      <c r="FA168" s="158">
        <v>0</v>
      </c>
      <c r="FB168" s="158">
        <v>0</v>
      </c>
      <c r="FC168" s="158">
        <v>0</v>
      </c>
      <c r="FD168" s="158">
        <v>0</v>
      </c>
      <c r="FE168" s="158">
        <v>0</v>
      </c>
      <c r="FF168" s="349">
        <v>0</v>
      </c>
      <c r="FG168" s="158">
        <v>1</v>
      </c>
      <c r="FH168" s="158">
        <v>6</v>
      </c>
      <c r="FI168" s="158">
        <v>2</v>
      </c>
      <c r="FJ168" s="158">
        <v>3</v>
      </c>
      <c r="FK168" s="158">
        <v>0</v>
      </c>
      <c r="FL168" s="158">
        <v>1</v>
      </c>
      <c r="FM168" s="158">
        <v>0</v>
      </c>
      <c r="FN168" s="158">
        <v>0</v>
      </c>
      <c r="FO168" s="349">
        <v>13</v>
      </c>
      <c r="FP168" s="158">
        <v>40</v>
      </c>
      <c r="FQ168" s="158">
        <v>27</v>
      </c>
      <c r="FR168" s="158">
        <v>14</v>
      </c>
      <c r="FS168" s="158">
        <v>22</v>
      </c>
      <c r="FT168" s="158">
        <v>8</v>
      </c>
      <c r="FU168" s="158">
        <v>13</v>
      </c>
      <c r="FV168" s="158">
        <v>8</v>
      </c>
      <c r="FW168" s="158">
        <v>2</v>
      </c>
      <c r="FX168" s="349">
        <v>134</v>
      </c>
      <c r="FY168" s="158">
        <v>4</v>
      </c>
      <c r="FZ168" s="158">
        <v>1588</v>
      </c>
      <c r="GA168" s="158">
        <v>4367</v>
      </c>
      <c r="GB168" s="158">
        <v>2610</v>
      </c>
      <c r="GC168" s="158">
        <v>2595</v>
      </c>
      <c r="GD168" s="158">
        <v>1868</v>
      </c>
      <c r="GE168" s="158">
        <v>1146</v>
      </c>
      <c r="GF168" s="158">
        <v>785</v>
      </c>
      <c r="GG168" s="158">
        <v>70</v>
      </c>
      <c r="GH168" s="349">
        <v>15033</v>
      </c>
      <c r="GI168" s="158">
        <v>1</v>
      </c>
      <c r="GJ168" s="158">
        <v>1889</v>
      </c>
      <c r="GK168" s="158">
        <v>2498</v>
      </c>
      <c r="GL168" s="158">
        <v>1096</v>
      </c>
      <c r="GM168" s="158">
        <v>791</v>
      </c>
      <c r="GN168" s="158">
        <v>415</v>
      </c>
      <c r="GO168" s="158">
        <v>222</v>
      </c>
      <c r="GP168" s="158">
        <v>120</v>
      </c>
      <c r="GQ168" s="158">
        <v>17</v>
      </c>
      <c r="GR168" s="349">
        <v>7049</v>
      </c>
      <c r="GS168" s="158">
        <v>4.75</v>
      </c>
      <c r="GT168" s="158">
        <v>3004.25</v>
      </c>
      <c r="GU168" s="158">
        <v>6231.75</v>
      </c>
      <c r="GV168" s="158">
        <v>3429.25</v>
      </c>
      <c r="GW168" s="158">
        <v>3189.25</v>
      </c>
      <c r="GX168" s="158">
        <v>2179</v>
      </c>
      <c r="GY168" s="158">
        <v>1312.75</v>
      </c>
      <c r="GZ168" s="158">
        <v>875.75</v>
      </c>
      <c r="HA168" s="158">
        <v>83.75</v>
      </c>
      <c r="HB168" s="349">
        <v>20310.5</v>
      </c>
      <c r="HC168" s="395">
        <v>0</v>
      </c>
      <c r="HD168" s="396">
        <v>0.25</v>
      </c>
      <c r="HE168" s="396">
        <v>0</v>
      </c>
      <c r="HF168" s="396">
        <v>0</v>
      </c>
      <c r="HG168" s="396">
        <v>0</v>
      </c>
      <c r="HH168" s="396">
        <v>0</v>
      </c>
      <c r="HI168" s="396">
        <v>0</v>
      </c>
      <c r="HJ168" s="396">
        <v>0</v>
      </c>
      <c r="HK168" s="396">
        <v>0</v>
      </c>
      <c r="HL168" s="397">
        <v>0.25</v>
      </c>
      <c r="HM168" s="219">
        <v>2.6</v>
      </c>
      <c r="HN168" s="219">
        <v>2002.7</v>
      </c>
      <c r="HO168" s="219">
        <v>4846.8999999999996</v>
      </c>
      <c r="HP168" s="219">
        <v>3048.2</v>
      </c>
      <c r="HQ168" s="219">
        <v>3189.3</v>
      </c>
      <c r="HR168" s="219">
        <v>2663.2</v>
      </c>
      <c r="HS168" s="219">
        <v>1896.2</v>
      </c>
      <c r="HT168" s="219">
        <v>1459.6</v>
      </c>
      <c r="HU168" s="219">
        <v>167.5</v>
      </c>
      <c r="HV168" s="219">
        <v>19276.2</v>
      </c>
      <c r="HW168" s="457">
        <v>41.2</v>
      </c>
      <c r="HX168" s="219">
        <v>19317.400000000001</v>
      </c>
      <c r="HY168" s="395">
        <v>4.75</v>
      </c>
      <c r="HZ168" s="219">
        <v>3004.25</v>
      </c>
      <c r="IA168" s="219">
        <v>6231.75</v>
      </c>
      <c r="IB168" s="219">
        <v>3429.25</v>
      </c>
      <c r="IC168" s="219">
        <v>3189.25</v>
      </c>
      <c r="ID168" s="219">
        <v>2179</v>
      </c>
      <c r="IE168" s="219">
        <v>1312.75</v>
      </c>
      <c r="IF168" s="219">
        <v>875.75</v>
      </c>
      <c r="IG168" s="219">
        <v>83.75</v>
      </c>
      <c r="IH168" s="219">
        <v>20310.5</v>
      </c>
      <c r="II168" s="395">
        <v>0</v>
      </c>
      <c r="IJ168" s="219">
        <v>0.25</v>
      </c>
      <c r="IK168" s="219">
        <v>0</v>
      </c>
      <c r="IL168" s="219">
        <v>0</v>
      </c>
      <c r="IM168" s="219">
        <v>0</v>
      </c>
      <c r="IN168" s="219">
        <v>0</v>
      </c>
      <c r="IO168" s="219">
        <v>0</v>
      </c>
      <c r="IP168" s="219">
        <v>0</v>
      </c>
      <c r="IQ168" s="219">
        <v>0</v>
      </c>
      <c r="IR168" s="219">
        <v>0.25</v>
      </c>
      <c r="IS168" s="395">
        <v>1.59</v>
      </c>
      <c r="IT168" s="219">
        <v>653.12</v>
      </c>
      <c r="IU168" s="219">
        <v>752.32</v>
      </c>
      <c r="IV168" s="219">
        <v>228.09</v>
      </c>
      <c r="IW168" s="219">
        <v>99.38</v>
      </c>
      <c r="IX168" s="219">
        <v>43.89</v>
      </c>
      <c r="IY168" s="219">
        <v>13</v>
      </c>
      <c r="IZ168" s="219">
        <v>9.59</v>
      </c>
      <c r="JA168" s="219">
        <v>0</v>
      </c>
      <c r="JB168" s="219">
        <v>1800.98</v>
      </c>
      <c r="JC168" s="395">
        <v>1.8</v>
      </c>
      <c r="JD168" s="219">
        <v>1567.3</v>
      </c>
      <c r="JE168" s="219">
        <v>4261.8</v>
      </c>
      <c r="JF168" s="219">
        <v>2845.5</v>
      </c>
      <c r="JG168" s="219">
        <v>3089.9</v>
      </c>
      <c r="JH168" s="219">
        <v>2609.6</v>
      </c>
      <c r="JI168" s="219">
        <v>1877.4</v>
      </c>
      <c r="JJ168" s="219">
        <v>1443.6</v>
      </c>
      <c r="JK168" s="219">
        <v>167.5</v>
      </c>
      <c r="JL168" s="219">
        <v>17864.400000000001</v>
      </c>
      <c r="JM168" s="457">
        <v>41.2</v>
      </c>
      <c r="JN168" s="397">
        <v>17905.599999999999</v>
      </c>
      <c r="JP168" s="460"/>
      <c r="JQ168" s="460"/>
      <c r="JR168" s="460"/>
      <c r="JS168" s="460"/>
      <c r="JT168" s="460"/>
      <c r="JU168" s="460"/>
      <c r="JV168" s="460"/>
      <c r="JW168" s="460"/>
      <c r="JX168" s="460"/>
      <c r="JY168" s="460"/>
      <c r="KA168" s="460"/>
      <c r="KB168" s="460"/>
    </row>
    <row r="169" spans="1:288" x14ac:dyDescent="0.2">
      <c r="A169" s="215" t="s">
        <v>599</v>
      </c>
      <c r="B169" s="216" t="s">
        <v>285</v>
      </c>
      <c r="C169" s="217" t="s">
        <v>294</v>
      </c>
      <c r="D169" s="218" t="s">
        <v>598</v>
      </c>
      <c r="E169" s="158">
        <v>6863</v>
      </c>
      <c r="F169" s="158">
        <v>13040</v>
      </c>
      <c r="G169" s="158">
        <v>12102</v>
      </c>
      <c r="H169" s="158">
        <v>7351</v>
      </c>
      <c r="I169" s="158">
        <v>5536</v>
      </c>
      <c r="J169" s="158">
        <v>3086</v>
      </c>
      <c r="K169" s="158">
        <v>1793</v>
      </c>
      <c r="L169" s="158">
        <v>125</v>
      </c>
      <c r="M169" s="349">
        <v>49896</v>
      </c>
      <c r="N169" s="158">
        <v>139</v>
      </c>
      <c r="O169" s="158">
        <v>116</v>
      </c>
      <c r="P169" s="158">
        <v>103</v>
      </c>
      <c r="Q169" s="158">
        <v>70</v>
      </c>
      <c r="R169" s="158">
        <v>57</v>
      </c>
      <c r="S169" s="158">
        <v>20</v>
      </c>
      <c r="T169" s="158">
        <v>10</v>
      </c>
      <c r="U169" s="158">
        <v>4</v>
      </c>
      <c r="V169" s="349">
        <v>519</v>
      </c>
      <c r="W169" s="158">
        <v>1</v>
      </c>
      <c r="X169" s="158">
        <v>2</v>
      </c>
      <c r="Y169" s="158">
        <v>0</v>
      </c>
      <c r="Z169" s="158">
        <v>2</v>
      </c>
      <c r="AA169" s="158">
        <v>0</v>
      </c>
      <c r="AB169" s="158">
        <v>0</v>
      </c>
      <c r="AC169" s="158">
        <v>1</v>
      </c>
      <c r="AD169" s="158">
        <v>0</v>
      </c>
      <c r="AE169" s="349">
        <v>6</v>
      </c>
      <c r="AF169" s="158">
        <v>6723</v>
      </c>
      <c r="AG169" s="158">
        <v>12922</v>
      </c>
      <c r="AH169" s="158">
        <v>11999</v>
      </c>
      <c r="AI169" s="158">
        <v>7279</v>
      </c>
      <c r="AJ169" s="158">
        <v>5479</v>
      </c>
      <c r="AK169" s="158">
        <v>3066</v>
      </c>
      <c r="AL169" s="158">
        <v>1782</v>
      </c>
      <c r="AM169" s="158">
        <v>121</v>
      </c>
      <c r="AN169" s="349">
        <v>49371</v>
      </c>
      <c r="AO169" s="158">
        <v>13</v>
      </c>
      <c r="AP169" s="158">
        <v>45</v>
      </c>
      <c r="AQ169" s="158">
        <v>43</v>
      </c>
      <c r="AR169" s="158">
        <v>49</v>
      </c>
      <c r="AS169" s="158">
        <v>44</v>
      </c>
      <c r="AT169" s="158">
        <v>25</v>
      </c>
      <c r="AU169" s="158">
        <v>17</v>
      </c>
      <c r="AV169" s="158">
        <v>10</v>
      </c>
      <c r="AW169" s="349">
        <v>246</v>
      </c>
      <c r="AX169" s="158">
        <v>13</v>
      </c>
      <c r="AY169" s="158">
        <v>45</v>
      </c>
      <c r="AZ169" s="158">
        <v>43</v>
      </c>
      <c r="BA169" s="158">
        <v>49</v>
      </c>
      <c r="BB169" s="158">
        <v>44</v>
      </c>
      <c r="BC169" s="158">
        <v>25</v>
      </c>
      <c r="BD169" s="158">
        <v>17</v>
      </c>
      <c r="BE169" s="158">
        <v>10</v>
      </c>
      <c r="BF169" s="158">
        <v>0</v>
      </c>
      <c r="BG169" s="349">
        <v>246</v>
      </c>
      <c r="BH169" s="158">
        <v>13</v>
      </c>
      <c r="BI169" s="158">
        <v>6755</v>
      </c>
      <c r="BJ169" s="158">
        <v>12920</v>
      </c>
      <c r="BK169" s="158">
        <v>12005</v>
      </c>
      <c r="BL169" s="158">
        <v>7274</v>
      </c>
      <c r="BM169" s="158">
        <v>5460</v>
      </c>
      <c r="BN169" s="158">
        <v>3058</v>
      </c>
      <c r="BO169" s="158">
        <v>1775</v>
      </c>
      <c r="BP169" s="158">
        <v>111</v>
      </c>
      <c r="BQ169" s="349">
        <v>49371</v>
      </c>
      <c r="BR169" s="158">
        <v>8</v>
      </c>
      <c r="BS169" s="158">
        <v>4005</v>
      </c>
      <c r="BT169" s="158">
        <v>4990</v>
      </c>
      <c r="BU169" s="158">
        <v>3490</v>
      </c>
      <c r="BV169" s="158">
        <v>1777</v>
      </c>
      <c r="BW169" s="158">
        <v>1095</v>
      </c>
      <c r="BX169" s="158">
        <v>500</v>
      </c>
      <c r="BY169" s="158">
        <v>215</v>
      </c>
      <c r="BZ169" s="158">
        <v>14</v>
      </c>
      <c r="CA169" s="349">
        <v>16094</v>
      </c>
      <c r="CB169" s="158">
        <v>0</v>
      </c>
      <c r="CC169" s="158">
        <v>20</v>
      </c>
      <c r="CD169" s="158">
        <v>57</v>
      </c>
      <c r="CE169" s="158">
        <v>56</v>
      </c>
      <c r="CF169" s="158">
        <v>36</v>
      </c>
      <c r="CG169" s="158">
        <v>39</v>
      </c>
      <c r="CH169" s="158">
        <v>14</v>
      </c>
      <c r="CI169" s="158">
        <v>6</v>
      </c>
      <c r="CJ169" s="158">
        <v>0</v>
      </c>
      <c r="CK169" s="349">
        <v>228</v>
      </c>
      <c r="CL169" s="158">
        <v>0</v>
      </c>
      <c r="CM169" s="158">
        <v>3</v>
      </c>
      <c r="CN169" s="158">
        <v>10</v>
      </c>
      <c r="CO169" s="158">
        <v>2</v>
      </c>
      <c r="CP169" s="158">
        <v>10</v>
      </c>
      <c r="CQ169" s="158">
        <v>4</v>
      </c>
      <c r="CR169" s="158">
        <v>12</v>
      </c>
      <c r="CS169" s="158">
        <v>11</v>
      </c>
      <c r="CT169" s="158">
        <v>3</v>
      </c>
      <c r="CU169" s="349">
        <v>55</v>
      </c>
      <c r="CV169" s="158">
        <v>70</v>
      </c>
      <c r="CW169" s="158">
        <v>82</v>
      </c>
      <c r="CX169" s="158">
        <v>75</v>
      </c>
      <c r="CY169" s="158">
        <v>59</v>
      </c>
      <c r="CZ169" s="158">
        <v>40</v>
      </c>
      <c r="DA169" s="158">
        <v>32</v>
      </c>
      <c r="DB169" s="158">
        <v>29</v>
      </c>
      <c r="DC169" s="158">
        <v>9</v>
      </c>
      <c r="DD169" s="349">
        <v>396</v>
      </c>
      <c r="DE169" s="158">
        <v>62</v>
      </c>
      <c r="DF169" s="158">
        <v>66</v>
      </c>
      <c r="DG169" s="158">
        <v>40</v>
      </c>
      <c r="DH169" s="158">
        <v>29</v>
      </c>
      <c r="DI169" s="158">
        <v>20</v>
      </c>
      <c r="DJ169" s="158">
        <v>16</v>
      </c>
      <c r="DK169" s="158">
        <v>11</v>
      </c>
      <c r="DL169" s="158">
        <v>0</v>
      </c>
      <c r="DM169" s="349">
        <v>244</v>
      </c>
      <c r="DN169" s="158">
        <v>181</v>
      </c>
      <c r="DO169" s="158">
        <v>267</v>
      </c>
      <c r="DP169" s="158">
        <v>157</v>
      </c>
      <c r="DQ169" s="158">
        <v>95</v>
      </c>
      <c r="DR169" s="158">
        <v>58</v>
      </c>
      <c r="DS169" s="158">
        <v>38</v>
      </c>
      <c r="DT169" s="158">
        <v>24</v>
      </c>
      <c r="DU169" s="158">
        <v>1</v>
      </c>
      <c r="DV169" s="349">
        <v>821</v>
      </c>
      <c r="DW169" s="158">
        <v>0</v>
      </c>
      <c r="DX169" s="158">
        <v>38</v>
      </c>
      <c r="DY169" s="158">
        <v>27</v>
      </c>
      <c r="DZ169" s="158">
        <v>16</v>
      </c>
      <c r="EA169" s="158">
        <v>15</v>
      </c>
      <c r="EB169" s="158">
        <v>9</v>
      </c>
      <c r="EC169" s="158">
        <v>4</v>
      </c>
      <c r="ED169" s="158">
        <v>1</v>
      </c>
      <c r="EE169" s="349">
        <v>110</v>
      </c>
      <c r="EF169" s="158">
        <v>243</v>
      </c>
      <c r="EG169" s="158">
        <v>371</v>
      </c>
      <c r="EH169" s="158">
        <v>224</v>
      </c>
      <c r="EI169" s="158">
        <v>140</v>
      </c>
      <c r="EJ169" s="158">
        <v>93</v>
      </c>
      <c r="EK169" s="158">
        <v>63</v>
      </c>
      <c r="EL169" s="158">
        <v>39</v>
      </c>
      <c r="EM169" s="158">
        <v>2</v>
      </c>
      <c r="EN169" s="349">
        <v>1175</v>
      </c>
      <c r="EO169" s="158">
        <v>133</v>
      </c>
      <c r="EP169" s="158">
        <v>129</v>
      </c>
      <c r="EQ169" s="158">
        <v>89</v>
      </c>
      <c r="ER169" s="158">
        <v>63</v>
      </c>
      <c r="ES169" s="158">
        <v>39</v>
      </c>
      <c r="ET169" s="158">
        <v>23</v>
      </c>
      <c r="EU169" s="158">
        <v>18</v>
      </c>
      <c r="EV169" s="158">
        <v>0</v>
      </c>
      <c r="EW169" s="349">
        <v>494</v>
      </c>
      <c r="EX169" s="158">
        <v>0</v>
      </c>
      <c r="EY169" s="158">
        <v>0</v>
      </c>
      <c r="EZ169" s="158">
        <v>0</v>
      </c>
      <c r="FA169" s="158">
        <v>0</v>
      </c>
      <c r="FB169" s="158">
        <v>0</v>
      </c>
      <c r="FC169" s="158">
        <v>0</v>
      </c>
      <c r="FD169" s="158">
        <v>0</v>
      </c>
      <c r="FE169" s="158">
        <v>0</v>
      </c>
      <c r="FF169" s="349">
        <v>0</v>
      </c>
      <c r="FG169" s="158">
        <v>9</v>
      </c>
      <c r="FH169" s="158">
        <v>10</v>
      </c>
      <c r="FI169" s="158">
        <v>15</v>
      </c>
      <c r="FJ169" s="158">
        <v>12</v>
      </c>
      <c r="FK169" s="158">
        <v>4</v>
      </c>
      <c r="FL169" s="158">
        <v>2</v>
      </c>
      <c r="FM169" s="158">
        <v>3</v>
      </c>
      <c r="FN169" s="158">
        <v>0</v>
      </c>
      <c r="FO169" s="349">
        <v>55</v>
      </c>
      <c r="FP169" s="158">
        <v>124</v>
      </c>
      <c r="FQ169" s="158">
        <v>119</v>
      </c>
      <c r="FR169" s="158">
        <v>74</v>
      </c>
      <c r="FS169" s="158">
        <v>51</v>
      </c>
      <c r="FT169" s="158">
        <v>35</v>
      </c>
      <c r="FU169" s="158">
        <v>21</v>
      </c>
      <c r="FV169" s="158">
        <v>15</v>
      </c>
      <c r="FW169" s="158">
        <v>0</v>
      </c>
      <c r="FX169" s="349">
        <v>439</v>
      </c>
      <c r="FY169" s="158">
        <v>5</v>
      </c>
      <c r="FZ169" s="158">
        <v>2546</v>
      </c>
      <c r="GA169" s="158">
        <v>7558</v>
      </c>
      <c r="GB169" s="158">
        <v>8273</v>
      </c>
      <c r="GC169" s="158">
        <v>5340</v>
      </c>
      <c r="GD169" s="158">
        <v>4249</v>
      </c>
      <c r="GE169" s="158">
        <v>2485</v>
      </c>
      <c r="GF169" s="158">
        <v>1515</v>
      </c>
      <c r="GG169" s="158">
        <v>92</v>
      </c>
      <c r="GH169" s="349">
        <v>32063</v>
      </c>
      <c r="GI169" s="158">
        <v>8</v>
      </c>
      <c r="GJ169" s="158">
        <v>4209</v>
      </c>
      <c r="GK169" s="158">
        <v>5362</v>
      </c>
      <c r="GL169" s="158">
        <v>3732</v>
      </c>
      <c r="GM169" s="158">
        <v>1934</v>
      </c>
      <c r="GN169" s="158">
        <v>1211</v>
      </c>
      <c r="GO169" s="158">
        <v>573</v>
      </c>
      <c r="GP169" s="158">
        <v>260</v>
      </c>
      <c r="GQ169" s="158">
        <v>19</v>
      </c>
      <c r="GR169" s="349">
        <v>17308</v>
      </c>
      <c r="GS169" s="158">
        <v>11</v>
      </c>
      <c r="GT169" s="158">
        <v>5568.75</v>
      </c>
      <c r="GU169" s="158">
        <v>11407.75</v>
      </c>
      <c r="GV169" s="158">
        <v>10977.75</v>
      </c>
      <c r="GW169" s="158">
        <v>6731.75</v>
      </c>
      <c r="GX169" s="158">
        <v>5125</v>
      </c>
      <c r="GY169" s="158">
        <v>2890.75</v>
      </c>
      <c r="GZ169" s="158">
        <v>1693.25</v>
      </c>
      <c r="HA169" s="158">
        <v>105.5</v>
      </c>
      <c r="HB169" s="349">
        <v>44511.5</v>
      </c>
      <c r="HC169" s="395">
        <v>0</v>
      </c>
      <c r="HD169" s="396">
        <v>7.38</v>
      </c>
      <c r="HE169" s="396">
        <v>2</v>
      </c>
      <c r="HF169" s="396">
        <v>1.38</v>
      </c>
      <c r="HG169" s="396">
        <v>0</v>
      </c>
      <c r="HH169" s="396">
        <v>0</v>
      </c>
      <c r="HI169" s="396">
        <v>0</v>
      </c>
      <c r="HJ169" s="396">
        <v>0</v>
      </c>
      <c r="HK169" s="396">
        <v>0.5</v>
      </c>
      <c r="HL169" s="397">
        <v>11.26</v>
      </c>
      <c r="HM169" s="219">
        <v>6.1</v>
      </c>
      <c r="HN169" s="219">
        <v>3707.6</v>
      </c>
      <c r="HO169" s="219">
        <v>8871.1</v>
      </c>
      <c r="HP169" s="219">
        <v>9756.7999999999993</v>
      </c>
      <c r="HQ169" s="219">
        <v>6731.8</v>
      </c>
      <c r="HR169" s="219">
        <v>6263.9</v>
      </c>
      <c r="HS169" s="219">
        <v>4175.5</v>
      </c>
      <c r="HT169" s="219">
        <v>2822.1</v>
      </c>
      <c r="HU169" s="219">
        <v>210</v>
      </c>
      <c r="HV169" s="219">
        <v>42544.9</v>
      </c>
      <c r="HW169" s="457">
        <v>0</v>
      </c>
      <c r="HX169" s="219">
        <v>42544.9</v>
      </c>
      <c r="HY169" s="395">
        <v>11</v>
      </c>
      <c r="HZ169" s="219">
        <v>5568.75</v>
      </c>
      <c r="IA169" s="219">
        <v>11407.75</v>
      </c>
      <c r="IB169" s="219">
        <v>10977.75</v>
      </c>
      <c r="IC169" s="219">
        <v>6731.75</v>
      </c>
      <c r="ID169" s="219">
        <v>5125</v>
      </c>
      <c r="IE169" s="219">
        <v>2890.75</v>
      </c>
      <c r="IF169" s="219">
        <v>1693.25</v>
      </c>
      <c r="IG169" s="219">
        <v>105.5</v>
      </c>
      <c r="IH169" s="219">
        <v>44511.5</v>
      </c>
      <c r="II169" s="395">
        <v>0</v>
      </c>
      <c r="IJ169" s="219">
        <v>7.38</v>
      </c>
      <c r="IK169" s="219">
        <v>2</v>
      </c>
      <c r="IL169" s="219">
        <v>1.38</v>
      </c>
      <c r="IM169" s="219">
        <v>0</v>
      </c>
      <c r="IN169" s="219">
        <v>0</v>
      </c>
      <c r="IO169" s="219">
        <v>0</v>
      </c>
      <c r="IP169" s="219">
        <v>0</v>
      </c>
      <c r="IQ169" s="219">
        <v>0.5</v>
      </c>
      <c r="IR169" s="219">
        <v>11.26</v>
      </c>
      <c r="IS169" s="395">
        <v>4.75</v>
      </c>
      <c r="IT169" s="219">
        <v>1714.29</v>
      </c>
      <c r="IU169" s="219">
        <v>1839.07</v>
      </c>
      <c r="IV169" s="219">
        <v>904.53</v>
      </c>
      <c r="IW169" s="219">
        <v>294.64</v>
      </c>
      <c r="IX169" s="219">
        <v>98.3</v>
      </c>
      <c r="IY169" s="219">
        <v>37.380000000000003</v>
      </c>
      <c r="IZ169" s="219">
        <v>11.39</v>
      </c>
      <c r="JA169" s="219">
        <v>0</v>
      </c>
      <c r="JB169" s="219">
        <v>4904.3500000000004</v>
      </c>
      <c r="JC169" s="395">
        <v>3.5</v>
      </c>
      <c r="JD169" s="219">
        <v>2564.6999999999998</v>
      </c>
      <c r="JE169" s="219">
        <v>7440.8</v>
      </c>
      <c r="JF169" s="219">
        <v>8952.7000000000007</v>
      </c>
      <c r="JG169" s="219">
        <v>6437.1</v>
      </c>
      <c r="JH169" s="219">
        <v>6143.7</v>
      </c>
      <c r="JI169" s="219">
        <v>4121.5</v>
      </c>
      <c r="JJ169" s="219">
        <v>2803.1</v>
      </c>
      <c r="JK169" s="219">
        <v>210</v>
      </c>
      <c r="JL169" s="219">
        <v>38677.1</v>
      </c>
      <c r="JM169" s="457">
        <v>0</v>
      </c>
      <c r="JN169" s="397">
        <v>38677.1</v>
      </c>
      <c r="JP169" s="460"/>
      <c r="JQ169" s="460"/>
      <c r="JR169" s="460"/>
      <c r="JS169" s="460"/>
      <c r="JT169" s="460"/>
      <c r="JU169" s="460"/>
      <c r="JV169" s="460"/>
      <c r="JW169" s="460"/>
      <c r="JX169" s="460"/>
      <c r="JY169" s="460"/>
      <c r="KA169" s="460"/>
      <c r="KB169" s="460"/>
    </row>
    <row r="170" spans="1:288" x14ac:dyDescent="0.2">
      <c r="A170" s="215" t="s">
        <v>601</v>
      </c>
      <c r="B170" s="216" t="s">
        <v>289</v>
      </c>
      <c r="C170" s="217" t="s">
        <v>109</v>
      </c>
      <c r="D170" s="218" t="s">
        <v>600</v>
      </c>
      <c r="E170" s="158">
        <v>1025</v>
      </c>
      <c r="F170" s="158">
        <v>8139</v>
      </c>
      <c r="G170" s="158">
        <v>22099</v>
      </c>
      <c r="H170" s="158">
        <v>27497</v>
      </c>
      <c r="I170" s="158">
        <v>13027</v>
      </c>
      <c r="J170" s="158">
        <v>5224</v>
      </c>
      <c r="K170" s="158">
        <v>3947</v>
      </c>
      <c r="L170" s="158">
        <v>1631</v>
      </c>
      <c r="M170" s="349">
        <v>82589</v>
      </c>
      <c r="N170" s="158">
        <v>36</v>
      </c>
      <c r="O170" s="158">
        <v>139</v>
      </c>
      <c r="P170" s="158">
        <v>271</v>
      </c>
      <c r="Q170" s="158">
        <v>229</v>
      </c>
      <c r="R170" s="158">
        <v>93</v>
      </c>
      <c r="S170" s="158">
        <v>48</v>
      </c>
      <c r="T170" s="158">
        <v>36</v>
      </c>
      <c r="U170" s="158">
        <v>8</v>
      </c>
      <c r="V170" s="349">
        <v>860</v>
      </c>
      <c r="W170" s="158">
        <v>0</v>
      </c>
      <c r="X170" s="158">
        <v>0</v>
      </c>
      <c r="Y170" s="158">
        <v>0</v>
      </c>
      <c r="Z170" s="158">
        <v>0</v>
      </c>
      <c r="AA170" s="158">
        <v>0</v>
      </c>
      <c r="AB170" s="158">
        <v>0</v>
      </c>
      <c r="AC170" s="158">
        <v>0</v>
      </c>
      <c r="AD170" s="158">
        <v>0</v>
      </c>
      <c r="AE170" s="349">
        <v>0</v>
      </c>
      <c r="AF170" s="158">
        <v>989</v>
      </c>
      <c r="AG170" s="158">
        <v>8000</v>
      </c>
      <c r="AH170" s="158">
        <v>21828</v>
      </c>
      <c r="AI170" s="158">
        <v>27268</v>
      </c>
      <c r="AJ170" s="158">
        <v>12934</v>
      </c>
      <c r="AK170" s="158">
        <v>5176</v>
      </c>
      <c r="AL170" s="158">
        <v>3911</v>
      </c>
      <c r="AM170" s="158">
        <v>1623</v>
      </c>
      <c r="AN170" s="349">
        <v>81729</v>
      </c>
      <c r="AO170" s="158">
        <v>2</v>
      </c>
      <c r="AP170" s="158">
        <v>10</v>
      </c>
      <c r="AQ170" s="158">
        <v>38</v>
      </c>
      <c r="AR170" s="158">
        <v>89</v>
      </c>
      <c r="AS170" s="158">
        <v>41</v>
      </c>
      <c r="AT170" s="158">
        <v>28</v>
      </c>
      <c r="AU170" s="158">
        <v>11</v>
      </c>
      <c r="AV170" s="158">
        <v>13</v>
      </c>
      <c r="AW170" s="349">
        <v>232</v>
      </c>
      <c r="AX170" s="158">
        <v>2</v>
      </c>
      <c r="AY170" s="158">
        <v>10</v>
      </c>
      <c r="AZ170" s="158">
        <v>38</v>
      </c>
      <c r="BA170" s="158">
        <v>89</v>
      </c>
      <c r="BB170" s="158">
        <v>41</v>
      </c>
      <c r="BC170" s="158">
        <v>28</v>
      </c>
      <c r="BD170" s="158">
        <v>11</v>
      </c>
      <c r="BE170" s="158">
        <v>13</v>
      </c>
      <c r="BF170" s="158">
        <v>0</v>
      </c>
      <c r="BG170" s="349">
        <v>232</v>
      </c>
      <c r="BH170" s="158">
        <v>2</v>
      </c>
      <c r="BI170" s="158">
        <v>997</v>
      </c>
      <c r="BJ170" s="158">
        <v>8028</v>
      </c>
      <c r="BK170" s="158">
        <v>21879</v>
      </c>
      <c r="BL170" s="158">
        <v>27220</v>
      </c>
      <c r="BM170" s="158">
        <v>12921</v>
      </c>
      <c r="BN170" s="158">
        <v>5159</v>
      </c>
      <c r="BO170" s="158">
        <v>3913</v>
      </c>
      <c r="BP170" s="158">
        <v>1610</v>
      </c>
      <c r="BQ170" s="349">
        <v>81729</v>
      </c>
      <c r="BR170" s="158">
        <v>1</v>
      </c>
      <c r="BS170" s="158">
        <v>550</v>
      </c>
      <c r="BT170" s="158">
        <v>3713</v>
      </c>
      <c r="BU170" s="158">
        <v>7073</v>
      </c>
      <c r="BV170" s="158">
        <v>6395</v>
      </c>
      <c r="BW170" s="158">
        <v>2664</v>
      </c>
      <c r="BX170" s="158">
        <v>868</v>
      </c>
      <c r="BY170" s="158">
        <v>600</v>
      </c>
      <c r="BZ170" s="158">
        <v>128</v>
      </c>
      <c r="CA170" s="349">
        <v>21992</v>
      </c>
      <c r="CB170" s="158">
        <v>0</v>
      </c>
      <c r="CC170" s="158">
        <v>4</v>
      </c>
      <c r="CD170" s="158">
        <v>66</v>
      </c>
      <c r="CE170" s="158">
        <v>251</v>
      </c>
      <c r="CF170" s="158">
        <v>263</v>
      </c>
      <c r="CG170" s="158">
        <v>92</v>
      </c>
      <c r="CH170" s="158">
        <v>37</v>
      </c>
      <c r="CI170" s="158">
        <v>27</v>
      </c>
      <c r="CJ170" s="158">
        <v>9</v>
      </c>
      <c r="CK170" s="349">
        <v>749</v>
      </c>
      <c r="CL170" s="158">
        <v>0</v>
      </c>
      <c r="CM170" s="158">
        <v>1</v>
      </c>
      <c r="CN170" s="158">
        <v>3</v>
      </c>
      <c r="CO170" s="158">
        <v>14</v>
      </c>
      <c r="CP170" s="158">
        <v>21</v>
      </c>
      <c r="CQ170" s="158">
        <v>10</v>
      </c>
      <c r="CR170" s="158">
        <v>9</v>
      </c>
      <c r="CS170" s="158">
        <v>22</v>
      </c>
      <c r="CT170" s="158">
        <v>13</v>
      </c>
      <c r="CU170" s="349">
        <v>93</v>
      </c>
      <c r="CV170" s="158">
        <v>28</v>
      </c>
      <c r="CW170" s="158">
        <v>163</v>
      </c>
      <c r="CX170" s="158">
        <v>386</v>
      </c>
      <c r="CY170" s="158">
        <v>370</v>
      </c>
      <c r="CZ170" s="158">
        <v>193</v>
      </c>
      <c r="DA170" s="158">
        <v>101</v>
      </c>
      <c r="DB170" s="158">
        <v>73</v>
      </c>
      <c r="DC170" s="158">
        <v>23</v>
      </c>
      <c r="DD170" s="349">
        <v>1337</v>
      </c>
      <c r="DE170" s="158">
        <v>7</v>
      </c>
      <c r="DF170" s="158">
        <v>73</v>
      </c>
      <c r="DG170" s="158">
        <v>177</v>
      </c>
      <c r="DH170" s="158">
        <v>184</v>
      </c>
      <c r="DI170" s="158">
        <v>119</v>
      </c>
      <c r="DJ170" s="158">
        <v>53</v>
      </c>
      <c r="DK170" s="158">
        <v>48</v>
      </c>
      <c r="DL170" s="158">
        <v>33</v>
      </c>
      <c r="DM170" s="349">
        <v>694</v>
      </c>
      <c r="DN170" s="158">
        <v>7</v>
      </c>
      <c r="DO170" s="158">
        <v>18</v>
      </c>
      <c r="DP170" s="158">
        <v>47</v>
      </c>
      <c r="DQ170" s="158">
        <v>72</v>
      </c>
      <c r="DR170" s="158">
        <v>44</v>
      </c>
      <c r="DS170" s="158">
        <v>13</v>
      </c>
      <c r="DT170" s="158">
        <v>22</v>
      </c>
      <c r="DU170" s="158">
        <v>25</v>
      </c>
      <c r="DV170" s="349">
        <v>248</v>
      </c>
      <c r="DW170" s="158">
        <v>0</v>
      </c>
      <c r="DX170" s="158">
        <v>0</v>
      </c>
      <c r="DY170" s="158">
        <v>0</v>
      </c>
      <c r="DZ170" s="158">
        <v>0</v>
      </c>
      <c r="EA170" s="158">
        <v>0</v>
      </c>
      <c r="EB170" s="158">
        <v>0</v>
      </c>
      <c r="EC170" s="158">
        <v>0</v>
      </c>
      <c r="ED170" s="158">
        <v>0</v>
      </c>
      <c r="EE170" s="349">
        <v>0</v>
      </c>
      <c r="EF170" s="158">
        <v>14</v>
      </c>
      <c r="EG170" s="158">
        <v>91</v>
      </c>
      <c r="EH170" s="158">
        <v>224</v>
      </c>
      <c r="EI170" s="158">
        <v>256</v>
      </c>
      <c r="EJ170" s="158">
        <v>163</v>
      </c>
      <c r="EK170" s="158">
        <v>66</v>
      </c>
      <c r="EL170" s="158">
        <v>70</v>
      </c>
      <c r="EM170" s="158">
        <v>58</v>
      </c>
      <c r="EN170" s="349">
        <v>942</v>
      </c>
      <c r="EO170" s="158">
        <v>11</v>
      </c>
      <c r="EP170" s="158">
        <v>52</v>
      </c>
      <c r="EQ170" s="158">
        <v>113</v>
      </c>
      <c r="ER170" s="158">
        <v>159</v>
      </c>
      <c r="ES170" s="158">
        <v>102</v>
      </c>
      <c r="ET170" s="158">
        <v>36</v>
      </c>
      <c r="EU170" s="158">
        <v>49</v>
      </c>
      <c r="EV170" s="158">
        <v>45</v>
      </c>
      <c r="EW170" s="349">
        <v>567</v>
      </c>
      <c r="EX170" s="158">
        <v>0</v>
      </c>
      <c r="EY170" s="158">
        <v>0</v>
      </c>
      <c r="EZ170" s="158">
        <v>0</v>
      </c>
      <c r="FA170" s="158">
        <v>0</v>
      </c>
      <c r="FB170" s="158">
        <v>0</v>
      </c>
      <c r="FC170" s="158">
        <v>0</v>
      </c>
      <c r="FD170" s="158">
        <v>0</v>
      </c>
      <c r="FE170" s="158">
        <v>0</v>
      </c>
      <c r="FF170" s="349">
        <v>0</v>
      </c>
      <c r="FG170" s="158">
        <v>0</v>
      </c>
      <c r="FH170" s="158">
        <v>0</v>
      </c>
      <c r="FI170" s="158">
        <v>0</v>
      </c>
      <c r="FJ170" s="158">
        <v>1</v>
      </c>
      <c r="FK170" s="158">
        <v>0</v>
      </c>
      <c r="FL170" s="158">
        <v>0</v>
      </c>
      <c r="FM170" s="158">
        <v>0</v>
      </c>
      <c r="FN170" s="158">
        <v>0</v>
      </c>
      <c r="FO170" s="349">
        <v>1</v>
      </c>
      <c r="FP170" s="158">
        <v>11</v>
      </c>
      <c r="FQ170" s="158">
        <v>52</v>
      </c>
      <c r="FR170" s="158">
        <v>113</v>
      </c>
      <c r="FS170" s="158">
        <v>158</v>
      </c>
      <c r="FT170" s="158">
        <v>102</v>
      </c>
      <c r="FU170" s="158">
        <v>36</v>
      </c>
      <c r="FV170" s="158">
        <v>49</v>
      </c>
      <c r="FW170" s="158">
        <v>45</v>
      </c>
      <c r="FX170" s="349">
        <v>566</v>
      </c>
      <c r="FY170" s="158">
        <v>1</v>
      </c>
      <c r="FZ170" s="158">
        <v>435</v>
      </c>
      <c r="GA170" s="158">
        <v>4228</v>
      </c>
      <c r="GB170" s="158">
        <v>14493</v>
      </c>
      <c r="GC170" s="158">
        <v>20467</v>
      </c>
      <c r="GD170" s="158">
        <v>10111</v>
      </c>
      <c r="GE170" s="158">
        <v>4232</v>
      </c>
      <c r="GF170" s="158">
        <v>3242</v>
      </c>
      <c r="GG170" s="158">
        <v>1435</v>
      </c>
      <c r="GH170" s="349">
        <v>58644</v>
      </c>
      <c r="GI170" s="158">
        <v>1</v>
      </c>
      <c r="GJ170" s="158">
        <v>562</v>
      </c>
      <c r="GK170" s="158">
        <v>3800</v>
      </c>
      <c r="GL170" s="158">
        <v>7386</v>
      </c>
      <c r="GM170" s="158">
        <v>6753</v>
      </c>
      <c r="GN170" s="158">
        <v>2810</v>
      </c>
      <c r="GO170" s="158">
        <v>927</v>
      </c>
      <c r="GP170" s="158">
        <v>671</v>
      </c>
      <c r="GQ170" s="158">
        <v>175</v>
      </c>
      <c r="GR170" s="349">
        <v>23085</v>
      </c>
      <c r="GS170" s="158">
        <v>1.75</v>
      </c>
      <c r="GT170" s="158">
        <v>851</v>
      </c>
      <c r="GU170" s="158">
        <v>7063.75</v>
      </c>
      <c r="GV170" s="158">
        <v>19993.5</v>
      </c>
      <c r="GW170" s="158">
        <v>25472</v>
      </c>
      <c r="GX170" s="158">
        <v>12183</v>
      </c>
      <c r="GY170" s="158">
        <v>4915.25</v>
      </c>
      <c r="GZ170" s="158">
        <v>3723.25</v>
      </c>
      <c r="HA170" s="158">
        <v>1544.25</v>
      </c>
      <c r="HB170" s="349">
        <v>75747.75</v>
      </c>
      <c r="HC170" s="395">
        <v>0</v>
      </c>
      <c r="HD170" s="396">
        <v>0</v>
      </c>
      <c r="HE170" s="396">
        <v>0.5</v>
      </c>
      <c r="HF170" s="396">
        <v>0</v>
      </c>
      <c r="HG170" s="396">
        <v>0</v>
      </c>
      <c r="HH170" s="396">
        <v>0</v>
      </c>
      <c r="HI170" s="396">
        <v>0</v>
      </c>
      <c r="HJ170" s="396">
        <v>0</v>
      </c>
      <c r="HK170" s="396">
        <v>0</v>
      </c>
      <c r="HL170" s="397">
        <v>0.5</v>
      </c>
      <c r="HM170" s="219">
        <v>1</v>
      </c>
      <c r="HN170" s="219">
        <v>567.29999999999995</v>
      </c>
      <c r="HO170" s="219">
        <v>5493.6</v>
      </c>
      <c r="HP170" s="219">
        <v>17772</v>
      </c>
      <c r="HQ170" s="219">
        <v>25472</v>
      </c>
      <c r="HR170" s="219">
        <v>14890.3</v>
      </c>
      <c r="HS170" s="219">
        <v>7099.8</v>
      </c>
      <c r="HT170" s="219">
        <v>6205.4</v>
      </c>
      <c r="HU170" s="219">
        <v>3088.5</v>
      </c>
      <c r="HV170" s="219">
        <v>80589.899999999994</v>
      </c>
      <c r="HW170" s="457">
        <v>5.3</v>
      </c>
      <c r="HX170" s="219">
        <v>80595.199999999997</v>
      </c>
      <c r="HY170" s="395">
        <v>1.75</v>
      </c>
      <c r="HZ170" s="219">
        <v>851</v>
      </c>
      <c r="IA170" s="219">
        <v>7063.75</v>
      </c>
      <c r="IB170" s="219">
        <v>19993.5</v>
      </c>
      <c r="IC170" s="219">
        <v>25472</v>
      </c>
      <c r="ID170" s="219">
        <v>12183</v>
      </c>
      <c r="IE170" s="219">
        <v>4915.25</v>
      </c>
      <c r="IF170" s="219">
        <v>3723.25</v>
      </c>
      <c r="IG170" s="219">
        <v>1544.25</v>
      </c>
      <c r="IH170" s="219">
        <v>75747.75</v>
      </c>
      <c r="II170" s="395">
        <v>0</v>
      </c>
      <c r="IJ170" s="219">
        <v>0</v>
      </c>
      <c r="IK170" s="219">
        <v>0.5</v>
      </c>
      <c r="IL170" s="219">
        <v>0</v>
      </c>
      <c r="IM170" s="219">
        <v>0</v>
      </c>
      <c r="IN170" s="219">
        <v>0</v>
      </c>
      <c r="IO170" s="219">
        <v>0</v>
      </c>
      <c r="IP170" s="219">
        <v>0</v>
      </c>
      <c r="IQ170" s="219">
        <v>0</v>
      </c>
      <c r="IR170" s="219">
        <v>0.5</v>
      </c>
      <c r="IS170" s="395">
        <v>1</v>
      </c>
      <c r="IT170" s="219">
        <v>317.48</v>
      </c>
      <c r="IU170" s="219">
        <v>1938.71</v>
      </c>
      <c r="IV170" s="219">
        <v>3596.96</v>
      </c>
      <c r="IW170" s="219">
        <v>2972.44</v>
      </c>
      <c r="IX170" s="219">
        <v>685.33</v>
      </c>
      <c r="IY170" s="219">
        <v>138.46</v>
      </c>
      <c r="IZ170" s="219">
        <v>34.35</v>
      </c>
      <c r="JA170" s="219">
        <v>1.91</v>
      </c>
      <c r="JB170" s="219">
        <v>9686.64</v>
      </c>
      <c r="JC170" s="395">
        <v>0.4</v>
      </c>
      <c r="JD170" s="219">
        <v>355.7</v>
      </c>
      <c r="JE170" s="219">
        <v>3985.8</v>
      </c>
      <c r="JF170" s="219">
        <v>14574.7</v>
      </c>
      <c r="JG170" s="219">
        <v>22499.599999999999</v>
      </c>
      <c r="JH170" s="219">
        <v>14052.7</v>
      </c>
      <c r="JI170" s="219">
        <v>6899.8</v>
      </c>
      <c r="JJ170" s="219">
        <v>6148.2</v>
      </c>
      <c r="JK170" s="219">
        <v>3084.7</v>
      </c>
      <c r="JL170" s="219">
        <v>71601.600000000006</v>
      </c>
      <c r="JM170" s="457">
        <v>5.3</v>
      </c>
      <c r="JN170" s="397">
        <v>71606.899999999994</v>
      </c>
      <c r="JP170" s="460"/>
      <c r="JQ170" s="460"/>
      <c r="JR170" s="460"/>
      <c r="JS170" s="460"/>
      <c r="JT170" s="460"/>
      <c r="JU170" s="460"/>
      <c r="JV170" s="460"/>
      <c r="JW170" s="460"/>
      <c r="JX170" s="460"/>
      <c r="JY170" s="460"/>
      <c r="KA170" s="460"/>
      <c r="KB170" s="460"/>
    </row>
    <row r="171" spans="1:288" x14ac:dyDescent="0.2">
      <c r="A171" s="215" t="s">
        <v>603</v>
      </c>
      <c r="B171" s="216" t="s">
        <v>285</v>
      </c>
      <c r="C171" s="217" t="s">
        <v>294</v>
      </c>
      <c r="D171" s="218" t="s">
        <v>602</v>
      </c>
      <c r="E171" s="158">
        <v>5994</v>
      </c>
      <c r="F171" s="158">
        <v>8721</v>
      </c>
      <c r="G171" s="158">
        <v>6396</v>
      </c>
      <c r="H171" s="158">
        <v>5981</v>
      </c>
      <c r="I171" s="158">
        <v>4369</v>
      </c>
      <c r="J171" s="158">
        <v>2292</v>
      </c>
      <c r="K171" s="158">
        <v>944</v>
      </c>
      <c r="L171" s="158">
        <v>57</v>
      </c>
      <c r="M171" s="349">
        <v>34754</v>
      </c>
      <c r="N171" s="158">
        <v>156</v>
      </c>
      <c r="O171" s="158">
        <v>84</v>
      </c>
      <c r="P171" s="158">
        <v>62</v>
      </c>
      <c r="Q171" s="158">
        <v>52</v>
      </c>
      <c r="R171" s="158">
        <v>36</v>
      </c>
      <c r="S171" s="158">
        <v>21</v>
      </c>
      <c r="T171" s="158">
        <v>13</v>
      </c>
      <c r="U171" s="158">
        <v>0</v>
      </c>
      <c r="V171" s="349">
        <v>424</v>
      </c>
      <c r="W171" s="158">
        <v>0</v>
      </c>
      <c r="X171" s="158">
        <v>0</v>
      </c>
      <c r="Y171" s="158">
        <v>0</v>
      </c>
      <c r="Z171" s="158">
        <v>0</v>
      </c>
      <c r="AA171" s="158">
        <v>0</v>
      </c>
      <c r="AB171" s="158">
        <v>0</v>
      </c>
      <c r="AC171" s="158">
        <v>0</v>
      </c>
      <c r="AD171" s="158">
        <v>0</v>
      </c>
      <c r="AE171" s="349">
        <v>0</v>
      </c>
      <c r="AF171" s="158">
        <v>5838</v>
      </c>
      <c r="AG171" s="158">
        <v>8637</v>
      </c>
      <c r="AH171" s="158">
        <v>6334</v>
      </c>
      <c r="AI171" s="158">
        <v>5929</v>
      </c>
      <c r="AJ171" s="158">
        <v>4333</v>
      </c>
      <c r="AK171" s="158">
        <v>2271</v>
      </c>
      <c r="AL171" s="158">
        <v>931</v>
      </c>
      <c r="AM171" s="158">
        <v>57</v>
      </c>
      <c r="AN171" s="349">
        <v>34330</v>
      </c>
      <c r="AO171" s="158">
        <v>13</v>
      </c>
      <c r="AP171" s="158">
        <v>36</v>
      </c>
      <c r="AQ171" s="158">
        <v>32</v>
      </c>
      <c r="AR171" s="158">
        <v>35</v>
      </c>
      <c r="AS171" s="158">
        <v>29</v>
      </c>
      <c r="AT171" s="158">
        <v>31</v>
      </c>
      <c r="AU171" s="158">
        <v>18</v>
      </c>
      <c r="AV171" s="158">
        <v>4</v>
      </c>
      <c r="AW171" s="349">
        <v>198</v>
      </c>
      <c r="AX171" s="158">
        <v>13</v>
      </c>
      <c r="AY171" s="158">
        <v>36</v>
      </c>
      <c r="AZ171" s="158">
        <v>32</v>
      </c>
      <c r="BA171" s="158">
        <v>35</v>
      </c>
      <c r="BB171" s="158">
        <v>29</v>
      </c>
      <c r="BC171" s="158">
        <v>31</v>
      </c>
      <c r="BD171" s="158">
        <v>18</v>
      </c>
      <c r="BE171" s="158">
        <v>4</v>
      </c>
      <c r="BF171" s="158">
        <v>0</v>
      </c>
      <c r="BG171" s="349">
        <v>198</v>
      </c>
      <c r="BH171" s="158">
        <v>13</v>
      </c>
      <c r="BI171" s="158">
        <v>5861</v>
      </c>
      <c r="BJ171" s="158">
        <v>8633</v>
      </c>
      <c r="BK171" s="158">
        <v>6337</v>
      </c>
      <c r="BL171" s="158">
        <v>5923</v>
      </c>
      <c r="BM171" s="158">
        <v>4335</v>
      </c>
      <c r="BN171" s="158">
        <v>2258</v>
      </c>
      <c r="BO171" s="158">
        <v>917</v>
      </c>
      <c r="BP171" s="158">
        <v>53</v>
      </c>
      <c r="BQ171" s="349">
        <v>34330</v>
      </c>
      <c r="BR171" s="158">
        <v>8</v>
      </c>
      <c r="BS171" s="158">
        <v>3124</v>
      </c>
      <c r="BT171" s="158">
        <v>2931</v>
      </c>
      <c r="BU171" s="158">
        <v>1738</v>
      </c>
      <c r="BV171" s="158">
        <v>1338</v>
      </c>
      <c r="BW171" s="158">
        <v>768</v>
      </c>
      <c r="BX171" s="158">
        <v>304</v>
      </c>
      <c r="BY171" s="158">
        <v>100</v>
      </c>
      <c r="BZ171" s="158">
        <v>4</v>
      </c>
      <c r="CA171" s="349">
        <v>10315</v>
      </c>
      <c r="CB171" s="158">
        <v>0</v>
      </c>
      <c r="CC171" s="158">
        <v>37</v>
      </c>
      <c r="CD171" s="158">
        <v>62</v>
      </c>
      <c r="CE171" s="158">
        <v>51</v>
      </c>
      <c r="CF171" s="158">
        <v>46</v>
      </c>
      <c r="CG171" s="158">
        <v>27</v>
      </c>
      <c r="CH171" s="158">
        <v>9</v>
      </c>
      <c r="CI171" s="158">
        <v>3</v>
      </c>
      <c r="CJ171" s="158">
        <v>1</v>
      </c>
      <c r="CK171" s="349">
        <v>236</v>
      </c>
      <c r="CL171" s="158">
        <v>0</v>
      </c>
      <c r="CM171" s="158">
        <v>3</v>
      </c>
      <c r="CN171" s="158">
        <v>3</v>
      </c>
      <c r="CO171" s="158">
        <v>3</v>
      </c>
      <c r="CP171" s="158">
        <v>7</v>
      </c>
      <c r="CQ171" s="158">
        <v>9</v>
      </c>
      <c r="CR171" s="158">
        <v>15</v>
      </c>
      <c r="CS171" s="158">
        <v>5</v>
      </c>
      <c r="CT171" s="158">
        <v>2</v>
      </c>
      <c r="CU171" s="349">
        <v>47</v>
      </c>
      <c r="CV171" s="158">
        <v>39</v>
      </c>
      <c r="CW171" s="158">
        <v>62</v>
      </c>
      <c r="CX171" s="158">
        <v>55</v>
      </c>
      <c r="CY171" s="158">
        <v>29</v>
      </c>
      <c r="CZ171" s="158">
        <v>39</v>
      </c>
      <c r="DA171" s="158">
        <v>35</v>
      </c>
      <c r="DB171" s="158">
        <v>17</v>
      </c>
      <c r="DC171" s="158">
        <v>5</v>
      </c>
      <c r="DD171" s="349">
        <v>281</v>
      </c>
      <c r="DE171" s="158">
        <v>112</v>
      </c>
      <c r="DF171" s="158">
        <v>86</v>
      </c>
      <c r="DG171" s="158">
        <v>76</v>
      </c>
      <c r="DH171" s="158">
        <v>51</v>
      </c>
      <c r="DI171" s="158">
        <v>44</v>
      </c>
      <c r="DJ171" s="158">
        <v>15</v>
      </c>
      <c r="DK171" s="158">
        <v>12</v>
      </c>
      <c r="DL171" s="158">
        <v>0</v>
      </c>
      <c r="DM171" s="349">
        <v>396</v>
      </c>
      <c r="DN171" s="158">
        <v>99</v>
      </c>
      <c r="DO171" s="158">
        <v>78</v>
      </c>
      <c r="DP171" s="158">
        <v>58</v>
      </c>
      <c r="DQ171" s="158">
        <v>45</v>
      </c>
      <c r="DR171" s="158">
        <v>26</v>
      </c>
      <c r="DS171" s="158">
        <v>7</v>
      </c>
      <c r="DT171" s="158">
        <v>4</v>
      </c>
      <c r="DU171" s="158">
        <v>0</v>
      </c>
      <c r="DV171" s="349">
        <v>317</v>
      </c>
      <c r="DW171" s="158">
        <v>44</v>
      </c>
      <c r="DX171" s="158">
        <v>20</v>
      </c>
      <c r="DY171" s="158">
        <v>21</v>
      </c>
      <c r="DZ171" s="158">
        <v>9</v>
      </c>
      <c r="EA171" s="158">
        <v>9</v>
      </c>
      <c r="EB171" s="158">
        <v>5</v>
      </c>
      <c r="EC171" s="158">
        <v>3</v>
      </c>
      <c r="ED171" s="158">
        <v>0</v>
      </c>
      <c r="EE171" s="349">
        <v>111</v>
      </c>
      <c r="EF171" s="158">
        <v>255</v>
      </c>
      <c r="EG171" s="158">
        <v>184</v>
      </c>
      <c r="EH171" s="158">
        <v>155</v>
      </c>
      <c r="EI171" s="158">
        <v>105</v>
      </c>
      <c r="EJ171" s="158">
        <v>79</v>
      </c>
      <c r="EK171" s="158">
        <v>27</v>
      </c>
      <c r="EL171" s="158">
        <v>19</v>
      </c>
      <c r="EM171" s="158">
        <v>0</v>
      </c>
      <c r="EN171" s="349">
        <v>824</v>
      </c>
      <c r="EO171" s="158">
        <v>46</v>
      </c>
      <c r="EP171" s="158">
        <v>42</v>
      </c>
      <c r="EQ171" s="158">
        <v>25</v>
      </c>
      <c r="ER171" s="158">
        <v>18</v>
      </c>
      <c r="ES171" s="158">
        <v>14</v>
      </c>
      <c r="ET171" s="158">
        <v>6</v>
      </c>
      <c r="EU171" s="158">
        <v>5</v>
      </c>
      <c r="EV171" s="158">
        <v>0</v>
      </c>
      <c r="EW171" s="349">
        <v>156</v>
      </c>
      <c r="EX171" s="158">
        <v>0</v>
      </c>
      <c r="EY171" s="158">
        <v>0</v>
      </c>
      <c r="EZ171" s="158">
        <v>0</v>
      </c>
      <c r="FA171" s="158">
        <v>0</v>
      </c>
      <c r="FB171" s="158">
        <v>0</v>
      </c>
      <c r="FC171" s="158">
        <v>0</v>
      </c>
      <c r="FD171" s="158">
        <v>0</v>
      </c>
      <c r="FE171" s="158">
        <v>0</v>
      </c>
      <c r="FF171" s="349">
        <v>0</v>
      </c>
      <c r="FG171" s="158">
        <v>5</v>
      </c>
      <c r="FH171" s="158">
        <v>10</v>
      </c>
      <c r="FI171" s="158">
        <v>7</v>
      </c>
      <c r="FJ171" s="158">
        <v>2</v>
      </c>
      <c r="FK171" s="158">
        <v>3</v>
      </c>
      <c r="FL171" s="158">
        <v>0</v>
      </c>
      <c r="FM171" s="158">
        <v>0</v>
      </c>
      <c r="FN171" s="158">
        <v>0</v>
      </c>
      <c r="FO171" s="349">
        <v>27</v>
      </c>
      <c r="FP171" s="158">
        <v>41</v>
      </c>
      <c r="FQ171" s="158">
        <v>32</v>
      </c>
      <c r="FR171" s="158">
        <v>18</v>
      </c>
      <c r="FS171" s="158">
        <v>16</v>
      </c>
      <c r="FT171" s="158">
        <v>11</v>
      </c>
      <c r="FU171" s="158">
        <v>6</v>
      </c>
      <c r="FV171" s="158">
        <v>5</v>
      </c>
      <c r="FW171" s="158">
        <v>0</v>
      </c>
      <c r="FX171" s="349">
        <v>129</v>
      </c>
      <c r="FY171" s="158">
        <v>5</v>
      </c>
      <c r="FZ171" s="158">
        <v>2551</v>
      </c>
      <c r="GA171" s="158">
        <v>5538</v>
      </c>
      <c r="GB171" s="158">
        <v>4465</v>
      </c>
      <c r="GC171" s="158">
        <v>4477</v>
      </c>
      <c r="GD171" s="158">
        <v>3496</v>
      </c>
      <c r="GE171" s="158">
        <v>1918</v>
      </c>
      <c r="GF171" s="158">
        <v>802</v>
      </c>
      <c r="GG171" s="158">
        <v>46</v>
      </c>
      <c r="GH171" s="349">
        <v>23298</v>
      </c>
      <c r="GI171" s="158">
        <v>8</v>
      </c>
      <c r="GJ171" s="158">
        <v>3310</v>
      </c>
      <c r="GK171" s="158">
        <v>3095</v>
      </c>
      <c r="GL171" s="158">
        <v>1872</v>
      </c>
      <c r="GM171" s="158">
        <v>1446</v>
      </c>
      <c r="GN171" s="158">
        <v>839</v>
      </c>
      <c r="GO171" s="158">
        <v>340</v>
      </c>
      <c r="GP171" s="158">
        <v>115</v>
      </c>
      <c r="GQ171" s="158">
        <v>7</v>
      </c>
      <c r="GR171" s="349">
        <v>11032</v>
      </c>
      <c r="GS171" s="158">
        <v>11</v>
      </c>
      <c r="GT171" s="158">
        <v>5062.25</v>
      </c>
      <c r="GU171" s="158">
        <v>7868.25</v>
      </c>
      <c r="GV171" s="158">
        <v>5879.75</v>
      </c>
      <c r="GW171" s="158">
        <v>5563.75</v>
      </c>
      <c r="GX171" s="158">
        <v>4127.25</v>
      </c>
      <c r="GY171" s="158">
        <v>2172.5</v>
      </c>
      <c r="GZ171" s="158">
        <v>889.25</v>
      </c>
      <c r="HA171" s="158">
        <v>50.75</v>
      </c>
      <c r="HB171" s="349">
        <v>31624.75</v>
      </c>
      <c r="HC171" s="395">
        <v>0</v>
      </c>
      <c r="HD171" s="396">
        <v>5</v>
      </c>
      <c r="HE171" s="396">
        <v>0</v>
      </c>
      <c r="HF171" s="396">
        <v>0</v>
      </c>
      <c r="HG171" s="396">
        <v>0</v>
      </c>
      <c r="HH171" s="396">
        <v>0</v>
      </c>
      <c r="HI171" s="396">
        <v>0</v>
      </c>
      <c r="HJ171" s="396">
        <v>0</v>
      </c>
      <c r="HK171" s="396">
        <v>0</v>
      </c>
      <c r="HL171" s="397">
        <v>5</v>
      </c>
      <c r="HM171" s="219">
        <v>6.1</v>
      </c>
      <c r="HN171" s="219">
        <v>3371.5</v>
      </c>
      <c r="HO171" s="219">
        <v>6119.8</v>
      </c>
      <c r="HP171" s="219">
        <v>5226.3999999999996</v>
      </c>
      <c r="HQ171" s="219">
        <v>5563.8</v>
      </c>
      <c r="HR171" s="219">
        <v>5044.3999999999996</v>
      </c>
      <c r="HS171" s="219">
        <v>3138.1</v>
      </c>
      <c r="HT171" s="219">
        <v>1482.1</v>
      </c>
      <c r="HU171" s="219">
        <v>101.5</v>
      </c>
      <c r="HV171" s="219">
        <v>30053.7</v>
      </c>
      <c r="HW171" s="457">
        <v>0</v>
      </c>
      <c r="HX171" s="219">
        <v>30053.7</v>
      </c>
      <c r="HY171" s="395">
        <v>11</v>
      </c>
      <c r="HZ171" s="219">
        <v>5062.25</v>
      </c>
      <c r="IA171" s="219">
        <v>7868.25</v>
      </c>
      <c r="IB171" s="219">
        <v>5879.75</v>
      </c>
      <c r="IC171" s="219">
        <v>5563.75</v>
      </c>
      <c r="ID171" s="219">
        <v>4127.25</v>
      </c>
      <c r="IE171" s="219">
        <v>2172.5</v>
      </c>
      <c r="IF171" s="219">
        <v>889.25</v>
      </c>
      <c r="IG171" s="219">
        <v>50.75</v>
      </c>
      <c r="IH171" s="219">
        <v>31624.75</v>
      </c>
      <c r="II171" s="395">
        <v>0</v>
      </c>
      <c r="IJ171" s="219">
        <v>5</v>
      </c>
      <c r="IK171" s="219">
        <v>0</v>
      </c>
      <c r="IL171" s="219">
        <v>0</v>
      </c>
      <c r="IM171" s="219">
        <v>0</v>
      </c>
      <c r="IN171" s="219">
        <v>0</v>
      </c>
      <c r="IO171" s="219">
        <v>0</v>
      </c>
      <c r="IP171" s="219">
        <v>0</v>
      </c>
      <c r="IQ171" s="219">
        <v>0</v>
      </c>
      <c r="IR171" s="219">
        <v>5</v>
      </c>
      <c r="IS171" s="395">
        <v>5</v>
      </c>
      <c r="IT171" s="219">
        <v>978</v>
      </c>
      <c r="IU171" s="219">
        <v>850</v>
      </c>
      <c r="IV171" s="219">
        <v>460</v>
      </c>
      <c r="IW171" s="219">
        <v>265</v>
      </c>
      <c r="IX171" s="219">
        <v>120</v>
      </c>
      <c r="IY171" s="219">
        <v>47</v>
      </c>
      <c r="IZ171" s="219">
        <v>14</v>
      </c>
      <c r="JA171" s="219">
        <v>1</v>
      </c>
      <c r="JB171" s="219">
        <v>2740</v>
      </c>
      <c r="JC171" s="395">
        <v>3.3</v>
      </c>
      <c r="JD171" s="219">
        <v>2719.5</v>
      </c>
      <c r="JE171" s="219">
        <v>5458.6</v>
      </c>
      <c r="JF171" s="219">
        <v>4817.6000000000004</v>
      </c>
      <c r="JG171" s="219">
        <v>5298.8</v>
      </c>
      <c r="JH171" s="219">
        <v>4897.8</v>
      </c>
      <c r="JI171" s="219">
        <v>3070.2</v>
      </c>
      <c r="JJ171" s="219">
        <v>1458.8</v>
      </c>
      <c r="JK171" s="219">
        <v>99.5</v>
      </c>
      <c r="JL171" s="219">
        <v>27824.1</v>
      </c>
      <c r="JM171" s="457">
        <v>0</v>
      </c>
      <c r="JN171" s="397">
        <v>27824.1</v>
      </c>
      <c r="JP171" s="460"/>
      <c r="JQ171" s="460"/>
      <c r="JR171" s="460"/>
      <c r="JS171" s="460"/>
      <c r="JT171" s="460"/>
      <c r="JU171" s="460"/>
      <c r="JV171" s="460"/>
      <c r="JW171" s="460"/>
      <c r="JX171" s="460"/>
      <c r="JY171" s="460"/>
      <c r="KA171" s="460"/>
      <c r="KB171" s="460"/>
    </row>
    <row r="172" spans="1:288" x14ac:dyDescent="0.2">
      <c r="A172" s="215" t="s">
        <v>605</v>
      </c>
      <c r="B172" s="216" t="s">
        <v>285</v>
      </c>
      <c r="C172" s="217" t="s">
        <v>56</v>
      </c>
      <c r="D172" s="436" t="s">
        <v>604</v>
      </c>
      <c r="E172" s="158">
        <v>5280</v>
      </c>
      <c r="F172" s="158">
        <v>11645</v>
      </c>
      <c r="G172" s="158">
        <v>9395</v>
      </c>
      <c r="H172" s="158">
        <v>6874</v>
      </c>
      <c r="I172" s="158">
        <v>5160</v>
      </c>
      <c r="J172" s="158">
        <v>2765</v>
      </c>
      <c r="K172" s="158">
        <v>1572</v>
      </c>
      <c r="L172" s="158">
        <v>109</v>
      </c>
      <c r="M172" s="349">
        <v>42800</v>
      </c>
      <c r="N172" s="158">
        <v>339</v>
      </c>
      <c r="O172" s="158">
        <v>203</v>
      </c>
      <c r="P172" s="158">
        <v>118</v>
      </c>
      <c r="Q172" s="158">
        <v>76</v>
      </c>
      <c r="R172" s="158">
        <v>43</v>
      </c>
      <c r="S172" s="158">
        <v>26</v>
      </c>
      <c r="T172" s="158">
        <v>12</v>
      </c>
      <c r="U172" s="158">
        <v>4</v>
      </c>
      <c r="V172" s="349">
        <v>821</v>
      </c>
      <c r="W172" s="158">
        <v>0</v>
      </c>
      <c r="X172" s="158">
        <v>0</v>
      </c>
      <c r="Y172" s="158">
        <v>0</v>
      </c>
      <c r="Z172" s="158">
        <v>0</v>
      </c>
      <c r="AA172" s="158">
        <v>0</v>
      </c>
      <c r="AB172" s="158">
        <v>0</v>
      </c>
      <c r="AC172" s="158">
        <v>0</v>
      </c>
      <c r="AD172" s="158">
        <v>0</v>
      </c>
      <c r="AE172" s="349">
        <v>0</v>
      </c>
      <c r="AF172" s="158">
        <v>4941</v>
      </c>
      <c r="AG172" s="158">
        <v>11442</v>
      </c>
      <c r="AH172" s="158">
        <v>9277</v>
      </c>
      <c r="AI172" s="158">
        <v>6798</v>
      </c>
      <c r="AJ172" s="158">
        <v>5117</v>
      </c>
      <c r="AK172" s="158">
        <v>2739</v>
      </c>
      <c r="AL172" s="158">
        <v>1560</v>
      </c>
      <c r="AM172" s="158">
        <v>105</v>
      </c>
      <c r="AN172" s="349">
        <v>41979</v>
      </c>
      <c r="AO172" s="158">
        <v>17</v>
      </c>
      <c r="AP172" s="158">
        <v>63</v>
      </c>
      <c r="AQ172" s="158">
        <v>69</v>
      </c>
      <c r="AR172" s="158">
        <v>69</v>
      </c>
      <c r="AS172" s="158">
        <v>48</v>
      </c>
      <c r="AT172" s="158">
        <v>27</v>
      </c>
      <c r="AU172" s="158">
        <v>16</v>
      </c>
      <c r="AV172" s="158">
        <v>7</v>
      </c>
      <c r="AW172" s="349">
        <v>316</v>
      </c>
      <c r="AX172" s="158">
        <v>17</v>
      </c>
      <c r="AY172" s="158">
        <v>63</v>
      </c>
      <c r="AZ172" s="158">
        <v>69</v>
      </c>
      <c r="BA172" s="158">
        <v>69</v>
      </c>
      <c r="BB172" s="158">
        <v>48</v>
      </c>
      <c r="BC172" s="158">
        <v>27</v>
      </c>
      <c r="BD172" s="158">
        <v>16</v>
      </c>
      <c r="BE172" s="158">
        <v>7</v>
      </c>
      <c r="BF172" s="158">
        <v>0</v>
      </c>
      <c r="BG172" s="349">
        <v>316</v>
      </c>
      <c r="BH172" s="158">
        <v>17</v>
      </c>
      <c r="BI172" s="158">
        <v>4987</v>
      </c>
      <c r="BJ172" s="158">
        <v>11448</v>
      </c>
      <c r="BK172" s="158">
        <v>9277</v>
      </c>
      <c r="BL172" s="158">
        <v>6777</v>
      </c>
      <c r="BM172" s="158">
        <v>5096</v>
      </c>
      <c r="BN172" s="158">
        <v>2728</v>
      </c>
      <c r="BO172" s="158">
        <v>1551</v>
      </c>
      <c r="BP172" s="158">
        <v>98</v>
      </c>
      <c r="BQ172" s="349">
        <v>41979</v>
      </c>
      <c r="BR172" s="158">
        <v>8</v>
      </c>
      <c r="BS172" s="158">
        <v>2764</v>
      </c>
      <c r="BT172" s="158">
        <v>4103</v>
      </c>
      <c r="BU172" s="158">
        <v>2468</v>
      </c>
      <c r="BV172" s="158">
        <v>1282</v>
      </c>
      <c r="BW172" s="158">
        <v>781</v>
      </c>
      <c r="BX172" s="158">
        <v>383</v>
      </c>
      <c r="BY172" s="158">
        <v>200</v>
      </c>
      <c r="BZ172" s="158">
        <v>10</v>
      </c>
      <c r="CA172" s="349">
        <v>11999</v>
      </c>
      <c r="CB172" s="158">
        <v>0</v>
      </c>
      <c r="CC172" s="158">
        <v>23</v>
      </c>
      <c r="CD172" s="158">
        <v>68</v>
      </c>
      <c r="CE172" s="158">
        <v>64</v>
      </c>
      <c r="CF172" s="158">
        <v>29</v>
      </c>
      <c r="CG172" s="158">
        <v>26</v>
      </c>
      <c r="CH172" s="158">
        <v>7</v>
      </c>
      <c r="CI172" s="158">
        <v>5</v>
      </c>
      <c r="CJ172" s="158">
        <v>0</v>
      </c>
      <c r="CK172" s="349">
        <v>222</v>
      </c>
      <c r="CL172" s="158">
        <v>0</v>
      </c>
      <c r="CM172" s="158">
        <v>1</v>
      </c>
      <c r="CN172" s="158">
        <v>3</v>
      </c>
      <c r="CO172" s="158">
        <v>7</v>
      </c>
      <c r="CP172" s="158">
        <v>3</v>
      </c>
      <c r="CQ172" s="158">
        <v>5</v>
      </c>
      <c r="CR172" s="158">
        <v>6</v>
      </c>
      <c r="CS172" s="158">
        <v>10</v>
      </c>
      <c r="CT172" s="158">
        <v>3</v>
      </c>
      <c r="CU172" s="349">
        <v>38</v>
      </c>
      <c r="CV172" s="158">
        <v>71</v>
      </c>
      <c r="CW172" s="158">
        <v>110</v>
      </c>
      <c r="CX172" s="158">
        <v>108</v>
      </c>
      <c r="CY172" s="158">
        <v>65</v>
      </c>
      <c r="CZ172" s="158">
        <v>62</v>
      </c>
      <c r="DA172" s="158">
        <v>30</v>
      </c>
      <c r="DB172" s="158">
        <v>43</v>
      </c>
      <c r="DC172" s="158">
        <v>9</v>
      </c>
      <c r="DD172" s="349">
        <v>498</v>
      </c>
      <c r="DE172" s="158">
        <v>73</v>
      </c>
      <c r="DF172" s="158">
        <v>107</v>
      </c>
      <c r="DG172" s="158">
        <v>76</v>
      </c>
      <c r="DH172" s="158">
        <v>51</v>
      </c>
      <c r="DI172" s="158">
        <v>26</v>
      </c>
      <c r="DJ172" s="158">
        <v>26</v>
      </c>
      <c r="DK172" s="158">
        <v>11</v>
      </c>
      <c r="DL172" s="158">
        <v>3</v>
      </c>
      <c r="DM172" s="349">
        <v>373</v>
      </c>
      <c r="DN172" s="158">
        <v>47</v>
      </c>
      <c r="DO172" s="158">
        <v>80</v>
      </c>
      <c r="DP172" s="158">
        <v>34</v>
      </c>
      <c r="DQ172" s="158">
        <v>24</v>
      </c>
      <c r="DR172" s="158">
        <v>8</v>
      </c>
      <c r="DS172" s="158">
        <v>9</v>
      </c>
      <c r="DT172" s="158">
        <v>5</v>
      </c>
      <c r="DU172" s="158">
        <v>0</v>
      </c>
      <c r="DV172" s="349">
        <v>207</v>
      </c>
      <c r="DW172" s="158">
        <v>35</v>
      </c>
      <c r="DX172" s="158">
        <v>20</v>
      </c>
      <c r="DY172" s="158">
        <v>17</v>
      </c>
      <c r="DZ172" s="158">
        <v>5</v>
      </c>
      <c r="EA172" s="158">
        <v>2</v>
      </c>
      <c r="EB172" s="158">
        <v>4</v>
      </c>
      <c r="EC172" s="158">
        <v>3</v>
      </c>
      <c r="ED172" s="158">
        <v>0</v>
      </c>
      <c r="EE172" s="349">
        <v>86</v>
      </c>
      <c r="EF172" s="158">
        <v>155</v>
      </c>
      <c r="EG172" s="158">
        <v>207</v>
      </c>
      <c r="EH172" s="158">
        <v>127</v>
      </c>
      <c r="EI172" s="158">
        <v>80</v>
      </c>
      <c r="EJ172" s="158">
        <v>36</v>
      </c>
      <c r="EK172" s="158">
        <v>39</v>
      </c>
      <c r="EL172" s="158">
        <v>19</v>
      </c>
      <c r="EM172" s="158">
        <v>3</v>
      </c>
      <c r="EN172" s="349">
        <v>666</v>
      </c>
      <c r="EO172" s="158">
        <v>78</v>
      </c>
      <c r="EP172" s="158">
        <v>95</v>
      </c>
      <c r="EQ172" s="158">
        <v>76</v>
      </c>
      <c r="ER172" s="158">
        <v>50</v>
      </c>
      <c r="ES172" s="158">
        <v>20</v>
      </c>
      <c r="ET172" s="158">
        <v>23</v>
      </c>
      <c r="EU172" s="158">
        <v>12</v>
      </c>
      <c r="EV172" s="158">
        <v>1</v>
      </c>
      <c r="EW172" s="349">
        <v>355</v>
      </c>
      <c r="EX172" s="158">
        <v>0</v>
      </c>
      <c r="EY172" s="158">
        <v>0</v>
      </c>
      <c r="EZ172" s="158">
        <v>0</v>
      </c>
      <c r="FA172" s="158">
        <v>0</v>
      </c>
      <c r="FB172" s="158">
        <v>0</v>
      </c>
      <c r="FC172" s="158">
        <v>0</v>
      </c>
      <c r="FD172" s="158">
        <v>0</v>
      </c>
      <c r="FE172" s="158">
        <v>0</v>
      </c>
      <c r="FF172" s="349">
        <v>0</v>
      </c>
      <c r="FG172" s="158">
        <v>3</v>
      </c>
      <c r="FH172" s="158">
        <v>7</v>
      </c>
      <c r="FI172" s="158">
        <v>5</v>
      </c>
      <c r="FJ172" s="158">
        <v>5</v>
      </c>
      <c r="FK172" s="158">
        <v>0</v>
      </c>
      <c r="FL172" s="158">
        <v>3</v>
      </c>
      <c r="FM172" s="158">
        <v>2</v>
      </c>
      <c r="FN172" s="158">
        <v>0</v>
      </c>
      <c r="FO172" s="349">
        <v>25</v>
      </c>
      <c r="FP172" s="158">
        <v>75</v>
      </c>
      <c r="FQ172" s="158">
        <v>88</v>
      </c>
      <c r="FR172" s="158">
        <v>71</v>
      </c>
      <c r="FS172" s="158">
        <v>45</v>
      </c>
      <c r="FT172" s="158">
        <v>20</v>
      </c>
      <c r="FU172" s="158">
        <v>20</v>
      </c>
      <c r="FV172" s="158">
        <v>10</v>
      </c>
      <c r="FW172" s="158">
        <v>1</v>
      </c>
      <c r="FX172" s="349">
        <v>330</v>
      </c>
      <c r="FY172" s="158">
        <v>9</v>
      </c>
      <c r="FZ172" s="158">
        <v>2110</v>
      </c>
      <c r="GA172" s="158">
        <v>7174</v>
      </c>
      <c r="GB172" s="158">
        <v>6687</v>
      </c>
      <c r="GC172" s="158">
        <v>5433</v>
      </c>
      <c r="GD172" s="158">
        <v>4273</v>
      </c>
      <c r="GE172" s="158">
        <v>2318</v>
      </c>
      <c r="GF172" s="158">
        <v>1327</v>
      </c>
      <c r="GG172" s="158">
        <v>85</v>
      </c>
      <c r="GH172" s="349">
        <v>29416</v>
      </c>
      <c r="GI172" s="158">
        <v>8</v>
      </c>
      <c r="GJ172" s="158">
        <v>2877</v>
      </c>
      <c r="GK172" s="158">
        <v>4274</v>
      </c>
      <c r="GL172" s="158">
        <v>2590</v>
      </c>
      <c r="GM172" s="158">
        <v>1344</v>
      </c>
      <c r="GN172" s="158">
        <v>823</v>
      </c>
      <c r="GO172" s="158">
        <v>410</v>
      </c>
      <c r="GP172" s="158">
        <v>224</v>
      </c>
      <c r="GQ172" s="158">
        <v>13</v>
      </c>
      <c r="GR172" s="349">
        <v>12563</v>
      </c>
      <c r="GS172" s="158">
        <v>15</v>
      </c>
      <c r="GT172" s="158">
        <v>4292</v>
      </c>
      <c r="GU172" s="158">
        <v>10393.75</v>
      </c>
      <c r="GV172" s="158">
        <v>8640.5</v>
      </c>
      <c r="GW172" s="158">
        <v>6443.75</v>
      </c>
      <c r="GX172" s="158">
        <v>4890.25</v>
      </c>
      <c r="GY172" s="158">
        <v>2626.75</v>
      </c>
      <c r="GZ172" s="158">
        <v>1494.5</v>
      </c>
      <c r="HA172" s="158">
        <v>94</v>
      </c>
      <c r="HB172" s="349">
        <v>38890.5</v>
      </c>
      <c r="HC172" s="395">
        <v>0</v>
      </c>
      <c r="HD172" s="396">
        <v>15.5</v>
      </c>
      <c r="HE172" s="396">
        <v>0</v>
      </c>
      <c r="HF172" s="396">
        <v>1</v>
      </c>
      <c r="HG172" s="396">
        <v>0</v>
      </c>
      <c r="HH172" s="396">
        <v>0</v>
      </c>
      <c r="HI172" s="396">
        <v>0</v>
      </c>
      <c r="HJ172" s="396">
        <v>0</v>
      </c>
      <c r="HK172" s="396">
        <v>0</v>
      </c>
      <c r="HL172" s="397">
        <v>16.5</v>
      </c>
      <c r="HM172" s="219">
        <v>8.3000000000000007</v>
      </c>
      <c r="HN172" s="219">
        <v>2851</v>
      </c>
      <c r="HO172" s="219">
        <v>8084</v>
      </c>
      <c r="HP172" s="219">
        <v>7679.6</v>
      </c>
      <c r="HQ172" s="219">
        <v>6443.8</v>
      </c>
      <c r="HR172" s="219">
        <v>5977</v>
      </c>
      <c r="HS172" s="219">
        <v>3794.2</v>
      </c>
      <c r="HT172" s="219">
        <v>2490.8000000000002</v>
      </c>
      <c r="HU172" s="219">
        <v>188</v>
      </c>
      <c r="HV172" s="219">
        <v>37516.699999999997</v>
      </c>
      <c r="HW172" s="457">
        <v>207.7</v>
      </c>
      <c r="HX172" s="219">
        <v>37724.400000000001</v>
      </c>
      <c r="HY172" s="395">
        <v>15</v>
      </c>
      <c r="HZ172" s="219">
        <v>4292</v>
      </c>
      <c r="IA172" s="219">
        <v>10393.75</v>
      </c>
      <c r="IB172" s="219">
        <v>8640.5</v>
      </c>
      <c r="IC172" s="219">
        <v>6443.75</v>
      </c>
      <c r="ID172" s="219">
        <v>4890.25</v>
      </c>
      <c r="IE172" s="219">
        <v>2626.75</v>
      </c>
      <c r="IF172" s="219">
        <v>1494.5</v>
      </c>
      <c r="IG172" s="219">
        <v>94</v>
      </c>
      <c r="IH172" s="219">
        <v>38890.5</v>
      </c>
      <c r="II172" s="395">
        <v>0</v>
      </c>
      <c r="IJ172" s="219">
        <v>15.5</v>
      </c>
      <c r="IK172" s="219">
        <v>0</v>
      </c>
      <c r="IL172" s="219">
        <v>1</v>
      </c>
      <c r="IM172" s="219">
        <v>0</v>
      </c>
      <c r="IN172" s="219">
        <v>0</v>
      </c>
      <c r="IO172" s="219">
        <v>0</v>
      </c>
      <c r="IP172" s="219">
        <v>0</v>
      </c>
      <c r="IQ172" s="219">
        <v>0</v>
      </c>
      <c r="IR172" s="219">
        <v>16.5</v>
      </c>
      <c r="IS172" s="395">
        <v>6.6</v>
      </c>
      <c r="IT172" s="219">
        <v>1149.3</v>
      </c>
      <c r="IU172" s="219">
        <v>1554.73</v>
      </c>
      <c r="IV172" s="219">
        <v>578.94000000000005</v>
      </c>
      <c r="IW172" s="219">
        <v>204.46</v>
      </c>
      <c r="IX172" s="219">
        <v>90.08</v>
      </c>
      <c r="IY172" s="219">
        <v>21.58</v>
      </c>
      <c r="IZ172" s="219">
        <v>10.26</v>
      </c>
      <c r="JA172" s="219">
        <v>0</v>
      </c>
      <c r="JB172" s="219">
        <v>3615.95</v>
      </c>
      <c r="JC172" s="395">
        <v>4.7</v>
      </c>
      <c r="JD172" s="219">
        <v>2084.8000000000002</v>
      </c>
      <c r="JE172" s="219">
        <v>6874.8</v>
      </c>
      <c r="JF172" s="219">
        <v>7164.9</v>
      </c>
      <c r="JG172" s="219">
        <v>6239.3</v>
      </c>
      <c r="JH172" s="219">
        <v>5866.9</v>
      </c>
      <c r="JI172" s="219">
        <v>3763</v>
      </c>
      <c r="JJ172" s="219">
        <v>2473.6999999999998</v>
      </c>
      <c r="JK172" s="219">
        <v>188</v>
      </c>
      <c r="JL172" s="219">
        <v>34660.1</v>
      </c>
      <c r="JM172" s="457">
        <v>207.7</v>
      </c>
      <c r="JN172" s="397">
        <v>34867.800000000003</v>
      </c>
      <c r="JP172" s="460"/>
      <c r="JQ172" s="460"/>
      <c r="JR172" s="460"/>
      <c r="JS172" s="460"/>
      <c r="JT172" s="460"/>
      <c r="JU172" s="460"/>
      <c r="JV172" s="460"/>
      <c r="JW172" s="460"/>
      <c r="JX172" s="460"/>
      <c r="JY172" s="460"/>
      <c r="KA172" s="460"/>
      <c r="KB172" s="460"/>
    </row>
    <row r="173" spans="1:288" x14ac:dyDescent="0.2">
      <c r="A173" s="215" t="s">
        <v>607</v>
      </c>
      <c r="B173" s="216" t="s">
        <v>285</v>
      </c>
      <c r="C173" s="217" t="s">
        <v>286</v>
      </c>
      <c r="D173" s="218" t="s">
        <v>606</v>
      </c>
      <c r="E173" s="158">
        <v>1999</v>
      </c>
      <c r="F173" s="158">
        <v>6153</v>
      </c>
      <c r="G173" s="158">
        <v>12887</v>
      </c>
      <c r="H173" s="158">
        <v>16255</v>
      </c>
      <c r="I173" s="158">
        <v>10603</v>
      </c>
      <c r="J173" s="158">
        <v>7855</v>
      </c>
      <c r="K173" s="158">
        <v>4148</v>
      </c>
      <c r="L173" s="158">
        <v>363</v>
      </c>
      <c r="M173" s="349">
        <v>60263</v>
      </c>
      <c r="N173" s="158">
        <v>103</v>
      </c>
      <c r="O173" s="158">
        <v>130</v>
      </c>
      <c r="P173" s="158">
        <v>125</v>
      </c>
      <c r="Q173" s="158">
        <v>126</v>
      </c>
      <c r="R173" s="158">
        <v>58</v>
      </c>
      <c r="S173" s="158">
        <v>41</v>
      </c>
      <c r="T173" s="158">
        <v>15</v>
      </c>
      <c r="U173" s="158">
        <v>0</v>
      </c>
      <c r="V173" s="349">
        <v>598</v>
      </c>
      <c r="W173" s="158">
        <v>1</v>
      </c>
      <c r="X173" s="158">
        <v>0</v>
      </c>
      <c r="Y173" s="158">
        <v>0</v>
      </c>
      <c r="Z173" s="158">
        <v>0</v>
      </c>
      <c r="AA173" s="158">
        <v>0</v>
      </c>
      <c r="AB173" s="158">
        <v>0</v>
      </c>
      <c r="AC173" s="158">
        <v>0</v>
      </c>
      <c r="AD173" s="158">
        <v>0</v>
      </c>
      <c r="AE173" s="349">
        <v>1</v>
      </c>
      <c r="AF173" s="158">
        <v>1895</v>
      </c>
      <c r="AG173" s="158">
        <v>6023</v>
      </c>
      <c r="AH173" s="158">
        <v>12762</v>
      </c>
      <c r="AI173" s="158">
        <v>16129</v>
      </c>
      <c r="AJ173" s="158">
        <v>10545</v>
      </c>
      <c r="AK173" s="158">
        <v>7814</v>
      </c>
      <c r="AL173" s="158">
        <v>4133</v>
      </c>
      <c r="AM173" s="158">
        <v>363</v>
      </c>
      <c r="AN173" s="349">
        <v>59664</v>
      </c>
      <c r="AO173" s="158">
        <v>2</v>
      </c>
      <c r="AP173" s="158">
        <v>10</v>
      </c>
      <c r="AQ173" s="158">
        <v>46</v>
      </c>
      <c r="AR173" s="158">
        <v>74</v>
      </c>
      <c r="AS173" s="158">
        <v>59</v>
      </c>
      <c r="AT173" s="158">
        <v>41</v>
      </c>
      <c r="AU173" s="158">
        <v>31</v>
      </c>
      <c r="AV173" s="158">
        <v>19</v>
      </c>
      <c r="AW173" s="349">
        <v>282</v>
      </c>
      <c r="AX173" s="158">
        <v>2</v>
      </c>
      <c r="AY173" s="158">
        <v>10</v>
      </c>
      <c r="AZ173" s="158">
        <v>46</v>
      </c>
      <c r="BA173" s="158">
        <v>74</v>
      </c>
      <c r="BB173" s="158">
        <v>59</v>
      </c>
      <c r="BC173" s="158">
        <v>41</v>
      </c>
      <c r="BD173" s="158">
        <v>31</v>
      </c>
      <c r="BE173" s="158">
        <v>19</v>
      </c>
      <c r="BF173" s="158">
        <v>0</v>
      </c>
      <c r="BG173" s="349">
        <v>282</v>
      </c>
      <c r="BH173" s="158">
        <v>2</v>
      </c>
      <c r="BI173" s="158">
        <v>1903</v>
      </c>
      <c r="BJ173" s="158">
        <v>6059</v>
      </c>
      <c r="BK173" s="158">
        <v>12790</v>
      </c>
      <c r="BL173" s="158">
        <v>16114</v>
      </c>
      <c r="BM173" s="158">
        <v>10527</v>
      </c>
      <c r="BN173" s="158">
        <v>7804</v>
      </c>
      <c r="BO173" s="158">
        <v>4121</v>
      </c>
      <c r="BP173" s="158">
        <v>344</v>
      </c>
      <c r="BQ173" s="349">
        <v>59664</v>
      </c>
      <c r="BR173" s="158">
        <v>1</v>
      </c>
      <c r="BS173" s="158">
        <v>1075</v>
      </c>
      <c r="BT173" s="158">
        <v>3629</v>
      </c>
      <c r="BU173" s="158">
        <v>4712</v>
      </c>
      <c r="BV173" s="158">
        <v>4333</v>
      </c>
      <c r="BW173" s="158">
        <v>2230</v>
      </c>
      <c r="BX173" s="158">
        <v>1110</v>
      </c>
      <c r="BY173" s="158">
        <v>512</v>
      </c>
      <c r="BZ173" s="158">
        <v>33</v>
      </c>
      <c r="CA173" s="349">
        <v>17635</v>
      </c>
      <c r="CB173" s="158">
        <v>0</v>
      </c>
      <c r="CC173" s="158">
        <v>6</v>
      </c>
      <c r="CD173" s="158">
        <v>43</v>
      </c>
      <c r="CE173" s="158">
        <v>97</v>
      </c>
      <c r="CF173" s="158">
        <v>139</v>
      </c>
      <c r="CG173" s="158">
        <v>78</v>
      </c>
      <c r="CH173" s="158">
        <v>55</v>
      </c>
      <c r="CI173" s="158">
        <v>28</v>
      </c>
      <c r="CJ173" s="158">
        <v>2</v>
      </c>
      <c r="CK173" s="349">
        <v>448</v>
      </c>
      <c r="CL173" s="158">
        <v>0</v>
      </c>
      <c r="CM173" s="158">
        <v>0</v>
      </c>
      <c r="CN173" s="158">
        <v>0</v>
      </c>
      <c r="CO173" s="158">
        <v>9</v>
      </c>
      <c r="CP173" s="158">
        <v>5</v>
      </c>
      <c r="CQ173" s="158">
        <v>4</v>
      </c>
      <c r="CR173" s="158">
        <v>17</v>
      </c>
      <c r="CS173" s="158">
        <v>22</v>
      </c>
      <c r="CT173" s="158">
        <v>5</v>
      </c>
      <c r="CU173" s="349">
        <v>62</v>
      </c>
      <c r="CV173" s="158">
        <v>35</v>
      </c>
      <c r="CW173" s="158">
        <v>34</v>
      </c>
      <c r="CX173" s="158">
        <v>52</v>
      </c>
      <c r="CY173" s="158">
        <v>44</v>
      </c>
      <c r="CZ173" s="158">
        <v>46</v>
      </c>
      <c r="DA173" s="158">
        <v>21</v>
      </c>
      <c r="DB173" s="158">
        <v>21</v>
      </c>
      <c r="DC173" s="158">
        <v>11</v>
      </c>
      <c r="DD173" s="349">
        <v>264</v>
      </c>
      <c r="DE173" s="158">
        <v>52</v>
      </c>
      <c r="DF173" s="158">
        <v>139</v>
      </c>
      <c r="DG173" s="158">
        <v>117</v>
      </c>
      <c r="DH173" s="158">
        <v>159</v>
      </c>
      <c r="DI173" s="158">
        <v>66</v>
      </c>
      <c r="DJ173" s="158">
        <v>63</v>
      </c>
      <c r="DK173" s="158">
        <v>46</v>
      </c>
      <c r="DL173" s="158">
        <v>6</v>
      </c>
      <c r="DM173" s="349">
        <v>648</v>
      </c>
      <c r="DN173" s="158">
        <v>0</v>
      </c>
      <c r="DO173" s="158">
        <v>0</v>
      </c>
      <c r="DP173" s="158">
        <v>0</v>
      </c>
      <c r="DQ173" s="158">
        <v>0</v>
      </c>
      <c r="DR173" s="158">
        <v>0</v>
      </c>
      <c r="DS173" s="158">
        <v>0</v>
      </c>
      <c r="DT173" s="158">
        <v>0</v>
      </c>
      <c r="DU173" s="158">
        <v>0</v>
      </c>
      <c r="DV173" s="349">
        <v>0</v>
      </c>
      <c r="DW173" s="158">
        <v>37</v>
      </c>
      <c r="DX173" s="158">
        <v>38</v>
      </c>
      <c r="DY173" s="158">
        <v>22</v>
      </c>
      <c r="DZ173" s="158">
        <v>14</v>
      </c>
      <c r="EA173" s="158">
        <v>5</v>
      </c>
      <c r="EB173" s="158">
        <v>5</v>
      </c>
      <c r="EC173" s="158">
        <v>2</v>
      </c>
      <c r="ED173" s="158">
        <v>1</v>
      </c>
      <c r="EE173" s="349">
        <v>124</v>
      </c>
      <c r="EF173" s="158">
        <v>89</v>
      </c>
      <c r="EG173" s="158">
        <v>177</v>
      </c>
      <c r="EH173" s="158">
        <v>139</v>
      </c>
      <c r="EI173" s="158">
        <v>173</v>
      </c>
      <c r="EJ173" s="158">
        <v>71</v>
      </c>
      <c r="EK173" s="158">
        <v>68</v>
      </c>
      <c r="EL173" s="158">
        <v>48</v>
      </c>
      <c r="EM173" s="158">
        <v>7</v>
      </c>
      <c r="EN173" s="349">
        <v>772</v>
      </c>
      <c r="EO173" s="158">
        <v>72</v>
      </c>
      <c r="EP173" s="158">
        <v>119</v>
      </c>
      <c r="EQ173" s="158">
        <v>67</v>
      </c>
      <c r="ER173" s="158">
        <v>68</v>
      </c>
      <c r="ES173" s="158">
        <v>31</v>
      </c>
      <c r="ET173" s="158">
        <v>32</v>
      </c>
      <c r="EU173" s="158">
        <v>27</v>
      </c>
      <c r="EV173" s="158">
        <v>7</v>
      </c>
      <c r="EW173" s="349">
        <v>423</v>
      </c>
      <c r="EX173" s="158">
        <v>0</v>
      </c>
      <c r="EY173" s="158">
        <v>0</v>
      </c>
      <c r="EZ173" s="158">
        <v>0</v>
      </c>
      <c r="FA173" s="158">
        <v>0</v>
      </c>
      <c r="FB173" s="158">
        <v>0</v>
      </c>
      <c r="FC173" s="158">
        <v>0</v>
      </c>
      <c r="FD173" s="158">
        <v>0</v>
      </c>
      <c r="FE173" s="158">
        <v>0</v>
      </c>
      <c r="FF173" s="349">
        <v>0</v>
      </c>
      <c r="FG173" s="158">
        <v>0</v>
      </c>
      <c r="FH173" s="158">
        <v>0</v>
      </c>
      <c r="FI173" s="158">
        <v>1</v>
      </c>
      <c r="FJ173" s="158">
        <v>0</v>
      </c>
      <c r="FK173" s="158">
        <v>0</v>
      </c>
      <c r="FL173" s="158">
        <v>1</v>
      </c>
      <c r="FM173" s="158">
        <v>0</v>
      </c>
      <c r="FN173" s="158">
        <v>0</v>
      </c>
      <c r="FO173" s="349">
        <v>2</v>
      </c>
      <c r="FP173" s="158">
        <v>72</v>
      </c>
      <c r="FQ173" s="158">
        <v>119</v>
      </c>
      <c r="FR173" s="158">
        <v>66</v>
      </c>
      <c r="FS173" s="158">
        <v>68</v>
      </c>
      <c r="FT173" s="158">
        <v>31</v>
      </c>
      <c r="FU173" s="158">
        <v>31</v>
      </c>
      <c r="FV173" s="158">
        <v>27</v>
      </c>
      <c r="FW173" s="158">
        <v>7</v>
      </c>
      <c r="FX173" s="349">
        <v>421</v>
      </c>
      <c r="FY173" s="158">
        <v>1</v>
      </c>
      <c r="FZ173" s="158">
        <v>784</v>
      </c>
      <c r="GA173" s="158">
        <v>2347</v>
      </c>
      <c r="GB173" s="158">
        <v>7947</v>
      </c>
      <c r="GC173" s="158">
        <v>11622</v>
      </c>
      <c r="GD173" s="158">
        <v>8210</v>
      </c>
      <c r="GE173" s="158">
        <v>6617</v>
      </c>
      <c r="GF173" s="158">
        <v>3556</v>
      </c>
      <c r="GG173" s="158">
        <v>303</v>
      </c>
      <c r="GH173" s="349">
        <v>41387</v>
      </c>
      <c r="GI173" s="158">
        <v>1</v>
      </c>
      <c r="GJ173" s="158">
        <v>1119</v>
      </c>
      <c r="GK173" s="158">
        <v>3712</v>
      </c>
      <c r="GL173" s="158">
        <v>4843</v>
      </c>
      <c r="GM173" s="158">
        <v>4492</v>
      </c>
      <c r="GN173" s="158">
        <v>2317</v>
      </c>
      <c r="GO173" s="158">
        <v>1187</v>
      </c>
      <c r="GP173" s="158">
        <v>565</v>
      </c>
      <c r="GQ173" s="158">
        <v>41</v>
      </c>
      <c r="GR173" s="349">
        <v>18277</v>
      </c>
      <c r="GS173" s="158">
        <v>1.75</v>
      </c>
      <c r="GT173" s="158">
        <v>1650.75</v>
      </c>
      <c r="GU173" s="158">
        <v>5159</v>
      </c>
      <c r="GV173" s="158">
        <v>11592.75</v>
      </c>
      <c r="GW173" s="158">
        <v>15000</v>
      </c>
      <c r="GX173" s="158">
        <v>9950.5</v>
      </c>
      <c r="GY173" s="158">
        <v>7506.75</v>
      </c>
      <c r="GZ173" s="158">
        <v>3975.5</v>
      </c>
      <c r="HA173" s="158">
        <v>333.25</v>
      </c>
      <c r="HB173" s="349">
        <v>55170.25</v>
      </c>
      <c r="HC173" s="395">
        <v>0</v>
      </c>
      <c r="HD173" s="396">
        <v>0.75</v>
      </c>
      <c r="HE173" s="396">
        <v>0</v>
      </c>
      <c r="HF173" s="396">
        <v>0</v>
      </c>
      <c r="HG173" s="396">
        <v>0</v>
      </c>
      <c r="HH173" s="396">
        <v>0</v>
      </c>
      <c r="HI173" s="396">
        <v>0</v>
      </c>
      <c r="HJ173" s="396">
        <v>0</v>
      </c>
      <c r="HK173" s="396">
        <v>0</v>
      </c>
      <c r="HL173" s="397">
        <v>0.75</v>
      </c>
      <c r="HM173" s="219">
        <v>1</v>
      </c>
      <c r="HN173" s="219">
        <v>1100</v>
      </c>
      <c r="HO173" s="219">
        <v>4012.6</v>
      </c>
      <c r="HP173" s="219">
        <v>10304.700000000001</v>
      </c>
      <c r="HQ173" s="219">
        <v>15000</v>
      </c>
      <c r="HR173" s="219">
        <v>12161.7</v>
      </c>
      <c r="HS173" s="219">
        <v>10843.1</v>
      </c>
      <c r="HT173" s="219">
        <v>6625.8</v>
      </c>
      <c r="HU173" s="219">
        <v>666.5</v>
      </c>
      <c r="HV173" s="219">
        <v>60715.4</v>
      </c>
      <c r="HW173" s="457">
        <v>0</v>
      </c>
      <c r="HX173" s="219">
        <v>60715.4</v>
      </c>
      <c r="HY173" s="395">
        <v>1.75</v>
      </c>
      <c r="HZ173" s="219">
        <v>1650.75</v>
      </c>
      <c r="IA173" s="219">
        <v>5159</v>
      </c>
      <c r="IB173" s="219">
        <v>11592.75</v>
      </c>
      <c r="IC173" s="219">
        <v>15000</v>
      </c>
      <c r="ID173" s="219">
        <v>9950.5</v>
      </c>
      <c r="IE173" s="219">
        <v>7506.75</v>
      </c>
      <c r="IF173" s="219">
        <v>3975.5</v>
      </c>
      <c r="IG173" s="219">
        <v>333.25</v>
      </c>
      <c r="IH173" s="219">
        <v>55170.25</v>
      </c>
      <c r="II173" s="395">
        <v>0</v>
      </c>
      <c r="IJ173" s="219">
        <v>0.75</v>
      </c>
      <c r="IK173" s="219">
        <v>0</v>
      </c>
      <c r="IL173" s="219">
        <v>0</v>
      </c>
      <c r="IM173" s="219">
        <v>0</v>
      </c>
      <c r="IN173" s="219">
        <v>0</v>
      </c>
      <c r="IO173" s="219">
        <v>0</v>
      </c>
      <c r="IP173" s="219">
        <v>0</v>
      </c>
      <c r="IQ173" s="219">
        <v>0</v>
      </c>
      <c r="IR173" s="219">
        <v>0.75</v>
      </c>
      <c r="IS173" s="395">
        <v>0</v>
      </c>
      <c r="IT173" s="219">
        <v>335.68</v>
      </c>
      <c r="IU173" s="219">
        <v>1204.97</v>
      </c>
      <c r="IV173" s="219">
        <v>1364.42</v>
      </c>
      <c r="IW173" s="219">
        <v>799.03</v>
      </c>
      <c r="IX173" s="219">
        <v>186.55</v>
      </c>
      <c r="IY173" s="219">
        <v>54.9</v>
      </c>
      <c r="IZ173" s="219">
        <v>21.2</v>
      </c>
      <c r="JA173" s="219">
        <v>0.45</v>
      </c>
      <c r="JB173" s="219">
        <v>3967.2</v>
      </c>
      <c r="JC173" s="395">
        <v>1</v>
      </c>
      <c r="JD173" s="219">
        <v>876.2</v>
      </c>
      <c r="JE173" s="219">
        <v>3075.4</v>
      </c>
      <c r="JF173" s="219">
        <v>9091.7999999999993</v>
      </c>
      <c r="JG173" s="219">
        <v>14201</v>
      </c>
      <c r="JH173" s="219">
        <v>11933.7</v>
      </c>
      <c r="JI173" s="219">
        <v>10763.8</v>
      </c>
      <c r="JJ173" s="219">
        <v>6590.5</v>
      </c>
      <c r="JK173" s="219">
        <v>665.6</v>
      </c>
      <c r="JL173" s="219">
        <v>57199</v>
      </c>
      <c r="JM173" s="457">
        <v>0</v>
      </c>
      <c r="JN173" s="397">
        <v>57199</v>
      </c>
      <c r="JP173" s="460"/>
      <c r="JQ173" s="460"/>
      <c r="JR173" s="460"/>
      <c r="JS173" s="460"/>
      <c r="JT173" s="460"/>
      <c r="JU173" s="460"/>
      <c r="JV173" s="460"/>
      <c r="JW173" s="460"/>
      <c r="JX173" s="460"/>
      <c r="JY173" s="460"/>
      <c r="KA173" s="460"/>
      <c r="KB173" s="460"/>
    </row>
    <row r="174" spans="1:288" x14ac:dyDescent="0.2">
      <c r="A174" s="215" t="s">
        <v>608</v>
      </c>
      <c r="B174" s="216" t="s">
        <v>293</v>
      </c>
      <c r="C174" s="217" t="s">
        <v>302</v>
      </c>
      <c r="D174" s="218" t="s">
        <v>319</v>
      </c>
      <c r="E174" s="158">
        <v>32808</v>
      </c>
      <c r="F174" s="158">
        <v>10092</v>
      </c>
      <c r="G174" s="158">
        <v>10521</v>
      </c>
      <c r="H174" s="158">
        <v>4744</v>
      </c>
      <c r="I174" s="158">
        <v>1887</v>
      </c>
      <c r="J174" s="158">
        <v>653</v>
      </c>
      <c r="K174" s="158">
        <v>458</v>
      </c>
      <c r="L174" s="158">
        <v>53</v>
      </c>
      <c r="M174" s="349">
        <v>61216</v>
      </c>
      <c r="N174" s="158">
        <v>1862</v>
      </c>
      <c r="O174" s="158">
        <v>330</v>
      </c>
      <c r="P174" s="158">
        <v>228</v>
      </c>
      <c r="Q174" s="158">
        <v>69</v>
      </c>
      <c r="R174" s="158">
        <v>32</v>
      </c>
      <c r="S174" s="158">
        <v>14</v>
      </c>
      <c r="T174" s="158">
        <v>6</v>
      </c>
      <c r="U174" s="158">
        <v>6</v>
      </c>
      <c r="V174" s="349">
        <v>2547</v>
      </c>
      <c r="W174" s="158">
        <v>0</v>
      </c>
      <c r="X174" s="158">
        <v>0</v>
      </c>
      <c r="Y174" s="158">
        <v>0</v>
      </c>
      <c r="Z174" s="158">
        <v>0</v>
      </c>
      <c r="AA174" s="158">
        <v>0</v>
      </c>
      <c r="AB174" s="158">
        <v>0</v>
      </c>
      <c r="AC174" s="158">
        <v>0</v>
      </c>
      <c r="AD174" s="158">
        <v>0</v>
      </c>
      <c r="AE174" s="349">
        <v>0</v>
      </c>
      <c r="AF174" s="158">
        <v>30946</v>
      </c>
      <c r="AG174" s="158">
        <v>9762</v>
      </c>
      <c r="AH174" s="158">
        <v>10293</v>
      </c>
      <c r="AI174" s="158">
        <v>4675</v>
      </c>
      <c r="AJ174" s="158">
        <v>1855</v>
      </c>
      <c r="AK174" s="158">
        <v>639</v>
      </c>
      <c r="AL174" s="158">
        <v>452</v>
      </c>
      <c r="AM174" s="158">
        <v>47</v>
      </c>
      <c r="AN174" s="349">
        <v>58669</v>
      </c>
      <c r="AO174" s="158">
        <v>79</v>
      </c>
      <c r="AP174" s="158">
        <v>51</v>
      </c>
      <c r="AQ174" s="158">
        <v>66</v>
      </c>
      <c r="AR174" s="158">
        <v>35</v>
      </c>
      <c r="AS174" s="158">
        <v>33</v>
      </c>
      <c r="AT174" s="158">
        <v>7</v>
      </c>
      <c r="AU174" s="158">
        <v>23</v>
      </c>
      <c r="AV174" s="158">
        <v>13</v>
      </c>
      <c r="AW174" s="349">
        <v>307</v>
      </c>
      <c r="AX174" s="158">
        <v>79</v>
      </c>
      <c r="AY174" s="158">
        <v>51</v>
      </c>
      <c r="AZ174" s="158">
        <v>66</v>
      </c>
      <c r="BA174" s="158">
        <v>35</v>
      </c>
      <c r="BB174" s="158">
        <v>33</v>
      </c>
      <c r="BC174" s="158">
        <v>7</v>
      </c>
      <c r="BD174" s="158">
        <v>23</v>
      </c>
      <c r="BE174" s="158">
        <v>13</v>
      </c>
      <c r="BF174" s="158">
        <v>0</v>
      </c>
      <c r="BG174" s="349">
        <v>307</v>
      </c>
      <c r="BH174" s="158">
        <v>79</v>
      </c>
      <c r="BI174" s="158">
        <v>30918</v>
      </c>
      <c r="BJ174" s="158">
        <v>9777</v>
      </c>
      <c r="BK174" s="158">
        <v>10262</v>
      </c>
      <c r="BL174" s="158">
        <v>4673</v>
      </c>
      <c r="BM174" s="158">
        <v>1829</v>
      </c>
      <c r="BN174" s="158">
        <v>655</v>
      </c>
      <c r="BO174" s="158">
        <v>442</v>
      </c>
      <c r="BP174" s="158">
        <v>34</v>
      </c>
      <c r="BQ174" s="349">
        <v>58669</v>
      </c>
      <c r="BR174" s="158">
        <v>19</v>
      </c>
      <c r="BS174" s="158">
        <v>14661</v>
      </c>
      <c r="BT174" s="158">
        <v>3368</v>
      </c>
      <c r="BU174" s="158">
        <v>2911</v>
      </c>
      <c r="BV174" s="158">
        <v>927</v>
      </c>
      <c r="BW174" s="158">
        <v>306</v>
      </c>
      <c r="BX174" s="158">
        <v>104</v>
      </c>
      <c r="BY174" s="158">
        <v>54</v>
      </c>
      <c r="BZ174" s="158">
        <v>2</v>
      </c>
      <c r="CA174" s="349">
        <v>22352</v>
      </c>
      <c r="CB174" s="158">
        <v>2</v>
      </c>
      <c r="CC174" s="158">
        <v>324</v>
      </c>
      <c r="CD174" s="158">
        <v>128</v>
      </c>
      <c r="CE174" s="158">
        <v>117</v>
      </c>
      <c r="CF174" s="158">
        <v>46</v>
      </c>
      <c r="CG174" s="158">
        <v>16</v>
      </c>
      <c r="CH174" s="158">
        <v>6</v>
      </c>
      <c r="CI174" s="158">
        <v>3</v>
      </c>
      <c r="CJ174" s="158">
        <v>0</v>
      </c>
      <c r="CK174" s="349">
        <v>642</v>
      </c>
      <c r="CL174" s="158">
        <v>0</v>
      </c>
      <c r="CM174" s="158">
        <v>8</v>
      </c>
      <c r="CN174" s="158">
        <v>10</v>
      </c>
      <c r="CO174" s="158">
        <v>9</v>
      </c>
      <c r="CP174" s="158">
        <v>4</v>
      </c>
      <c r="CQ174" s="158">
        <v>5</v>
      </c>
      <c r="CR174" s="158">
        <v>10</v>
      </c>
      <c r="CS174" s="158">
        <v>23</v>
      </c>
      <c r="CT174" s="158">
        <v>7</v>
      </c>
      <c r="CU174" s="349">
        <v>76</v>
      </c>
      <c r="CV174" s="158">
        <v>6</v>
      </c>
      <c r="CW174" s="158">
        <v>4</v>
      </c>
      <c r="CX174" s="158">
        <v>9</v>
      </c>
      <c r="CY174" s="158">
        <v>1</v>
      </c>
      <c r="CZ174" s="158">
        <v>2</v>
      </c>
      <c r="DA174" s="158">
        <v>1</v>
      </c>
      <c r="DB174" s="158">
        <v>1</v>
      </c>
      <c r="DC174" s="158">
        <v>0</v>
      </c>
      <c r="DD174" s="349">
        <v>24</v>
      </c>
      <c r="DE174" s="158">
        <v>601</v>
      </c>
      <c r="DF174" s="158">
        <v>151</v>
      </c>
      <c r="DG174" s="158">
        <v>130</v>
      </c>
      <c r="DH174" s="158">
        <v>60</v>
      </c>
      <c r="DI174" s="158">
        <v>30</v>
      </c>
      <c r="DJ174" s="158">
        <v>6</v>
      </c>
      <c r="DK174" s="158">
        <v>1</v>
      </c>
      <c r="DL174" s="158">
        <v>1</v>
      </c>
      <c r="DM174" s="349">
        <v>980</v>
      </c>
      <c r="DN174" s="158">
        <v>76</v>
      </c>
      <c r="DO174" s="158">
        <v>12</v>
      </c>
      <c r="DP174" s="158">
        <v>16</v>
      </c>
      <c r="DQ174" s="158">
        <v>3</v>
      </c>
      <c r="DR174" s="158">
        <v>3</v>
      </c>
      <c r="DS174" s="158">
        <v>0</v>
      </c>
      <c r="DT174" s="158">
        <v>0</v>
      </c>
      <c r="DU174" s="158">
        <v>0</v>
      </c>
      <c r="DV174" s="349">
        <v>110</v>
      </c>
      <c r="DW174" s="158">
        <v>95</v>
      </c>
      <c r="DX174" s="158">
        <v>19</v>
      </c>
      <c r="DY174" s="158">
        <v>12</v>
      </c>
      <c r="DZ174" s="158">
        <v>11</v>
      </c>
      <c r="EA174" s="158">
        <v>1</v>
      </c>
      <c r="EB174" s="158">
        <v>0</v>
      </c>
      <c r="EC174" s="158">
        <v>1</v>
      </c>
      <c r="ED174" s="158">
        <v>0</v>
      </c>
      <c r="EE174" s="349">
        <v>139</v>
      </c>
      <c r="EF174" s="158">
        <v>772</v>
      </c>
      <c r="EG174" s="158">
        <v>182</v>
      </c>
      <c r="EH174" s="158">
        <v>158</v>
      </c>
      <c r="EI174" s="158">
        <v>74</v>
      </c>
      <c r="EJ174" s="158">
        <v>34</v>
      </c>
      <c r="EK174" s="158">
        <v>6</v>
      </c>
      <c r="EL174" s="158">
        <v>2</v>
      </c>
      <c r="EM174" s="158">
        <v>1</v>
      </c>
      <c r="EN174" s="349">
        <v>1229</v>
      </c>
      <c r="EO174" s="158">
        <v>381</v>
      </c>
      <c r="EP174" s="158">
        <v>78</v>
      </c>
      <c r="EQ174" s="158">
        <v>68</v>
      </c>
      <c r="ER174" s="158">
        <v>33</v>
      </c>
      <c r="ES174" s="158">
        <v>16</v>
      </c>
      <c r="ET174" s="158">
        <v>3</v>
      </c>
      <c r="EU174" s="158">
        <v>1</v>
      </c>
      <c r="EV174" s="158">
        <v>0</v>
      </c>
      <c r="EW174" s="349">
        <v>580</v>
      </c>
      <c r="EX174" s="158">
        <v>0</v>
      </c>
      <c r="EY174" s="158">
        <v>0</v>
      </c>
      <c r="EZ174" s="158">
        <v>0</v>
      </c>
      <c r="FA174" s="158">
        <v>0</v>
      </c>
      <c r="FB174" s="158">
        <v>0</v>
      </c>
      <c r="FC174" s="158">
        <v>0</v>
      </c>
      <c r="FD174" s="158">
        <v>0</v>
      </c>
      <c r="FE174" s="158">
        <v>0</v>
      </c>
      <c r="FF174" s="349">
        <v>0</v>
      </c>
      <c r="FG174" s="158">
        <v>3</v>
      </c>
      <c r="FH174" s="158">
        <v>0</v>
      </c>
      <c r="FI174" s="158">
        <v>0</v>
      </c>
      <c r="FJ174" s="158">
        <v>0</v>
      </c>
      <c r="FK174" s="158">
        <v>0</v>
      </c>
      <c r="FL174" s="158">
        <v>0</v>
      </c>
      <c r="FM174" s="158">
        <v>0</v>
      </c>
      <c r="FN174" s="158">
        <v>0</v>
      </c>
      <c r="FO174" s="349">
        <v>3</v>
      </c>
      <c r="FP174" s="158">
        <v>378</v>
      </c>
      <c r="FQ174" s="158">
        <v>78</v>
      </c>
      <c r="FR174" s="158">
        <v>68</v>
      </c>
      <c r="FS174" s="158">
        <v>33</v>
      </c>
      <c r="FT174" s="158">
        <v>16</v>
      </c>
      <c r="FU174" s="158">
        <v>3</v>
      </c>
      <c r="FV174" s="158">
        <v>1</v>
      </c>
      <c r="FW174" s="158">
        <v>0</v>
      </c>
      <c r="FX174" s="349">
        <v>577</v>
      </c>
      <c r="FY174" s="158">
        <v>58</v>
      </c>
      <c r="FZ174" s="158">
        <v>15754</v>
      </c>
      <c r="GA174" s="158">
        <v>6240</v>
      </c>
      <c r="GB174" s="158">
        <v>7197</v>
      </c>
      <c r="GC174" s="158">
        <v>3682</v>
      </c>
      <c r="GD174" s="158">
        <v>1498</v>
      </c>
      <c r="GE174" s="158">
        <v>535</v>
      </c>
      <c r="GF174" s="158">
        <v>361</v>
      </c>
      <c r="GG174" s="158">
        <v>25</v>
      </c>
      <c r="GH174" s="349">
        <v>35350</v>
      </c>
      <c r="GI174" s="158">
        <v>21</v>
      </c>
      <c r="GJ174" s="158">
        <v>15164</v>
      </c>
      <c r="GK174" s="158">
        <v>3537</v>
      </c>
      <c r="GL174" s="158">
        <v>3065</v>
      </c>
      <c r="GM174" s="158">
        <v>991</v>
      </c>
      <c r="GN174" s="158">
        <v>331</v>
      </c>
      <c r="GO174" s="158">
        <v>120</v>
      </c>
      <c r="GP174" s="158">
        <v>81</v>
      </c>
      <c r="GQ174" s="158">
        <v>9</v>
      </c>
      <c r="GR174" s="349">
        <v>23319</v>
      </c>
      <c r="GS174" s="158">
        <v>73.75</v>
      </c>
      <c r="GT174" s="158">
        <v>27177.25</v>
      </c>
      <c r="GU174" s="158">
        <v>8901.5</v>
      </c>
      <c r="GV174" s="158">
        <v>9498.5</v>
      </c>
      <c r="GW174" s="158">
        <v>4431.75</v>
      </c>
      <c r="GX174" s="158">
        <v>1745</v>
      </c>
      <c r="GY174" s="158">
        <v>622.5</v>
      </c>
      <c r="GZ174" s="158">
        <v>416.75</v>
      </c>
      <c r="HA174" s="158">
        <v>30</v>
      </c>
      <c r="HB174" s="349">
        <v>52897</v>
      </c>
      <c r="HC174" s="395">
        <v>0</v>
      </c>
      <c r="HD174" s="396">
        <v>1</v>
      </c>
      <c r="HE174" s="396">
        <v>0</v>
      </c>
      <c r="HF174" s="396">
        <v>0</v>
      </c>
      <c r="HG174" s="396">
        <v>0</v>
      </c>
      <c r="HH174" s="396">
        <v>0</v>
      </c>
      <c r="HI174" s="396">
        <v>0</v>
      </c>
      <c r="HJ174" s="396">
        <v>0</v>
      </c>
      <c r="HK174" s="396">
        <v>0</v>
      </c>
      <c r="HL174" s="397">
        <v>1</v>
      </c>
      <c r="HM174" s="219">
        <v>41</v>
      </c>
      <c r="HN174" s="219">
        <v>18117.5</v>
      </c>
      <c r="HO174" s="219">
        <v>6923.4</v>
      </c>
      <c r="HP174" s="219">
        <v>8443.1</v>
      </c>
      <c r="HQ174" s="219">
        <v>4431.8</v>
      </c>
      <c r="HR174" s="219">
        <v>2132.8000000000002</v>
      </c>
      <c r="HS174" s="219">
        <v>899.2</v>
      </c>
      <c r="HT174" s="219">
        <v>694.6</v>
      </c>
      <c r="HU174" s="219">
        <v>60</v>
      </c>
      <c r="HV174" s="219">
        <v>41743.4</v>
      </c>
      <c r="HW174" s="457">
        <v>0</v>
      </c>
      <c r="HX174" s="219">
        <v>41743.4</v>
      </c>
      <c r="HY174" s="395">
        <v>73.75</v>
      </c>
      <c r="HZ174" s="219">
        <v>27177.25</v>
      </c>
      <c r="IA174" s="219">
        <v>8901.5</v>
      </c>
      <c r="IB174" s="219">
        <v>9498.5</v>
      </c>
      <c r="IC174" s="219">
        <v>4431.75</v>
      </c>
      <c r="ID174" s="219">
        <v>1745</v>
      </c>
      <c r="IE174" s="219">
        <v>622.5</v>
      </c>
      <c r="IF174" s="219">
        <v>416.75</v>
      </c>
      <c r="IG174" s="219">
        <v>30</v>
      </c>
      <c r="IH174" s="219">
        <v>52897</v>
      </c>
      <c r="II174" s="395">
        <v>0</v>
      </c>
      <c r="IJ174" s="219">
        <v>1</v>
      </c>
      <c r="IK174" s="219">
        <v>0</v>
      </c>
      <c r="IL174" s="219">
        <v>0</v>
      </c>
      <c r="IM174" s="219">
        <v>0</v>
      </c>
      <c r="IN174" s="219">
        <v>0</v>
      </c>
      <c r="IO174" s="219">
        <v>0</v>
      </c>
      <c r="IP174" s="219">
        <v>0</v>
      </c>
      <c r="IQ174" s="219">
        <v>0</v>
      </c>
      <c r="IR174" s="219">
        <v>1</v>
      </c>
      <c r="IS174" s="395">
        <v>19.16</v>
      </c>
      <c r="IT174" s="219">
        <v>11179.25</v>
      </c>
      <c r="IU174" s="219">
        <v>1529.04</v>
      </c>
      <c r="IV174" s="219">
        <v>921.29</v>
      </c>
      <c r="IW174" s="219">
        <v>170.23</v>
      </c>
      <c r="IX174" s="219">
        <v>64.86</v>
      </c>
      <c r="IY174" s="219">
        <v>16.27</v>
      </c>
      <c r="IZ174" s="219">
        <v>6.66</v>
      </c>
      <c r="JA174" s="219">
        <v>0</v>
      </c>
      <c r="JB174" s="219">
        <v>13906.76</v>
      </c>
      <c r="JC174" s="395">
        <v>30.3</v>
      </c>
      <c r="JD174" s="219">
        <v>10664.7</v>
      </c>
      <c r="JE174" s="219">
        <v>5734.1</v>
      </c>
      <c r="JF174" s="219">
        <v>7624.2</v>
      </c>
      <c r="JG174" s="219">
        <v>4261.5</v>
      </c>
      <c r="JH174" s="219">
        <v>2053.5</v>
      </c>
      <c r="JI174" s="219">
        <v>875.7</v>
      </c>
      <c r="JJ174" s="219">
        <v>683.5</v>
      </c>
      <c r="JK174" s="219">
        <v>60</v>
      </c>
      <c r="JL174" s="219">
        <v>31987.5</v>
      </c>
      <c r="JM174" s="457">
        <v>0</v>
      </c>
      <c r="JN174" s="397">
        <v>31987.5</v>
      </c>
      <c r="JP174" s="460"/>
      <c r="JQ174" s="460"/>
      <c r="JR174" s="460"/>
      <c r="JS174" s="460"/>
      <c r="JT174" s="460"/>
      <c r="JU174" s="460"/>
      <c r="JV174" s="460"/>
      <c r="JW174" s="460"/>
      <c r="JX174" s="460"/>
      <c r="JY174" s="460"/>
      <c r="KA174" s="460"/>
      <c r="KB174" s="460"/>
    </row>
    <row r="175" spans="1:288" x14ac:dyDescent="0.2">
      <c r="A175" s="215" t="s">
        <v>609</v>
      </c>
      <c r="B175" s="216" t="s">
        <v>293</v>
      </c>
      <c r="C175" s="217" t="s">
        <v>286</v>
      </c>
      <c r="D175" s="218" t="s">
        <v>320</v>
      </c>
      <c r="E175" s="158">
        <v>16309</v>
      </c>
      <c r="F175" s="158">
        <v>30472</v>
      </c>
      <c r="G175" s="158">
        <v>27736</v>
      </c>
      <c r="H175" s="158">
        <v>13200</v>
      </c>
      <c r="I175" s="158">
        <v>10645</v>
      </c>
      <c r="J175" s="158">
        <v>5362</v>
      </c>
      <c r="K175" s="158">
        <v>2732</v>
      </c>
      <c r="L175" s="158">
        <v>143</v>
      </c>
      <c r="M175" s="349">
        <v>106599</v>
      </c>
      <c r="N175" s="158">
        <v>321</v>
      </c>
      <c r="O175" s="158">
        <v>327</v>
      </c>
      <c r="P175" s="158">
        <v>185</v>
      </c>
      <c r="Q175" s="158">
        <v>86</v>
      </c>
      <c r="R175" s="158">
        <v>40</v>
      </c>
      <c r="S175" s="158">
        <v>15</v>
      </c>
      <c r="T175" s="158">
        <v>15</v>
      </c>
      <c r="U175" s="158">
        <v>5</v>
      </c>
      <c r="V175" s="349">
        <v>994</v>
      </c>
      <c r="W175" s="158">
        <v>0</v>
      </c>
      <c r="X175" s="158">
        <v>0</v>
      </c>
      <c r="Y175" s="158">
        <v>0</v>
      </c>
      <c r="Z175" s="158">
        <v>0</v>
      </c>
      <c r="AA175" s="158">
        <v>0</v>
      </c>
      <c r="AB175" s="158">
        <v>0</v>
      </c>
      <c r="AC175" s="158">
        <v>0</v>
      </c>
      <c r="AD175" s="158">
        <v>0</v>
      </c>
      <c r="AE175" s="349">
        <v>0</v>
      </c>
      <c r="AF175" s="158">
        <v>15988</v>
      </c>
      <c r="AG175" s="158">
        <v>30145</v>
      </c>
      <c r="AH175" s="158">
        <v>27551</v>
      </c>
      <c r="AI175" s="158">
        <v>13114</v>
      </c>
      <c r="AJ175" s="158">
        <v>10605</v>
      </c>
      <c r="AK175" s="158">
        <v>5347</v>
      </c>
      <c r="AL175" s="158">
        <v>2717</v>
      </c>
      <c r="AM175" s="158">
        <v>138</v>
      </c>
      <c r="AN175" s="349">
        <v>105605</v>
      </c>
      <c r="AO175" s="158">
        <v>16</v>
      </c>
      <c r="AP175" s="158">
        <v>87</v>
      </c>
      <c r="AQ175" s="158">
        <v>130</v>
      </c>
      <c r="AR175" s="158">
        <v>92</v>
      </c>
      <c r="AS175" s="158">
        <v>68</v>
      </c>
      <c r="AT175" s="158">
        <v>53</v>
      </c>
      <c r="AU175" s="158">
        <v>33</v>
      </c>
      <c r="AV175" s="158">
        <v>16</v>
      </c>
      <c r="AW175" s="349">
        <v>495</v>
      </c>
      <c r="AX175" s="158">
        <v>16</v>
      </c>
      <c r="AY175" s="158">
        <v>87</v>
      </c>
      <c r="AZ175" s="158">
        <v>130</v>
      </c>
      <c r="BA175" s="158">
        <v>92</v>
      </c>
      <c r="BB175" s="158">
        <v>68</v>
      </c>
      <c r="BC175" s="158">
        <v>53</v>
      </c>
      <c r="BD175" s="158">
        <v>33</v>
      </c>
      <c r="BE175" s="158">
        <v>16</v>
      </c>
      <c r="BF175" s="158">
        <v>0</v>
      </c>
      <c r="BG175" s="349">
        <v>495</v>
      </c>
      <c r="BH175" s="158">
        <v>16</v>
      </c>
      <c r="BI175" s="158">
        <v>16059</v>
      </c>
      <c r="BJ175" s="158">
        <v>30188</v>
      </c>
      <c r="BK175" s="158">
        <v>27513</v>
      </c>
      <c r="BL175" s="158">
        <v>13090</v>
      </c>
      <c r="BM175" s="158">
        <v>10590</v>
      </c>
      <c r="BN175" s="158">
        <v>5327</v>
      </c>
      <c r="BO175" s="158">
        <v>2700</v>
      </c>
      <c r="BP175" s="158">
        <v>122</v>
      </c>
      <c r="BQ175" s="349">
        <v>105605</v>
      </c>
      <c r="BR175" s="158">
        <v>9</v>
      </c>
      <c r="BS175" s="158">
        <v>9556</v>
      </c>
      <c r="BT175" s="158">
        <v>12323</v>
      </c>
      <c r="BU175" s="158">
        <v>8160</v>
      </c>
      <c r="BV175" s="158">
        <v>2747</v>
      </c>
      <c r="BW175" s="158">
        <v>1471</v>
      </c>
      <c r="BX175" s="158">
        <v>623</v>
      </c>
      <c r="BY175" s="158">
        <v>230</v>
      </c>
      <c r="BZ175" s="158">
        <v>11</v>
      </c>
      <c r="CA175" s="349">
        <v>35130</v>
      </c>
      <c r="CB175" s="158">
        <v>0</v>
      </c>
      <c r="CC175" s="158">
        <v>98</v>
      </c>
      <c r="CD175" s="158">
        <v>209</v>
      </c>
      <c r="CE175" s="158">
        <v>228</v>
      </c>
      <c r="CF175" s="158">
        <v>77</v>
      </c>
      <c r="CG175" s="158">
        <v>72</v>
      </c>
      <c r="CH175" s="158">
        <v>27</v>
      </c>
      <c r="CI175" s="158">
        <v>9</v>
      </c>
      <c r="CJ175" s="158">
        <v>0</v>
      </c>
      <c r="CK175" s="349">
        <v>720</v>
      </c>
      <c r="CL175" s="158">
        <v>0</v>
      </c>
      <c r="CM175" s="158">
        <v>20</v>
      </c>
      <c r="CN175" s="158">
        <v>19</v>
      </c>
      <c r="CO175" s="158">
        <v>13</v>
      </c>
      <c r="CP175" s="158">
        <v>9</v>
      </c>
      <c r="CQ175" s="158">
        <v>15</v>
      </c>
      <c r="CR175" s="158">
        <v>9</v>
      </c>
      <c r="CS175" s="158">
        <v>27</v>
      </c>
      <c r="CT175" s="158">
        <v>15</v>
      </c>
      <c r="CU175" s="349">
        <v>127</v>
      </c>
      <c r="CV175" s="158">
        <v>129</v>
      </c>
      <c r="CW175" s="158">
        <v>256</v>
      </c>
      <c r="CX175" s="158">
        <v>187</v>
      </c>
      <c r="CY175" s="158">
        <v>87</v>
      </c>
      <c r="CZ175" s="158">
        <v>71</v>
      </c>
      <c r="DA175" s="158">
        <v>51</v>
      </c>
      <c r="DB175" s="158">
        <v>21</v>
      </c>
      <c r="DC175" s="158">
        <v>2</v>
      </c>
      <c r="DD175" s="349">
        <v>804</v>
      </c>
      <c r="DE175" s="158">
        <v>281</v>
      </c>
      <c r="DF175" s="158">
        <v>410</v>
      </c>
      <c r="DG175" s="158">
        <v>305</v>
      </c>
      <c r="DH175" s="158">
        <v>125</v>
      </c>
      <c r="DI175" s="158">
        <v>91</v>
      </c>
      <c r="DJ175" s="158">
        <v>50</v>
      </c>
      <c r="DK175" s="158">
        <v>26</v>
      </c>
      <c r="DL175" s="158">
        <v>5</v>
      </c>
      <c r="DM175" s="349">
        <v>1293</v>
      </c>
      <c r="DN175" s="158">
        <v>1</v>
      </c>
      <c r="DO175" s="158">
        <v>7</v>
      </c>
      <c r="DP175" s="158">
        <v>4</v>
      </c>
      <c r="DQ175" s="158">
        <v>4</v>
      </c>
      <c r="DR175" s="158">
        <v>2</v>
      </c>
      <c r="DS175" s="158">
        <v>1</v>
      </c>
      <c r="DT175" s="158">
        <v>1</v>
      </c>
      <c r="DU175" s="158">
        <v>0</v>
      </c>
      <c r="DV175" s="349">
        <v>20</v>
      </c>
      <c r="DW175" s="158">
        <v>0</v>
      </c>
      <c r="DX175" s="158">
        <v>0</v>
      </c>
      <c r="DY175" s="158">
        <v>0</v>
      </c>
      <c r="DZ175" s="158">
        <v>0</v>
      </c>
      <c r="EA175" s="158">
        <v>0</v>
      </c>
      <c r="EB175" s="158">
        <v>0</v>
      </c>
      <c r="EC175" s="158">
        <v>0</v>
      </c>
      <c r="ED175" s="158">
        <v>0</v>
      </c>
      <c r="EE175" s="349">
        <v>0</v>
      </c>
      <c r="EF175" s="158">
        <v>282</v>
      </c>
      <c r="EG175" s="158">
        <v>417</v>
      </c>
      <c r="EH175" s="158">
        <v>309</v>
      </c>
      <c r="EI175" s="158">
        <v>129</v>
      </c>
      <c r="EJ175" s="158">
        <v>93</v>
      </c>
      <c r="EK175" s="158">
        <v>51</v>
      </c>
      <c r="EL175" s="158">
        <v>27</v>
      </c>
      <c r="EM175" s="158">
        <v>5</v>
      </c>
      <c r="EN175" s="349">
        <v>1313</v>
      </c>
      <c r="EO175" s="158">
        <v>99</v>
      </c>
      <c r="EP175" s="158">
        <v>147</v>
      </c>
      <c r="EQ175" s="158">
        <v>101</v>
      </c>
      <c r="ER175" s="158">
        <v>46</v>
      </c>
      <c r="ES175" s="158">
        <v>44</v>
      </c>
      <c r="ET175" s="158">
        <v>22</v>
      </c>
      <c r="EU175" s="158">
        <v>14</v>
      </c>
      <c r="EV175" s="158">
        <v>4</v>
      </c>
      <c r="EW175" s="349">
        <v>477</v>
      </c>
      <c r="EX175" s="158">
        <v>0</v>
      </c>
      <c r="EY175" s="158">
        <v>0</v>
      </c>
      <c r="EZ175" s="158">
        <v>0</v>
      </c>
      <c r="FA175" s="158">
        <v>0</v>
      </c>
      <c r="FB175" s="158">
        <v>0</v>
      </c>
      <c r="FC175" s="158">
        <v>0</v>
      </c>
      <c r="FD175" s="158">
        <v>0</v>
      </c>
      <c r="FE175" s="158">
        <v>0</v>
      </c>
      <c r="FF175" s="349">
        <v>0</v>
      </c>
      <c r="FG175" s="158">
        <v>1</v>
      </c>
      <c r="FH175" s="158">
        <v>7</v>
      </c>
      <c r="FI175" s="158">
        <v>4</v>
      </c>
      <c r="FJ175" s="158">
        <v>4</v>
      </c>
      <c r="FK175" s="158">
        <v>2</v>
      </c>
      <c r="FL175" s="158">
        <v>1</v>
      </c>
      <c r="FM175" s="158">
        <v>1</v>
      </c>
      <c r="FN175" s="158">
        <v>0</v>
      </c>
      <c r="FO175" s="349">
        <v>20</v>
      </c>
      <c r="FP175" s="158">
        <v>98</v>
      </c>
      <c r="FQ175" s="158">
        <v>140</v>
      </c>
      <c r="FR175" s="158">
        <v>97</v>
      </c>
      <c r="FS175" s="158">
        <v>42</v>
      </c>
      <c r="FT175" s="158">
        <v>42</v>
      </c>
      <c r="FU175" s="158">
        <v>21</v>
      </c>
      <c r="FV175" s="158">
        <v>13</v>
      </c>
      <c r="FW175" s="158">
        <v>4</v>
      </c>
      <c r="FX175" s="349">
        <v>457</v>
      </c>
      <c r="FY175" s="158">
        <v>7</v>
      </c>
      <c r="FZ175" s="158">
        <v>6384</v>
      </c>
      <c r="GA175" s="158">
        <v>17630</v>
      </c>
      <c r="GB175" s="158">
        <v>19108</v>
      </c>
      <c r="GC175" s="158">
        <v>10253</v>
      </c>
      <c r="GD175" s="158">
        <v>9030</v>
      </c>
      <c r="GE175" s="158">
        <v>4667</v>
      </c>
      <c r="GF175" s="158">
        <v>2433</v>
      </c>
      <c r="GG175" s="158">
        <v>96</v>
      </c>
      <c r="GH175" s="349">
        <v>69608</v>
      </c>
      <c r="GI175" s="158">
        <v>9</v>
      </c>
      <c r="GJ175" s="158">
        <v>9675</v>
      </c>
      <c r="GK175" s="158">
        <v>12558</v>
      </c>
      <c r="GL175" s="158">
        <v>8405</v>
      </c>
      <c r="GM175" s="158">
        <v>2837</v>
      </c>
      <c r="GN175" s="158">
        <v>1560</v>
      </c>
      <c r="GO175" s="158">
        <v>660</v>
      </c>
      <c r="GP175" s="158">
        <v>267</v>
      </c>
      <c r="GQ175" s="158">
        <v>26</v>
      </c>
      <c r="GR175" s="349">
        <v>35997</v>
      </c>
      <c r="GS175" s="158">
        <v>13.75</v>
      </c>
      <c r="GT175" s="158">
        <v>13635</v>
      </c>
      <c r="GU175" s="158">
        <v>27042</v>
      </c>
      <c r="GV175" s="158">
        <v>25407.5</v>
      </c>
      <c r="GW175" s="158">
        <v>12377.5</v>
      </c>
      <c r="GX175" s="158">
        <v>10195.75</v>
      </c>
      <c r="GY175" s="158">
        <v>5159.5</v>
      </c>
      <c r="GZ175" s="158">
        <v>2626.25</v>
      </c>
      <c r="HA175" s="158">
        <v>111.75</v>
      </c>
      <c r="HB175" s="349">
        <v>96569</v>
      </c>
      <c r="HC175" s="395">
        <v>0</v>
      </c>
      <c r="HD175" s="396">
        <v>0</v>
      </c>
      <c r="HE175" s="396">
        <v>0</v>
      </c>
      <c r="HF175" s="396">
        <v>0</v>
      </c>
      <c r="HG175" s="396">
        <v>0</v>
      </c>
      <c r="HH175" s="396">
        <v>0</v>
      </c>
      <c r="HI175" s="396">
        <v>0</v>
      </c>
      <c r="HJ175" s="396">
        <v>0</v>
      </c>
      <c r="HK175" s="396">
        <v>0</v>
      </c>
      <c r="HL175" s="397">
        <v>0</v>
      </c>
      <c r="HM175" s="219">
        <v>7.6</v>
      </c>
      <c r="HN175" s="219">
        <v>9090</v>
      </c>
      <c r="HO175" s="219">
        <v>21032.7</v>
      </c>
      <c r="HP175" s="219">
        <v>22584.400000000001</v>
      </c>
      <c r="HQ175" s="219">
        <v>12377.5</v>
      </c>
      <c r="HR175" s="219">
        <v>12461.5</v>
      </c>
      <c r="HS175" s="219">
        <v>7452.6</v>
      </c>
      <c r="HT175" s="219">
        <v>4377.1000000000004</v>
      </c>
      <c r="HU175" s="219">
        <v>223.5</v>
      </c>
      <c r="HV175" s="219">
        <v>89606.9</v>
      </c>
      <c r="HW175" s="457">
        <v>0</v>
      </c>
      <c r="HX175" s="219">
        <v>89606.9</v>
      </c>
      <c r="HY175" s="395">
        <v>13.75</v>
      </c>
      <c r="HZ175" s="219">
        <v>13635</v>
      </c>
      <c r="IA175" s="219">
        <v>27042</v>
      </c>
      <c r="IB175" s="219">
        <v>25407.5</v>
      </c>
      <c r="IC175" s="219">
        <v>12377.5</v>
      </c>
      <c r="ID175" s="219">
        <v>10195.75</v>
      </c>
      <c r="IE175" s="219">
        <v>5159.5</v>
      </c>
      <c r="IF175" s="219">
        <v>2626.25</v>
      </c>
      <c r="IG175" s="219">
        <v>111.75</v>
      </c>
      <c r="IH175" s="219">
        <v>96569</v>
      </c>
      <c r="II175" s="395">
        <v>0</v>
      </c>
      <c r="IJ175" s="219">
        <v>0</v>
      </c>
      <c r="IK175" s="219">
        <v>0</v>
      </c>
      <c r="IL175" s="219">
        <v>0</v>
      </c>
      <c r="IM175" s="219">
        <v>0</v>
      </c>
      <c r="IN175" s="219">
        <v>0</v>
      </c>
      <c r="IO175" s="219">
        <v>0</v>
      </c>
      <c r="IP175" s="219">
        <v>0</v>
      </c>
      <c r="IQ175" s="219">
        <v>0</v>
      </c>
      <c r="IR175" s="219">
        <v>0</v>
      </c>
      <c r="IS175" s="395">
        <v>0</v>
      </c>
      <c r="IT175" s="219">
        <v>4461.3100000000004</v>
      </c>
      <c r="IU175" s="219">
        <v>4534.25</v>
      </c>
      <c r="IV175" s="219">
        <v>2733.55</v>
      </c>
      <c r="IW175" s="219">
        <v>576.25</v>
      </c>
      <c r="IX175" s="219">
        <v>215.81</v>
      </c>
      <c r="IY175" s="219">
        <v>61.79</v>
      </c>
      <c r="IZ175" s="219">
        <v>20.27</v>
      </c>
      <c r="JA175" s="219">
        <v>0</v>
      </c>
      <c r="JB175" s="219">
        <v>12603.23</v>
      </c>
      <c r="JC175" s="395">
        <v>7.6</v>
      </c>
      <c r="JD175" s="219">
        <v>6115.8</v>
      </c>
      <c r="JE175" s="219">
        <v>17506</v>
      </c>
      <c r="JF175" s="219">
        <v>20154.599999999999</v>
      </c>
      <c r="JG175" s="219">
        <v>11801.3</v>
      </c>
      <c r="JH175" s="219">
        <v>12197.7</v>
      </c>
      <c r="JI175" s="219">
        <v>7363.4</v>
      </c>
      <c r="JJ175" s="219">
        <v>4343.3</v>
      </c>
      <c r="JK175" s="219">
        <v>223.5</v>
      </c>
      <c r="JL175" s="219">
        <v>79713.2</v>
      </c>
      <c r="JM175" s="457">
        <v>0</v>
      </c>
      <c r="JN175" s="397">
        <v>79713.2</v>
      </c>
      <c r="JP175" s="460"/>
      <c r="JQ175" s="460"/>
      <c r="JR175" s="460"/>
      <c r="JS175" s="460"/>
      <c r="JT175" s="460"/>
      <c r="JU175" s="460"/>
      <c r="JV175" s="460"/>
      <c r="JW175" s="460"/>
      <c r="JX175" s="460"/>
      <c r="JY175" s="460"/>
      <c r="KA175" s="460"/>
      <c r="KB175" s="460"/>
    </row>
    <row r="176" spans="1:288" x14ac:dyDescent="0.2">
      <c r="A176" s="215" t="s">
        <v>611</v>
      </c>
      <c r="B176" s="216" t="s">
        <v>285</v>
      </c>
      <c r="C176" s="217" t="s">
        <v>286</v>
      </c>
      <c r="D176" s="218" t="s">
        <v>610</v>
      </c>
      <c r="E176" s="158">
        <v>1598</v>
      </c>
      <c r="F176" s="158">
        <v>2431</v>
      </c>
      <c r="G176" s="158">
        <v>3845</v>
      </c>
      <c r="H176" s="158">
        <v>7923</v>
      </c>
      <c r="I176" s="158">
        <v>6972</v>
      </c>
      <c r="J176" s="158">
        <v>6099</v>
      </c>
      <c r="K176" s="158">
        <v>7456</v>
      </c>
      <c r="L176" s="158">
        <v>985</v>
      </c>
      <c r="M176" s="349">
        <v>37309</v>
      </c>
      <c r="N176" s="158">
        <v>120</v>
      </c>
      <c r="O176" s="158">
        <v>46</v>
      </c>
      <c r="P176" s="158">
        <v>80</v>
      </c>
      <c r="Q176" s="158">
        <v>62</v>
      </c>
      <c r="R176" s="158">
        <v>103</v>
      </c>
      <c r="S176" s="158">
        <v>55</v>
      </c>
      <c r="T176" s="158">
        <v>59</v>
      </c>
      <c r="U176" s="158">
        <v>7</v>
      </c>
      <c r="V176" s="349">
        <v>532</v>
      </c>
      <c r="W176" s="158">
        <v>1</v>
      </c>
      <c r="X176" s="158">
        <v>0</v>
      </c>
      <c r="Y176" s="158">
        <v>0</v>
      </c>
      <c r="Z176" s="158">
        <v>0</v>
      </c>
      <c r="AA176" s="158">
        <v>0</v>
      </c>
      <c r="AB176" s="158">
        <v>1</v>
      </c>
      <c r="AC176" s="158">
        <v>5</v>
      </c>
      <c r="AD176" s="158">
        <v>2</v>
      </c>
      <c r="AE176" s="349">
        <v>9</v>
      </c>
      <c r="AF176" s="158">
        <v>1477</v>
      </c>
      <c r="AG176" s="158">
        <v>2385</v>
      </c>
      <c r="AH176" s="158">
        <v>3765</v>
      </c>
      <c r="AI176" s="158">
        <v>7861</v>
      </c>
      <c r="AJ176" s="158">
        <v>6869</v>
      </c>
      <c r="AK176" s="158">
        <v>6043</v>
      </c>
      <c r="AL176" s="158">
        <v>7392</v>
      </c>
      <c r="AM176" s="158">
        <v>976</v>
      </c>
      <c r="AN176" s="349">
        <v>36768</v>
      </c>
      <c r="AO176" s="158">
        <v>8</v>
      </c>
      <c r="AP176" s="158">
        <v>4</v>
      </c>
      <c r="AQ176" s="158">
        <v>7</v>
      </c>
      <c r="AR176" s="158">
        <v>35</v>
      </c>
      <c r="AS176" s="158">
        <v>45</v>
      </c>
      <c r="AT176" s="158">
        <v>51</v>
      </c>
      <c r="AU176" s="158">
        <v>64</v>
      </c>
      <c r="AV176" s="158">
        <v>23</v>
      </c>
      <c r="AW176" s="349">
        <v>237</v>
      </c>
      <c r="AX176" s="158">
        <v>8</v>
      </c>
      <c r="AY176" s="158">
        <v>4</v>
      </c>
      <c r="AZ176" s="158">
        <v>7</v>
      </c>
      <c r="BA176" s="158">
        <v>35</v>
      </c>
      <c r="BB176" s="158">
        <v>45</v>
      </c>
      <c r="BC176" s="158">
        <v>51</v>
      </c>
      <c r="BD176" s="158">
        <v>64</v>
      </c>
      <c r="BE176" s="158">
        <v>23</v>
      </c>
      <c r="BF176" s="158">
        <v>0</v>
      </c>
      <c r="BG176" s="349">
        <v>237</v>
      </c>
      <c r="BH176" s="158">
        <v>8</v>
      </c>
      <c r="BI176" s="158">
        <v>1473</v>
      </c>
      <c r="BJ176" s="158">
        <v>2388</v>
      </c>
      <c r="BK176" s="158">
        <v>3793</v>
      </c>
      <c r="BL176" s="158">
        <v>7871</v>
      </c>
      <c r="BM176" s="158">
        <v>6875</v>
      </c>
      <c r="BN176" s="158">
        <v>6056</v>
      </c>
      <c r="BO176" s="158">
        <v>7351</v>
      </c>
      <c r="BP176" s="158">
        <v>953</v>
      </c>
      <c r="BQ176" s="349">
        <v>36768</v>
      </c>
      <c r="BR176" s="158">
        <v>4</v>
      </c>
      <c r="BS176" s="158">
        <v>908</v>
      </c>
      <c r="BT176" s="158">
        <v>1496</v>
      </c>
      <c r="BU176" s="158">
        <v>1856</v>
      </c>
      <c r="BV176" s="158">
        <v>2515</v>
      </c>
      <c r="BW176" s="158">
        <v>1855</v>
      </c>
      <c r="BX176" s="158">
        <v>1335</v>
      </c>
      <c r="BY176" s="158">
        <v>1060</v>
      </c>
      <c r="BZ176" s="158">
        <v>63</v>
      </c>
      <c r="CA176" s="349">
        <v>11092</v>
      </c>
      <c r="CB176" s="158">
        <v>0</v>
      </c>
      <c r="CC176" s="158">
        <v>5</v>
      </c>
      <c r="CD176" s="158">
        <v>6</v>
      </c>
      <c r="CE176" s="158">
        <v>31</v>
      </c>
      <c r="CF176" s="158">
        <v>47</v>
      </c>
      <c r="CG176" s="158">
        <v>56</v>
      </c>
      <c r="CH176" s="158">
        <v>31</v>
      </c>
      <c r="CI176" s="158">
        <v>31</v>
      </c>
      <c r="CJ176" s="158">
        <v>1</v>
      </c>
      <c r="CK176" s="349">
        <v>208</v>
      </c>
      <c r="CL176" s="158">
        <v>0</v>
      </c>
      <c r="CM176" s="158">
        <v>0</v>
      </c>
      <c r="CN176" s="158">
        <v>1</v>
      </c>
      <c r="CO176" s="158">
        <v>2</v>
      </c>
      <c r="CP176" s="158">
        <v>6</v>
      </c>
      <c r="CQ176" s="158">
        <v>9</v>
      </c>
      <c r="CR176" s="158">
        <v>9</v>
      </c>
      <c r="CS176" s="158">
        <v>38</v>
      </c>
      <c r="CT176" s="158">
        <v>4</v>
      </c>
      <c r="CU176" s="349">
        <v>69</v>
      </c>
      <c r="CV176" s="158">
        <v>19</v>
      </c>
      <c r="CW176" s="158">
        <v>35</v>
      </c>
      <c r="CX176" s="158">
        <v>45</v>
      </c>
      <c r="CY176" s="158">
        <v>83</v>
      </c>
      <c r="CZ176" s="158">
        <v>58</v>
      </c>
      <c r="DA176" s="158">
        <v>38</v>
      </c>
      <c r="DB176" s="158">
        <v>43</v>
      </c>
      <c r="DC176" s="158">
        <v>16</v>
      </c>
      <c r="DD176" s="349">
        <v>337</v>
      </c>
      <c r="DE176" s="158">
        <v>23</v>
      </c>
      <c r="DF176" s="158">
        <v>40</v>
      </c>
      <c r="DG176" s="158">
        <v>61</v>
      </c>
      <c r="DH176" s="158">
        <v>96</v>
      </c>
      <c r="DI176" s="158">
        <v>58</v>
      </c>
      <c r="DJ176" s="158">
        <v>69</v>
      </c>
      <c r="DK176" s="158">
        <v>49</v>
      </c>
      <c r="DL176" s="158">
        <v>16</v>
      </c>
      <c r="DM176" s="349">
        <v>412</v>
      </c>
      <c r="DN176" s="158">
        <v>3</v>
      </c>
      <c r="DO176" s="158">
        <v>5</v>
      </c>
      <c r="DP176" s="158">
        <v>13</v>
      </c>
      <c r="DQ176" s="158">
        <v>16</v>
      </c>
      <c r="DR176" s="158">
        <v>9</v>
      </c>
      <c r="DS176" s="158">
        <v>7</v>
      </c>
      <c r="DT176" s="158">
        <v>6</v>
      </c>
      <c r="DU176" s="158">
        <v>0</v>
      </c>
      <c r="DV176" s="349">
        <v>59</v>
      </c>
      <c r="DW176" s="158">
        <v>7</v>
      </c>
      <c r="DX176" s="158">
        <v>7</v>
      </c>
      <c r="DY176" s="158">
        <v>13</v>
      </c>
      <c r="DZ176" s="158">
        <v>6</v>
      </c>
      <c r="EA176" s="158">
        <v>9</v>
      </c>
      <c r="EB176" s="158">
        <v>13</v>
      </c>
      <c r="EC176" s="158">
        <v>9</v>
      </c>
      <c r="ED176" s="158">
        <v>7</v>
      </c>
      <c r="EE176" s="349">
        <v>71</v>
      </c>
      <c r="EF176" s="158">
        <v>33</v>
      </c>
      <c r="EG176" s="158">
        <v>52</v>
      </c>
      <c r="EH176" s="158">
        <v>87</v>
      </c>
      <c r="EI176" s="158">
        <v>118</v>
      </c>
      <c r="EJ176" s="158">
        <v>76</v>
      </c>
      <c r="EK176" s="158">
        <v>89</v>
      </c>
      <c r="EL176" s="158">
        <v>64</v>
      </c>
      <c r="EM176" s="158">
        <v>23</v>
      </c>
      <c r="EN176" s="349">
        <v>542</v>
      </c>
      <c r="EO176" s="158">
        <v>24</v>
      </c>
      <c r="EP176" s="158">
        <v>28</v>
      </c>
      <c r="EQ176" s="158">
        <v>39</v>
      </c>
      <c r="ER176" s="158">
        <v>47</v>
      </c>
      <c r="ES176" s="158">
        <v>38</v>
      </c>
      <c r="ET176" s="158">
        <v>46</v>
      </c>
      <c r="EU176" s="158">
        <v>37</v>
      </c>
      <c r="EV176" s="158">
        <v>19</v>
      </c>
      <c r="EW176" s="349">
        <v>278</v>
      </c>
      <c r="EX176" s="158">
        <v>1</v>
      </c>
      <c r="EY176" s="158">
        <v>0</v>
      </c>
      <c r="EZ176" s="158">
        <v>2</v>
      </c>
      <c r="FA176" s="158">
        <v>5</v>
      </c>
      <c r="FB176" s="158">
        <v>4</v>
      </c>
      <c r="FC176" s="158">
        <v>4</v>
      </c>
      <c r="FD176" s="158">
        <v>8</v>
      </c>
      <c r="FE176" s="158">
        <v>0</v>
      </c>
      <c r="FF176" s="349">
        <v>24</v>
      </c>
      <c r="FG176" s="158">
        <v>1</v>
      </c>
      <c r="FH176" s="158">
        <v>0</v>
      </c>
      <c r="FI176" s="158">
        <v>0</v>
      </c>
      <c r="FJ176" s="158">
        <v>1</v>
      </c>
      <c r="FK176" s="158">
        <v>1</v>
      </c>
      <c r="FL176" s="158">
        <v>3</v>
      </c>
      <c r="FM176" s="158">
        <v>3</v>
      </c>
      <c r="FN176" s="158">
        <v>0</v>
      </c>
      <c r="FO176" s="349">
        <v>9</v>
      </c>
      <c r="FP176" s="158">
        <v>22</v>
      </c>
      <c r="FQ176" s="158">
        <v>28</v>
      </c>
      <c r="FR176" s="158">
        <v>37</v>
      </c>
      <c r="FS176" s="158">
        <v>41</v>
      </c>
      <c r="FT176" s="158">
        <v>33</v>
      </c>
      <c r="FU176" s="158">
        <v>39</v>
      </c>
      <c r="FV176" s="158">
        <v>26</v>
      </c>
      <c r="FW176" s="158">
        <v>19</v>
      </c>
      <c r="FX176" s="349">
        <v>245</v>
      </c>
      <c r="FY176" s="158">
        <v>4</v>
      </c>
      <c r="FZ176" s="158">
        <v>550</v>
      </c>
      <c r="GA176" s="158">
        <v>873</v>
      </c>
      <c r="GB176" s="158">
        <v>1877</v>
      </c>
      <c r="GC176" s="158">
        <v>5279</v>
      </c>
      <c r="GD176" s="158">
        <v>4937</v>
      </c>
      <c r="GE176" s="158">
        <v>4661</v>
      </c>
      <c r="GF176" s="158">
        <v>6207</v>
      </c>
      <c r="GG176" s="158">
        <v>878</v>
      </c>
      <c r="GH176" s="349">
        <v>25266</v>
      </c>
      <c r="GI176" s="158">
        <v>4</v>
      </c>
      <c r="GJ176" s="158">
        <v>923</v>
      </c>
      <c r="GK176" s="158">
        <v>1515</v>
      </c>
      <c r="GL176" s="158">
        <v>1916</v>
      </c>
      <c r="GM176" s="158">
        <v>2592</v>
      </c>
      <c r="GN176" s="158">
        <v>1938</v>
      </c>
      <c r="GO176" s="158">
        <v>1395</v>
      </c>
      <c r="GP176" s="158">
        <v>1144</v>
      </c>
      <c r="GQ176" s="158">
        <v>75</v>
      </c>
      <c r="GR176" s="349">
        <v>11502</v>
      </c>
      <c r="GS176" s="158">
        <v>7</v>
      </c>
      <c r="GT176" s="158">
        <v>1245.25</v>
      </c>
      <c r="GU176" s="158">
        <v>2010.5</v>
      </c>
      <c r="GV176" s="158">
        <v>3313.25</v>
      </c>
      <c r="GW176" s="158">
        <v>7213.5</v>
      </c>
      <c r="GX176" s="158">
        <v>6388.25</v>
      </c>
      <c r="GY176" s="158">
        <v>5709.5</v>
      </c>
      <c r="GZ176" s="158">
        <v>7057.75</v>
      </c>
      <c r="HA176" s="158">
        <v>938.5</v>
      </c>
      <c r="HB176" s="349">
        <v>33883.5</v>
      </c>
      <c r="HC176" s="395">
        <v>0</v>
      </c>
      <c r="HD176" s="396">
        <v>0.5</v>
      </c>
      <c r="HE176" s="396">
        <v>0.38</v>
      </c>
      <c r="HF176" s="396">
        <v>0</v>
      </c>
      <c r="HG176" s="396">
        <v>0.5</v>
      </c>
      <c r="HH176" s="396">
        <v>0</v>
      </c>
      <c r="HI176" s="396">
        <v>0</v>
      </c>
      <c r="HJ176" s="396">
        <v>0</v>
      </c>
      <c r="HK176" s="396">
        <v>0</v>
      </c>
      <c r="HL176" s="397">
        <v>1.38</v>
      </c>
      <c r="HM176" s="219">
        <v>3.9</v>
      </c>
      <c r="HN176" s="219">
        <v>829.8</v>
      </c>
      <c r="HO176" s="219">
        <v>1563.4</v>
      </c>
      <c r="HP176" s="219">
        <v>2945.1</v>
      </c>
      <c r="HQ176" s="219">
        <v>7213</v>
      </c>
      <c r="HR176" s="219">
        <v>7807.9</v>
      </c>
      <c r="HS176" s="219">
        <v>8247.1</v>
      </c>
      <c r="HT176" s="219">
        <v>11762.9</v>
      </c>
      <c r="HU176" s="219">
        <v>1877</v>
      </c>
      <c r="HV176" s="219">
        <v>42250.1</v>
      </c>
      <c r="HW176" s="457">
        <v>82.1</v>
      </c>
      <c r="HX176" s="219">
        <v>42332.2</v>
      </c>
      <c r="HY176" s="395">
        <v>7</v>
      </c>
      <c r="HZ176" s="219">
        <v>1245.25</v>
      </c>
      <c r="IA176" s="219">
        <v>2010.5</v>
      </c>
      <c r="IB176" s="219">
        <v>3313.25</v>
      </c>
      <c r="IC176" s="219">
        <v>7213.5</v>
      </c>
      <c r="ID176" s="219">
        <v>6388.25</v>
      </c>
      <c r="IE176" s="219">
        <v>5709.5</v>
      </c>
      <c r="IF176" s="219">
        <v>7057.75</v>
      </c>
      <c r="IG176" s="219">
        <v>938.5</v>
      </c>
      <c r="IH176" s="219">
        <v>33883.5</v>
      </c>
      <c r="II176" s="395">
        <v>0</v>
      </c>
      <c r="IJ176" s="219">
        <v>0.5</v>
      </c>
      <c r="IK176" s="219">
        <v>0.38</v>
      </c>
      <c r="IL176" s="219">
        <v>0</v>
      </c>
      <c r="IM176" s="219">
        <v>0.5</v>
      </c>
      <c r="IN176" s="219">
        <v>0</v>
      </c>
      <c r="IO176" s="219">
        <v>0</v>
      </c>
      <c r="IP176" s="219">
        <v>0</v>
      </c>
      <c r="IQ176" s="219">
        <v>0</v>
      </c>
      <c r="IR176" s="219">
        <v>1.38</v>
      </c>
      <c r="IS176" s="395">
        <v>2</v>
      </c>
      <c r="IT176" s="219">
        <v>333.9</v>
      </c>
      <c r="IU176" s="219">
        <v>594.9</v>
      </c>
      <c r="IV176" s="219">
        <v>573.4</v>
      </c>
      <c r="IW176" s="219">
        <v>765.8</v>
      </c>
      <c r="IX176" s="219">
        <v>276.7</v>
      </c>
      <c r="IY176" s="219">
        <v>78.7</v>
      </c>
      <c r="IZ176" s="219">
        <v>37.700000000000003</v>
      </c>
      <c r="JA176" s="219">
        <v>4.4000000000000004</v>
      </c>
      <c r="JB176" s="219">
        <v>2667.5</v>
      </c>
      <c r="JC176" s="395">
        <v>2.8</v>
      </c>
      <c r="JD176" s="219">
        <v>607.20000000000005</v>
      </c>
      <c r="JE176" s="219">
        <v>1100.7</v>
      </c>
      <c r="JF176" s="219">
        <v>2435.4</v>
      </c>
      <c r="JG176" s="219">
        <v>6447.2</v>
      </c>
      <c r="JH176" s="219">
        <v>7469.7</v>
      </c>
      <c r="JI176" s="219">
        <v>8133.4</v>
      </c>
      <c r="JJ176" s="219">
        <v>11700.1</v>
      </c>
      <c r="JK176" s="219">
        <v>1868.2</v>
      </c>
      <c r="JL176" s="219">
        <v>39764.699999999997</v>
      </c>
      <c r="JM176" s="457">
        <v>82.1</v>
      </c>
      <c r="JN176" s="397">
        <v>39846.800000000003</v>
      </c>
      <c r="JP176" s="460"/>
      <c r="JQ176" s="460"/>
      <c r="JR176" s="460"/>
      <c r="JS176" s="460"/>
      <c r="JT176" s="460"/>
      <c r="JU176" s="460"/>
      <c r="JV176" s="460"/>
      <c r="JW176" s="460"/>
      <c r="JX176" s="460"/>
      <c r="JY176" s="460"/>
      <c r="KA176" s="460"/>
      <c r="KB176" s="460"/>
    </row>
    <row r="177" spans="1:288" x14ac:dyDescent="0.2">
      <c r="A177" s="215" t="s">
        <v>613</v>
      </c>
      <c r="B177" s="216" t="s">
        <v>285</v>
      </c>
      <c r="C177" s="217" t="s">
        <v>286</v>
      </c>
      <c r="D177" s="218" t="s">
        <v>612</v>
      </c>
      <c r="E177" s="158">
        <v>6836</v>
      </c>
      <c r="F177" s="158">
        <v>11877</v>
      </c>
      <c r="G177" s="158">
        <v>17754</v>
      </c>
      <c r="H177" s="158">
        <v>19156</v>
      </c>
      <c r="I177" s="158">
        <v>13245</v>
      </c>
      <c r="J177" s="158">
        <v>6703</v>
      </c>
      <c r="K177" s="158">
        <v>4411</v>
      </c>
      <c r="L177" s="158">
        <v>583</v>
      </c>
      <c r="M177" s="349">
        <v>80565</v>
      </c>
      <c r="N177" s="158">
        <v>304</v>
      </c>
      <c r="O177" s="158">
        <v>198</v>
      </c>
      <c r="P177" s="158">
        <v>219</v>
      </c>
      <c r="Q177" s="158">
        <v>275</v>
      </c>
      <c r="R177" s="158">
        <v>142</v>
      </c>
      <c r="S177" s="158">
        <v>62</v>
      </c>
      <c r="T177" s="158">
        <v>32</v>
      </c>
      <c r="U177" s="158">
        <v>9</v>
      </c>
      <c r="V177" s="349">
        <v>1241</v>
      </c>
      <c r="W177" s="158">
        <v>6</v>
      </c>
      <c r="X177" s="158">
        <v>0</v>
      </c>
      <c r="Y177" s="158">
        <v>0</v>
      </c>
      <c r="Z177" s="158">
        <v>0</v>
      </c>
      <c r="AA177" s="158">
        <v>1</v>
      </c>
      <c r="AB177" s="158">
        <v>1</v>
      </c>
      <c r="AC177" s="158">
        <v>3</v>
      </c>
      <c r="AD177" s="158">
        <v>1</v>
      </c>
      <c r="AE177" s="349">
        <v>12</v>
      </c>
      <c r="AF177" s="158">
        <v>6526</v>
      </c>
      <c r="AG177" s="158">
        <v>11679</v>
      </c>
      <c r="AH177" s="158">
        <v>17535</v>
      </c>
      <c r="AI177" s="158">
        <v>18881</v>
      </c>
      <c r="AJ177" s="158">
        <v>13102</v>
      </c>
      <c r="AK177" s="158">
        <v>6640</v>
      </c>
      <c r="AL177" s="158">
        <v>4376</v>
      </c>
      <c r="AM177" s="158">
        <v>573</v>
      </c>
      <c r="AN177" s="349">
        <v>79312</v>
      </c>
      <c r="AO177" s="158">
        <v>25</v>
      </c>
      <c r="AP177" s="158">
        <v>45</v>
      </c>
      <c r="AQ177" s="158">
        <v>124</v>
      </c>
      <c r="AR177" s="158">
        <v>172</v>
      </c>
      <c r="AS177" s="158">
        <v>148</v>
      </c>
      <c r="AT177" s="158">
        <v>76</v>
      </c>
      <c r="AU177" s="158">
        <v>66</v>
      </c>
      <c r="AV177" s="158">
        <v>23</v>
      </c>
      <c r="AW177" s="349">
        <v>679</v>
      </c>
      <c r="AX177" s="158">
        <v>25</v>
      </c>
      <c r="AY177" s="158">
        <v>45</v>
      </c>
      <c r="AZ177" s="158">
        <v>124</v>
      </c>
      <c r="BA177" s="158">
        <v>172</v>
      </c>
      <c r="BB177" s="158">
        <v>148</v>
      </c>
      <c r="BC177" s="158">
        <v>76</v>
      </c>
      <c r="BD177" s="158">
        <v>66</v>
      </c>
      <c r="BE177" s="158">
        <v>23</v>
      </c>
      <c r="BF177" s="158">
        <v>0</v>
      </c>
      <c r="BG177" s="349">
        <v>679</v>
      </c>
      <c r="BH177" s="158">
        <v>25</v>
      </c>
      <c r="BI177" s="158">
        <v>6546</v>
      </c>
      <c r="BJ177" s="158">
        <v>11758</v>
      </c>
      <c r="BK177" s="158">
        <v>17583</v>
      </c>
      <c r="BL177" s="158">
        <v>18857</v>
      </c>
      <c r="BM177" s="158">
        <v>13030</v>
      </c>
      <c r="BN177" s="158">
        <v>6630</v>
      </c>
      <c r="BO177" s="158">
        <v>4333</v>
      </c>
      <c r="BP177" s="158">
        <v>550</v>
      </c>
      <c r="BQ177" s="349">
        <v>79312</v>
      </c>
      <c r="BR177" s="158">
        <v>7</v>
      </c>
      <c r="BS177" s="158">
        <v>3708</v>
      </c>
      <c r="BT177" s="158">
        <v>4957</v>
      </c>
      <c r="BU177" s="158">
        <v>5452</v>
      </c>
      <c r="BV177" s="158">
        <v>5301</v>
      </c>
      <c r="BW177" s="158">
        <v>2739</v>
      </c>
      <c r="BX177" s="158">
        <v>1230</v>
      </c>
      <c r="BY177" s="158">
        <v>635</v>
      </c>
      <c r="BZ177" s="158">
        <v>65</v>
      </c>
      <c r="CA177" s="349">
        <v>24094</v>
      </c>
      <c r="CB177" s="158">
        <v>0</v>
      </c>
      <c r="CC177" s="158">
        <v>32</v>
      </c>
      <c r="CD177" s="158">
        <v>104</v>
      </c>
      <c r="CE177" s="158">
        <v>162</v>
      </c>
      <c r="CF177" s="158">
        <v>127</v>
      </c>
      <c r="CG177" s="158">
        <v>71</v>
      </c>
      <c r="CH177" s="158">
        <v>33</v>
      </c>
      <c r="CI177" s="158">
        <v>24</v>
      </c>
      <c r="CJ177" s="158">
        <v>0</v>
      </c>
      <c r="CK177" s="349">
        <v>553</v>
      </c>
      <c r="CL177" s="158">
        <v>1</v>
      </c>
      <c r="CM177" s="158">
        <v>7</v>
      </c>
      <c r="CN177" s="158">
        <v>11</v>
      </c>
      <c r="CO177" s="158">
        <v>16</v>
      </c>
      <c r="CP177" s="158">
        <v>23</v>
      </c>
      <c r="CQ177" s="158">
        <v>20</v>
      </c>
      <c r="CR177" s="158">
        <v>39</v>
      </c>
      <c r="CS177" s="158">
        <v>35</v>
      </c>
      <c r="CT177" s="158">
        <v>3</v>
      </c>
      <c r="CU177" s="349">
        <v>155</v>
      </c>
      <c r="CV177" s="158">
        <v>230</v>
      </c>
      <c r="CW177" s="158">
        <v>116</v>
      </c>
      <c r="CX177" s="158">
        <v>224</v>
      </c>
      <c r="CY177" s="158">
        <v>402</v>
      </c>
      <c r="CZ177" s="158">
        <v>329</v>
      </c>
      <c r="DA177" s="158">
        <v>206</v>
      </c>
      <c r="DB177" s="158">
        <v>225</v>
      </c>
      <c r="DC177" s="158">
        <v>35</v>
      </c>
      <c r="DD177" s="349">
        <v>1767</v>
      </c>
      <c r="DE177" s="158">
        <v>143</v>
      </c>
      <c r="DF177" s="158">
        <v>140</v>
      </c>
      <c r="DG177" s="158">
        <v>183</v>
      </c>
      <c r="DH177" s="158">
        <v>149</v>
      </c>
      <c r="DI177" s="158">
        <v>97</v>
      </c>
      <c r="DJ177" s="158">
        <v>59</v>
      </c>
      <c r="DK177" s="158">
        <v>47</v>
      </c>
      <c r="DL177" s="158">
        <v>10</v>
      </c>
      <c r="DM177" s="349">
        <v>828</v>
      </c>
      <c r="DN177" s="158">
        <v>51</v>
      </c>
      <c r="DO177" s="158">
        <v>69</v>
      </c>
      <c r="DP177" s="158">
        <v>66</v>
      </c>
      <c r="DQ177" s="158">
        <v>102</v>
      </c>
      <c r="DR177" s="158">
        <v>62</v>
      </c>
      <c r="DS177" s="158">
        <v>26</v>
      </c>
      <c r="DT177" s="158">
        <v>17</v>
      </c>
      <c r="DU177" s="158">
        <v>4</v>
      </c>
      <c r="DV177" s="349">
        <v>397</v>
      </c>
      <c r="DW177" s="158">
        <v>0</v>
      </c>
      <c r="DX177" s="158">
        <v>0</v>
      </c>
      <c r="DY177" s="158">
        <v>0</v>
      </c>
      <c r="DZ177" s="158">
        <v>0</v>
      </c>
      <c r="EA177" s="158">
        <v>0</v>
      </c>
      <c r="EB177" s="158">
        <v>0</v>
      </c>
      <c r="EC177" s="158">
        <v>0</v>
      </c>
      <c r="ED177" s="158">
        <v>0</v>
      </c>
      <c r="EE177" s="349">
        <v>0</v>
      </c>
      <c r="EF177" s="158">
        <v>194</v>
      </c>
      <c r="EG177" s="158">
        <v>209</v>
      </c>
      <c r="EH177" s="158">
        <v>249</v>
      </c>
      <c r="EI177" s="158">
        <v>251</v>
      </c>
      <c r="EJ177" s="158">
        <v>159</v>
      </c>
      <c r="EK177" s="158">
        <v>85</v>
      </c>
      <c r="EL177" s="158">
        <v>64</v>
      </c>
      <c r="EM177" s="158">
        <v>14</v>
      </c>
      <c r="EN177" s="349">
        <v>1225</v>
      </c>
      <c r="EO177" s="158">
        <v>84</v>
      </c>
      <c r="EP177" s="158">
        <v>67</v>
      </c>
      <c r="EQ177" s="158">
        <v>95</v>
      </c>
      <c r="ER177" s="158">
        <v>123</v>
      </c>
      <c r="ES177" s="158">
        <v>75</v>
      </c>
      <c r="ET177" s="158">
        <v>48</v>
      </c>
      <c r="EU177" s="158">
        <v>31</v>
      </c>
      <c r="EV177" s="158">
        <v>10</v>
      </c>
      <c r="EW177" s="349">
        <v>533</v>
      </c>
      <c r="EX177" s="158">
        <v>1</v>
      </c>
      <c r="EY177" s="158">
        <v>1</v>
      </c>
      <c r="EZ177" s="158">
        <v>0</v>
      </c>
      <c r="FA177" s="158">
        <v>6</v>
      </c>
      <c r="FB177" s="158">
        <v>3</v>
      </c>
      <c r="FC177" s="158">
        <v>3</v>
      </c>
      <c r="FD177" s="158">
        <v>1</v>
      </c>
      <c r="FE177" s="158">
        <v>0</v>
      </c>
      <c r="FF177" s="349">
        <v>15</v>
      </c>
      <c r="FG177" s="158">
        <v>6</v>
      </c>
      <c r="FH177" s="158">
        <v>12</v>
      </c>
      <c r="FI177" s="158">
        <v>16</v>
      </c>
      <c r="FJ177" s="158">
        <v>35</v>
      </c>
      <c r="FK177" s="158">
        <v>31</v>
      </c>
      <c r="FL177" s="158">
        <v>11</v>
      </c>
      <c r="FM177" s="158">
        <v>5</v>
      </c>
      <c r="FN177" s="158">
        <v>2</v>
      </c>
      <c r="FO177" s="349">
        <v>118</v>
      </c>
      <c r="FP177" s="158">
        <v>77</v>
      </c>
      <c r="FQ177" s="158">
        <v>54</v>
      </c>
      <c r="FR177" s="158">
        <v>79</v>
      </c>
      <c r="FS177" s="158">
        <v>82</v>
      </c>
      <c r="FT177" s="158">
        <v>41</v>
      </c>
      <c r="FU177" s="158">
        <v>34</v>
      </c>
      <c r="FV177" s="158">
        <v>25</v>
      </c>
      <c r="FW177" s="158">
        <v>8</v>
      </c>
      <c r="FX177" s="349">
        <v>400</v>
      </c>
      <c r="FY177" s="158">
        <v>17</v>
      </c>
      <c r="FZ177" s="158">
        <v>2607</v>
      </c>
      <c r="GA177" s="158">
        <v>6617</v>
      </c>
      <c r="GB177" s="158">
        <v>11887</v>
      </c>
      <c r="GC177" s="158">
        <v>13304</v>
      </c>
      <c r="GD177" s="158">
        <v>10138</v>
      </c>
      <c r="GE177" s="158">
        <v>5302</v>
      </c>
      <c r="GF177" s="158">
        <v>3622</v>
      </c>
      <c r="GG177" s="158">
        <v>478</v>
      </c>
      <c r="GH177" s="349">
        <v>53972</v>
      </c>
      <c r="GI177" s="158">
        <v>8</v>
      </c>
      <c r="GJ177" s="158">
        <v>3939</v>
      </c>
      <c r="GK177" s="158">
        <v>5141</v>
      </c>
      <c r="GL177" s="158">
        <v>5696</v>
      </c>
      <c r="GM177" s="158">
        <v>5553</v>
      </c>
      <c r="GN177" s="158">
        <v>2892</v>
      </c>
      <c r="GO177" s="158">
        <v>1328</v>
      </c>
      <c r="GP177" s="158">
        <v>711</v>
      </c>
      <c r="GQ177" s="158">
        <v>72</v>
      </c>
      <c r="GR177" s="349">
        <v>25340</v>
      </c>
      <c r="GS177" s="158">
        <v>22.75</v>
      </c>
      <c r="GT177" s="158">
        <v>5520.7</v>
      </c>
      <c r="GU177" s="158">
        <v>10432.75</v>
      </c>
      <c r="GV177" s="158">
        <v>16123</v>
      </c>
      <c r="GW177" s="158">
        <v>17420.5</v>
      </c>
      <c r="GX177" s="158">
        <v>12278</v>
      </c>
      <c r="GY177" s="158">
        <v>6278.25</v>
      </c>
      <c r="GZ177" s="158">
        <v>4138.25</v>
      </c>
      <c r="HA177" s="158">
        <v>529.75</v>
      </c>
      <c r="HB177" s="349">
        <v>72743.95</v>
      </c>
      <c r="HC177" s="395">
        <v>0</v>
      </c>
      <c r="HD177" s="396">
        <v>30.5</v>
      </c>
      <c r="HE177" s="396">
        <v>1</v>
      </c>
      <c r="HF177" s="396">
        <v>1.5</v>
      </c>
      <c r="HG177" s="396">
        <v>0</v>
      </c>
      <c r="HH177" s="396">
        <v>0</v>
      </c>
      <c r="HI177" s="396">
        <v>0</v>
      </c>
      <c r="HJ177" s="396">
        <v>0.5</v>
      </c>
      <c r="HK177" s="396">
        <v>0</v>
      </c>
      <c r="HL177" s="397">
        <v>33.5</v>
      </c>
      <c r="HM177" s="219">
        <v>12.6</v>
      </c>
      <c r="HN177" s="219">
        <v>3660.1</v>
      </c>
      <c r="HO177" s="219">
        <v>8113.6</v>
      </c>
      <c r="HP177" s="219">
        <v>14330.2</v>
      </c>
      <c r="HQ177" s="219">
        <v>17420.5</v>
      </c>
      <c r="HR177" s="219">
        <v>15006.4</v>
      </c>
      <c r="HS177" s="219">
        <v>9068.6</v>
      </c>
      <c r="HT177" s="219">
        <v>6896.3</v>
      </c>
      <c r="HU177" s="219">
        <v>1059.5</v>
      </c>
      <c r="HV177" s="219">
        <v>75567.8</v>
      </c>
      <c r="HW177" s="457">
        <v>219.5</v>
      </c>
      <c r="HX177" s="219">
        <v>75787.3</v>
      </c>
      <c r="HY177" s="395">
        <v>22.75</v>
      </c>
      <c r="HZ177" s="219">
        <v>5520.7</v>
      </c>
      <c r="IA177" s="219">
        <v>10432.75</v>
      </c>
      <c r="IB177" s="219">
        <v>16123</v>
      </c>
      <c r="IC177" s="219">
        <v>17420.5</v>
      </c>
      <c r="ID177" s="219">
        <v>12278</v>
      </c>
      <c r="IE177" s="219">
        <v>6278.25</v>
      </c>
      <c r="IF177" s="219">
        <v>4138.25</v>
      </c>
      <c r="IG177" s="219">
        <v>529.75</v>
      </c>
      <c r="IH177" s="219">
        <v>72743.95</v>
      </c>
      <c r="II177" s="395">
        <v>0</v>
      </c>
      <c r="IJ177" s="219">
        <v>30.5</v>
      </c>
      <c r="IK177" s="219">
        <v>1</v>
      </c>
      <c r="IL177" s="219">
        <v>1.5</v>
      </c>
      <c r="IM177" s="219">
        <v>0</v>
      </c>
      <c r="IN177" s="219">
        <v>0</v>
      </c>
      <c r="IO177" s="219">
        <v>0</v>
      </c>
      <c r="IP177" s="219">
        <v>0.5</v>
      </c>
      <c r="IQ177" s="219">
        <v>0</v>
      </c>
      <c r="IR177" s="219">
        <v>33.5</v>
      </c>
      <c r="IS177" s="395">
        <v>8.15</v>
      </c>
      <c r="IT177" s="219">
        <v>1496.4</v>
      </c>
      <c r="IU177" s="219">
        <v>2133.85</v>
      </c>
      <c r="IV177" s="219">
        <v>1949.75</v>
      </c>
      <c r="IW177" s="219">
        <v>909.07</v>
      </c>
      <c r="IX177" s="219">
        <v>297.24</v>
      </c>
      <c r="IY177" s="219">
        <v>85.74</v>
      </c>
      <c r="IZ177" s="219">
        <v>15.53</v>
      </c>
      <c r="JA177" s="219">
        <v>1.2</v>
      </c>
      <c r="JB177" s="219">
        <v>6896.93</v>
      </c>
      <c r="JC177" s="395">
        <v>8.1</v>
      </c>
      <c r="JD177" s="219">
        <v>2662.5</v>
      </c>
      <c r="JE177" s="219">
        <v>6453.9</v>
      </c>
      <c r="JF177" s="219">
        <v>12597.1</v>
      </c>
      <c r="JG177" s="219">
        <v>16511.400000000001</v>
      </c>
      <c r="JH177" s="219">
        <v>14643.2</v>
      </c>
      <c r="JI177" s="219">
        <v>8944.7000000000007</v>
      </c>
      <c r="JJ177" s="219">
        <v>6870.4</v>
      </c>
      <c r="JK177" s="219">
        <v>1057.0999999999999</v>
      </c>
      <c r="JL177" s="219">
        <v>69748.399999999994</v>
      </c>
      <c r="JM177" s="457">
        <v>219.5</v>
      </c>
      <c r="JN177" s="397">
        <v>69967.899999999994</v>
      </c>
      <c r="JP177" s="460"/>
      <c r="JQ177" s="460"/>
      <c r="JR177" s="460"/>
      <c r="JS177" s="460"/>
      <c r="JT177" s="460"/>
      <c r="JU177" s="460"/>
      <c r="JV177" s="460"/>
      <c r="JW177" s="460"/>
      <c r="JX177" s="460"/>
      <c r="JY177" s="460"/>
      <c r="KA177" s="460"/>
      <c r="KB177" s="460"/>
    </row>
    <row r="178" spans="1:288" x14ac:dyDescent="0.2">
      <c r="A178" s="215" t="s">
        <v>614</v>
      </c>
      <c r="B178" s="216" t="s">
        <v>285</v>
      </c>
      <c r="C178" s="217" t="s">
        <v>288</v>
      </c>
      <c r="D178" s="218" t="s">
        <v>321</v>
      </c>
      <c r="E178" s="158">
        <v>22396</v>
      </c>
      <c r="F178" s="158">
        <v>7752</v>
      </c>
      <c r="G178" s="158">
        <v>8392</v>
      </c>
      <c r="H178" s="158">
        <v>5629</v>
      </c>
      <c r="I178" s="158">
        <v>3961</v>
      </c>
      <c r="J178" s="158">
        <v>2511</v>
      </c>
      <c r="K178" s="158">
        <v>1381</v>
      </c>
      <c r="L178" s="158">
        <v>126</v>
      </c>
      <c r="M178" s="349">
        <v>52148</v>
      </c>
      <c r="N178" s="158">
        <v>415</v>
      </c>
      <c r="O178" s="158">
        <v>148</v>
      </c>
      <c r="P178" s="158">
        <v>72</v>
      </c>
      <c r="Q178" s="158">
        <v>51</v>
      </c>
      <c r="R178" s="158">
        <v>23</v>
      </c>
      <c r="S178" s="158">
        <v>18</v>
      </c>
      <c r="T178" s="158">
        <v>7</v>
      </c>
      <c r="U178" s="158">
        <v>2</v>
      </c>
      <c r="V178" s="349">
        <v>736</v>
      </c>
      <c r="W178" s="158">
        <v>0</v>
      </c>
      <c r="X178" s="158">
        <v>0</v>
      </c>
      <c r="Y178" s="158">
        <v>0</v>
      </c>
      <c r="Z178" s="158">
        <v>0</v>
      </c>
      <c r="AA178" s="158">
        <v>0</v>
      </c>
      <c r="AB178" s="158">
        <v>0</v>
      </c>
      <c r="AC178" s="158">
        <v>0</v>
      </c>
      <c r="AD178" s="158">
        <v>0</v>
      </c>
      <c r="AE178" s="349">
        <v>0</v>
      </c>
      <c r="AF178" s="158">
        <v>21981</v>
      </c>
      <c r="AG178" s="158">
        <v>7604</v>
      </c>
      <c r="AH178" s="158">
        <v>8320</v>
      </c>
      <c r="AI178" s="158">
        <v>5578</v>
      </c>
      <c r="AJ178" s="158">
        <v>3938</v>
      </c>
      <c r="AK178" s="158">
        <v>2493</v>
      </c>
      <c r="AL178" s="158">
        <v>1374</v>
      </c>
      <c r="AM178" s="158">
        <v>124</v>
      </c>
      <c r="AN178" s="349">
        <v>51412</v>
      </c>
      <c r="AO178" s="158">
        <v>81</v>
      </c>
      <c r="AP178" s="158">
        <v>54</v>
      </c>
      <c r="AQ178" s="158">
        <v>61</v>
      </c>
      <c r="AR178" s="158">
        <v>51</v>
      </c>
      <c r="AS178" s="158">
        <v>37</v>
      </c>
      <c r="AT178" s="158">
        <v>18</v>
      </c>
      <c r="AU178" s="158">
        <v>24</v>
      </c>
      <c r="AV178" s="158">
        <v>15</v>
      </c>
      <c r="AW178" s="349">
        <v>341</v>
      </c>
      <c r="AX178" s="158">
        <v>81</v>
      </c>
      <c r="AY178" s="158">
        <v>54</v>
      </c>
      <c r="AZ178" s="158">
        <v>61</v>
      </c>
      <c r="BA178" s="158">
        <v>51</v>
      </c>
      <c r="BB178" s="158">
        <v>37</v>
      </c>
      <c r="BC178" s="158">
        <v>18</v>
      </c>
      <c r="BD178" s="158">
        <v>24</v>
      </c>
      <c r="BE178" s="158">
        <v>15</v>
      </c>
      <c r="BF178" s="158">
        <v>0</v>
      </c>
      <c r="BG178" s="349">
        <v>341</v>
      </c>
      <c r="BH178" s="158">
        <v>81</v>
      </c>
      <c r="BI178" s="158">
        <v>21954</v>
      </c>
      <c r="BJ178" s="158">
        <v>7611</v>
      </c>
      <c r="BK178" s="158">
        <v>8310</v>
      </c>
      <c r="BL178" s="158">
        <v>5564</v>
      </c>
      <c r="BM178" s="158">
        <v>3919</v>
      </c>
      <c r="BN178" s="158">
        <v>2499</v>
      </c>
      <c r="BO178" s="158">
        <v>1365</v>
      </c>
      <c r="BP178" s="158">
        <v>109</v>
      </c>
      <c r="BQ178" s="349">
        <v>51412</v>
      </c>
      <c r="BR178" s="158">
        <v>17</v>
      </c>
      <c r="BS178" s="158">
        <v>9164</v>
      </c>
      <c r="BT178" s="158">
        <v>2578</v>
      </c>
      <c r="BU178" s="158">
        <v>2297</v>
      </c>
      <c r="BV178" s="158">
        <v>1143</v>
      </c>
      <c r="BW178" s="158">
        <v>673</v>
      </c>
      <c r="BX178" s="158">
        <v>350</v>
      </c>
      <c r="BY178" s="158">
        <v>167</v>
      </c>
      <c r="BZ178" s="158">
        <v>11</v>
      </c>
      <c r="CA178" s="349">
        <v>16400</v>
      </c>
      <c r="CB178" s="158">
        <v>4</v>
      </c>
      <c r="CC178" s="158">
        <v>194</v>
      </c>
      <c r="CD178" s="158">
        <v>52</v>
      </c>
      <c r="CE178" s="158">
        <v>65</v>
      </c>
      <c r="CF178" s="158">
        <v>39</v>
      </c>
      <c r="CG178" s="158">
        <v>31</v>
      </c>
      <c r="CH178" s="158">
        <v>14</v>
      </c>
      <c r="CI178" s="158">
        <v>5</v>
      </c>
      <c r="CJ178" s="158">
        <v>1</v>
      </c>
      <c r="CK178" s="349">
        <v>405</v>
      </c>
      <c r="CL178" s="158">
        <v>0</v>
      </c>
      <c r="CM178" s="158">
        <v>15</v>
      </c>
      <c r="CN178" s="158">
        <v>10</v>
      </c>
      <c r="CO178" s="158">
        <v>9</v>
      </c>
      <c r="CP178" s="158">
        <v>5</v>
      </c>
      <c r="CQ178" s="158">
        <v>7</v>
      </c>
      <c r="CR178" s="158">
        <v>14</v>
      </c>
      <c r="CS178" s="158">
        <v>26</v>
      </c>
      <c r="CT178" s="158">
        <v>4</v>
      </c>
      <c r="CU178" s="349">
        <v>90</v>
      </c>
      <c r="CV178" s="158">
        <v>65</v>
      </c>
      <c r="CW178" s="158">
        <v>26</v>
      </c>
      <c r="CX178" s="158">
        <v>20</v>
      </c>
      <c r="CY178" s="158">
        <v>27</v>
      </c>
      <c r="CZ178" s="158">
        <v>14</v>
      </c>
      <c r="DA178" s="158">
        <v>10</v>
      </c>
      <c r="DB178" s="158">
        <v>4</v>
      </c>
      <c r="DC178" s="158">
        <v>0</v>
      </c>
      <c r="DD178" s="349">
        <v>166</v>
      </c>
      <c r="DE178" s="158">
        <v>528</v>
      </c>
      <c r="DF178" s="158">
        <v>169</v>
      </c>
      <c r="DG178" s="158">
        <v>133</v>
      </c>
      <c r="DH178" s="158">
        <v>83</v>
      </c>
      <c r="DI178" s="158">
        <v>60</v>
      </c>
      <c r="DJ178" s="158">
        <v>21</v>
      </c>
      <c r="DK178" s="158">
        <v>21</v>
      </c>
      <c r="DL178" s="158">
        <v>3</v>
      </c>
      <c r="DM178" s="349">
        <v>1018</v>
      </c>
      <c r="DN178" s="158">
        <v>120</v>
      </c>
      <c r="DO178" s="158">
        <v>28</v>
      </c>
      <c r="DP178" s="158">
        <v>22</v>
      </c>
      <c r="DQ178" s="158">
        <v>11</v>
      </c>
      <c r="DR178" s="158">
        <v>5</v>
      </c>
      <c r="DS178" s="158">
        <v>3</v>
      </c>
      <c r="DT178" s="158">
        <v>1</v>
      </c>
      <c r="DU178" s="158">
        <v>0</v>
      </c>
      <c r="DV178" s="349">
        <v>190</v>
      </c>
      <c r="DW178" s="158">
        <v>89</v>
      </c>
      <c r="DX178" s="158">
        <v>25</v>
      </c>
      <c r="DY178" s="158">
        <v>31</v>
      </c>
      <c r="DZ178" s="158">
        <v>20</v>
      </c>
      <c r="EA178" s="158">
        <v>13</v>
      </c>
      <c r="EB178" s="158">
        <v>6</v>
      </c>
      <c r="EC178" s="158">
        <v>4</v>
      </c>
      <c r="ED178" s="158">
        <v>0</v>
      </c>
      <c r="EE178" s="349">
        <v>188</v>
      </c>
      <c r="EF178" s="158">
        <v>737</v>
      </c>
      <c r="EG178" s="158">
        <v>222</v>
      </c>
      <c r="EH178" s="158">
        <v>186</v>
      </c>
      <c r="EI178" s="158">
        <v>114</v>
      </c>
      <c r="EJ178" s="158">
        <v>78</v>
      </c>
      <c r="EK178" s="158">
        <v>30</v>
      </c>
      <c r="EL178" s="158">
        <v>26</v>
      </c>
      <c r="EM178" s="158">
        <v>3</v>
      </c>
      <c r="EN178" s="349">
        <v>1396</v>
      </c>
      <c r="EO178" s="158">
        <v>324</v>
      </c>
      <c r="EP178" s="158">
        <v>97</v>
      </c>
      <c r="EQ178" s="158">
        <v>105</v>
      </c>
      <c r="ER178" s="158">
        <v>64</v>
      </c>
      <c r="ES178" s="158">
        <v>47</v>
      </c>
      <c r="ET178" s="158">
        <v>22</v>
      </c>
      <c r="EU178" s="158">
        <v>22</v>
      </c>
      <c r="EV178" s="158">
        <v>2</v>
      </c>
      <c r="EW178" s="349">
        <v>683</v>
      </c>
      <c r="EX178" s="158">
        <v>0</v>
      </c>
      <c r="EY178" s="158">
        <v>0</v>
      </c>
      <c r="EZ178" s="158">
        <v>0</v>
      </c>
      <c r="FA178" s="158">
        <v>0</v>
      </c>
      <c r="FB178" s="158">
        <v>0</v>
      </c>
      <c r="FC178" s="158">
        <v>0</v>
      </c>
      <c r="FD178" s="158">
        <v>0</v>
      </c>
      <c r="FE178" s="158">
        <v>0</v>
      </c>
      <c r="FF178" s="349">
        <v>0</v>
      </c>
      <c r="FG178" s="158">
        <v>0</v>
      </c>
      <c r="FH178" s="158">
        <v>0</v>
      </c>
      <c r="FI178" s="158">
        <v>1</v>
      </c>
      <c r="FJ178" s="158">
        <v>0</v>
      </c>
      <c r="FK178" s="158">
        <v>0</v>
      </c>
      <c r="FL178" s="158">
        <v>0</v>
      </c>
      <c r="FM178" s="158">
        <v>0</v>
      </c>
      <c r="FN178" s="158">
        <v>0</v>
      </c>
      <c r="FO178" s="349">
        <v>1</v>
      </c>
      <c r="FP178" s="158">
        <v>324</v>
      </c>
      <c r="FQ178" s="158">
        <v>97</v>
      </c>
      <c r="FR178" s="158">
        <v>104</v>
      </c>
      <c r="FS178" s="158">
        <v>64</v>
      </c>
      <c r="FT178" s="158">
        <v>47</v>
      </c>
      <c r="FU178" s="158">
        <v>22</v>
      </c>
      <c r="FV178" s="158">
        <v>22</v>
      </c>
      <c r="FW178" s="158">
        <v>2</v>
      </c>
      <c r="FX178" s="349">
        <v>682</v>
      </c>
      <c r="FY178" s="158">
        <v>60</v>
      </c>
      <c r="FZ178" s="158">
        <v>12372</v>
      </c>
      <c r="GA178" s="158">
        <v>4918</v>
      </c>
      <c r="GB178" s="158">
        <v>5886</v>
      </c>
      <c r="GC178" s="158">
        <v>4346</v>
      </c>
      <c r="GD178" s="158">
        <v>3190</v>
      </c>
      <c r="GE178" s="158">
        <v>2112</v>
      </c>
      <c r="GF178" s="158">
        <v>1162</v>
      </c>
      <c r="GG178" s="158">
        <v>93</v>
      </c>
      <c r="GH178" s="349">
        <v>34139</v>
      </c>
      <c r="GI178" s="158">
        <v>21</v>
      </c>
      <c r="GJ178" s="158">
        <v>9582</v>
      </c>
      <c r="GK178" s="158">
        <v>2693</v>
      </c>
      <c r="GL178" s="158">
        <v>2424</v>
      </c>
      <c r="GM178" s="158">
        <v>1218</v>
      </c>
      <c r="GN178" s="158">
        <v>729</v>
      </c>
      <c r="GO178" s="158">
        <v>387</v>
      </c>
      <c r="GP178" s="158">
        <v>203</v>
      </c>
      <c r="GQ178" s="158">
        <v>16</v>
      </c>
      <c r="GR178" s="349">
        <v>17273</v>
      </c>
      <c r="GS178" s="158">
        <v>75.75</v>
      </c>
      <c r="GT178" s="158">
        <v>19534</v>
      </c>
      <c r="GU178" s="158">
        <v>6933</v>
      </c>
      <c r="GV178" s="158">
        <v>7708.5</v>
      </c>
      <c r="GW178" s="158">
        <v>5265</v>
      </c>
      <c r="GX178" s="158">
        <v>3741</v>
      </c>
      <c r="GY178" s="158">
        <v>2401</v>
      </c>
      <c r="GZ178" s="158">
        <v>1310</v>
      </c>
      <c r="HA178" s="158">
        <v>104</v>
      </c>
      <c r="HB178" s="349">
        <v>47072.25</v>
      </c>
      <c r="HC178" s="395">
        <v>0</v>
      </c>
      <c r="HD178" s="396">
        <v>7</v>
      </c>
      <c r="HE178" s="396">
        <v>0</v>
      </c>
      <c r="HF178" s="396">
        <v>0</v>
      </c>
      <c r="HG178" s="396">
        <v>0</v>
      </c>
      <c r="HH178" s="396">
        <v>0</v>
      </c>
      <c r="HI178" s="396">
        <v>0</v>
      </c>
      <c r="HJ178" s="396">
        <v>0</v>
      </c>
      <c r="HK178" s="396">
        <v>0</v>
      </c>
      <c r="HL178" s="397">
        <v>7</v>
      </c>
      <c r="HM178" s="219">
        <v>42.1</v>
      </c>
      <c r="HN178" s="219">
        <v>13018</v>
      </c>
      <c r="HO178" s="219">
        <v>5392.3</v>
      </c>
      <c r="HP178" s="219">
        <v>6852</v>
      </c>
      <c r="HQ178" s="219">
        <v>5265</v>
      </c>
      <c r="HR178" s="219">
        <v>4572.3</v>
      </c>
      <c r="HS178" s="219">
        <v>3468.1</v>
      </c>
      <c r="HT178" s="219">
        <v>2183.3000000000002</v>
      </c>
      <c r="HU178" s="219">
        <v>208</v>
      </c>
      <c r="HV178" s="219">
        <v>41001.1</v>
      </c>
      <c r="HW178" s="457">
        <v>0</v>
      </c>
      <c r="HX178" s="219">
        <v>41001.1</v>
      </c>
      <c r="HY178" s="395">
        <v>75.75</v>
      </c>
      <c r="HZ178" s="219">
        <v>19534</v>
      </c>
      <c r="IA178" s="219">
        <v>6933</v>
      </c>
      <c r="IB178" s="219">
        <v>7708.5</v>
      </c>
      <c r="IC178" s="219">
        <v>5265</v>
      </c>
      <c r="ID178" s="219">
        <v>3741</v>
      </c>
      <c r="IE178" s="219">
        <v>2401</v>
      </c>
      <c r="IF178" s="219">
        <v>1310</v>
      </c>
      <c r="IG178" s="219">
        <v>104</v>
      </c>
      <c r="IH178" s="219">
        <v>47072.25</v>
      </c>
      <c r="II178" s="395">
        <v>0</v>
      </c>
      <c r="IJ178" s="219">
        <v>7</v>
      </c>
      <c r="IK178" s="219">
        <v>0</v>
      </c>
      <c r="IL178" s="219">
        <v>0</v>
      </c>
      <c r="IM178" s="219">
        <v>0</v>
      </c>
      <c r="IN178" s="219">
        <v>0</v>
      </c>
      <c r="IO178" s="219">
        <v>0</v>
      </c>
      <c r="IP178" s="219">
        <v>0</v>
      </c>
      <c r="IQ178" s="219">
        <v>0</v>
      </c>
      <c r="IR178" s="219">
        <v>7</v>
      </c>
      <c r="IS178" s="395">
        <v>22.73</v>
      </c>
      <c r="IT178" s="219">
        <v>4073.71</v>
      </c>
      <c r="IU178" s="219">
        <v>717.42</v>
      </c>
      <c r="IV178" s="219">
        <v>373.56</v>
      </c>
      <c r="IW178" s="219">
        <v>149.09</v>
      </c>
      <c r="IX178" s="219">
        <v>67.37</v>
      </c>
      <c r="IY178" s="219">
        <v>19.68</v>
      </c>
      <c r="IZ178" s="219">
        <v>4.8099999999999996</v>
      </c>
      <c r="JA178" s="219">
        <v>0</v>
      </c>
      <c r="JB178" s="219">
        <v>5428.37</v>
      </c>
      <c r="JC178" s="395">
        <v>29.5</v>
      </c>
      <c r="JD178" s="219">
        <v>10302.200000000001</v>
      </c>
      <c r="JE178" s="219">
        <v>4834.3</v>
      </c>
      <c r="JF178" s="219">
        <v>6519.9</v>
      </c>
      <c r="JG178" s="219">
        <v>5115.8999999999996</v>
      </c>
      <c r="JH178" s="219">
        <v>4490</v>
      </c>
      <c r="JI178" s="219">
        <v>3439.7</v>
      </c>
      <c r="JJ178" s="219">
        <v>2175.3000000000002</v>
      </c>
      <c r="JK178" s="219">
        <v>208</v>
      </c>
      <c r="JL178" s="219">
        <v>37114.800000000003</v>
      </c>
      <c r="JM178" s="457">
        <v>0</v>
      </c>
      <c r="JN178" s="397">
        <v>37114.800000000003</v>
      </c>
      <c r="JP178" s="460"/>
      <c r="JQ178" s="460"/>
      <c r="JR178" s="460"/>
      <c r="JS178" s="460"/>
      <c r="JT178" s="460"/>
      <c r="JU178" s="460"/>
      <c r="JV178" s="460"/>
      <c r="JW178" s="460"/>
      <c r="JX178" s="460"/>
      <c r="JY178" s="460"/>
      <c r="KA178" s="460"/>
      <c r="KB178" s="460"/>
    </row>
    <row r="179" spans="1:288" x14ac:dyDescent="0.2">
      <c r="A179" s="215" t="s">
        <v>616</v>
      </c>
      <c r="B179" s="216" t="s">
        <v>291</v>
      </c>
      <c r="C179" s="217" t="s">
        <v>302</v>
      </c>
      <c r="D179" s="218" t="s">
        <v>615</v>
      </c>
      <c r="E179" s="158">
        <v>72440</v>
      </c>
      <c r="F179" s="158">
        <v>19213</v>
      </c>
      <c r="G179" s="158">
        <v>17939</v>
      </c>
      <c r="H179" s="158">
        <v>8476</v>
      </c>
      <c r="I179" s="158">
        <v>4225</v>
      </c>
      <c r="J179" s="158">
        <v>2114</v>
      </c>
      <c r="K179" s="158">
        <v>1616</v>
      </c>
      <c r="L179" s="158">
        <v>129</v>
      </c>
      <c r="M179" s="349">
        <v>126152</v>
      </c>
      <c r="N179" s="158">
        <v>4075</v>
      </c>
      <c r="O179" s="158">
        <v>2654</v>
      </c>
      <c r="P179" s="158">
        <v>1176</v>
      </c>
      <c r="Q179" s="158">
        <v>523</v>
      </c>
      <c r="R179" s="158">
        <v>202</v>
      </c>
      <c r="S179" s="158">
        <v>39</v>
      </c>
      <c r="T179" s="158">
        <v>15</v>
      </c>
      <c r="U179" s="158">
        <v>12</v>
      </c>
      <c r="V179" s="349">
        <v>8696</v>
      </c>
      <c r="W179" s="158">
        <v>0</v>
      </c>
      <c r="X179" s="158">
        <v>0</v>
      </c>
      <c r="Y179" s="158">
        <v>0</v>
      </c>
      <c r="Z179" s="158">
        <v>0</v>
      </c>
      <c r="AA179" s="158">
        <v>0</v>
      </c>
      <c r="AB179" s="158">
        <v>0</v>
      </c>
      <c r="AC179" s="158">
        <v>0</v>
      </c>
      <c r="AD179" s="158">
        <v>0</v>
      </c>
      <c r="AE179" s="349">
        <v>0</v>
      </c>
      <c r="AF179" s="158">
        <v>68365</v>
      </c>
      <c r="AG179" s="158">
        <v>16559</v>
      </c>
      <c r="AH179" s="158">
        <v>16763</v>
      </c>
      <c r="AI179" s="158">
        <v>7953</v>
      </c>
      <c r="AJ179" s="158">
        <v>4023</v>
      </c>
      <c r="AK179" s="158">
        <v>2075</v>
      </c>
      <c r="AL179" s="158">
        <v>1601</v>
      </c>
      <c r="AM179" s="158">
        <v>117</v>
      </c>
      <c r="AN179" s="349">
        <v>117456</v>
      </c>
      <c r="AO179" s="158">
        <v>196</v>
      </c>
      <c r="AP179" s="158">
        <v>70</v>
      </c>
      <c r="AQ179" s="158">
        <v>79</v>
      </c>
      <c r="AR179" s="158">
        <v>39</v>
      </c>
      <c r="AS179" s="158">
        <v>19</v>
      </c>
      <c r="AT179" s="158">
        <v>10</v>
      </c>
      <c r="AU179" s="158">
        <v>18</v>
      </c>
      <c r="AV179" s="158">
        <v>11</v>
      </c>
      <c r="AW179" s="349">
        <v>442</v>
      </c>
      <c r="AX179" s="158">
        <v>196</v>
      </c>
      <c r="AY179" s="158">
        <v>70</v>
      </c>
      <c r="AZ179" s="158">
        <v>79</v>
      </c>
      <c r="BA179" s="158">
        <v>39</v>
      </c>
      <c r="BB179" s="158">
        <v>19</v>
      </c>
      <c r="BC179" s="158">
        <v>10</v>
      </c>
      <c r="BD179" s="158">
        <v>18</v>
      </c>
      <c r="BE179" s="158">
        <v>11</v>
      </c>
      <c r="BF179" s="158">
        <v>0</v>
      </c>
      <c r="BG179" s="349">
        <v>442</v>
      </c>
      <c r="BH179" s="158">
        <v>196</v>
      </c>
      <c r="BI179" s="158">
        <v>68239</v>
      </c>
      <c r="BJ179" s="158">
        <v>16568</v>
      </c>
      <c r="BK179" s="158">
        <v>16723</v>
      </c>
      <c r="BL179" s="158">
        <v>7933</v>
      </c>
      <c r="BM179" s="158">
        <v>4014</v>
      </c>
      <c r="BN179" s="158">
        <v>2083</v>
      </c>
      <c r="BO179" s="158">
        <v>1594</v>
      </c>
      <c r="BP179" s="158">
        <v>106</v>
      </c>
      <c r="BQ179" s="349">
        <v>117456</v>
      </c>
      <c r="BR179" s="158">
        <v>40</v>
      </c>
      <c r="BS179" s="158">
        <v>33204</v>
      </c>
      <c r="BT179" s="158">
        <v>5276</v>
      </c>
      <c r="BU179" s="158">
        <v>4482</v>
      </c>
      <c r="BV179" s="158">
        <v>1866</v>
      </c>
      <c r="BW179" s="158">
        <v>739</v>
      </c>
      <c r="BX179" s="158">
        <v>314</v>
      </c>
      <c r="BY179" s="158">
        <v>197</v>
      </c>
      <c r="BZ179" s="158">
        <v>6</v>
      </c>
      <c r="CA179" s="349">
        <v>46124</v>
      </c>
      <c r="CB179" s="158">
        <v>5</v>
      </c>
      <c r="CC179" s="158">
        <v>963</v>
      </c>
      <c r="CD179" s="158">
        <v>274</v>
      </c>
      <c r="CE179" s="158">
        <v>197</v>
      </c>
      <c r="CF179" s="158">
        <v>73</v>
      </c>
      <c r="CG179" s="158">
        <v>38</v>
      </c>
      <c r="CH179" s="158">
        <v>16</v>
      </c>
      <c r="CI179" s="158">
        <v>7</v>
      </c>
      <c r="CJ179" s="158">
        <v>1</v>
      </c>
      <c r="CK179" s="349">
        <v>1574</v>
      </c>
      <c r="CL179" s="158">
        <v>5</v>
      </c>
      <c r="CM179" s="158">
        <v>34</v>
      </c>
      <c r="CN179" s="158">
        <v>11</v>
      </c>
      <c r="CO179" s="158">
        <v>8</v>
      </c>
      <c r="CP179" s="158">
        <v>6</v>
      </c>
      <c r="CQ179" s="158">
        <v>5</v>
      </c>
      <c r="CR179" s="158">
        <v>0</v>
      </c>
      <c r="CS179" s="158">
        <v>1</v>
      </c>
      <c r="CT179" s="158">
        <v>1</v>
      </c>
      <c r="CU179" s="349">
        <v>71</v>
      </c>
      <c r="CV179" s="158">
        <v>2045</v>
      </c>
      <c r="CW179" s="158">
        <v>1060</v>
      </c>
      <c r="CX179" s="158">
        <v>720</v>
      </c>
      <c r="CY179" s="158">
        <v>421</v>
      </c>
      <c r="CZ179" s="158">
        <v>172</v>
      </c>
      <c r="DA179" s="158">
        <v>42</v>
      </c>
      <c r="DB179" s="158">
        <v>19</v>
      </c>
      <c r="DC179" s="158">
        <v>0</v>
      </c>
      <c r="DD179" s="349">
        <v>4479</v>
      </c>
      <c r="DE179" s="158">
        <v>477</v>
      </c>
      <c r="DF179" s="158">
        <v>97</v>
      </c>
      <c r="DG179" s="158">
        <v>70</v>
      </c>
      <c r="DH179" s="158">
        <v>20</v>
      </c>
      <c r="DI179" s="158">
        <v>10</v>
      </c>
      <c r="DJ179" s="158">
        <v>9</v>
      </c>
      <c r="DK179" s="158">
        <v>17</v>
      </c>
      <c r="DL179" s="158">
        <v>3</v>
      </c>
      <c r="DM179" s="349">
        <v>703</v>
      </c>
      <c r="DN179" s="158">
        <v>782</v>
      </c>
      <c r="DO179" s="158">
        <v>114</v>
      </c>
      <c r="DP179" s="158">
        <v>94</v>
      </c>
      <c r="DQ179" s="158">
        <v>30</v>
      </c>
      <c r="DR179" s="158">
        <v>10</v>
      </c>
      <c r="DS179" s="158">
        <v>12</v>
      </c>
      <c r="DT179" s="158">
        <v>6</v>
      </c>
      <c r="DU179" s="158">
        <v>0</v>
      </c>
      <c r="DV179" s="349">
        <v>1048</v>
      </c>
      <c r="DW179" s="158">
        <v>264</v>
      </c>
      <c r="DX179" s="158">
        <v>37</v>
      </c>
      <c r="DY179" s="158">
        <v>35</v>
      </c>
      <c r="DZ179" s="158">
        <v>13</v>
      </c>
      <c r="EA179" s="158">
        <v>8</v>
      </c>
      <c r="EB179" s="158">
        <v>4</v>
      </c>
      <c r="EC179" s="158">
        <v>7</v>
      </c>
      <c r="ED179" s="158">
        <v>3</v>
      </c>
      <c r="EE179" s="349">
        <v>371</v>
      </c>
      <c r="EF179" s="158">
        <v>1523</v>
      </c>
      <c r="EG179" s="158">
        <v>248</v>
      </c>
      <c r="EH179" s="158">
        <v>199</v>
      </c>
      <c r="EI179" s="158">
        <v>63</v>
      </c>
      <c r="EJ179" s="158">
        <v>28</v>
      </c>
      <c r="EK179" s="158">
        <v>25</v>
      </c>
      <c r="EL179" s="158">
        <v>30</v>
      </c>
      <c r="EM179" s="158">
        <v>6</v>
      </c>
      <c r="EN179" s="349">
        <v>2122</v>
      </c>
      <c r="EO179" s="158">
        <v>736</v>
      </c>
      <c r="EP179" s="158">
        <v>132</v>
      </c>
      <c r="EQ179" s="158">
        <v>104</v>
      </c>
      <c r="ER179" s="158">
        <v>33</v>
      </c>
      <c r="ES179" s="158">
        <v>18</v>
      </c>
      <c r="ET179" s="158">
        <v>12</v>
      </c>
      <c r="EU179" s="158">
        <v>24</v>
      </c>
      <c r="EV179" s="158">
        <v>5</v>
      </c>
      <c r="EW179" s="349">
        <v>1064</v>
      </c>
      <c r="EX179" s="158">
        <v>0</v>
      </c>
      <c r="EY179" s="158">
        <v>0</v>
      </c>
      <c r="EZ179" s="158">
        <v>0</v>
      </c>
      <c r="FA179" s="158">
        <v>0</v>
      </c>
      <c r="FB179" s="158">
        <v>0</v>
      </c>
      <c r="FC179" s="158">
        <v>0</v>
      </c>
      <c r="FD179" s="158">
        <v>0</v>
      </c>
      <c r="FE179" s="158">
        <v>0</v>
      </c>
      <c r="FF179" s="349">
        <v>0</v>
      </c>
      <c r="FG179" s="158">
        <v>5</v>
      </c>
      <c r="FH179" s="158">
        <v>2</v>
      </c>
      <c r="FI179" s="158">
        <v>1</v>
      </c>
      <c r="FJ179" s="158">
        <v>0</v>
      </c>
      <c r="FK179" s="158">
        <v>0</v>
      </c>
      <c r="FL179" s="158">
        <v>1</v>
      </c>
      <c r="FM179" s="158">
        <v>0</v>
      </c>
      <c r="FN179" s="158">
        <v>1</v>
      </c>
      <c r="FO179" s="349">
        <v>10</v>
      </c>
      <c r="FP179" s="158">
        <v>731</v>
      </c>
      <c r="FQ179" s="158">
        <v>130</v>
      </c>
      <c r="FR179" s="158">
        <v>103</v>
      </c>
      <c r="FS179" s="158">
        <v>33</v>
      </c>
      <c r="FT179" s="158">
        <v>18</v>
      </c>
      <c r="FU179" s="158">
        <v>11</v>
      </c>
      <c r="FV179" s="158">
        <v>24</v>
      </c>
      <c r="FW179" s="158">
        <v>4</v>
      </c>
      <c r="FX179" s="349">
        <v>1054</v>
      </c>
      <c r="FY179" s="158">
        <v>146</v>
      </c>
      <c r="FZ179" s="158">
        <v>32992</v>
      </c>
      <c r="GA179" s="158">
        <v>10856</v>
      </c>
      <c r="GB179" s="158">
        <v>11907</v>
      </c>
      <c r="GC179" s="158">
        <v>5945</v>
      </c>
      <c r="GD179" s="158">
        <v>3214</v>
      </c>
      <c r="GE179" s="158">
        <v>1737</v>
      </c>
      <c r="GF179" s="158">
        <v>1376</v>
      </c>
      <c r="GG179" s="158">
        <v>95</v>
      </c>
      <c r="GH179" s="349">
        <v>68268</v>
      </c>
      <c r="GI179" s="158">
        <v>50</v>
      </c>
      <c r="GJ179" s="158">
        <v>35247</v>
      </c>
      <c r="GK179" s="158">
        <v>5712</v>
      </c>
      <c r="GL179" s="158">
        <v>4816</v>
      </c>
      <c r="GM179" s="158">
        <v>1988</v>
      </c>
      <c r="GN179" s="158">
        <v>800</v>
      </c>
      <c r="GO179" s="158">
        <v>346</v>
      </c>
      <c r="GP179" s="158">
        <v>218</v>
      </c>
      <c r="GQ179" s="158">
        <v>11</v>
      </c>
      <c r="GR179" s="349">
        <v>49188</v>
      </c>
      <c r="GS179" s="158">
        <v>182.25</v>
      </c>
      <c r="GT179" s="158">
        <v>59534.25</v>
      </c>
      <c r="GU179" s="158">
        <v>15171.3</v>
      </c>
      <c r="GV179" s="158">
        <v>15547.45</v>
      </c>
      <c r="GW179" s="158">
        <v>7446.05</v>
      </c>
      <c r="GX179" s="158">
        <v>3818.45</v>
      </c>
      <c r="GY179" s="158">
        <v>2001.3</v>
      </c>
      <c r="GZ179" s="158">
        <v>1542.7</v>
      </c>
      <c r="HA179" s="158">
        <v>105.25</v>
      </c>
      <c r="HB179" s="349">
        <v>105349</v>
      </c>
      <c r="HC179" s="395">
        <v>0</v>
      </c>
      <c r="HD179" s="396">
        <v>0</v>
      </c>
      <c r="HE179" s="396">
        <v>0</v>
      </c>
      <c r="HF179" s="396">
        <v>0</v>
      </c>
      <c r="HG179" s="396">
        <v>0</v>
      </c>
      <c r="HH179" s="396">
        <v>0</v>
      </c>
      <c r="HI179" s="396">
        <v>0</v>
      </c>
      <c r="HJ179" s="396">
        <v>0</v>
      </c>
      <c r="HK179" s="396">
        <v>0</v>
      </c>
      <c r="HL179" s="397">
        <v>0</v>
      </c>
      <c r="HM179" s="219">
        <v>101.3</v>
      </c>
      <c r="HN179" s="219">
        <v>39689.5</v>
      </c>
      <c r="HO179" s="219">
        <v>11799.9</v>
      </c>
      <c r="HP179" s="219">
        <v>13820</v>
      </c>
      <c r="HQ179" s="219">
        <v>7446.1</v>
      </c>
      <c r="HR179" s="219">
        <v>4667</v>
      </c>
      <c r="HS179" s="219">
        <v>2890.8</v>
      </c>
      <c r="HT179" s="219">
        <v>2571.1999999999998</v>
      </c>
      <c r="HU179" s="219">
        <v>210.5</v>
      </c>
      <c r="HV179" s="219">
        <v>83196.3</v>
      </c>
      <c r="HW179" s="457">
        <v>41.6</v>
      </c>
      <c r="HX179" s="219">
        <v>83237.899999999994</v>
      </c>
      <c r="HY179" s="395">
        <v>182.25</v>
      </c>
      <c r="HZ179" s="219">
        <v>59534.25</v>
      </c>
      <c r="IA179" s="219">
        <v>15171.3</v>
      </c>
      <c r="IB179" s="219">
        <v>15547.45</v>
      </c>
      <c r="IC179" s="219">
        <v>7446.05</v>
      </c>
      <c r="ID179" s="219">
        <v>3818.45</v>
      </c>
      <c r="IE179" s="219">
        <v>2001.3</v>
      </c>
      <c r="IF179" s="219">
        <v>1542.7</v>
      </c>
      <c r="IG179" s="219">
        <v>105.25</v>
      </c>
      <c r="IH179" s="219">
        <v>105349</v>
      </c>
      <c r="II179" s="395">
        <v>0</v>
      </c>
      <c r="IJ179" s="219">
        <v>0</v>
      </c>
      <c r="IK179" s="219">
        <v>0</v>
      </c>
      <c r="IL179" s="219">
        <v>0</v>
      </c>
      <c r="IM179" s="219">
        <v>0</v>
      </c>
      <c r="IN179" s="219">
        <v>0</v>
      </c>
      <c r="IO179" s="219">
        <v>0</v>
      </c>
      <c r="IP179" s="219">
        <v>0</v>
      </c>
      <c r="IQ179" s="219">
        <v>0</v>
      </c>
      <c r="IR179" s="219">
        <v>0</v>
      </c>
      <c r="IS179" s="395">
        <v>71.95</v>
      </c>
      <c r="IT179" s="219">
        <v>19693.169999999998</v>
      </c>
      <c r="IU179" s="219">
        <v>1652.4</v>
      </c>
      <c r="IV179" s="219">
        <v>871.04</v>
      </c>
      <c r="IW179" s="219">
        <v>223.96</v>
      </c>
      <c r="IX179" s="219">
        <v>75.989999999999995</v>
      </c>
      <c r="IY179" s="219">
        <v>14.84</v>
      </c>
      <c r="IZ179" s="219">
        <v>6.03</v>
      </c>
      <c r="JA179" s="219">
        <v>0</v>
      </c>
      <c r="JB179" s="219">
        <v>22609.38</v>
      </c>
      <c r="JC179" s="395">
        <v>61.3</v>
      </c>
      <c r="JD179" s="219">
        <v>26560.7</v>
      </c>
      <c r="JE179" s="219">
        <v>10514.7</v>
      </c>
      <c r="JF179" s="219">
        <v>13045.7</v>
      </c>
      <c r="JG179" s="219">
        <v>7222.1</v>
      </c>
      <c r="JH179" s="219">
        <v>4574.1000000000004</v>
      </c>
      <c r="JI179" s="219">
        <v>2869.3</v>
      </c>
      <c r="JJ179" s="219">
        <v>2561.1</v>
      </c>
      <c r="JK179" s="219">
        <v>210.5</v>
      </c>
      <c r="JL179" s="219">
        <v>67619.5</v>
      </c>
      <c r="JM179" s="457">
        <v>41.6</v>
      </c>
      <c r="JN179" s="397">
        <v>67661.100000000006</v>
      </c>
      <c r="JP179" s="460"/>
      <c r="JQ179" s="460"/>
      <c r="JR179" s="460"/>
      <c r="JS179" s="460"/>
      <c r="JT179" s="460"/>
      <c r="JU179" s="460"/>
      <c r="JV179" s="460"/>
      <c r="JW179" s="460"/>
      <c r="JX179" s="460"/>
      <c r="JY179" s="460"/>
      <c r="KA179" s="460"/>
      <c r="KB179" s="460"/>
    </row>
    <row r="180" spans="1:288" x14ac:dyDescent="0.2">
      <c r="A180" s="215" t="s">
        <v>618</v>
      </c>
      <c r="B180" s="216" t="s">
        <v>285</v>
      </c>
      <c r="C180" s="217" t="s">
        <v>295</v>
      </c>
      <c r="D180" s="218" t="s">
        <v>617</v>
      </c>
      <c r="E180" s="158">
        <v>23833</v>
      </c>
      <c r="F180" s="158">
        <v>10242</v>
      </c>
      <c r="G180" s="158">
        <v>11070</v>
      </c>
      <c r="H180" s="158">
        <v>4645</v>
      </c>
      <c r="I180" s="158">
        <v>2687</v>
      </c>
      <c r="J180" s="158">
        <v>1714</v>
      </c>
      <c r="K180" s="158">
        <v>907</v>
      </c>
      <c r="L180" s="158">
        <v>45</v>
      </c>
      <c r="M180" s="349">
        <v>55143</v>
      </c>
      <c r="N180" s="158">
        <v>716</v>
      </c>
      <c r="O180" s="158">
        <v>190</v>
      </c>
      <c r="P180" s="158">
        <v>185</v>
      </c>
      <c r="Q180" s="158">
        <v>111</v>
      </c>
      <c r="R180" s="158">
        <v>52</v>
      </c>
      <c r="S180" s="158">
        <v>38</v>
      </c>
      <c r="T180" s="158">
        <v>28</v>
      </c>
      <c r="U180" s="158">
        <v>10</v>
      </c>
      <c r="V180" s="349">
        <v>1330</v>
      </c>
      <c r="W180" s="158">
        <v>0</v>
      </c>
      <c r="X180" s="158">
        <v>0</v>
      </c>
      <c r="Y180" s="158">
        <v>0</v>
      </c>
      <c r="Z180" s="158">
        <v>0</v>
      </c>
      <c r="AA180" s="158">
        <v>0</v>
      </c>
      <c r="AB180" s="158">
        <v>0</v>
      </c>
      <c r="AC180" s="158">
        <v>0</v>
      </c>
      <c r="AD180" s="158">
        <v>0</v>
      </c>
      <c r="AE180" s="349">
        <v>0</v>
      </c>
      <c r="AF180" s="158">
        <v>23117</v>
      </c>
      <c r="AG180" s="158">
        <v>10052</v>
      </c>
      <c r="AH180" s="158">
        <v>10885</v>
      </c>
      <c r="AI180" s="158">
        <v>4534</v>
      </c>
      <c r="AJ180" s="158">
        <v>2635</v>
      </c>
      <c r="AK180" s="158">
        <v>1676</v>
      </c>
      <c r="AL180" s="158">
        <v>879</v>
      </c>
      <c r="AM180" s="158">
        <v>35</v>
      </c>
      <c r="AN180" s="349">
        <v>53813</v>
      </c>
      <c r="AO180" s="158">
        <v>80</v>
      </c>
      <c r="AP180" s="158">
        <v>52</v>
      </c>
      <c r="AQ180" s="158">
        <v>72</v>
      </c>
      <c r="AR180" s="158">
        <v>35</v>
      </c>
      <c r="AS180" s="158">
        <v>30</v>
      </c>
      <c r="AT180" s="158">
        <v>29</v>
      </c>
      <c r="AU180" s="158">
        <v>17</v>
      </c>
      <c r="AV180" s="158">
        <v>12</v>
      </c>
      <c r="AW180" s="349">
        <v>327</v>
      </c>
      <c r="AX180" s="158">
        <v>80</v>
      </c>
      <c r="AY180" s="158">
        <v>52</v>
      </c>
      <c r="AZ180" s="158">
        <v>72</v>
      </c>
      <c r="BA180" s="158">
        <v>35</v>
      </c>
      <c r="BB180" s="158">
        <v>30</v>
      </c>
      <c r="BC180" s="158">
        <v>29</v>
      </c>
      <c r="BD180" s="158">
        <v>17</v>
      </c>
      <c r="BE180" s="158">
        <v>12</v>
      </c>
      <c r="BF180" s="158">
        <v>0</v>
      </c>
      <c r="BG180" s="349">
        <v>327</v>
      </c>
      <c r="BH180" s="158">
        <v>80</v>
      </c>
      <c r="BI180" s="158">
        <v>23089</v>
      </c>
      <c r="BJ180" s="158">
        <v>10072</v>
      </c>
      <c r="BK180" s="158">
        <v>10848</v>
      </c>
      <c r="BL180" s="158">
        <v>4529</v>
      </c>
      <c r="BM180" s="158">
        <v>2634</v>
      </c>
      <c r="BN180" s="158">
        <v>1664</v>
      </c>
      <c r="BO180" s="158">
        <v>874</v>
      </c>
      <c r="BP180" s="158">
        <v>23</v>
      </c>
      <c r="BQ180" s="349">
        <v>53813</v>
      </c>
      <c r="BR180" s="158">
        <v>19</v>
      </c>
      <c r="BS180" s="158">
        <v>10239</v>
      </c>
      <c r="BT180" s="158">
        <v>3144</v>
      </c>
      <c r="BU180" s="158">
        <v>2745</v>
      </c>
      <c r="BV180" s="158">
        <v>882</v>
      </c>
      <c r="BW180" s="158">
        <v>509</v>
      </c>
      <c r="BX180" s="158">
        <v>263</v>
      </c>
      <c r="BY180" s="158">
        <v>109</v>
      </c>
      <c r="BZ180" s="158">
        <v>2</v>
      </c>
      <c r="CA180" s="349">
        <v>17912</v>
      </c>
      <c r="CB180" s="158">
        <v>6</v>
      </c>
      <c r="CC180" s="158">
        <v>241</v>
      </c>
      <c r="CD180" s="158">
        <v>97</v>
      </c>
      <c r="CE180" s="158">
        <v>129</v>
      </c>
      <c r="CF180" s="158">
        <v>49</v>
      </c>
      <c r="CG180" s="158">
        <v>26</v>
      </c>
      <c r="CH180" s="158">
        <v>11</v>
      </c>
      <c r="CI180" s="158">
        <v>6</v>
      </c>
      <c r="CJ180" s="158">
        <v>0</v>
      </c>
      <c r="CK180" s="349">
        <v>565</v>
      </c>
      <c r="CL180" s="158">
        <v>1</v>
      </c>
      <c r="CM180" s="158">
        <v>22</v>
      </c>
      <c r="CN180" s="158">
        <v>9</v>
      </c>
      <c r="CO180" s="158">
        <v>11</v>
      </c>
      <c r="CP180" s="158">
        <v>3</v>
      </c>
      <c r="CQ180" s="158">
        <v>5</v>
      </c>
      <c r="CR180" s="158">
        <v>6</v>
      </c>
      <c r="CS180" s="158">
        <v>19</v>
      </c>
      <c r="CT180" s="158">
        <v>3</v>
      </c>
      <c r="CU180" s="349">
        <v>79</v>
      </c>
      <c r="CV180" s="158">
        <v>202</v>
      </c>
      <c r="CW180" s="158">
        <v>79</v>
      </c>
      <c r="CX180" s="158">
        <v>72</v>
      </c>
      <c r="CY180" s="158">
        <v>30</v>
      </c>
      <c r="CZ180" s="158">
        <v>21</v>
      </c>
      <c r="DA180" s="158">
        <v>15</v>
      </c>
      <c r="DB180" s="158">
        <v>4</v>
      </c>
      <c r="DC180" s="158">
        <v>0</v>
      </c>
      <c r="DD180" s="349">
        <v>423</v>
      </c>
      <c r="DE180" s="158">
        <v>603</v>
      </c>
      <c r="DF180" s="158">
        <v>201</v>
      </c>
      <c r="DG180" s="158">
        <v>181</v>
      </c>
      <c r="DH180" s="158">
        <v>95</v>
      </c>
      <c r="DI180" s="158">
        <v>48</v>
      </c>
      <c r="DJ180" s="158">
        <v>19</v>
      </c>
      <c r="DK180" s="158">
        <v>12</v>
      </c>
      <c r="DL180" s="158">
        <v>0</v>
      </c>
      <c r="DM180" s="349">
        <v>1159</v>
      </c>
      <c r="DN180" s="158">
        <v>0</v>
      </c>
      <c r="DO180" s="158">
        <v>0</v>
      </c>
      <c r="DP180" s="158">
        <v>0</v>
      </c>
      <c r="DQ180" s="158">
        <v>0</v>
      </c>
      <c r="DR180" s="158">
        <v>0</v>
      </c>
      <c r="DS180" s="158">
        <v>0</v>
      </c>
      <c r="DT180" s="158">
        <v>0</v>
      </c>
      <c r="DU180" s="158">
        <v>0</v>
      </c>
      <c r="DV180" s="349">
        <v>0</v>
      </c>
      <c r="DW180" s="158">
        <v>136</v>
      </c>
      <c r="DX180" s="158">
        <v>36</v>
      </c>
      <c r="DY180" s="158">
        <v>36</v>
      </c>
      <c r="DZ180" s="158">
        <v>14</v>
      </c>
      <c r="EA180" s="158">
        <v>8</v>
      </c>
      <c r="EB180" s="158">
        <v>6</v>
      </c>
      <c r="EC180" s="158">
        <v>7</v>
      </c>
      <c r="ED180" s="158">
        <v>0</v>
      </c>
      <c r="EE180" s="349">
        <v>243</v>
      </c>
      <c r="EF180" s="158">
        <v>739</v>
      </c>
      <c r="EG180" s="158">
        <v>237</v>
      </c>
      <c r="EH180" s="158">
        <v>217</v>
      </c>
      <c r="EI180" s="158">
        <v>109</v>
      </c>
      <c r="EJ180" s="158">
        <v>56</v>
      </c>
      <c r="EK180" s="158">
        <v>25</v>
      </c>
      <c r="EL180" s="158">
        <v>19</v>
      </c>
      <c r="EM180" s="158">
        <v>0</v>
      </c>
      <c r="EN180" s="349">
        <v>1402</v>
      </c>
      <c r="EO180" s="158">
        <v>394</v>
      </c>
      <c r="EP180" s="158">
        <v>117</v>
      </c>
      <c r="EQ180" s="158">
        <v>106</v>
      </c>
      <c r="ER180" s="158">
        <v>43</v>
      </c>
      <c r="ES180" s="158">
        <v>25</v>
      </c>
      <c r="ET180" s="158">
        <v>14</v>
      </c>
      <c r="EU180" s="158">
        <v>9</v>
      </c>
      <c r="EV180" s="158">
        <v>0</v>
      </c>
      <c r="EW180" s="349">
        <v>708</v>
      </c>
      <c r="EX180" s="158">
        <v>0</v>
      </c>
      <c r="EY180" s="158">
        <v>0</v>
      </c>
      <c r="EZ180" s="158">
        <v>0</v>
      </c>
      <c r="FA180" s="158">
        <v>0</v>
      </c>
      <c r="FB180" s="158">
        <v>0</v>
      </c>
      <c r="FC180" s="158">
        <v>0</v>
      </c>
      <c r="FD180" s="158">
        <v>0</v>
      </c>
      <c r="FE180" s="158">
        <v>0</v>
      </c>
      <c r="FF180" s="349">
        <v>0</v>
      </c>
      <c r="FG180" s="158">
        <v>0</v>
      </c>
      <c r="FH180" s="158">
        <v>2</v>
      </c>
      <c r="FI180" s="158">
        <v>0</v>
      </c>
      <c r="FJ180" s="158">
        <v>0</v>
      </c>
      <c r="FK180" s="158">
        <v>0</v>
      </c>
      <c r="FL180" s="158">
        <v>0</v>
      </c>
      <c r="FM180" s="158">
        <v>0</v>
      </c>
      <c r="FN180" s="158">
        <v>0</v>
      </c>
      <c r="FO180" s="349">
        <v>2</v>
      </c>
      <c r="FP180" s="158">
        <v>394</v>
      </c>
      <c r="FQ180" s="158">
        <v>115</v>
      </c>
      <c r="FR180" s="158">
        <v>106</v>
      </c>
      <c r="FS180" s="158">
        <v>43</v>
      </c>
      <c r="FT180" s="158">
        <v>25</v>
      </c>
      <c r="FU180" s="158">
        <v>14</v>
      </c>
      <c r="FV180" s="158">
        <v>9</v>
      </c>
      <c r="FW180" s="158">
        <v>0</v>
      </c>
      <c r="FX180" s="349">
        <v>706</v>
      </c>
      <c r="FY180" s="158">
        <v>54</v>
      </c>
      <c r="FZ180" s="158">
        <v>12451</v>
      </c>
      <c r="GA180" s="158">
        <v>6786</v>
      </c>
      <c r="GB180" s="158">
        <v>7927</v>
      </c>
      <c r="GC180" s="158">
        <v>3581</v>
      </c>
      <c r="GD180" s="158">
        <v>2086</v>
      </c>
      <c r="GE180" s="158">
        <v>1378</v>
      </c>
      <c r="GF180" s="158">
        <v>733</v>
      </c>
      <c r="GG180" s="158">
        <v>18</v>
      </c>
      <c r="GH180" s="349">
        <v>35014</v>
      </c>
      <c r="GI180" s="158">
        <v>26</v>
      </c>
      <c r="GJ180" s="158">
        <v>10638</v>
      </c>
      <c r="GK180" s="158">
        <v>3286</v>
      </c>
      <c r="GL180" s="158">
        <v>2921</v>
      </c>
      <c r="GM180" s="158">
        <v>948</v>
      </c>
      <c r="GN180" s="158">
        <v>548</v>
      </c>
      <c r="GO180" s="158">
        <v>286</v>
      </c>
      <c r="GP180" s="158">
        <v>141</v>
      </c>
      <c r="GQ180" s="158">
        <v>5</v>
      </c>
      <c r="GR180" s="349">
        <v>18799</v>
      </c>
      <c r="GS180" s="158">
        <v>73.25</v>
      </c>
      <c r="GT180" s="158">
        <v>20269.599999999999</v>
      </c>
      <c r="GU180" s="158">
        <v>9181.85</v>
      </c>
      <c r="GV180" s="158">
        <v>10055.6</v>
      </c>
      <c r="GW180" s="158">
        <v>4266.1499999999996</v>
      </c>
      <c r="GX180" s="158">
        <v>2477.5500000000002</v>
      </c>
      <c r="GY180" s="158">
        <v>1578.1</v>
      </c>
      <c r="GZ180" s="158">
        <v>832.45</v>
      </c>
      <c r="HA180" s="158">
        <v>21</v>
      </c>
      <c r="HB180" s="349">
        <v>48755.55</v>
      </c>
      <c r="HC180" s="395">
        <v>0</v>
      </c>
      <c r="HD180" s="396">
        <v>0</v>
      </c>
      <c r="HE180" s="396">
        <v>0</v>
      </c>
      <c r="HF180" s="396">
        <v>0</v>
      </c>
      <c r="HG180" s="396">
        <v>0</v>
      </c>
      <c r="HH180" s="396">
        <v>0</v>
      </c>
      <c r="HI180" s="396">
        <v>0</v>
      </c>
      <c r="HJ180" s="396">
        <v>0</v>
      </c>
      <c r="HK180" s="396">
        <v>0</v>
      </c>
      <c r="HL180" s="397">
        <v>0</v>
      </c>
      <c r="HM180" s="219">
        <v>40.700000000000003</v>
      </c>
      <c r="HN180" s="219">
        <v>13513.1</v>
      </c>
      <c r="HO180" s="219">
        <v>7141.4</v>
      </c>
      <c r="HP180" s="219">
        <v>8938.2999999999993</v>
      </c>
      <c r="HQ180" s="219">
        <v>4266.2</v>
      </c>
      <c r="HR180" s="219">
        <v>3028.1</v>
      </c>
      <c r="HS180" s="219">
        <v>2279.5</v>
      </c>
      <c r="HT180" s="219">
        <v>1387.4</v>
      </c>
      <c r="HU180" s="219">
        <v>42</v>
      </c>
      <c r="HV180" s="219">
        <v>40636.699999999997</v>
      </c>
      <c r="HW180" s="457">
        <v>0</v>
      </c>
      <c r="HX180" s="219">
        <v>40636.699999999997</v>
      </c>
      <c r="HY180" s="395">
        <v>73.25</v>
      </c>
      <c r="HZ180" s="219">
        <v>20269.599999999999</v>
      </c>
      <c r="IA180" s="219">
        <v>9181.85</v>
      </c>
      <c r="IB180" s="219">
        <v>10055.6</v>
      </c>
      <c r="IC180" s="219">
        <v>4266.1499999999996</v>
      </c>
      <c r="ID180" s="219">
        <v>2477.5500000000002</v>
      </c>
      <c r="IE180" s="219">
        <v>1578.1</v>
      </c>
      <c r="IF180" s="219">
        <v>832.45</v>
      </c>
      <c r="IG180" s="219">
        <v>21</v>
      </c>
      <c r="IH180" s="219">
        <v>48755.55</v>
      </c>
      <c r="II180" s="395">
        <v>0</v>
      </c>
      <c r="IJ180" s="219">
        <v>0</v>
      </c>
      <c r="IK180" s="219">
        <v>0</v>
      </c>
      <c r="IL180" s="219">
        <v>0</v>
      </c>
      <c r="IM180" s="219">
        <v>0</v>
      </c>
      <c r="IN180" s="219">
        <v>0</v>
      </c>
      <c r="IO180" s="219">
        <v>0</v>
      </c>
      <c r="IP180" s="219">
        <v>0</v>
      </c>
      <c r="IQ180" s="219">
        <v>0</v>
      </c>
      <c r="IR180" s="219">
        <v>0</v>
      </c>
      <c r="IS180" s="395">
        <v>25.8</v>
      </c>
      <c r="IT180" s="219">
        <v>4835.2</v>
      </c>
      <c r="IU180" s="219">
        <v>933</v>
      </c>
      <c r="IV180" s="219">
        <v>541.6</v>
      </c>
      <c r="IW180" s="219">
        <v>113.7</v>
      </c>
      <c r="IX180" s="219">
        <v>48.7</v>
      </c>
      <c r="IY180" s="219">
        <v>22.1</v>
      </c>
      <c r="IZ180" s="219">
        <v>7.4</v>
      </c>
      <c r="JA180" s="219">
        <v>0</v>
      </c>
      <c r="JB180" s="219">
        <v>6527.5</v>
      </c>
      <c r="JC180" s="395">
        <v>26.4</v>
      </c>
      <c r="JD180" s="219">
        <v>10289.6</v>
      </c>
      <c r="JE180" s="219">
        <v>6415.8</v>
      </c>
      <c r="JF180" s="219">
        <v>8456.9</v>
      </c>
      <c r="JG180" s="219">
        <v>4152.5</v>
      </c>
      <c r="JH180" s="219">
        <v>2968.6</v>
      </c>
      <c r="JI180" s="219">
        <v>2247.6</v>
      </c>
      <c r="JJ180" s="219">
        <v>1375.1</v>
      </c>
      <c r="JK180" s="219">
        <v>42</v>
      </c>
      <c r="JL180" s="219">
        <v>35974.5</v>
      </c>
      <c r="JM180" s="457">
        <v>0</v>
      </c>
      <c r="JN180" s="397">
        <v>35974.5</v>
      </c>
      <c r="JP180" s="460"/>
      <c r="JQ180" s="460"/>
      <c r="JR180" s="460"/>
      <c r="JS180" s="460"/>
      <c r="JT180" s="460"/>
      <c r="JU180" s="460"/>
      <c r="JV180" s="460"/>
      <c r="JW180" s="460"/>
      <c r="JX180" s="460"/>
      <c r="JY180" s="460"/>
      <c r="KA180" s="460"/>
      <c r="KB180" s="460"/>
    </row>
    <row r="181" spans="1:288" x14ac:dyDescent="0.2">
      <c r="A181" s="215" t="s">
        <v>620</v>
      </c>
      <c r="B181" s="216" t="s">
        <v>289</v>
      </c>
      <c r="C181" s="217" t="s">
        <v>109</v>
      </c>
      <c r="D181" s="218" t="s">
        <v>619</v>
      </c>
      <c r="E181" s="158">
        <v>5055</v>
      </c>
      <c r="F181" s="158">
        <v>32086</v>
      </c>
      <c r="G181" s="158">
        <v>48728</v>
      </c>
      <c r="H181" s="158">
        <v>19362</v>
      </c>
      <c r="I181" s="158">
        <v>3262</v>
      </c>
      <c r="J181" s="158">
        <v>716</v>
      </c>
      <c r="K181" s="158">
        <v>112</v>
      </c>
      <c r="L181" s="158">
        <v>23</v>
      </c>
      <c r="M181" s="349">
        <v>109344</v>
      </c>
      <c r="N181" s="158">
        <v>310</v>
      </c>
      <c r="O181" s="158">
        <v>845</v>
      </c>
      <c r="P181" s="158">
        <v>902</v>
      </c>
      <c r="Q181" s="158">
        <v>488</v>
      </c>
      <c r="R181" s="158">
        <v>125</v>
      </c>
      <c r="S181" s="158">
        <v>11</v>
      </c>
      <c r="T181" s="158">
        <v>7</v>
      </c>
      <c r="U181" s="158">
        <v>0</v>
      </c>
      <c r="V181" s="349">
        <v>2688</v>
      </c>
      <c r="W181" s="158">
        <v>0</v>
      </c>
      <c r="X181" s="158">
        <v>0</v>
      </c>
      <c r="Y181" s="158">
        <v>0</v>
      </c>
      <c r="Z181" s="158">
        <v>0</v>
      </c>
      <c r="AA181" s="158">
        <v>0</v>
      </c>
      <c r="AB181" s="158">
        <v>0</v>
      </c>
      <c r="AC181" s="158">
        <v>0</v>
      </c>
      <c r="AD181" s="158">
        <v>0</v>
      </c>
      <c r="AE181" s="349">
        <v>0</v>
      </c>
      <c r="AF181" s="158">
        <v>4745</v>
      </c>
      <c r="AG181" s="158">
        <v>31241</v>
      </c>
      <c r="AH181" s="158">
        <v>47826</v>
      </c>
      <c r="AI181" s="158">
        <v>18874</v>
      </c>
      <c r="AJ181" s="158">
        <v>3137</v>
      </c>
      <c r="AK181" s="158">
        <v>705</v>
      </c>
      <c r="AL181" s="158">
        <v>105</v>
      </c>
      <c r="AM181" s="158">
        <v>23</v>
      </c>
      <c r="AN181" s="349">
        <v>106656</v>
      </c>
      <c r="AO181" s="158">
        <v>0</v>
      </c>
      <c r="AP181" s="158">
        <v>23</v>
      </c>
      <c r="AQ181" s="158">
        <v>141</v>
      </c>
      <c r="AR181" s="158">
        <v>102</v>
      </c>
      <c r="AS181" s="158">
        <v>14</v>
      </c>
      <c r="AT181" s="158">
        <v>6</v>
      </c>
      <c r="AU181" s="158">
        <v>0</v>
      </c>
      <c r="AV181" s="158">
        <v>3</v>
      </c>
      <c r="AW181" s="349">
        <v>289</v>
      </c>
      <c r="AX181" s="158">
        <v>0</v>
      </c>
      <c r="AY181" s="158">
        <v>23</v>
      </c>
      <c r="AZ181" s="158">
        <v>141</v>
      </c>
      <c r="BA181" s="158">
        <v>102</v>
      </c>
      <c r="BB181" s="158">
        <v>14</v>
      </c>
      <c r="BC181" s="158">
        <v>6</v>
      </c>
      <c r="BD181" s="158">
        <v>0</v>
      </c>
      <c r="BE181" s="158">
        <v>3</v>
      </c>
      <c r="BF181" s="158">
        <v>0</v>
      </c>
      <c r="BG181" s="349">
        <v>289</v>
      </c>
      <c r="BH181" s="158">
        <v>0</v>
      </c>
      <c r="BI181" s="158">
        <v>4768</v>
      </c>
      <c r="BJ181" s="158">
        <v>31359</v>
      </c>
      <c r="BK181" s="158">
        <v>47787</v>
      </c>
      <c r="BL181" s="158">
        <v>18786</v>
      </c>
      <c r="BM181" s="158">
        <v>3129</v>
      </c>
      <c r="BN181" s="158">
        <v>699</v>
      </c>
      <c r="BO181" s="158">
        <v>108</v>
      </c>
      <c r="BP181" s="158">
        <v>20</v>
      </c>
      <c r="BQ181" s="349">
        <v>106656</v>
      </c>
      <c r="BR181" s="158">
        <v>0</v>
      </c>
      <c r="BS181" s="158">
        <v>2748</v>
      </c>
      <c r="BT181" s="158">
        <v>14426</v>
      </c>
      <c r="BU181" s="158">
        <v>12251</v>
      </c>
      <c r="BV181" s="158">
        <v>3350</v>
      </c>
      <c r="BW181" s="158">
        <v>570</v>
      </c>
      <c r="BX181" s="158">
        <v>127</v>
      </c>
      <c r="BY181" s="158">
        <v>17</v>
      </c>
      <c r="BZ181" s="158">
        <v>0</v>
      </c>
      <c r="CA181" s="349">
        <v>33489</v>
      </c>
      <c r="CB181" s="158">
        <v>0</v>
      </c>
      <c r="CC181" s="158">
        <v>28</v>
      </c>
      <c r="CD181" s="158">
        <v>416</v>
      </c>
      <c r="CE181" s="158">
        <v>633</v>
      </c>
      <c r="CF181" s="158">
        <v>269</v>
      </c>
      <c r="CG181" s="158">
        <v>47</v>
      </c>
      <c r="CH181" s="158">
        <v>10</v>
      </c>
      <c r="CI181" s="158">
        <v>0</v>
      </c>
      <c r="CJ181" s="158">
        <v>0</v>
      </c>
      <c r="CK181" s="349">
        <v>1403</v>
      </c>
      <c r="CL181" s="158">
        <v>0</v>
      </c>
      <c r="CM181" s="158">
        <v>0</v>
      </c>
      <c r="CN181" s="158">
        <v>15</v>
      </c>
      <c r="CO181" s="158">
        <v>46</v>
      </c>
      <c r="CP181" s="158">
        <v>28</v>
      </c>
      <c r="CQ181" s="158">
        <v>6</v>
      </c>
      <c r="CR181" s="158">
        <v>5</v>
      </c>
      <c r="CS181" s="158">
        <v>9</v>
      </c>
      <c r="CT181" s="158">
        <v>8</v>
      </c>
      <c r="CU181" s="349">
        <v>117</v>
      </c>
      <c r="CV181" s="158">
        <v>28</v>
      </c>
      <c r="CW181" s="158">
        <v>106</v>
      </c>
      <c r="CX181" s="158">
        <v>223</v>
      </c>
      <c r="CY181" s="158">
        <v>90</v>
      </c>
      <c r="CZ181" s="158">
        <v>23</v>
      </c>
      <c r="DA181" s="158">
        <v>9</v>
      </c>
      <c r="DB181" s="158">
        <v>2</v>
      </c>
      <c r="DC181" s="158">
        <v>0</v>
      </c>
      <c r="DD181" s="349">
        <v>481</v>
      </c>
      <c r="DE181" s="158">
        <v>31</v>
      </c>
      <c r="DF181" s="158">
        <v>110</v>
      </c>
      <c r="DG181" s="158">
        <v>216</v>
      </c>
      <c r="DH181" s="158">
        <v>716</v>
      </c>
      <c r="DI181" s="158">
        <v>14</v>
      </c>
      <c r="DJ181" s="158">
        <v>9</v>
      </c>
      <c r="DK181" s="158">
        <v>1</v>
      </c>
      <c r="DL181" s="158">
        <v>1</v>
      </c>
      <c r="DM181" s="349">
        <v>1098</v>
      </c>
      <c r="DN181" s="158">
        <v>0</v>
      </c>
      <c r="DO181" s="158">
        <v>1</v>
      </c>
      <c r="DP181" s="158">
        <v>3</v>
      </c>
      <c r="DQ181" s="158">
        <v>2</v>
      </c>
      <c r="DR181" s="158">
        <v>0</v>
      </c>
      <c r="DS181" s="158">
        <v>2</v>
      </c>
      <c r="DT181" s="158">
        <v>1</v>
      </c>
      <c r="DU181" s="158">
        <v>0</v>
      </c>
      <c r="DV181" s="349">
        <v>9</v>
      </c>
      <c r="DW181" s="158">
        <v>138</v>
      </c>
      <c r="DX181" s="158">
        <v>420</v>
      </c>
      <c r="DY181" s="158">
        <v>90</v>
      </c>
      <c r="DZ181" s="158">
        <v>44</v>
      </c>
      <c r="EA181" s="158">
        <v>5</v>
      </c>
      <c r="EB181" s="158">
        <v>2</v>
      </c>
      <c r="EC181" s="158">
        <v>0</v>
      </c>
      <c r="ED181" s="158">
        <v>1</v>
      </c>
      <c r="EE181" s="349">
        <v>700</v>
      </c>
      <c r="EF181" s="158">
        <v>169</v>
      </c>
      <c r="EG181" s="158">
        <v>531</v>
      </c>
      <c r="EH181" s="158">
        <v>309</v>
      </c>
      <c r="EI181" s="158">
        <v>762</v>
      </c>
      <c r="EJ181" s="158">
        <v>19</v>
      </c>
      <c r="EK181" s="158">
        <v>13</v>
      </c>
      <c r="EL181" s="158">
        <v>2</v>
      </c>
      <c r="EM181" s="158">
        <v>2</v>
      </c>
      <c r="EN181" s="349">
        <v>1807</v>
      </c>
      <c r="EO181" s="158">
        <v>21</v>
      </c>
      <c r="EP181" s="158">
        <v>49</v>
      </c>
      <c r="EQ181" s="158">
        <v>125</v>
      </c>
      <c r="ER181" s="158">
        <v>689</v>
      </c>
      <c r="ES181" s="158">
        <v>10</v>
      </c>
      <c r="ET181" s="158">
        <v>7</v>
      </c>
      <c r="EU181" s="158">
        <v>1</v>
      </c>
      <c r="EV181" s="158">
        <v>1</v>
      </c>
      <c r="EW181" s="349">
        <v>903</v>
      </c>
      <c r="EX181" s="158">
        <v>0</v>
      </c>
      <c r="EY181" s="158">
        <v>0</v>
      </c>
      <c r="EZ181" s="158">
        <v>0</v>
      </c>
      <c r="FA181" s="158">
        <v>0</v>
      </c>
      <c r="FB181" s="158">
        <v>0</v>
      </c>
      <c r="FC181" s="158">
        <v>0</v>
      </c>
      <c r="FD181" s="158">
        <v>0</v>
      </c>
      <c r="FE181" s="158">
        <v>0</v>
      </c>
      <c r="FF181" s="349">
        <v>0</v>
      </c>
      <c r="FG181" s="158">
        <v>0</v>
      </c>
      <c r="FH181" s="158">
        <v>0</v>
      </c>
      <c r="FI181" s="158">
        <v>0</v>
      </c>
      <c r="FJ181" s="158">
        <v>0</v>
      </c>
      <c r="FK181" s="158">
        <v>0</v>
      </c>
      <c r="FL181" s="158">
        <v>0</v>
      </c>
      <c r="FM181" s="158">
        <v>0</v>
      </c>
      <c r="FN181" s="158">
        <v>0</v>
      </c>
      <c r="FO181" s="349">
        <v>0</v>
      </c>
      <c r="FP181" s="158">
        <v>21</v>
      </c>
      <c r="FQ181" s="158">
        <v>49</v>
      </c>
      <c r="FR181" s="158">
        <v>125</v>
      </c>
      <c r="FS181" s="158">
        <v>689</v>
      </c>
      <c r="FT181" s="158">
        <v>10</v>
      </c>
      <c r="FU181" s="158">
        <v>7</v>
      </c>
      <c r="FV181" s="158">
        <v>1</v>
      </c>
      <c r="FW181" s="158">
        <v>1</v>
      </c>
      <c r="FX181" s="349">
        <v>903</v>
      </c>
      <c r="FY181" s="158">
        <v>0</v>
      </c>
      <c r="FZ181" s="158">
        <v>1854</v>
      </c>
      <c r="GA181" s="158">
        <v>16081</v>
      </c>
      <c r="GB181" s="158">
        <v>34764</v>
      </c>
      <c r="GC181" s="158">
        <v>15093</v>
      </c>
      <c r="GD181" s="158">
        <v>2501</v>
      </c>
      <c r="GE181" s="158">
        <v>553</v>
      </c>
      <c r="GF181" s="158">
        <v>81</v>
      </c>
      <c r="GG181" s="158">
        <v>11</v>
      </c>
      <c r="GH181" s="349">
        <v>70938</v>
      </c>
      <c r="GI181" s="158">
        <v>0</v>
      </c>
      <c r="GJ181" s="158">
        <v>2914</v>
      </c>
      <c r="GK181" s="158">
        <v>15278</v>
      </c>
      <c r="GL181" s="158">
        <v>13023</v>
      </c>
      <c r="GM181" s="158">
        <v>3693</v>
      </c>
      <c r="GN181" s="158">
        <v>628</v>
      </c>
      <c r="GO181" s="158">
        <v>146</v>
      </c>
      <c r="GP181" s="158">
        <v>27</v>
      </c>
      <c r="GQ181" s="158">
        <v>9</v>
      </c>
      <c r="GR181" s="349">
        <v>35718</v>
      </c>
      <c r="GS181" s="158">
        <v>0</v>
      </c>
      <c r="GT181" s="158">
        <v>4143</v>
      </c>
      <c r="GU181" s="158">
        <v>27850.5</v>
      </c>
      <c r="GV181" s="158">
        <v>44586.5</v>
      </c>
      <c r="GW181" s="158">
        <v>17888.25</v>
      </c>
      <c r="GX181" s="158">
        <v>2974.25</v>
      </c>
      <c r="GY181" s="158">
        <v>662.25</v>
      </c>
      <c r="GZ181" s="158">
        <v>98.75</v>
      </c>
      <c r="HA181" s="158">
        <v>16.5</v>
      </c>
      <c r="HB181" s="349">
        <v>98220</v>
      </c>
      <c r="HC181" s="395">
        <v>0</v>
      </c>
      <c r="HD181" s="396">
        <v>0</v>
      </c>
      <c r="HE181" s="396">
        <v>0</v>
      </c>
      <c r="HF181" s="396">
        <v>0</v>
      </c>
      <c r="HG181" s="396">
        <v>0</v>
      </c>
      <c r="HH181" s="396">
        <v>0</v>
      </c>
      <c r="HI181" s="396">
        <v>0</v>
      </c>
      <c r="HJ181" s="396">
        <v>0</v>
      </c>
      <c r="HK181" s="396">
        <v>0</v>
      </c>
      <c r="HL181" s="397">
        <v>0</v>
      </c>
      <c r="HM181" s="219">
        <v>0</v>
      </c>
      <c r="HN181" s="219">
        <v>2762</v>
      </c>
      <c r="HO181" s="219">
        <v>21661.5</v>
      </c>
      <c r="HP181" s="219">
        <v>39632.400000000001</v>
      </c>
      <c r="HQ181" s="219">
        <v>17888.3</v>
      </c>
      <c r="HR181" s="219">
        <v>3635.2</v>
      </c>
      <c r="HS181" s="219">
        <v>956.6</v>
      </c>
      <c r="HT181" s="219">
        <v>164.6</v>
      </c>
      <c r="HU181" s="219">
        <v>33</v>
      </c>
      <c r="HV181" s="219">
        <v>86733.6</v>
      </c>
      <c r="HW181" s="457">
        <v>0</v>
      </c>
      <c r="HX181" s="219">
        <v>86733.6</v>
      </c>
      <c r="HY181" s="395">
        <v>0</v>
      </c>
      <c r="HZ181" s="219">
        <v>4143</v>
      </c>
      <c r="IA181" s="219">
        <v>27850.5</v>
      </c>
      <c r="IB181" s="219">
        <v>44586.5</v>
      </c>
      <c r="IC181" s="219">
        <v>17888.25</v>
      </c>
      <c r="ID181" s="219">
        <v>2974.25</v>
      </c>
      <c r="IE181" s="219">
        <v>662.25</v>
      </c>
      <c r="IF181" s="219">
        <v>98.75</v>
      </c>
      <c r="IG181" s="219">
        <v>16.5</v>
      </c>
      <c r="IH181" s="219">
        <v>98220</v>
      </c>
      <c r="II181" s="395">
        <v>0</v>
      </c>
      <c r="IJ181" s="219">
        <v>0</v>
      </c>
      <c r="IK181" s="219">
        <v>0</v>
      </c>
      <c r="IL181" s="219">
        <v>0</v>
      </c>
      <c r="IM181" s="219">
        <v>0</v>
      </c>
      <c r="IN181" s="219">
        <v>0</v>
      </c>
      <c r="IO181" s="219">
        <v>0</v>
      </c>
      <c r="IP181" s="219">
        <v>0</v>
      </c>
      <c r="IQ181" s="219">
        <v>0</v>
      </c>
      <c r="IR181" s="219">
        <v>0</v>
      </c>
      <c r="IS181" s="395">
        <v>0</v>
      </c>
      <c r="IT181" s="219">
        <v>1264.8</v>
      </c>
      <c r="IU181" s="219">
        <v>7514.11</v>
      </c>
      <c r="IV181" s="219">
        <v>7945.38</v>
      </c>
      <c r="IW181" s="219">
        <v>2975.46</v>
      </c>
      <c r="IX181" s="219">
        <v>396.71</v>
      </c>
      <c r="IY181" s="219">
        <v>53.25</v>
      </c>
      <c r="IZ181" s="219">
        <v>0.18</v>
      </c>
      <c r="JA181" s="219">
        <v>0</v>
      </c>
      <c r="JB181" s="219">
        <v>20149.89</v>
      </c>
      <c r="JC181" s="395">
        <v>0</v>
      </c>
      <c r="JD181" s="219">
        <v>1918.8</v>
      </c>
      <c r="JE181" s="219">
        <v>15817.2</v>
      </c>
      <c r="JF181" s="219">
        <v>32569.9</v>
      </c>
      <c r="JG181" s="219">
        <v>14912.8</v>
      </c>
      <c r="JH181" s="219">
        <v>3150.3</v>
      </c>
      <c r="JI181" s="219">
        <v>879.7</v>
      </c>
      <c r="JJ181" s="219">
        <v>164.3</v>
      </c>
      <c r="JK181" s="219">
        <v>33</v>
      </c>
      <c r="JL181" s="219">
        <v>69446</v>
      </c>
      <c r="JM181" s="457">
        <v>0</v>
      </c>
      <c r="JN181" s="397">
        <v>69446</v>
      </c>
      <c r="JP181" s="460"/>
      <c r="JQ181" s="460"/>
      <c r="JR181" s="460"/>
      <c r="JS181" s="460"/>
      <c r="JT181" s="460"/>
      <c r="JU181" s="460"/>
      <c r="JV181" s="460"/>
      <c r="JW181" s="460"/>
      <c r="JX181" s="460"/>
      <c r="JY181" s="460"/>
      <c r="KA181" s="460"/>
      <c r="KB181" s="460"/>
    </row>
    <row r="182" spans="1:288" x14ac:dyDescent="0.2">
      <c r="A182" s="215" t="s">
        <v>622</v>
      </c>
      <c r="B182" s="216" t="s">
        <v>285</v>
      </c>
      <c r="C182" s="217" t="s">
        <v>294</v>
      </c>
      <c r="D182" s="218" t="s">
        <v>621</v>
      </c>
      <c r="E182" s="158">
        <v>9847</v>
      </c>
      <c r="F182" s="158">
        <v>10810</v>
      </c>
      <c r="G182" s="158">
        <v>9396</v>
      </c>
      <c r="H182" s="158">
        <v>7503</v>
      </c>
      <c r="I182" s="158">
        <v>4160</v>
      </c>
      <c r="J182" s="158">
        <v>1785</v>
      </c>
      <c r="K182" s="158">
        <v>606</v>
      </c>
      <c r="L182" s="158">
        <v>42</v>
      </c>
      <c r="M182" s="349">
        <v>44149</v>
      </c>
      <c r="N182" s="158">
        <v>326</v>
      </c>
      <c r="O182" s="158">
        <v>297</v>
      </c>
      <c r="P182" s="158">
        <v>98</v>
      </c>
      <c r="Q182" s="158">
        <v>72</v>
      </c>
      <c r="R182" s="158">
        <v>33</v>
      </c>
      <c r="S182" s="158">
        <v>19</v>
      </c>
      <c r="T182" s="158">
        <v>5</v>
      </c>
      <c r="U182" s="158">
        <v>1</v>
      </c>
      <c r="V182" s="349">
        <v>851</v>
      </c>
      <c r="W182" s="158">
        <v>0</v>
      </c>
      <c r="X182" s="158">
        <v>0</v>
      </c>
      <c r="Y182" s="158">
        <v>0</v>
      </c>
      <c r="Z182" s="158">
        <v>0</v>
      </c>
      <c r="AA182" s="158">
        <v>0</v>
      </c>
      <c r="AB182" s="158">
        <v>0</v>
      </c>
      <c r="AC182" s="158">
        <v>0</v>
      </c>
      <c r="AD182" s="158">
        <v>0</v>
      </c>
      <c r="AE182" s="349">
        <v>0</v>
      </c>
      <c r="AF182" s="158">
        <v>9521</v>
      </c>
      <c r="AG182" s="158">
        <v>10513</v>
      </c>
      <c r="AH182" s="158">
        <v>9298</v>
      </c>
      <c r="AI182" s="158">
        <v>7431</v>
      </c>
      <c r="AJ182" s="158">
        <v>4127</v>
      </c>
      <c r="AK182" s="158">
        <v>1766</v>
      </c>
      <c r="AL182" s="158">
        <v>601</v>
      </c>
      <c r="AM182" s="158">
        <v>41</v>
      </c>
      <c r="AN182" s="349">
        <v>43298</v>
      </c>
      <c r="AO182" s="158">
        <v>17</v>
      </c>
      <c r="AP182" s="158">
        <v>37</v>
      </c>
      <c r="AQ182" s="158">
        <v>40</v>
      </c>
      <c r="AR182" s="158">
        <v>50</v>
      </c>
      <c r="AS182" s="158">
        <v>43</v>
      </c>
      <c r="AT182" s="158">
        <v>22</v>
      </c>
      <c r="AU182" s="158">
        <v>14</v>
      </c>
      <c r="AV182" s="158">
        <v>6</v>
      </c>
      <c r="AW182" s="349">
        <v>229</v>
      </c>
      <c r="AX182" s="158">
        <v>17</v>
      </c>
      <c r="AY182" s="158">
        <v>37</v>
      </c>
      <c r="AZ182" s="158">
        <v>40</v>
      </c>
      <c r="BA182" s="158">
        <v>50</v>
      </c>
      <c r="BB182" s="158">
        <v>43</v>
      </c>
      <c r="BC182" s="158">
        <v>22</v>
      </c>
      <c r="BD182" s="158">
        <v>14</v>
      </c>
      <c r="BE182" s="158">
        <v>6</v>
      </c>
      <c r="BF182" s="158">
        <v>0</v>
      </c>
      <c r="BG182" s="349">
        <v>229</v>
      </c>
      <c r="BH182" s="158">
        <v>17</v>
      </c>
      <c r="BI182" s="158">
        <v>9541</v>
      </c>
      <c r="BJ182" s="158">
        <v>10516</v>
      </c>
      <c r="BK182" s="158">
        <v>9308</v>
      </c>
      <c r="BL182" s="158">
        <v>7424</v>
      </c>
      <c r="BM182" s="158">
        <v>4106</v>
      </c>
      <c r="BN182" s="158">
        <v>1758</v>
      </c>
      <c r="BO182" s="158">
        <v>593</v>
      </c>
      <c r="BP182" s="158">
        <v>35</v>
      </c>
      <c r="BQ182" s="349">
        <v>43298</v>
      </c>
      <c r="BR182" s="158">
        <v>5</v>
      </c>
      <c r="BS182" s="158">
        <v>4942</v>
      </c>
      <c r="BT182" s="158">
        <v>3502</v>
      </c>
      <c r="BU182" s="158">
        <v>2613</v>
      </c>
      <c r="BV182" s="158">
        <v>1652</v>
      </c>
      <c r="BW182" s="158">
        <v>679</v>
      </c>
      <c r="BX182" s="158">
        <v>247</v>
      </c>
      <c r="BY182" s="158">
        <v>76</v>
      </c>
      <c r="BZ182" s="158">
        <v>2</v>
      </c>
      <c r="CA182" s="349">
        <v>13718</v>
      </c>
      <c r="CB182" s="158">
        <v>0</v>
      </c>
      <c r="CC182" s="158">
        <v>55</v>
      </c>
      <c r="CD182" s="158">
        <v>139</v>
      </c>
      <c r="CE182" s="158">
        <v>78</v>
      </c>
      <c r="CF182" s="158">
        <v>57</v>
      </c>
      <c r="CG182" s="158">
        <v>23</v>
      </c>
      <c r="CH182" s="158">
        <v>7</v>
      </c>
      <c r="CI182" s="158">
        <v>4</v>
      </c>
      <c r="CJ182" s="158">
        <v>0</v>
      </c>
      <c r="CK182" s="349">
        <v>363</v>
      </c>
      <c r="CL182" s="158">
        <v>1</v>
      </c>
      <c r="CM182" s="158">
        <v>5</v>
      </c>
      <c r="CN182" s="158">
        <v>1</v>
      </c>
      <c r="CO182" s="158">
        <v>5</v>
      </c>
      <c r="CP182" s="158">
        <v>5</v>
      </c>
      <c r="CQ182" s="158">
        <v>11</v>
      </c>
      <c r="CR182" s="158">
        <v>16</v>
      </c>
      <c r="CS182" s="158">
        <v>13</v>
      </c>
      <c r="CT182" s="158">
        <v>1</v>
      </c>
      <c r="CU182" s="349">
        <v>58</v>
      </c>
      <c r="CV182" s="158">
        <v>323</v>
      </c>
      <c r="CW182" s="158">
        <v>306</v>
      </c>
      <c r="CX182" s="158">
        <v>333</v>
      </c>
      <c r="CY182" s="158">
        <v>307</v>
      </c>
      <c r="CZ182" s="158">
        <v>184</v>
      </c>
      <c r="DA182" s="158">
        <v>109</v>
      </c>
      <c r="DB182" s="158">
        <v>43</v>
      </c>
      <c r="DC182" s="158">
        <v>3</v>
      </c>
      <c r="DD182" s="349">
        <v>1608</v>
      </c>
      <c r="DE182" s="158">
        <v>232</v>
      </c>
      <c r="DF182" s="158">
        <v>114</v>
      </c>
      <c r="DG182" s="158">
        <v>114</v>
      </c>
      <c r="DH182" s="158">
        <v>76</v>
      </c>
      <c r="DI182" s="158">
        <v>46</v>
      </c>
      <c r="DJ182" s="158">
        <v>16</v>
      </c>
      <c r="DK182" s="158">
        <v>6</v>
      </c>
      <c r="DL182" s="158">
        <v>1</v>
      </c>
      <c r="DM182" s="349">
        <v>605</v>
      </c>
      <c r="DN182" s="158">
        <v>217</v>
      </c>
      <c r="DO182" s="158">
        <v>121</v>
      </c>
      <c r="DP182" s="158">
        <v>77</v>
      </c>
      <c r="DQ182" s="158">
        <v>44</v>
      </c>
      <c r="DR182" s="158">
        <v>23</v>
      </c>
      <c r="DS182" s="158">
        <v>8</v>
      </c>
      <c r="DT182" s="158">
        <v>1</v>
      </c>
      <c r="DU182" s="158">
        <v>0</v>
      </c>
      <c r="DV182" s="349">
        <v>491</v>
      </c>
      <c r="DW182" s="158">
        <v>51</v>
      </c>
      <c r="DX182" s="158">
        <v>34</v>
      </c>
      <c r="DY182" s="158">
        <v>18</v>
      </c>
      <c r="DZ182" s="158">
        <v>19</v>
      </c>
      <c r="EA182" s="158">
        <v>8</v>
      </c>
      <c r="EB182" s="158">
        <v>3</v>
      </c>
      <c r="EC182" s="158">
        <v>2</v>
      </c>
      <c r="ED182" s="158">
        <v>0</v>
      </c>
      <c r="EE182" s="349">
        <v>135</v>
      </c>
      <c r="EF182" s="158">
        <v>500</v>
      </c>
      <c r="EG182" s="158">
        <v>269</v>
      </c>
      <c r="EH182" s="158">
        <v>209</v>
      </c>
      <c r="EI182" s="158">
        <v>139</v>
      </c>
      <c r="EJ182" s="158">
        <v>77</v>
      </c>
      <c r="EK182" s="158">
        <v>27</v>
      </c>
      <c r="EL182" s="158">
        <v>9</v>
      </c>
      <c r="EM182" s="158">
        <v>1</v>
      </c>
      <c r="EN182" s="349">
        <v>1231</v>
      </c>
      <c r="EO182" s="158">
        <v>221</v>
      </c>
      <c r="EP182" s="158">
        <v>115</v>
      </c>
      <c r="EQ182" s="158">
        <v>92</v>
      </c>
      <c r="ER182" s="158">
        <v>75</v>
      </c>
      <c r="ES182" s="158">
        <v>41</v>
      </c>
      <c r="ET182" s="158">
        <v>16</v>
      </c>
      <c r="EU182" s="158">
        <v>7</v>
      </c>
      <c r="EV182" s="158">
        <v>1</v>
      </c>
      <c r="EW182" s="349">
        <v>568</v>
      </c>
      <c r="EX182" s="158">
        <v>0</v>
      </c>
      <c r="EY182" s="158">
        <v>0</v>
      </c>
      <c r="EZ182" s="158">
        <v>0</v>
      </c>
      <c r="FA182" s="158">
        <v>0</v>
      </c>
      <c r="FB182" s="158">
        <v>0</v>
      </c>
      <c r="FC182" s="158">
        <v>0</v>
      </c>
      <c r="FD182" s="158">
        <v>0</v>
      </c>
      <c r="FE182" s="158">
        <v>0</v>
      </c>
      <c r="FF182" s="349">
        <v>0</v>
      </c>
      <c r="FG182" s="158">
        <v>20</v>
      </c>
      <c r="FH182" s="158">
        <v>11</v>
      </c>
      <c r="FI182" s="158">
        <v>9</v>
      </c>
      <c r="FJ182" s="158">
        <v>7</v>
      </c>
      <c r="FK182" s="158">
        <v>3</v>
      </c>
      <c r="FL182" s="158">
        <v>1</v>
      </c>
      <c r="FM182" s="158">
        <v>0</v>
      </c>
      <c r="FN182" s="158">
        <v>0</v>
      </c>
      <c r="FO182" s="349">
        <v>51</v>
      </c>
      <c r="FP182" s="158">
        <v>201</v>
      </c>
      <c r="FQ182" s="158">
        <v>104</v>
      </c>
      <c r="FR182" s="158">
        <v>83</v>
      </c>
      <c r="FS182" s="158">
        <v>68</v>
      </c>
      <c r="FT182" s="158">
        <v>38</v>
      </c>
      <c r="FU182" s="158">
        <v>15</v>
      </c>
      <c r="FV182" s="158">
        <v>7</v>
      </c>
      <c r="FW182" s="158">
        <v>1</v>
      </c>
      <c r="FX182" s="349">
        <v>517</v>
      </c>
      <c r="FY182" s="158">
        <v>11</v>
      </c>
      <c r="FZ182" s="158">
        <v>4271</v>
      </c>
      <c r="GA182" s="158">
        <v>6714</v>
      </c>
      <c r="GB182" s="158">
        <v>6510</v>
      </c>
      <c r="GC182" s="158">
        <v>5643</v>
      </c>
      <c r="GD182" s="158">
        <v>3356</v>
      </c>
      <c r="GE182" s="158">
        <v>1476</v>
      </c>
      <c r="GF182" s="158">
        <v>497</v>
      </c>
      <c r="GG182" s="158">
        <v>32</v>
      </c>
      <c r="GH182" s="349">
        <v>28510</v>
      </c>
      <c r="GI182" s="158">
        <v>6</v>
      </c>
      <c r="GJ182" s="158">
        <v>5270</v>
      </c>
      <c r="GK182" s="158">
        <v>3802</v>
      </c>
      <c r="GL182" s="158">
        <v>2798</v>
      </c>
      <c r="GM182" s="158">
        <v>1781</v>
      </c>
      <c r="GN182" s="158">
        <v>750</v>
      </c>
      <c r="GO182" s="158">
        <v>282</v>
      </c>
      <c r="GP182" s="158">
        <v>96</v>
      </c>
      <c r="GQ182" s="158">
        <v>3</v>
      </c>
      <c r="GR182" s="349">
        <v>14788</v>
      </c>
      <c r="GS182" s="158">
        <v>15.25</v>
      </c>
      <c r="GT182" s="158">
        <v>8097.75</v>
      </c>
      <c r="GU182" s="158">
        <v>9498.75</v>
      </c>
      <c r="GV182" s="158">
        <v>8561.25</v>
      </c>
      <c r="GW182" s="158">
        <v>6957.75</v>
      </c>
      <c r="GX182" s="158">
        <v>3903</v>
      </c>
      <c r="GY182" s="158">
        <v>1679.5</v>
      </c>
      <c r="GZ182" s="158">
        <v>566.5</v>
      </c>
      <c r="HA182" s="158">
        <v>34</v>
      </c>
      <c r="HB182" s="349">
        <v>39313.75</v>
      </c>
      <c r="HC182" s="395">
        <v>0</v>
      </c>
      <c r="HD182" s="396">
        <v>7.5</v>
      </c>
      <c r="HE182" s="396">
        <v>0.5</v>
      </c>
      <c r="HF182" s="396">
        <v>0</v>
      </c>
      <c r="HG182" s="396">
        <v>0</v>
      </c>
      <c r="HH182" s="396">
        <v>0</v>
      </c>
      <c r="HI182" s="396">
        <v>0</v>
      </c>
      <c r="HJ182" s="396">
        <v>0</v>
      </c>
      <c r="HK182" s="396">
        <v>0</v>
      </c>
      <c r="HL182" s="397">
        <v>8</v>
      </c>
      <c r="HM182" s="219">
        <v>8.5</v>
      </c>
      <c r="HN182" s="219">
        <v>5393.5</v>
      </c>
      <c r="HO182" s="219">
        <v>7387.5</v>
      </c>
      <c r="HP182" s="219">
        <v>7610</v>
      </c>
      <c r="HQ182" s="219">
        <v>6957.8</v>
      </c>
      <c r="HR182" s="219">
        <v>4770.3</v>
      </c>
      <c r="HS182" s="219">
        <v>2425.9</v>
      </c>
      <c r="HT182" s="219">
        <v>944.2</v>
      </c>
      <c r="HU182" s="219">
        <v>68</v>
      </c>
      <c r="HV182" s="219">
        <v>35565.699999999997</v>
      </c>
      <c r="HW182" s="457">
        <v>234.4</v>
      </c>
      <c r="HX182" s="219">
        <v>35800.1</v>
      </c>
      <c r="HY182" s="395">
        <v>15.25</v>
      </c>
      <c r="HZ182" s="219">
        <v>8097.75</v>
      </c>
      <c r="IA182" s="219">
        <v>9498.75</v>
      </c>
      <c r="IB182" s="219">
        <v>8561.25</v>
      </c>
      <c r="IC182" s="219">
        <v>6957.75</v>
      </c>
      <c r="ID182" s="219">
        <v>3903</v>
      </c>
      <c r="IE182" s="219">
        <v>1679.5</v>
      </c>
      <c r="IF182" s="219">
        <v>566.5</v>
      </c>
      <c r="IG182" s="219">
        <v>34</v>
      </c>
      <c r="IH182" s="219">
        <v>39313.75</v>
      </c>
      <c r="II182" s="395">
        <v>0</v>
      </c>
      <c r="IJ182" s="219">
        <v>7.5</v>
      </c>
      <c r="IK182" s="219">
        <v>0.5</v>
      </c>
      <c r="IL182" s="219">
        <v>0</v>
      </c>
      <c r="IM182" s="219">
        <v>0</v>
      </c>
      <c r="IN182" s="219">
        <v>0</v>
      </c>
      <c r="IO182" s="219">
        <v>0</v>
      </c>
      <c r="IP182" s="219">
        <v>0</v>
      </c>
      <c r="IQ182" s="219">
        <v>0</v>
      </c>
      <c r="IR182" s="219">
        <v>8</v>
      </c>
      <c r="IS182" s="395">
        <v>5.94</v>
      </c>
      <c r="IT182" s="219">
        <v>2248.1</v>
      </c>
      <c r="IU182" s="219">
        <v>1373.84</v>
      </c>
      <c r="IV182" s="219">
        <v>736.51</v>
      </c>
      <c r="IW182" s="219">
        <v>347.67</v>
      </c>
      <c r="IX182" s="219">
        <v>97.19</v>
      </c>
      <c r="IY182" s="219">
        <v>26.26</v>
      </c>
      <c r="IZ182" s="219">
        <v>4.55</v>
      </c>
      <c r="JA182" s="219">
        <v>0</v>
      </c>
      <c r="JB182" s="219">
        <v>4840.0600000000004</v>
      </c>
      <c r="JC182" s="395">
        <v>5.2</v>
      </c>
      <c r="JD182" s="219">
        <v>3894.8</v>
      </c>
      <c r="JE182" s="219">
        <v>6319</v>
      </c>
      <c r="JF182" s="219">
        <v>6955.3</v>
      </c>
      <c r="JG182" s="219">
        <v>6610.1</v>
      </c>
      <c r="JH182" s="219">
        <v>4651.5</v>
      </c>
      <c r="JI182" s="219">
        <v>2388</v>
      </c>
      <c r="JJ182" s="219">
        <v>936.6</v>
      </c>
      <c r="JK182" s="219">
        <v>68</v>
      </c>
      <c r="JL182" s="219">
        <v>31828.5</v>
      </c>
      <c r="JM182" s="457">
        <v>234.4</v>
      </c>
      <c r="JN182" s="397">
        <v>32062.9</v>
      </c>
      <c r="JP182" s="460"/>
      <c r="JQ182" s="460"/>
      <c r="JR182" s="460"/>
      <c r="JS182" s="460"/>
      <c r="JT182" s="460"/>
      <c r="JU182" s="460"/>
      <c r="JV182" s="460"/>
      <c r="JW182" s="460"/>
      <c r="JX182" s="460"/>
      <c r="JY182" s="460"/>
      <c r="KA182" s="460"/>
      <c r="KB182" s="460"/>
    </row>
    <row r="183" spans="1:288" x14ac:dyDescent="0.2">
      <c r="A183" s="215" t="s">
        <v>624</v>
      </c>
      <c r="B183" s="216" t="s">
        <v>285</v>
      </c>
      <c r="C183" s="217" t="s">
        <v>294</v>
      </c>
      <c r="D183" s="218" t="s">
        <v>623</v>
      </c>
      <c r="E183" s="158">
        <v>2675</v>
      </c>
      <c r="F183" s="158">
        <v>6103</v>
      </c>
      <c r="G183" s="158">
        <v>8052</v>
      </c>
      <c r="H183" s="158">
        <v>5912</v>
      </c>
      <c r="I183" s="158">
        <v>4295</v>
      </c>
      <c r="J183" s="158">
        <v>2578</v>
      </c>
      <c r="K183" s="158">
        <v>1447</v>
      </c>
      <c r="L183" s="158">
        <v>144</v>
      </c>
      <c r="M183" s="349">
        <v>31206</v>
      </c>
      <c r="N183" s="158">
        <v>93</v>
      </c>
      <c r="O183" s="158">
        <v>326</v>
      </c>
      <c r="P183" s="158">
        <v>252</v>
      </c>
      <c r="Q183" s="158">
        <v>148</v>
      </c>
      <c r="R183" s="158">
        <v>34</v>
      </c>
      <c r="S183" s="158">
        <v>18</v>
      </c>
      <c r="T183" s="158">
        <v>13</v>
      </c>
      <c r="U183" s="158">
        <v>9</v>
      </c>
      <c r="V183" s="349">
        <v>893</v>
      </c>
      <c r="W183" s="158">
        <v>1</v>
      </c>
      <c r="X183" s="158">
        <v>0</v>
      </c>
      <c r="Y183" s="158">
        <v>0</v>
      </c>
      <c r="Z183" s="158">
        <v>0</v>
      </c>
      <c r="AA183" s="158">
        <v>1</v>
      </c>
      <c r="AB183" s="158">
        <v>0</v>
      </c>
      <c r="AC183" s="158">
        <v>0</v>
      </c>
      <c r="AD183" s="158">
        <v>0</v>
      </c>
      <c r="AE183" s="349">
        <v>2</v>
      </c>
      <c r="AF183" s="158">
        <v>2581</v>
      </c>
      <c r="AG183" s="158">
        <v>5777</v>
      </c>
      <c r="AH183" s="158">
        <v>7800</v>
      </c>
      <c r="AI183" s="158">
        <v>5764</v>
      </c>
      <c r="AJ183" s="158">
        <v>4260</v>
      </c>
      <c r="AK183" s="158">
        <v>2560</v>
      </c>
      <c r="AL183" s="158">
        <v>1434</v>
      </c>
      <c r="AM183" s="158">
        <v>135</v>
      </c>
      <c r="AN183" s="349">
        <v>30311</v>
      </c>
      <c r="AO183" s="158">
        <v>4</v>
      </c>
      <c r="AP183" s="158">
        <v>19</v>
      </c>
      <c r="AQ183" s="158">
        <v>49</v>
      </c>
      <c r="AR183" s="158">
        <v>30</v>
      </c>
      <c r="AS183" s="158">
        <v>27</v>
      </c>
      <c r="AT183" s="158">
        <v>29</v>
      </c>
      <c r="AU183" s="158">
        <v>15</v>
      </c>
      <c r="AV183" s="158">
        <v>10</v>
      </c>
      <c r="AW183" s="349">
        <v>183</v>
      </c>
      <c r="AX183" s="158">
        <v>4</v>
      </c>
      <c r="AY183" s="158">
        <v>19</v>
      </c>
      <c r="AZ183" s="158">
        <v>49</v>
      </c>
      <c r="BA183" s="158">
        <v>30</v>
      </c>
      <c r="BB183" s="158">
        <v>27</v>
      </c>
      <c r="BC183" s="158">
        <v>29</v>
      </c>
      <c r="BD183" s="158">
        <v>15</v>
      </c>
      <c r="BE183" s="158">
        <v>10</v>
      </c>
      <c r="BF183" s="158">
        <v>0</v>
      </c>
      <c r="BG183" s="349">
        <v>183</v>
      </c>
      <c r="BH183" s="158">
        <v>4</v>
      </c>
      <c r="BI183" s="158">
        <v>2596</v>
      </c>
      <c r="BJ183" s="158">
        <v>5807</v>
      </c>
      <c r="BK183" s="158">
        <v>7781</v>
      </c>
      <c r="BL183" s="158">
        <v>5761</v>
      </c>
      <c r="BM183" s="158">
        <v>4262</v>
      </c>
      <c r="BN183" s="158">
        <v>2546</v>
      </c>
      <c r="BO183" s="158">
        <v>1429</v>
      </c>
      <c r="BP183" s="158">
        <v>125</v>
      </c>
      <c r="BQ183" s="349">
        <v>30311</v>
      </c>
      <c r="BR183" s="158">
        <v>1</v>
      </c>
      <c r="BS183" s="158">
        <v>1619</v>
      </c>
      <c r="BT183" s="158">
        <v>2380</v>
      </c>
      <c r="BU183" s="158">
        <v>2278</v>
      </c>
      <c r="BV183" s="158">
        <v>1406</v>
      </c>
      <c r="BW183" s="158">
        <v>856</v>
      </c>
      <c r="BX183" s="158">
        <v>432</v>
      </c>
      <c r="BY183" s="158">
        <v>185</v>
      </c>
      <c r="BZ183" s="158">
        <v>12</v>
      </c>
      <c r="CA183" s="349">
        <v>9169</v>
      </c>
      <c r="CB183" s="158">
        <v>1</v>
      </c>
      <c r="CC183" s="158">
        <v>12</v>
      </c>
      <c r="CD183" s="158">
        <v>34</v>
      </c>
      <c r="CE183" s="158">
        <v>49</v>
      </c>
      <c r="CF183" s="158">
        <v>41</v>
      </c>
      <c r="CG183" s="158">
        <v>36</v>
      </c>
      <c r="CH183" s="158">
        <v>14</v>
      </c>
      <c r="CI183" s="158">
        <v>7</v>
      </c>
      <c r="CJ183" s="158">
        <v>1</v>
      </c>
      <c r="CK183" s="349">
        <v>195</v>
      </c>
      <c r="CL183" s="158">
        <v>0</v>
      </c>
      <c r="CM183" s="158">
        <v>0</v>
      </c>
      <c r="CN183" s="158">
        <v>2</v>
      </c>
      <c r="CO183" s="158">
        <v>6</v>
      </c>
      <c r="CP183" s="158">
        <v>0</v>
      </c>
      <c r="CQ183" s="158">
        <v>8</v>
      </c>
      <c r="CR183" s="158">
        <v>10</v>
      </c>
      <c r="CS183" s="158">
        <v>9</v>
      </c>
      <c r="CT183" s="158">
        <v>5</v>
      </c>
      <c r="CU183" s="349">
        <v>40</v>
      </c>
      <c r="CV183" s="158">
        <v>46</v>
      </c>
      <c r="CW183" s="158">
        <v>55</v>
      </c>
      <c r="CX183" s="158">
        <v>94</v>
      </c>
      <c r="CY183" s="158">
        <v>91</v>
      </c>
      <c r="CZ183" s="158">
        <v>63</v>
      </c>
      <c r="DA183" s="158">
        <v>66</v>
      </c>
      <c r="DB183" s="158">
        <v>62</v>
      </c>
      <c r="DC183" s="158">
        <v>5</v>
      </c>
      <c r="DD183" s="349">
        <v>482</v>
      </c>
      <c r="DE183" s="158">
        <v>54</v>
      </c>
      <c r="DF183" s="158">
        <v>85</v>
      </c>
      <c r="DG183" s="158">
        <v>106</v>
      </c>
      <c r="DH183" s="158">
        <v>87</v>
      </c>
      <c r="DI183" s="158">
        <v>45</v>
      </c>
      <c r="DJ183" s="158">
        <v>23</v>
      </c>
      <c r="DK183" s="158">
        <v>10</v>
      </c>
      <c r="DL183" s="158">
        <v>0</v>
      </c>
      <c r="DM183" s="349">
        <v>410</v>
      </c>
      <c r="DN183" s="158">
        <v>13</v>
      </c>
      <c r="DO183" s="158">
        <v>25</v>
      </c>
      <c r="DP183" s="158">
        <v>26</v>
      </c>
      <c r="DQ183" s="158">
        <v>19</v>
      </c>
      <c r="DR183" s="158">
        <v>18</v>
      </c>
      <c r="DS183" s="158">
        <v>10</v>
      </c>
      <c r="DT183" s="158">
        <v>4</v>
      </c>
      <c r="DU183" s="158">
        <v>0</v>
      </c>
      <c r="DV183" s="349">
        <v>115</v>
      </c>
      <c r="DW183" s="158">
        <v>6</v>
      </c>
      <c r="DX183" s="158">
        <v>24</v>
      </c>
      <c r="DY183" s="158">
        <v>17</v>
      </c>
      <c r="DZ183" s="158">
        <v>11</v>
      </c>
      <c r="EA183" s="158">
        <v>7</v>
      </c>
      <c r="EB183" s="158">
        <v>5</v>
      </c>
      <c r="EC183" s="158">
        <v>4</v>
      </c>
      <c r="ED183" s="158">
        <v>1</v>
      </c>
      <c r="EE183" s="349">
        <v>75</v>
      </c>
      <c r="EF183" s="158">
        <v>73</v>
      </c>
      <c r="EG183" s="158">
        <v>134</v>
      </c>
      <c r="EH183" s="158">
        <v>149</v>
      </c>
      <c r="EI183" s="158">
        <v>117</v>
      </c>
      <c r="EJ183" s="158">
        <v>70</v>
      </c>
      <c r="EK183" s="158">
        <v>38</v>
      </c>
      <c r="EL183" s="158">
        <v>18</v>
      </c>
      <c r="EM183" s="158">
        <v>1</v>
      </c>
      <c r="EN183" s="349">
        <v>600</v>
      </c>
      <c r="EO183" s="158">
        <v>30</v>
      </c>
      <c r="EP183" s="158">
        <v>55</v>
      </c>
      <c r="EQ183" s="158">
        <v>61</v>
      </c>
      <c r="ER183" s="158">
        <v>52</v>
      </c>
      <c r="ES183" s="158">
        <v>30</v>
      </c>
      <c r="ET183" s="158">
        <v>17</v>
      </c>
      <c r="EU183" s="158">
        <v>9</v>
      </c>
      <c r="EV183" s="158">
        <v>1</v>
      </c>
      <c r="EW183" s="349">
        <v>255</v>
      </c>
      <c r="EX183" s="158">
        <v>0</v>
      </c>
      <c r="EY183" s="158">
        <v>0</v>
      </c>
      <c r="EZ183" s="158">
        <v>0</v>
      </c>
      <c r="FA183" s="158">
        <v>0</v>
      </c>
      <c r="FB183" s="158">
        <v>0</v>
      </c>
      <c r="FC183" s="158">
        <v>1</v>
      </c>
      <c r="FD183" s="158">
        <v>0</v>
      </c>
      <c r="FE183" s="158">
        <v>0</v>
      </c>
      <c r="FF183" s="349">
        <v>1</v>
      </c>
      <c r="FG183" s="158">
        <v>1</v>
      </c>
      <c r="FH183" s="158">
        <v>1</v>
      </c>
      <c r="FI183" s="158">
        <v>4</v>
      </c>
      <c r="FJ183" s="158">
        <v>5</v>
      </c>
      <c r="FK183" s="158">
        <v>3</v>
      </c>
      <c r="FL183" s="158">
        <v>5</v>
      </c>
      <c r="FM183" s="158">
        <v>0</v>
      </c>
      <c r="FN183" s="158">
        <v>0</v>
      </c>
      <c r="FO183" s="349">
        <v>19</v>
      </c>
      <c r="FP183" s="158">
        <v>29</v>
      </c>
      <c r="FQ183" s="158">
        <v>54</v>
      </c>
      <c r="FR183" s="158">
        <v>57</v>
      </c>
      <c r="FS183" s="158">
        <v>47</v>
      </c>
      <c r="FT183" s="158">
        <v>27</v>
      </c>
      <c r="FU183" s="158">
        <v>11</v>
      </c>
      <c r="FV183" s="158">
        <v>9</v>
      </c>
      <c r="FW183" s="158">
        <v>1</v>
      </c>
      <c r="FX183" s="349">
        <v>235</v>
      </c>
      <c r="FY183" s="158">
        <v>2</v>
      </c>
      <c r="FZ183" s="158">
        <v>937</v>
      </c>
      <c r="GA183" s="158">
        <v>3336</v>
      </c>
      <c r="GB183" s="158">
        <v>5402</v>
      </c>
      <c r="GC183" s="158">
        <v>4282</v>
      </c>
      <c r="GD183" s="158">
        <v>3334</v>
      </c>
      <c r="GE183" s="158">
        <v>2074</v>
      </c>
      <c r="GF183" s="158">
        <v>1218</v>
      </c>
      <c r="GG183" s="158">
        <v>106</v>
      </c>
      <c r="GH183" s="349">
        <v>20691</v>
      </c>
      <c r="GI183" s="158">
        <v>2</v>
      </c>
      <c r="GJ183" s="158">
        <v>1659</v>
      </c>
      <c r="GK183" s="158">
        <v>2471</v>
      </c>
      <c r="GL183" s="158">
        <v>2379</v>
      </c>
      <c r="GM183" s="158">
        <v>1479</v>
      </c>
      <c r="GN183" s="158">
        <v>928</v>
      </c>
      <c r="GO183" s="158">
        <v>472</v>
      </c>
      <c r="GP183" s="158">
        <v>211</v>
      </c>
      <c r="GQ183" s="158">
        <v>19</v>
      </c>
      <c r="GR183" s="349">
        <v>9620</v>
      </c>
      <c r="GS183" s="158">
        <v>3.5</v>
      </c>
      <c r="GT183" s="158">
        <v>2175.25</v>
      </c>
      <c r="GU183" s="158">
        <v>5187</v>
      </c>
      <c r="GV183" s="158">
        <v>7181.75</v>
      </c>
      <c r="GW183" s="158">
        <v>5387.75</v>
      </c>
      <c r="GX183" s="158">
        <v>4021.5</v>
      </c>
      <c r="GY183" s="158">
        <v>2424.5</v>
      </c>
      <c r="GZ183" s="158">
        <v>1374.5</v>
      </c>
      <c r="HA183" s="158">
        <v>119.75</v>
      </c>
      <c r="HB183" s="349">
        <v>27875.5</v>
      </c>
      <c r="HC183" s="395">
        <v>0</v>
      </c>
      <c r="HD183" s="396">
        <v>12.38</v>
      </c>
      <c r="HE183" s="396">
        <v>2</v>
      </c>
      <c r="HF183" s="396">
        <v>0</v>
      </c>
      <c r="HG183" s="396">
        <v>1.5</v>
      </c>
      <c r="HH183" s="396">
        <v>1</v>
      </c>
      <c r="HI183" s="396">
        <v>0.5</v>
      </c>
      <c r="HJ183" s="396">
        <v>0.5</v>
      </c>
      <c r="HK183" s="396">
        <v>0</v>
      </c>
      <c r="HL183" s="397">
        <v>17.88</v>
      </c>
      <c r="HM183" s="219">
        <v>1.9</v>
      </c>
      <c r="HN183" s="219">
        <v>1441.9</v>
      </c>
      <c r="HO183" s="219">
        <v>4032.8</v>
      </c>
      <c r="HP183" s="219">
        <v>6383.8</v>
      </c>
      <c r="HQ183" s="219">
        <v>5386.3</v>
      </c>
      <c r="HR183" s="219">
        <v>4913.8999999999996</v>
      </c>
      <c r="HS183" s="219">
        <v>3501.3</v>
      </c>
      <c r="HT183" s="219">
        <v>2290</v>
      </c>
      <c r="HU183" s="219">
        <v>239.5</v>
      </c>
      <c r="HV183" s="219">
        <v>28191.4</v>
      </c>
      <c r="HW183" s="457">
        <v>400.5</v>
      </c>
      <c r="HX183" s="219">
        <v>28591.9</v>
      </c>
      <c r="HY183" s="395">
        <v>3.5</v>
      </c>
      <c r="HZ183" s="219">
        <v>2175.25</v>
      </c>
      <c r="IA183" s="219">
        <v>5187</v>
      </c>
      <c r="IB183" s="219">
        <v>7181.75</v>
      </c>
      <c r="IC183" s="219">
        <v>5387.75</v>
      </c>
      <c r="ID183" s="219">
        <v>4021.5</v>
      </c>
      <c r="IE183" s="219">
        <v>2424.5</v>
      </c>
      <c r="IF183" s="219">
        <v>1374.5</v>
      </c>
      <c r="IG183" s="219">
        <v>119.75</v>
      </c>
      <c r="IH183" s="219">
        <v>27875.5</v>
      </c>
      <c r="II183" s="395">
        <v>0</v>
      </c>
      <c r="IJ183" s="219">
        <v>12.38</v>
      </c>
      <c r="IK183" s="219">
        <v>2</v>
      </c>
      <c r="IL183" s="219">
        <v>0</v>
      </c>
      <c r="IM183" s="219">
        <v>1.5</v>
      </c>
      <c r="IN183" s="219">
        <v>1</v>
      </c>
      <c r="IO183" s="219">
        <v>0.5</v>
      </c>
      <c r="IP183" s="219">
        <v>0.5</v>
      </c>
      <c r="IQ183" s="219">
        <v>0</v>
      </c>
      <c r="IR183" s="219">
        <v>17.88</v>
      </c>
      <c r="IS183" s="395">
        <v>0</v>
      </c>
      <c r="IT183" s="219">
        <v>685.3</v>
      </c>
      <c r="IU183" s="219">
        <v>1034.94</v>
      </c>
      <c r="IV183" s="219">
        <v>861.78</v>
      </c>
      <c r="IW183" s="219">
        <v>284.49</v>
      </c>
      <c r="IX183" s="219">
        <v>110.82</v>
      </c>
      <c r="IY183" s="219">
        <v>27.62</v>
      </c>
      <c r="IZ183" s="219">
        <v>5.2</v>
      </c>
      <c r="JA183" s="219">
        <v>0</v>
      </c>
      <c r="JB183" s="219">
        <v>3010.15</v>
      </c>
      <c r="JC183" s="395">
        <v>1.9</v>
      </c>
      <c r="JD183" s="219">
        <v>985</v>
      </c>
      <c r="JE183" s="219">
        <v>3227.8</v>
      </c>
      <c r="JF183" s="219">
        <v>5617.8</v>
      </c>
      <c r="JG183" s="219">
        <v>5101.8</v>
      </c>
      <c r="JH183" s="219">
        <v>4778.5</v>
      </c>
      <c r="JI183" s="219">
        <v>3461.4</v>
      </c>
      <c r="JJ183" s="219">
        <v>2281.3000000000002</v>
      </c>
      <c r="JK183" s="219">
        <v>239.5</v>
      </c>
      <c r="JL183" s="219">
        <v>25695</v>
      </c>
      <c r="JM183" s="457">
        <v>400.5</v>
      </c>
      <c r="JN183" s="397">
        <v>26095.5</v>
      </c>
      <c r="JP183" s="460"/>
      <c r="JQ183" s="460"/>
      <c r="JR183" s="460"/>
      <c r="JS183" s="460"/>
      <c r="JT183" s="460"/>
      <c r="JU183" s="460"/>
      <c r="JV183" s="460"/>
      <c r="JW183" s="460"/>
      <c r="JX183" s="460"/>
      <c r="JY183" s="460"/>
      <c r="KA183" s="460"/>
      <c r="KB183" s="460"/>
    </row>
    <row r="184" spans="1:288" x14ac:dyDescent="0.2">
      <c r="A184" s="215" t="s">
        <v>626</v>
      </c>
      <c r="B184" s="216" t="s">
        <v>285</v>
      </c>
      <c r="C184" s="217" t="s">
        <v>288</v>
      </c>
      <c r="D184" s="218" t="s">
        <v>625</v>
      </c>
      <c r="E184" s="158">
        <v>18581</v>
      </c>
      <c r="F184" s="158">
        <v>8721</v>
      </c>
      <c r="G184" s="158">
        <v>7350</v>
      </c>
      <c r="H184" s="158">
        <v>4697</v>
      </c>
      <c r="I184" s="158">
        <v>2850</v>
      </c>
      <c r="J184" s="158">
        <v>1417</v>
      </c>
      <c r="K184" s="158">
        <v>830</v>
      </c>
      <c r="L184" s="158">
        <v>65</v>
      </c>
      <c r="M184" s="349">
        <v>44511</v>
      </c>
      <c r="N184" s="158">
        <v>171</v>
      </c>
      <c r="O184" s="158">
        <v>79</v>
      </c>
      <c r="P184" s="158">
        <v>77</v>
      </c>
      <c r="Q184" s="158">
        <v>43</v>
      </c>
      <c r="R184" s="158">
        <v>32</v>
      </c>
      <c r="S184" s="158">
        <v>6</v>
      </c>
      <c r="T184" s="158">
        <v>8</v>
      </c>
      <c r="U184" s="158">
        <v>1</v>
      </c>
      <c r="V184" s="349">
        <v>417</v>
      </c>
      <c r="W184" s="158">
        <v>0</v>
      </c>
      <c r="X184" s="158">
        <v>0</v>
      </c>
      <c r="Y184" s="158">
        <v>0</v>
      </c>
      <c r="Z184" s="158">
        <v>0</v>
      </c>
      <c r="AA184" s="158">
        <v>0</v>
      </c>
      <c r="AB184" s="158">
        <v>0</v>
      </c>
      <c r="AC184" s="158">
        <v>0</v>
      </c>
      <c r="AD184" s="158">
        <v>0</v>
      </c>
      <c r="AE184" s="349">
        <v>0</v>
      </c>
      <c r="AF184" s="158">
        <v>18410</v>
      </c>
      <c r="AG184" s="158">
        <v>8642</v>
      </c>
      <c r="AH184" s="158">
        <v>7273</v>
      </c>
      <c r="AI184" s="158">
        <v>4654</v>
      </c>
      <c r="AJ184" s="158">
        <v>2818</v>
      </c>
      <c r="AK184" s="158">
        <v>1411</v>
      </c>
      <c r="AL184" s="158">
        <v>822</v>
      </c>
      <c r="AM184" s="158">
        <v>64</v>
      </c>
      <c r="AN184" s="349">
        <v>44094</v>
      </c>
      <c r="AO184" s="158">
        <v>46</v>
      </c>
      <c r="AP184" s="158">
        <v>44</v>
      </c>
      <c r="AQ184" s="158">
        <v>58</v>
      </c>
      <c r="AR184" s="158">
        <v>43</v>
      </c>
      <c r="AS184" s="158">
        <v>26</v>
      </c>
      <c r="AT184" s="158">
        <v>13</v>
      </c>
      <c r="AU184" s="158">
        <v>13</v>
      </c>
      <c r="AV184" s="158">
        <v>9</v>
      </c>
      <c r="AW184" s="349">
        <v>252</v>
      </c>
      <c r="AX184" s="158">
        <v>46</v>
      </c>
      <c r="AY184" s="158">
        <v>44</v>
      </c>
      <c r="AZ184" s="158">
        <v>58</v>
      </c>
      <c r="BA184" s="158">
        <v>43</v>
      </c>
      <c r="BB184" s="158">
        <v>26</v>
      </c>
      <c r="BC184" s="158">
        <v>13</v>
      </c>
      <c r="BD184" s="158">
        <v>13</v>
      </c>
      <c r="BE184" s="158">
        <v>9</v>
      </c>
      <c r="BF184" s="158">
        <v>0</v>
      </c>
      <c r="BG184" s="349">
        <v>252</v>
      </c>
      <c r="BH184" s="158">
        <v>46</v>
      </c>
      <c r="BI184" s="158">
        <v>18408</v>
      </c>
      <c r="BJ184" s="158">
        <v>8656</v>
      </c>
      <c r="BK184" s="158">
        <v>7258</v>
      </c>
      <c r="BL184" s="158">
        <v>4637</v>
      </c>
      <c r="BM184" s="158">
        <v>2805</v>
      </c>
      <c r="BN184" s="158">
        <v>1411</v>
      </c>
      <c r="BO184" s="158">
        <v>818</v>
      </c>
      <c r="BP184" s="158">
        <v>55</v>
      </c>
      <c r="BQ184" s="349">
        <v>44094</v>
      </c>
      <c r="BR184" s="158">
        <v>7</v>
      </c>
      <c r="BS184" s="158">
        <v>7804</v>
      </c>
      <c r="BT184" s="158">
        <v>2471</v>
      </c>
      <c r="BU184" s="158">
        <v>1812</v>
      </c>
      <c r="BV184" s="158">
        <v>925</v>
      </c>
      <c r="BW184" s="158">
        <v>495</v>
      </c>
      <c r="BX184" s="158">
        <v>178</v>
      </c>
      <c r="BY184" s="158">
        <v>111</v>
      </c>
      <c r="BZ184" s="158">
        <v>2</v>
      </c>
      <c r="CA184" s="349">
        <v>13805</v>
      </c>
      <c r="CB184" s="158">
        <v>2</v>
      </c>
      <c r="CC184" s="158">
        <v>123</v>
      </c>
      <c r="CD184" s="158">
        <v>72</v>
      </c>
      <c r="CE184" s="158">
        <v>53</v>
      </c>
      <c r="CF184" s="158">
        <v>26</v>
      </c>
      <c r="CG184" s="158">
        <v>21</v>
      </c>
      <c r="CH184" s="158">
        <v>8</v>
      </c>
      <c r="CI184" s="158">
        <v>6</v>
      </c>
      <c r="CJ184" s="158">
        <v>0</v>
      </c>
      <c r="CK184" s="349">
        <v>311</v>
      </c>
      <c r="CL184" s="158">
        <v>1</v>
      </c>
      <c r="CM184" s="158">
        <v>5</v>
      </c>
      <c r="CN184" s="158">
        <v>3</v>
      </c>
      <c r="CO184" s="158">
        <v>8</v>
      </c>
      <c r="CP184" s="158">
        <v>3</v>
      </c>
      <c r="CQ184" s="158">
        <v>4</v>
      </c>
      <c r="CR184" s="158">
        <v>8</v>
      </c>
      <c r="CS184" s="158">
        <v>15</v>
      </c>
      <c r="CT184" s="158">
        <v>1</v>
      </c>
      <c r="CU184" s="349">
        <v>48</v>
      </c>
      <c r="CV184" s="158">
        <v>59</v>
      </c>
      <c r="CW184" s="158">
        <v>33</v>
      </c>
      <c r="CX184" s="158">
        <v>26</v>
      </c>
      <c r="CY184" s="158">
        <v>15</v>
      </c>
      <c r="CZ184" s="158">
        <v>8</v>
      </c>
      <c r="DA184" s="158">
        <v>12</v>
      </c>
      <c r="DB184" s="158">
        <v>5</v>
      </c>
      <c r="DC184" s="158">
        <v>2</v>
      </c>
      <c r="DD184" s="349">
        <v>160</v>
      </c>
      <c r="DE184" s="158">
        <v>364</v>
      </c>
      <c r="DF184" s="158">
        <v>93</v>
      </c>
      <c r="DG184" s="158">
        <v>81</v>
      </c>
      <c r="DH184" s="158">
        <v>43</v>
      </c>
      <c r="DI184" s="158">
        <v>22</v>
      </c>
      <c r="DJ184" s="158">
        <v>20</v>
      </c>
      <c r="DK184" s="158">
        <v>14</v>
      </c>
      <c r="DL184" s="158">
        <v>0</v>
      </c>
      <c r="DM184" s="349">
        <v>637</v>
      </c>
      <c r="DN184" s="158">
        <v>260</v>
      </c>
      <c r="DO184" s="158">
        <v>71</v>
      </c>
      <c r="DP184" s="158">
        <v>43</v>
      </c>
      <c r="DQ184" s="158">
        <v>29</v>
      </c>
      <c r="DR184" s="158">
        <v>17</v>
      </c>
      <c r="DS184" s="158">
        <v>5</v>
      </c>
      <c r="DT184" s="158">
        <v>8</v>
      </c>
      <c r="DU184" s="158">
        <v>0</v>
      </c>
      <c r="DV184" s="349">
        <v>433</v>
      </c>
      <c r="DW184" s="158">
        <v>0</v>
      </c>
      <c r="DX184" s="158">
        <v>0</v>
      </c>
      <c r="DY184" s="158">
        <v>0</v>
      </c>
      <c r="DZ184" s="158">
        <v>0</v>
      </c>
      <c r="EA184" s="158">
        <v>0</v>
      </c>
      <c r="EB184" s="158">
        <v>0</v>
      </c>
      <c r="EC184" s="158">
        <v>0</v>
      </c>
      <c r="ED184" s="158">
        <v>0</v>
      </c>
      <c r="EE184" s="349">
        <v>0</v>
      </c>
      <c r="EF184" s="158">
        <v>624</v>
      </c>
      <c r="EG184" s="158">
        <v>164</v>
      </c>
      <c r="EH184" s="158">
        <v>124</v>
      </c>
      <c r="EI184" s="158">
        <v>72</v>
      </c>
      <c r="EJ184" s="158">
        <v>39</v>
      </c>
      <c r="EK184" s="158">
        <v>25</v>
      </c>
      <c r="EL184" s="158">
        <v>22</v>
      </c>
      <c r="EM184" s="158">
        <v>0</v>
      </c>
      <c r="EN184" s="349">
        <v>1070</v>
      </c>
      <c r="EO184" s="158">
        <v>292</v>
      </c>
      <c r="EP184" s="158">
        <v>87</v>
      </c>
      <c r="EQ184" s="158">
        <v>81</v>
      </c>
      <c r="ER184" s="158">
        <v>49</v>
      </c>
      <c r="ES184" s="158">
        <v>23</v>
      </c>
      <c r="ET184" s="158">
        <v>21</v>
      </c>
      <c r="EU184" s="158">
        <v>16</v>
      </c>
      <c r="EV184" s="158">
        <v>0</v>
      </c>
      <c r="EW184" s="349">
        <v>569</v>
      </c>
      <c r="EX184" s="158">
        <v>0</v>
      </c>
      <c r="EY184" s="158">
        <v>0</v>
      </c>
      <c r="EZ184" s="158">
        <v>0</v>
      </c>
      <c r="FA184" s="158">
        <v>0</v>
      </c>
      <c r="FB184" s="158">
        <v>0</v>
      </c>
      <c r="FC184" s="158">
        <v>0</v>
      </c>
      <c r="FD184" s="158">
        <v>0</v>
      </c>
      <c r="FE184" s="158">
        <v>0</v>
      </c>
      <c r="FF184" s="349">
        <v>0</v>
      </c>
      <c r="FG184" s="158">
        <v>25</v>
      </c>
      <c r="FH184" s="158">
        <v>18</v>
      </c>
      <c r="FI184" s="158">
        <v>12</v>
      </c>
      <c r="FJ184" s="158">
        <v>14</v>
      </c>
      <c r="FK184" s="158">
        <v>3</v>
      </c>
      <c r="FL184" s="158">
        <v>3</v>
      </c>
      <c r="FM184" s="158">
        <v>2</v>
      </c>
      <c r="FN184" s="158">
        <v>0</v>
      </c>
      <c r="FO184" s="349">
        <v>77</v>
      </c>
      <c r="FP184" s="158">
        <v>267</v>
      </c>
      <c r="FQ184" s="158">
        <v>69</v>
      </c>
      <c r="FR184" s="158">
        <v>69</v>
      </c>
      <c r="FS184" s="158">
        <v>35</v>
      </c>
      <c r="FT184" s="158">
        <v>20</v>
      </c>
      <c r="FU184" s="158">
        <v>18</v>
      </c>
      <c r="FV184" s="158">
        <v>14</v>
      </c>
      <c r="FW184" s="158">
        <v>0</v>
      </c>
      <c r="FX184" s="349">
        <v>492</v>
      </c>
      <c r="FY184" s="158">
        <v>36</v>
      </c>
      <c r="FZ184" s="158">
        <v>10216</v>
      </c>
      <c r="GA184" s="158">
        <v>6039</v>
      </c>
      <c r="GB184" s="158">
        <v>5342</v>
      </c>
      <c r="GC184" s="158">
        <v>3654</v>
      </c>
      <c r="GD184" s="158">
        <v>2268</v>
      </c>
      <c r="GE184" s="158">
        <v>1212</v>
      </c>
      <c r="GF184" s="158">
        <v>678</v>
      </c>
      <c r="GG184" s="158">
        <v>52</v>
      </c>
      <c r="GH184" s="349">
        <v>29497</v>
      </c>
      <c r="GI184" s="158">
        <v>10</v>
      </c>
      <c r="GJ184" s="158">
        <v>8192</v>
      </c>
      <c r="GK184" s="158">
        <v>2617</v>
      </c>
      <c r="GL184" s="158">
        <v>1916</v>
      </c>
      <c r="GM184" s="158">
        <v>983</v>
      </c>
      <c r="GN184" s="158">
        <v>537</v>
      </c>
      <c r="GO184" s="158">
        <v>199</v>
      </c>
      <c r="GP184" s="158">
        <v>140</v>
      </c>
      <c r="GQ184" s="158">
        <v>3</v>
      </c>
      <c r="GR184" s="349">
        <v>14597</v>
      </c>
      <c r="GS184" s="158">
        <v>43.25</v>
      </c>
      <c r="GT184" s="158">
        <v>16163.75</v>
      </c>
      <c r="GU184" s="158">
        <v>7947.75</v>
      </c>
      <c r="GV184" s="158">
        <v>6744.75</v>
      </c>
      <c r="GW184" s="158">
        <v>4368.75</v>
      </c>
      <c r="GX184" s="158">
        <v>2657</v>
      </c>
      <c r="GY184" s="158">
        <v>1355.5</v>
      </c>
      <c r="GZ184" s="158">
        <v>773.25</v>
      </c>
      <c r="HA184" s="158">
        <v>54</v>
      </c>
      <c r="HB184" s="349">
        <v>40108</v>
      </c>
      <c r="HC184" s="395">
        <v>0</v>
      </c>
      <c r="HD184" s="396">
        <v>0</v>
      </c>
      <c r="HE184" s="396">
        <v>0</v>
      </c>
      <c r="HF184" s="396">
        <v>0</v>
      </c>
      <c r="HG184" s="396">
        <v>0</v>
      </c>
      <c r="HH184" s="396">
        <v>0</v>
      </c>
      <c r="HI184" s="396">
        <v>0</v>
      </c>
      <c r="HJ184" s="396">
        <v>0</v>
      </c>
      <c r="HK184" s="396">
        <v>0</v>
      </c>
      <c r="HL184" s="397">
        <v>0</v>
      </c>
      <c r="HM184" s="219">
        <v>24</v>
      </c>
      <c r="HN184" s="219">
        <v>10775.8</v>
      </c>
      <c r="HO184" s="219">
        <v>6181.6</v>
      </c>
      <c r="HP184" s="219">
        <v>5995.3</v>
      </c>
      <c r="HQ184" s="219">
        <v>4368.8</v>
      </c>
      <c r="HR184" s="219">
        <v>3247.4</v>
      </c>
      <c r="HS184" s="219">
        <v>1957.9</v>
      </c>
      <c r="HT184" s="219">
        <v>1288.8</v>
      </c>
      <c r="HU184" s="219">
        <v>108</v>
      </c>
      <c r="HV184" s="219">
        <v>33947.599999999999</v>
      </c>
      <c r="HW184" s="457">
        <v>0</v>
      </c>
      <c r="HX184" s="219">
        <v>33947.599999999999</v>
      </c>
      <c r="HY184" s="395">
        <v>43.25</v>
      </c>
      <c r="HZ184" s="219">
        <v>16163.75</v>
      </c>
      <c r="IA184" s="219">
        <v>7947.75</v>
      </c>
      <c r="IB184" s="219">
        <v>6744.75</v>
      </c>
      <c r="IC184" s="219">
        <v>4368.75</v>
      </c>
      <c r="ID184" s="219">
        <v>2657</v>
      </c>
      <c r="IE184" s="219">
        <v>1355.5</v>
      </c>
      <c r="IF184" s="219">
        <v>773.25</v>
      </c>
      <c r="IG184" s="219">
        <v>54</v>
      </c>
      <c r="IH184" s="219">
        <v>40108</v>
      </c>
      <c r="II184" s="395">
        <v>0</v>
      </c>
      <c r="IJ184" s="219">
        <v>0</v>
      </c>
      <c r="IK184" s="219">
        <v>0</v>
      </c>
      <c r="IL184" s="219">
        <v>0</v>
      </c>
      <c r="IM184" s="219">
        <v>0</v>
      </c>
      <c r="IN184" s="219">
        <v>0</v>
      </c>
      <c r="IO184" s="219">
        <v>0</v>
      </c>
      <c r="IP184" s="219">
        <v>0</v>
      </c>
      <c r="IQ184" s="219">
        <v>0</v>
      </c>
      <c r="IR184" s="219">
        <v>0</v>
      </c>
      <c r="IS184" s="395">
        <v>10.39</v>
      </c>
      <c r="IT184" s="219">
        <v>4484.03</v>
      </c>
      <c r="IU184" s="219">
        <v>687.83</v>
      </c>
      <c r="IV184" s="219">
        <v>368.07</v>
      </c>
      <c r="IW184" s="219">
        <v>174.48</v>
      </c>
      <c r="IX184" s="219">
        <v>65.56</v>
      </c>
      <c r="IY184" s="219">
        <v>21.65</v>
      </c>
      <c r="IZ184" s="219">
        <v>7.77</v>
      </c>
      <c r="JA184" s="219">
        <v>0.96</v>
      </c>
      <c r="JB184" s="219">
        <v>5820.74</v>
      </c>
      <c r="JC184" s="395">
        <v>18.3</v>
      </c>
      <c r="JD184" s="219">
        <v>7786.5</v>
      </c>
      <c r="JE184" s="219">
        <v>5646.6</v>
      </c>
      <c r="JF184" s="219">
        <v>5668.2</v>
      </c>
      <c r="JG184" s="219">
        <v>4194.3</v>
      </c>
      <c r="JH184" s="219">
        <v>3167.3</v>
      </c>
      <c r="JI184" s="219">
        <v>1926.7</v>
      </c>
      <c r="JJ184" s="219">
        <v>1275.8</v>
      </c>
      <c r="JK184" s="219">
        <v>106.1</v>
      </c>
      <c r="JL184" s="219">
        <v>29789.8</v>
      </c>
      <c r="JM184" s="457">
        <v>0</v>
      </c>
      <c r="JN184" s="397">
        <v>29789.8</v>
      </c>
      <c r="JP184" s="460"/>
      <c r="JQ184" s="460"/>
      <c r="JR184" s="460"/>
      <c r="JS184" s="460"/>
      <c r="JT184" s="460"/>
      <c r="JU184" s="460"/>
      <c r="JV184" s="460"/>
      <c r="JW184" s="460"/>
      <c r="JX184" s="460"/>
      <c r="JY184" s="460"/>
      <c r="KA184" s="460"/>
      <c r="KB184" s="460"/>
    </row>
    <row r="185" spans="1:288" x14ac:dyDescent="0.2">
      <c r="A185" s="215" t="s">
        <v>627</v>
      </c>
      <c r="B185" s="216" t="s">
        <v>293</v>
      </c>
      <c r="C185" s="217" t="s">
        <v>292</v>
      </c>
      <c r="D185" s="218" t="s">
        <v>322</v>
      </c>
      <c r="E185" s="158">
        <v>38856</v>
      </c>
      <c r="F185" s="158">
        <v>17279</v>
      </c>
      <c r="G185" s="158">
        <v>8594</v>
      </c>
      <c r="H185" s="158">
        <v>4793</v>
      </c>
      <c r="I185" s="158">
        <v>1937</v>
      </c>
      <c r="J185" s="158">
        <v>693</v>
      </c>
      <c r="K185" s="158">
        <v>432</v>
      </c>
      <c r="L185" s="158">
        <v>50</v>
      </c>
      <c r="M185" s="349">
        <v>72634</v>
      </c>
      <c r="N185" s="158">
        <v>882</v>
      </c>
      <c r="O185" s="158">
        <v>235</v>
      </c>
      <c r="P185" s="158">
        <v>92</v>
      </c>
      <c r="Q185" s="158">
        <v>34</v>
      </c>
      <c r="R185" s="158">
        <v>18</v>
      </c>
      <c r="S185" s="158">
        <v>4</v>
      </c>
      <c r="T185" s="158">
        <v>9</v>
      </c>
      <c r="U185" s="158">
        <v>3</v>
      </c>
      <c r="V185" s="349">
        <v>1277</v>
      </c>
      <c r="W185" s="158">
        <v>0</v>
      </c>
      <c r="X185" s="158">
        <v>0</v>
      </c>
      <c r="Y185" s="158">
        <v>0</v>
      </c>
      <c r="Z185" s="158">
        <v>0</v>
      </c>
      <c r="AA185" s="158">
        <v>0</v>
      </c>
      <c r="AB185" s="158">
        <v>0</v>
      </c>
      <c r="AC185" s="158">
        <v>0</v>
      </c>
      <c r="AD185" s="158">
        <v>0</v>
      </c>
      <c r="AE185" s="349">
        <v>0</v>
      </c>
      <c r="AF185" s="158">
        <v>37974</v>
      </c>
      <c r="AG185" s="158">
        <v>17044</v>
      </c>
      <c r="AH185" s="158">
        <v>8502</v>
      </c>
      <c r="AI185" s="158">
        <v>4759</v>
      </c>
      <c r="AJ185" s="158">
        <v>1919</v>
      </c>
      <c r="AK185" s="158">
        <v>689</v>
      </c>
      <c r="AL185" s="158">
        <v>423</v>
      </c>
      <c r="AM185" s="158">
        <v>47</v>
      </c>
      <c r="AN185" s="349">
        <v>71357</v>
      </c>
      <c r="AO185" s="158">
        <v>65</v>
      </c>
      <c r="AP185" s="158">
        <v>65</v>
      </c>
      <c r="AQ185" s="158">
        <v>69</v>
      </c>
      <c r="AR185" s="158">
        <v>27</v>
      </c>
      <c r="AS185" s="158">
        <v>19</v>
      </c>
      <c r="AT185" s="158">
        <v>9</v>
      </c>
      <c r="AU185" s="158">
        <v>25</v>
      </c>
      <c r="AV185" s="158">
        <v>24</v>
      </c>
      <c r="AW185" s="349">
        <v>303</v>
      </c>
      <c r="AX185" s="158">
        <v>65</v>
      </c>
      <c r="AY185" s="158">
        <v>65</v>
      </c>
      <c r="AZ185" s="158">
        <v>69</v>
      </c>
      <c r="BA185" s="158">
        <v>27</v>
      </c>
      <c r="BB185" s="158">
        <v>19</v>
      </c>
      <c r="BC185" s="158">
        <v>9</v>
      </c>
      <c r="BD185" s="158">
        <v>25</v>
      </c>
      <c r="BE185" s="158">
        <v>24</v>
      </c>
      <c r="BF185" s="158">
        <v>0</v>
      </c>
      <c r="BG185" s="349">
        <v>303</v>
      </c>
      <c r="BH185" s="158">
        <v>65</v>
      </c>
      <c r="BI185" s="158">
        <v>37974</v>
      </c>
      <c r="BJ185" s="158">
        <v>17048</v>
      </c>
      <c r="BK185" s="158">
        <v>8460</v>
      </c>
      <c r="BL185" s="158">
        <v>4751</v>
      </c>
      <c r="BM185" s="158">
        <v>1909</v>
      </c>
      <c r="BN185" s="158">
        <v>705</v>
      </c>
      <c r="BO185" s="158">
        <v>422</v>
      </c>
      <c r="BP185" s="158">
        <v>23</v>
      </c>
      <c r="BQ185" s="349">
        <v>71357</v>
      </c>
      <c r="BR185" s="158">
        <v>10</v>
      </c>
      <c r="BS185" s="158">
        <v>17565</v>
      </c>
      <c r="BT185" s="158">
        <v>5532</v>
      </c>
      <c r="BU185" s="158">
        <v>2237</v>
      </c>
      <c r="BV185" s="158">
        <v>791</v>
      </c>
      <c r="BW185" s="158">
        <v>262</v>
      </c>
      <c r="BX185" s="158">
        <v>93</v>
      </c>
      <c r="BY185" s="158">
        <v>47</v>
      </c>
      <c r="BZ185" s="158">
        <v>2</v>
      </c>
      <c r="CA185" s="349">
        <v>26539</v>
      </c>
      <c r="CB185" s="158">
        <v>3</v>
      </c>
      <c r="CC185" s="158">
        <v>291</v>
      </c>
      <c r="CD185" s="158">
        <v>131</v>
      </c>
      <c r="CE185" s="158">
        <v>48</v>
      </c>
      <c r="CF185" s="158">
        <v>29</v>
      </c>
      <c r="CG185" s="158">
        <v>13</v>
      </c>
      <c r="CH185" s="158">
        <v>4</v>
      </c>
      <c r="CI185" s="158">
        <v>2</v>
      </c>
      <c r="CJ185" s="158">
        <v>0</v>
      </c>
      <c r="CK185" s="349">
        <v>521</v>
      </c>
      <c r="CL185" s="158">
        <v>0</v>
      </c>
      <c r="CM185" s="158">
        <v>24</v>
      </c>
      <c r="CN185" s="158">
        <v>16</v>
      </c>
      <c r="CO185" s="158">
        <v>7</v>
      </c>
      <c r="CP185" s="158">
        <v>3</v>
      </c>
      <c r="CQ185" s="158">
        <v>7</v>
      </c>
      <c r="CR185" s="158">
        <v>20</v>
      </c>
      <c r="CS185" s="158">
        <v>27</v>
      </c>
      <c r="CT185" s="158">
        <v>0</v>
      </c>
      <c r="CU185" s="349">
        <v>104</v>
      </c>
      <c r="CV185" s="158">
        <v>259</v>
      </c>
      <c r="CW185" s="158">
        <v>35</v>
      </c>
      <c r="CX185" s="158">
        <v>20</v>
      </c>
      <c r="CY185" s="158">
        <v>25</v>
      </c>
      <c r="CZ185" s="158">
        <v>8</v>
      </c>
      <c r="DA185" s="158">
        <v>5</v>
      </c>
      <c r="DB185" s="158">
        <v>3</v>
      </c>
      <c r="DC185" s="158">
        <v>0</v>
      </c>
      <c r="DD185" s="349">
        <v>355</v>
      </c>
      <c r="DE185" s="158">
        <v>1356</v>
      </c>
      <c r="DF185" s="158">
        <v>210</v>
      </c>
      <c r="DG185" s="158">
        <v>91</v>
      </c>
      <c r="DH185" s="158">
        <v>48</v>
      </c>
      <c r="DI185" s="158">
        <v>30</v>
      </c>
      <c r="DJ185" s="158">
        <v>10</v>
      </c>
      <c r="DK185" s="158">
        <v>8</v>
      </c>
      <c r="DL185" s="158">
        <v>2</v>
      </c>
      <c r="DM185" s="349">
        <v>1755</v>
      </c>
      <c r="DN185" s="158">
        <v>245</v>
      </c>
      <c r="DO185" s="158">
        <v>45</v>
      </c>
      <c r="DP185" s="158">
        <v>23</v>
      </c>
      <c r="DQ185" s="158">
        <v>9</v>
      </c>
      <c r="DR185" s="158">
        <v>7</v>
      </c>
      <c r="DS185" s="158">
        <v>2</v>
      </c>
      <c r="DT185" s="158">
        <v>1</v>
      </c>
      <c r="DU185" s="158">
        <v>0</v>
      </c>
      <c r="DV185" s="349">
        <v>332</v>
      </c>
      <c r="DW185" s="158">
        <v>70</v>
      </c>
      <c r="DX185" s="158">
        <v>8</v>
      </c>
      <c r="DY185" s="158">
        <v>4</v>
      </c>
      <c r="DZ185" s="158">
        <v>1</v>
      </c>
      <c r="EA185" s="158">
        <v>1</v>
      </c>
      <c r="EB185" s="158">
        <v>0</v>
      </c>
      <c r="EC185" s="158">
        <v>1</v>
      </c>
      <c r="ED185" s="158">
        <v>0</v>
      </c>
      <c r="EE185" s="349">
        <v>85</v>
      </c>
      <c r="EF185" s="158">
        <v>1671</v>
      </c>
      <c r="EG185" s="158">
        <v>263</v>
      </c>
      <c r="EH185" s="158">
        <v>118</v>
      </c>
      <c r="EI185" s="158">
        <v>58</v>
      </c>
      <c r="EJ185" s="158">
        <v>38</v>
      </c>
      <c r="EK185" s="158">
        <v>12</v>
      </c>
      <c r="EL185" s="158">
        <v>10</v>
      </c>
      <c r="EM185" s="158">
        <v>2</v>
      </c>
      <c r="EN185" s="349">
        <v>2172</v>
      </c>
      <c r="EO185" s="158">
        <v>935</v>
      </c>
      <c r="EP185" s="158">
        <v>134</v>
      </c>
      <c r="EQ185" s="158">
        <v>70</v>
      </c>
      <c r="ER185" s="158">
        <v>29</v>
      </c>
      <c r="ES185" s="158">
        <v>20</v>
      </c>
      <c r="ET185" s="158">
        <v>9</v>
      </c>
      <c r="EU185" s="158">
        <v>7</v>
      </c>
      <c r="EV185" s="158">
        <v>2</v>
      </c>
      <c r="EW185" s="349">
        <v>1206</v>
      </c>
      <c r="EX185" s="158">
        <v>0</v>
      </c>
      <c r="EY185" s="158">
        <v>0</v>
      </c>
      <c r="EZ185" s="158">
        <v>0</v>
      </c>
      <c r="FA185" s="158">
        <v>0</v>
      </c>
      <c r="FB185" s="158">
        <v>0</v>
      </c>
      <c r="FC185" s="158">
        <v>0</v>
      </c>
      <c r="FD185" s="158">
        <v>0</v>
      </c>
      <c r="FE185" s="158">
        <v>0</v>
      </c>
      <c r="FF185" s="349">
        <v>0</v>
      </c>
      <c r="FG185" s="158">
        <v>165</v>
      </c>
      <c r="FH185" s="158">
        <v>25</v>
      </c>
      <c r="FI185" s="158">
        <v>14</v>
      </c>
      <c r="FJ185" s="158">
        <v>6</v>
      </c>
      <c r="FK185" s="158">
        <v>3</v>
      </c>
      <c r="FL185" s="158">
        <v>1</v>
      </c>
      <c r="FM185" s="158">
        <v>1</v>
      </c>
      <c r="FN185" s="158">
        <v>0</v>
      </c>
      <c r="FO185" s="349">
        <v>215</v>
      </c>
      <c r="FP185" s="158">
        <v>770</v>
      </c>
      <c r="FQ185" s="158">
        <v>109</v>
      </c>
      <c r="FR185" s="158">
        <v>56</v>
      </c>
      <c r="FS185" s="158">
        <v>23</v>
      </c>
      <c r="FT185" s="158">
        <v>17</v>
      </c>
      <c r="FU185" s="158">
        <v>8</v>
      </c>
      <c r="FV185" s="158">
        <v>6</v>
      </c>
      <c r="FW185" s="158">
        <v>2</v>
      </c>
      <c r="FX185" s="349">
        <v>991</v>
      </c>
      <c r="FY185" s="158">
        <v>52</v>
      </c>
      <c r="FZ185" s="158">
        <v>19779</v>
      </c>
      <c r="GA185" s="158">
        <v>11316</v>
      </c>
      <c r="GB185" s="158">
        <v>6141</v>
      </c>
      <c r="GC185" s="158">
        <v>3918</v>
      </c>
      <c r="GD185" s="158">
        <v>1619</v>
      </c>
      <c r="GE185" s="158">
        <v>586</v>
      </c>
      <c r="GF185" s="158">
        <v>344</v>
      </c>
      <c r="GG185" s="158">
        <v>21</v>
      </c>
      <c r="GH185" s="349">
        <v>43776</v>
      </c>
      <c r="GI185" s="158">
        <v>13</v>
      </c>
      <c r="GJ185" s="158">
        <v>18195</v>
      </c>
      <c r="GK185" s="158">
        <v>5732</v>
      </c>
      <c r="GL185" s="158">
        <v>2319</v>
      </c>
      <c r="GM185" s="158">
        <v>833</v>
      </c>
      <c r="GN185" s="158">
        <v>290</v>
      </c>
      <c r="GO185" s="158">
        <v>119</v>
      </c>
      <c r="GP185" s="158">
        <v>78</v>
      </c>
      <c r="GQ185" s="158">
        <v>2</v>
      </c>
      <c r="GR185" s="349">
        <v>27581</v>
      </c>
      <c r="GS185" s="158">
        <v>61.75</v>
      </c>
      <c r="GT185" s="158">
        <v>33380.5</v>
      </c>
      <c r="GU185" s="158">
        <v>15598.25</v>
      </c>
      <c r="GV185" s="158">
        <v>7873.25</v>
      </c>
      <c r="GW185" s="158">
        <v>4539</v>
      </c>
      <c r="GX185" s="158">
        <v>1832.75</v>
      </c>
      <c r="GY185" s="158">
        <v>669.75</v>
      </c>
      <c r="GZ185" s="158">
        <v>396.25</v>
      </c>
      <c r="HA185" s="158">
        <v>22.5</v>
      </c>
      <c r="HB185" s="349">
        <v>64374</v>
      </c>
      <c r="HC185" s="395">
        <v>0</v>
      </c>
      <c r="HD185" s="396">
        <v>1</v>
      </c>
      <c r="HE185" s="396">
        <v>0</v>
      </c>
      <c r="HF185" s="396">
        <v>0</v>
      </c>
      <c r="HG185" s="396">
        <v>0</v>
      </c>
      <c r="HH185" s="396">
        <v>0</v>
      </c>
      <c r="HI185" s="396">
        <v>0</v>
      </c>
      <c r="HJ185" s="396">
        <v>0</v>
      </c>
      <c r="HK185" s="396">
        <v>0</v>
      </c>
      <c r="HL185" s="397">
        <v>1</v>
      </c>
      <c r="HM185" s="219">
        <v>34.299999999999997</v>
      </c>
      <c r="HN185" s="219">
        <v>22253</v>
      </c>
      <c r="HO185" s="219">
        <v>12132</v>
      </c>
      <c r="HP185" s="219">
        <v>6998.4</v>
      </c>
      <c r="HQ185" s="219">
        <v>4539</v>
      </c>
      <c r="HR185" s="219">
        <v>2240</v>
      </c>
      <c r="HS185" s="219">
        <v>967.4</v>
      </c>
      <c r="HT185" s="219">
        <v>660.4</v>
      </c>
      <c r="HU185" s="219">
        <v>45</v>
      </c>
      <c r="HV185" s="219">
        <v>49869.5</v>
      </c>
      <c r="HW185" s="457">
        <v>0</v>
      </c>
      <c r="HX185" s="219">
        <v>49869.5</v>
      </c>
      <c r="HY185" s="395">
        <v>61.75</v>
      </c>
      <c r="HZ185" s="219">
        <v>33380.5</v>
      </c>
      <c r="IA185" s="219">
        <v>15598.25</v>
      </c>
      <c r="IB185" s="219">
        <v>7873.25</v>
      </c>
      <c r="IC185" s="219">
        <v>4539</v>
      </c>
      <c r="ID185" s="219">
        <v>1832.75</v>
      </c>
      <c r="IE185" s="219">
        <v>669.75</v>
      </c>
      <c r="IF185" s="219">
        <v>396.25</v>
      </c>
      <c r="IG185" s="219">
        <v>22.5</v>
      </c>
      <c r="IH185" s="219">
        <v>64374</v>
      </c>
      <c r="II185" s="395">
        <v>0</v>
      </c>
      <c r="IJ185" s="219">
        <v>1</v>
      </c>
      <c r="IK185" s="219">
        <v>0</v>
      </c>
      <c r="IL185" s="219">
        <v>0</v>
      </c>
      <c r="IM185" s="219">
        <v>0</v>
      </c>
      <c r="IN185" s="219">
        <v>0</v>
      </c>
      <c r="IO185" s="219">
        <v>0</v>
      </c>
      <c r="IP185" s="219">
        <v>0</v>
      </c>
      <c r="IQ185" s="219">
        <v>0</v>
      </c>
      <c r="IR185" s="219">
        <v>1</v>
      </c>
      <c r="IS185" s="395">
        <v>19.39</v>
      </c>
      <c r="IT185" s="219">
        <v>10741.64</v>
      </c>
      <c r="IU185" s="219">
        <v>1744.45</v>
      </c>
      <c r="IV185" s="219">
        <v>502.84</v>
      </c>
      <c r="IW185" s="219">
        <v>141.03</v>
      </c>
      <c r="IX185" s="219">
        <v>33.17</v>
      </c>
      <c r="IY185" s="219">
        <v>9.34</v>
      </c>
      <c r="IZ185" s="219">
        <v>2.59</v>
      </c>
      <c r="JA185" s="219">
        <v>0</v>
      </c>
      <c r="JB185" s="219">
        <v>13194.45</v>
      </c>
      <c r="JC185" s="395">
        <v>23.5</v>
      </c>
      <c r="JD185" s="219">
        <v>15091.9</v>
      </c>
      <c r="JE185" s="219">
        <v>10775.2</v>
      </c>
      <c r="JF185" s="219">
        <v>6551.5</v>
      </c>
      <c r="JG185" s="219">
        <v>4398</v>
      </c>
      <c r="JH185" s="219">
        <v>2199.5</v>
      </c>
      <c r="JI185" s="219">
        <v>953.9</v>
      </c>
      <c r="JJ185" s="219">
        <v>656.1</v>
      </c>
      <c r="JK185" s="219">
        <v>45</v>
      </c>
      <c r="JL185" s="219">
        <v>40694.6</v>
      </c>
      <c r="JM185" s="457">
        <v>0</v>
      </c>
      <c r="JN185" s="397">
        <v>40694.6</v>
      </c>
      <c r="JP185" s="460"/>
      <c r="JQ185" s="460"/>
      <c r="JR185" s="460"/>
      <c r="JS185" s="460"/>
      <c r="JT185" s="460"/>
      <c r="JU185" s="460"/>
      <c r="JV185" s="460"/>
      <c r="JW185" s="460"/>
      <c r="JX185" s="460"/>
      <c r="JY185" s="460"/>
      <c r="KA185" s="460"/>
      <c r="KB185" s="460"/>
    </row>
    <row r="186" spans="1:288" x14ac:dyDescent="0.2">
      <c r="A186" s="215" t="s">
        <v>629</v>
      </c>
      <c r="B186" s="216" t="s">
        <v>285</v>
      </c>
      <c r="C186" s="217" t="s">
        <v>56</v>
      </c>
      <c r="D186" s="218" t="s">
        <v>628</v>
      </c>
      <c r="E186" s="158">
        <v>3293</v>
      </c>
      <c r="F186" s="158">
        <v>8683</v>
      </c>
      <c r="G186" s="158">
        <v>19550</v>
      </c>
      <c r="H186" s="158">
        <v>9814</v>
      </c>
      <c r="I186" s="158">
        <v>6959</v>
      </c>
      <c r="J186" s="158">
        <v>4417</v>
      </c>
      <c r="K186" s="158">
        <v>3183</v>
      </c>
      <c r="L186" s="158">
        <v>327</v>
      </c>
      <c r="M186" s="349">
        <v>56226</v>
      </c>
      <c r="N186" s="158">
        <v>89</v>
      </c>
      <c r="O186" s="158">
        <v>136</v>
      </c>
      <c r="P186" s="158">
        <v>161</v>
      </c>
      <c r="Q186" s="158">
        <v>81</v>
      </c>
      <c r="R186" s="158">
        <v>40</v>
      </c>
      <c r="S186" s="158">
        <v>22</v>
      </c>
      <c r="T186" s="158">
        <v>11</v>
      </c>
      <c r="U186" s="158">
        <v>1</v>
      </c>
      <c r="V186" s="349">
        <v>541</v>
      </c>
      <c r="W186" s="158">
        <v>0</v>
      </c>
      <c r="X186" s="158">
        <v>0</v>
      </c>
      <c r="Y186" s="158">
        <v>0</v>
      </c>
      <c r="Z186" s="158">
        <v>0</v>
      </c>
      <c r="AA186" s="158">
        <v>0</v>
      </c>
      <c r="AB186" s="158">
        <v>0</v>
      </c>
      <c r="AC186" s="158">
        <v>0</v>
      </c>
      <c r="AD186" s="158">
        <v>0</v>
      </c>
      <c r="AE186" s="349">
        <v>0</v>
      </c>
      <c r="AF186" s="158">
        <v>3204</v>
      </c>
      <c r="AG186" s="158">
        <v>8547</v>
      </c>
      <c r="AH186" s="158">
        <v>19389</v>
      </c>
      <c r="AI186" s="158">
        <v>9733</v>
      </c>
      <c r="AJ186" s="158">
        <v>6919</v>
      </c>
      <c r="AK186" s="158">
        <v>4395</v>
      </c>
      <c r="AL186" s="158">
        <v>3172</v>
      </c>
      <c r="AM186" s="158">
        <v>326</v>
      </c>
      <c r="AN186" s="349">
        <v>55685</v>
      </c>
      <c r="AO186" s="158">
        <v>4</v>
      </c>
      <c r="AP186" s="158">
        <v>16</v>
      </c>
      <c r="AQ186" s="158">
        <v>70</v>
      </c>
      <c r="AR186" s="158">
        <v>49</v>
      </c>
      <c r="AS186" s="158">
        <v>41</v>
      </c>
      <c r="AT186" s="158">
        <v>27</v>
      </c>
      <c r="AU186" s="158">
        <v>22</v>
      </c>
      <c r="AV186" s="158">
        <v>20</v>
      </c>
      <c r="AW186" s="349">
        <v>249</v>
      </c>
      <c r="AX186" s="158">
        <v>4</v>
      </c>
      <c r="AY186" s="158">
        <v>16</v>
      </c>
      <c r="AZ186" s="158">
        <v>70</v>
      </c>
      <c r="BA186" s="158">
        <v>49</v>
      </c>
      <c r="BB186" s="158">
        <v>41</v>
      </c>
      <c r="BC186" s="158">
        <v>27</v>
      </c>
      <c r="BD186" s="158">
        <v>22</v>
      </c>
      <c r="BE186" s="158">
        <v>20</v>
      </c>
      <c r="BF186" s="158">
        <v>0</v>
      </c>
      <c r="BG186" s="349">
        <v>249</v>
      </c>
      <c r="BH186" s="158">
        <v>4</v>
      </c>
      <c r="BI186" s="158">
        <v>3216</v>
      </c>
      <c r="BJ186" s="158">
        <v>8601</v>
      </c>
      <c r="BK186" s="158">
        <v>19368</v>
      </c>
      <c r="BL186" s="158">
        <v>9725</v>
      </c>
      <c r="BM186" s="158">
        <v>6905</v>
      </c>
      <c r="BN186" s="158">
        <v>4390</v>
      </c>
      <c r="BO186" s="158">
        <v>3170</v>
      </c>
      <c r="BP186" s="158">
        <v>306</v>
      </c>
      <c r="BQ186" s="349">
        <v>55685</v>
      </c>
      <c r="BR186" s="158">
        <v>2</v>
      </c>
      <c r="BS186" s="158">
        <v>1899</v>
      </c>
      <c r="BT186" s="158">
        <v>4757</v>
      </c>
      <c r="BU186" s="158">
        <v>6361</v>
      </c>
      <c r="BV186" s="158">
        <v>2269</v>
      </c>
      <c r="BW186" s="158">
        <v>1265</v>
      </c>
      <c r="BX186" s="158">
        <v>666</v>
      </c>
      <c r="BY186" s="158">
        <v>333</v>
      </c>
      <c r="BZ186" s="158">
        <v>24</v>
      </c>
      <c r="CA186" s="349">
        <v>17576</v>
      </c>
      <c r="CB186" s="158">
        <v>0</v>
      </c>
      <c r="CC186" s="158">
        <v>9</v>
      </c>
      <c r="CD186" s="158">
        <v>56</v>
      </c>
      <c r="CE186" s="158">
        <v>149</v>
      </c>
      <c r="CF186" s="158">
        <v>49</v>
      </c>
      <c r="CG186" s="158">
        <v>46</v>
      </c>
      <c r="CH186" s="158">
        <v>27</v>
      </c>
      <c r="CI186" s="158">
        <v>13</v>
      </c>
      <c r="CJ186" s="158">
        <v>1</v>
      </c>
      <c r="CK186" s="349">
        <v>350</v>
      </c>
      <c r="CL186" s="158">
        <v>0</v>
      </c>
      <c r="CM186" s="158">
        <v>0</v>
      </c>
      <c r="CN186" s="158">
        <v>3</v>
      </c>
      <c r="CO186" s="158">
        <v>9</v>
      </c>
      <c r="CP186" s="158">
        <v>1</v>
      </c>
      <c r="CQ186" s="158">
        <v>11</v>
      </c>
      <c r="CR186" s="158">
        <v>9</v>
      </c>
      <c r="CS186" s="158">
        <v>21</v>
      </c>
      <c r="CT186" s="158">
        <v>1</v>
      </c>
      <c r="CU186" s="349">
        <v>55</v>
      </c>
      <c r="CV186" s="158">
        <v>27</v>
      </c>
      <c r="CW186" s="158">
        <v>53</v>
      </c>
      <c r="CX186" s="158">
        <v>90</v>
      </c>
      <c r="CY186" s="158">
        <v>31</v>
      </c>
      <c r="CZ186" s="158">
        <v>33</v>
      </c>
      <c r="DA186" s="158">
        <v>14</v>
      </c>
      <c r="DB186" s="158">
        <v>25</v>
      </c>
      <c r="DC186" s="158">
        <v>5</v>
      </c>
      <c r="DD186" s="349">
        <v>278</v>
      </c>
      <c r="DE186" s="158">
        <v>63</v>
      </c>
      <c r="DF186" s="158">
        <v>196</v>
      </c>
      <c r="DG186" s="158">
        <v>176</v>
      </c>
      <c r="DH186" s="158">
        <v>85</v>
      </c>
      <c r="DI186" s="158">
        <v>55</v>
      </c>
      <c r="DJ186" s="158">
        <v>25</v>
      </c>
      <c r="DK186" s="158">
        <v>28</v>
      </c>
      <c r="DL186" s="158">
        <v>5</v>
      </c>
      <c r="DM186" s="349">
        <v>633</v>
      </c>
      <c r="DN186" s="158">
        <v>5</v>
      </c>
      <c r="DO186" s="158">
        <v>20</v>
      </c>
      <c r="DP186" s="158">
        <v>19</v>
      </c>
      <c r="DQ186" s="158">
        <v>11</v>
      </c>
      <c r="DR186" s="158">
        <v>3</v>
      </c>
      <c r="DS186" s="158">
        <v>6</v>
      </c>
      <c r="DT186" s="158">
        <v>4</v>
      </c>
      <c r="DU186" s="158">
        <v>0</v>
      </c>
      <c r="DV186" s="349">
        <v>68</v>
      </c>
      <c r="DW186" s="158">
        <v>15</v>
      </c>
      <c r="DX186" s="158">
        <v>27</v>
      </c>
      <c r="DY186" s="158">
        <v>15</v>
      </c>
      <c r="DZ186" s="158">
        <v>9</v>
      </c>
      <c r="EA186" s="158">
        <v>7</v>
      </c>
      <c r="EB186" s="158">
        <v>5</v>
      </c>
      <c r="EC186" s="158">
        <v>7</v>
      </c>
      <c r="ED186" s="158">
        <v>2</v>
      </c>
      <c r="EE186" s="349">
        <v>87</v>
      </c>
      <c r="EF186" s="158">
        <v>83</v>
      </c>
      <c r="EG186" s="158">
        <v>243</v>
      </c>
      <c r="EH186" s="158">
        <v>210</v>
      </c>
      <c r="EI186" s="158">
        <v>105</v>
      </c>
      <c r="EJ186" s="158">
        <v>65</v>
      </c>
      <c r="EK186" s="158">
        <v>36</v>
      </c>
      <c r="EL186" s="158">
        <v>39</v>
      </c>
      <c r="EM186" s="158">
        <v>7</v>
      </c>
      <c r="EN186" s="349">
        <v>788</v>
      </c>
      <c r="EO186" s="158">
        <v>37</v>
      </c>
      <c r="EP186" s="158">
        <v>97</v>
      </c>
      <c r="EQ186" s="158">
        <v>61</v>
      </c>
      <c r="ER186" s="158">
        <v>37</v>
      </c>
      <c r="ES186" s="158">
        <v>26</v>
      </c>
      <c r="ET186" s="158">
        <v>20</v>
      </c>
      <c r="EU186" s="158">
        <v>22</v>
      </c>
      <c r="EV186" s="158">
        <v>6</v>
      </c>
      <c r="EW186" s="349">
        <v>306</v>
      </c>
      <c r="EX186" s="158">
        <v>0</v>
      </c>
      <c r="EY186" s="158">
        <v>0</v>
      </c>
      <c r="EZ186" s="158">
        <v>0</v>
      </c>
      <c r="FA186" s="158">
        <v>0</v>
      </c>
      <c r="FB186" s="158">
        <v>1</v>
      </c>
      <c r="FC186" s="158">
        <v>0</v>
      </c>
      <c r="FD186" s="158">
        <v>0</v>
      </c>
      <c r="FE186" s="158">
        <v>0</v>
      </c>
      <c r="FF186" s="349">
        <v>1</v>
      </c>
      <c r="FG186" s="158">
        <v>0</v>
      </c>
      <c r="FH186" s="158">
        <v>1</v>
      </c>
      <c r="FI186" s="158">
        <v>0</v>
      </c>
      <c r="FJ186" s="158">
        <v>1</v>
      </c>
      <c r="FK186" s="158">
        <v>0</v>
      </c>
      <c r="FL186" s="158">
        <v>0</v>
      </c>
      <c r="FM186" s="158">
        <v>2</v>
      </c>
      <c r="FN186" s="158">
        <v>0</v>
      </c>
      <c r="FO186" s="349">
        <v>4</v>
      </c>
      <c r="FP186" s="158">
        <v>37</v>
      </c>
      <c r="FQ186" s="158">
        <v>96</v>
      </c>
      <c r="FR186" s="158">
        <v>61</v>
      </c>
      <c r="FS186" s="158">
        <v>36</v>
      </c>
      <c r="FT186" s="158">
        <v>25</v>
      </c>
      <c r="FU186" s="158">
        <v>20</v>
      </c>
      <c r="FV186" s="158">
        <v>20</v>
      </c>
      <c r="FW186" s="158">
        <v>6</v>
      </c>
      <c r="FX186" s="349">
        <v>301</v>
      </c>
      <c r="FY186" s="158">
        <v>2</v>
      </c>
      <c r="FZ186" s="158">
        <v>1261</v>
      </c>
      <c r="GA186" s="158">
        <v>3685</v>
      </c>
      <c r="GB186" s="158">
        <v>12725</v>
      </c>
      <c r="GC186" s="158">
        <v>7355</v>
      </c>
      <c r="GD186" s="158">
        <v>5540</v>
      </c>
      <c r="GE186" s="158">
        <v>3663</v>
      </c>
      <c r="GF186" s="158">
        <v>2767</v>
      </c>
      <c r="GG186" s="158">
        <v>273</v>
      </c>
      <c r="GH186" s="349">
        <v>37271</v>
      </c>
      <c r="GI186" s="158">
        <v>2</v>
      </c>
      <c r="GJ186" s="158">
        <v>1955</v>
      </c>
      <c r="GK186" s="158">
        <v>4916</v>
      </c>
      <c r="GL186" s="158">
        <v>6643</v>
      </c>
      <c r="GM186" s="158">
        <v>2370</v>
      </c>
      <c r="GN186" s="158">
        <v>1365</v>
      </c>
      <c r="GO186" s="158">
        <v>727</v>
      </c>
      <c r="GP186" s="158">
        <v>403</v>
      </c>
      <c r="GQ186" s="158">
        <v>33</v>
      </c>
      <c r="GR186" s="349">
        <v>18414</v>
      </c>
      <c r="GS186" s="158">
        <v>3.5</v>
      </c>
      <c r="GT186" s="158">
        <v>2738.8</v>
      </c>
      <c r="GU186" s="158">
        <v>7384.45</v>
      </c>
      <c r="GV186" s="158">
        <v>17715.5</v>
      </c>
      <c r="GW186" s="158">
        <v>9135.4</v>
      </c>
      <c r="GX186" s="158">
        <v>6568.95</v>
      </c>
      <c r="GY186" s="158">
        <v>4207.3500000000004</v>
      </c>
      <c r="GZ186" s="158">
        <v>3070</v>
      </c>
      <c r="HA186" s="158">
        <v>299.75</v>
      </c>
      <c r="HB186" s="349">
        <v>51123.7</v>
      </c>
      <c r="HC186" s="395">
        <v>0</v>
      </c>
      <c r="HD186" s="396">
        <v>1</v>
      </c>
      <c r="HE186" s="396">
        <v>0</v>
      </c>
      <c r="HF186" s="396">
        <v>0</v>
      </c>
      <c r="HG186" s="396">
        <v>0</v>
      </c>
      <c r="HH186" s="396">
        <v>0</v>
      </c>
      <c r="HI186" s="396">
        <v>0</v>
      </c>
      <c r="HJ186" s="396">
        <v>0</v>
      </c>
      <c r="HK186" s="396">
        <v>0</v>
      </c>
      <c r="HL186" s="397">
        <v>1</v>
      </c>
      <c r="HM186" s="219">
        <v>1.9</v>
      </c>
      <c r="HN186" s="219">
        <v>1825.2</v>
      </c>
      <c r="HO186" s="219">
        <v>5743.5</v>
      </c>
      <c r="HP186" s="219">
        <v>15747.1</v>
      </c>
      <c r="HQ186" s="219">
        <v>9135.4</v>
      </c>
      <c r="HR186" s="219">
        <v>8028.7</v>
      </c>
      <c r="HS186" s="219">
        <v>6077.3</v>
      </c>
      <c r="HT186" s="219">
        <v>5116.7</v>
      </c>
      <c r="HU186" s="219">
        <v>599.5</v>
      </c>
      <c r="HV186" s="219">
        <v>52275.3</v>
      </c>
      <c r="HW186" s="457">
        <v>0</v>
      </c>
      <c r="HX186" s="219">
        <v>52275.3</v>
      </c>
      <c r="HY186" s="395">
        <v>3.5</v>
      </c>
      <c r="HZ186" s="219">
        <v>2738.8</v>
      </c>
      <c r="IA186" s="219">
        <v>7384.45</v>
      </c>
      <c r="IB186" s="219">
        <v>17715.5</v>
      </c>
      <c r="IC186" s="219">
        <v>9135.4</v>
      </c>
      <c r="ID186" s="219">
        <v>6568.95</v>
      </c>
      <c r="IE186" s="219">
        <v>4207.3500000000004</v>
      </c>
      <c r="IF186" s="219">
        <v>3070</v>
      </c>
      <c r="IG186" s="219">
        <v>299.75</v>
      </c>
      <c r="IH186" s="219">
        <v>51123.7</v>
      </c>
      <c r="II186" s="395">
        <v>0</v>
      </c>
      <c r="IJ186" s="219">
        <v>1</v>
      </c>
      <c r="IK186" s="219">
        <v>0</v>
      </c>
      <c r="IL186" s="219">
        <v>0</v>
      </c>
      <c r="IM186" s="219">
        <v>0</v>
      </c>
      <c r="IN186" s="219">
        <v>0</v>
      </c>
      <c r="IO186" s="219">
        <v>0</v>
      </c>
      <c r="IP186" s="219">
        <v>0</v>
      </c>
      <c r="IQ186" s="219">
        <v>0</v>
      </c>
      <c r="IR186" s="219">
        <v>1</v>
      </c>
      <c r="IS186" s="395">
        <v>2.4</v>
      </c>
      <c r="IT186" s="219">
        <v>728.69</v>
      </c>
      <c r="IU186" s="219">
        <v>1580.21</v>
      </c>
      <c r="IV186" s="219">
        <v>2351.5</v>
      </c>
      <c r="IW186" s="219">
        <v>470.15</v>
      </c>
      <c r="IX186" s="219">
        <v>158.06</v>
      </c>
      <c r="IY186" s="219">
        <v>59.97</v>
      </c>
      <c r="IZ186" s="219">
        <v>12.23</v>
      </c>
      <c r="JA186" s="219">
        <v>1.79</v>
      </c>
      <c r="JB186" s="219">
        <v>5365</v>
      </c>
      <c r="JC186" s="395">
        <v>0.6</v>
      </c>
      <c r="JD186" s="219">
        <v>1339.4</v>
      </c>
      <c r="JE186" s="219">
        <v>4514.3999999999996</v>
      </c>
      <c r="JF186" s="219">
        <v>13656.9</v>
      </c>
      <c r="JG186" s="219">
        <v>8665.2999999999993</v>
      </c>
      <c r="JH186" s="219">
        <v>7835.5</v>
      </c>
      <c r="JI186" s="219">
        <v>5990.7</v>
      </c>
      <c r="JJ186" s="219">
        <v>5096.3</v>
      </c>
      <c r="JK186" s="219">
        <v>595.9</v>
      </c>
      <c r="JL186" s="219">
        <v>47695</v>
      </c>
      <c r="JM186" s="457">
        <v>0</v>
      </c>
      <c r="JN186" s="397">
        <v>47695</v>
      </c>
      <c r="JP186" s="460"/>
      <c r="JQ186" s="460"/>
      <c r="JR186" s="460"/>
      <c r="JS186" s="460"/>
      <c r="JT186" s="460"/>
      <c r="JU186" s="460"/>
      <c r="JV186" s="460"/>
      <c r="JW186" s="460"/>
      <c r="JX186" s="460"/>
      <c r="JY186" s="460"/>
      <c r="KA186" s="460"/>
      <c r="KB186" s="460"/>
    </row>
    <row r="187" spans="1:288" x14ac:dyDescent="0.2">
      <c r="A187" s="215" t="s">
        <v>631</v>
      </c>
      <c r="B187" s="216" t="s">
        <v>285</v>
      </c>
      <c r="C187" s="217" t="s">
        <v>288</v>
      </c>
      <c r="D187" s="218" t="s">
        <v>630</v>
      </c>
      <c r="E187" s="158">
        <v>13031</v>
      </c>
      <c r="F187" s="158">
        <v>12134</v>
      </c>
      <c r="G187" s="158">
        <v>12418</v>
      </c>
      <c r="H187" s="158">
        <v>6214</v>
      </c>
      <c r="I187" s="158">
        <v>3055</v>
      </c>
      <c r="J187" s="158">
        <v>1447</v>
      </c>
      <c r="K187" s="158">
        <v>411</v>
      </c>
      <c r="L187" s="158">
        <v>57</v>
      </c>
      <c r="M187" s="349">
        <v>48767</v>
      </c>
      <c r="N187" s="158">
        <v>613</v>
      </c>
      <c r="O187" s="158">
        <v>560</v>
      </c>
      <c r="P187" s="158">
        <v>304</v>
      </c>
      <c r="Q187" s="158">
        <v>115</v>
      </c>
      <c r="R187" s="158">
        <v>55</v>
      </c>
      <c r="S187" s="158">
        <v>25</v>
      </c>
      <c r="T187" s="158">
        <v>4</v>
      </c>
      <c r="U187" s="158">
        <v>14</v>
      </c>
      <c r="V187" s="349">
        <v>1690</v>
      </c>
      <c r="W187" s="158">
        <v>0</v>
      </c>
      <c r="X187" s="158">
        <v>0</v>
      </c>
      <c r="Y187" s="158">
        <v>0</v>
      </c>
      <c r="Z187" s="158">
        <v>0</v>
      </c>
      <c r="AA187" s="158">
        <v>0</v>
      </c>
      <c r="AB187" s="158">
        <v>0</v>
      </c>
      <c r="AC187" s="158">
        <v>0</v>
      </c>
      <c r="AD187" s="158">
        <v>0</v>
      </c>
      <c r="AE187" s="349">
        <v>0</v>
      </c>
      <c r="AF187" s="158">
        <v>12418</v>
      </c>
      <c r="AG187" s="158">
        <v>11574</v>
      </c>
      <c r="AH187" s="158">
        <v>12114</v>
      </c>
      <c r="AI187" s="158">
        <v>6099</v>
      </c>
      <c r="AJ187" s="158">
        <v>3000</v>
      </c>
      <c r="AK187" s="158">
        <v>1422</v>
      </c>
      <c r="AL187" s="158">
        <v>407</v>
      </c>
      <c r="AM187" s="158">
        <v>43</v>
      </c>
      <c r="AN187" s="349">
        <v>47077</v>
      </c>
      <c r="AO187" s="158">
        <v>51</v>
      </c>
      <c r="AP187" s="158">
        <v>81</v>
      </c>
      <c r="AQ187" s="158">
        <v>136</v>
      </c>
      <c r="AR187" s="158">
        <v>64</v>
      </c>
      <c r="AS187" s="158">
        <v>37</v>
      </c>
      <c r="AT187" s="158">
        <v>20</v>
      </c>
      <c r="AU187" s="158">
        <v>18</v>
      </c>
      <c r="AV187" s="158">
        <v>9</v>
      </c>
      <c r="AW187" s="349">
        <v>416</v>
      </c>
      <c r="AX187" s="158">
        <v>51</v>
      </c>
      <c r="AY187" s="158">
        <v>81</v>
      </c>
      <c r="AZ187" s="158">
        <v>136</v>
      </c>
      <c r="BA187" s="158">
        <v>64</v>
      </c>
      <c r="BB187" s="158">
        <v>37</v>
      </c>
      <c r="BC187" s="158">
        <v>20</v>
      </c>
      <c r="BD187" s="158">
        <v>18</v>
      </c>
      <c r="BE187" s="158">
        <v>9</v>
      </c>
      <c r="BF187" s="158">
        <v>0</v>
      </c>
      <c r="BG187" s="349">
        <v>416</v>
      </c>
      <c r="BH187" s="158">
        <v>51</v>
      </c>
      <c r="BI187" s="158">
        <v>12448</v>
      </c>
      <c r="BJ187" s="158">
        <v>11629</v>
      </c>
      <c r="BK187" s="158">
        <v>12042</v>
      </c>
      <c r="BL187" s="158">
        <v>6072</v>
      </c>
      <c r="BM187" s="158">
        <v>2983</v>
      </c>
      <c r="BN187" s="158">
        <v>1420</v>
      </c>
      <c r="BO187" s="158">
        <v>398</v>
      </c>
      <c r="BP187" s="158">
        <v>34</v>
      </c>
      <c r="BQ187" s="349">
        <v>47077</v>
      </c>
      <c r="BR187" s="158">
        <v>15</v>
      </c>
      <c r="BS187" s="158">
        <v>5617</v>
      </c>
      <c r="BT187" s="158">
        <v>3737</v>
      </c>
      <c r="BU187" s="158">
        <v>2988</v>
      </c>
      <c r="BV187" s="158">
        <v>977</v>
      </c>
      <c r="BW187" s="158">
        <v>377</v>
      </c>
      <c r="BX187" s="158">
        <v>153</v>
      </c>
      <c r="BY187" s="158">
        <v>53</v>
      </c>
      <c r="BZ187" s="158">
        <v>1</v>
      </c>
      <c r="CA187" s="349">
        <v>13918</v>
      </c>
      <c r="CB187" s="158">
        <v>1</v>
      </c>
      <c r="CC187" s="158">
        <v>89</v>
      </c>
      <c r="CD187" s="158">
        <v>83</v>
      </c>
      <c r="CE187" s="158">
        <v>87</v>
      </c>
      <c r="CF187" s="158">
        <v>50</v>
      </c>
      <c r="CG187" s="158">
        <v>13</v>
      </c>
      <c r="CH187" s="158">
        <v>10</v>
      </c>
      <c r="CI187" s="158">
        <v>2</v>
      </c>
      <c r="CJ187" s="158">
        <v>0</v>
      </c>
      <c r="CK187" s="349">
        <v>335</v>
      </c>
      <c r="CL187" s="158">
        <v>1</v>
      </c>
      <c r="CM187" s="158">
        <v>6</v>
      </c>
      <c r="CN187" s="158">
        <v>8</v>
      </c>
      <c r="CO187" s="158">
        <v>10</v>
      </c>
      <c r="CP187" s="158">
        <v>6</v>
      </c>
      <c r="CQ187" s="158">
        <v>4</v>
      </c>
      <c r="CR187" s="158">
        <v>14</v>
      </c>
      <c r="CS187" s="158">
        <v>11</v>
      </c>
      <c r="CT187" s="158">
        <v>1</v>
      </c>
      <c r="CU187" s="349">
        <v>61</v>
      </c>
      <c r="CV187" s="158">
        <v>44</v>
      </c>
      <c r="CW187" s="158">
        <v>50</v>
      </c>
      <c r="CX187" s="158">
        <v>55</v>
      </c>
      <c r="CY187" s="158">
        <v>30</v>
      </c>
      <c r="CZ187" s="158">
        <v>14</v>
      </c>
      <c r="DA187" s="158">
        <v>10</v>
      </c>
      <c r="DB187" s="158">
        <v>6</v>
      </c>
      <c r="DC187" s="158">
        <v>0</v>
      </c>
      <c r="DD187" s="349">
        <v>209</v>
      </c>
      <c r="DE187" s="158">
        <v>0</v>
      </c>
      <c r="DF187" s="158">
        <v>0</v>
      </c>
      <c r="DG187" s="158">
        <v>0</v>
      </c>
      <c r="DH187" s="158">
        <v>0</v>
      </c>
      <c r="DI187" s="158">
        <v>0</v>
      </c>
      <c r="DJ187" s="158">
        <v>0</v>
      </c>
      <c r="DK187" s="158">
        <v>0</v>
      </c>
      <c r="DL187" s="158">
        <v>0</v>
      </c>
      <c r="DM187" s="349">
        <v>0</v>
      </c>
      <c r="DN187" s="158">
        <v>279</v>
      </c>
      <c r="DO187" s="158">
        <v>213</v>
      </c>
      <c r="DP187" s="158">
        <v>160</v>
      </c>
      <c r="DQ187" s="158">
        <v>75</v>
      </c>
      <c r="DR187" s="158">
        <v>29</v>
      </c>
      <c r="DS187" s="158">
        <v>10</v>
      </c>
      <c r="DT187" s="158">
        <v>6</v>
      </c>
      <c r="DU187" s="158">
        <v>1</v>
      </c>
      <c r="DV187" s="349">
        <v>773</v>
      </c>
      <c r="DW187" s="158">
        <v>38</v>
      </c>
      <c r="DX187" s="158">
        <v>23</v>
      </c>
      <c r="DY187" s="158">
        <v>32</v>
      </c>
      <c r="DZ187" s="158">
        <v>7</v>
      </c>
      <c r="EA187" s="158">
        <v>3</v>
      </c>
      <c r="EB187" s="158">
        <v>3</v>
      </c>
      <c r="EC187" s="158">
        <v>3</v>
      </c>
      <c r="ED187" s="158">
        <v>1</v>
      </c>
      <c r="EE187" s="349">
        <v>110</v>
      </c>
      <c r="EF187" s="158">
        <v>317</v>
      </c>
      <c r="EG187" s="158">
        <v>236</v>
      </c>
      <c r="EH187" s="158">
        <v>192</v>
      </c>
      <c r="EI187" s="158">
        <v>82</v>
      </c>
      <c r="EJ187" s="158">
        <v>32</v>
      </c>
      <c r="EK187" s="158">
        <v>13</v>
      </c>
      <c r="EL187" s="158">
        <v>9</v>
      </c>
      <c r="EM187" s="158">
        <v>2</v>
      </c>
      <c r="EN187" s="349">
        <v>883</v>
      </c>
      <c r="EO187" s="158">
        <v>130</v>
      </c>
      <c r="EP187" s="158">
        <v>94</v>
      </c>
      <c r="EQ187" s="158">
        <v>95</v>
      </c>
      <c r="ER187" s="158">
        <v>31</v>
      </c>
      <c r="ES187" s="158">
        <v>15</v>
      </c>
      <c r="ET187" s="158">
        <v>9</v>
      </c>
      <c r="EU187" s="158">
        <v>5</v>
      </c>
      <c r="EV187" s="158">
        <v>2</v>
      </c>
      <c r="EW187" s="349">
        <v>381</v>
      </c>
      <c r="EX187" s="158">
        <v>0</v>
      </c>
      <c r="EY187" s="158">
        <v>0</v>
      </c>
      <c r="EZ187" s="158">
        <v>0</v>
      </c>
      <c r="FA187" s="158">
        <v>0</v>
      </c>
      <c r="FB187" s="158">
        <v>0</v>
      </c>
      <c r="FC187" s="158">
        <v>0</v>
      </c>
      <c r="FD187" s="158">
        <v>0</v>
      </c>
      <c r="FE187" s="158">
        <v>0</v>
      </c>
      <c r="FF187" s="349">
        <v>0</v>
      </c>
      <c r="FG187" s="158">
        <v>0</v>
      </c>
      <c r="FH187" s="158">
        <v>0</v>
      </c>
      <c r="FI187" s="158">
        <v>0</v>
      </c>
      <c r="FJ187" s="158">
        <v>0</v>
      </c>
      <c r="FK187" s="158">
        <v>0</v>
      </c>
      <c r="FL187" s="158">
        <v>0</v>
      </c>
      <c r="FM187" s="158">
        <v>0</v>
      </c>
      <c r="FN187" s="158">
        <v>0</v>
      </c>
      <c r="FO187" s="349">
        <v>0</v>
      </c>
      <c r="FP187" s="158">
        <v>130</v>
      </c>
      <c r="FQ187" s="158">
        <v>94</v>
      </c>
      <c r="FR187" s="158">
        <v>95</v>
      </c>
      <c r="FS187" s="158">
        <v>31</v>
      </c>
      <c r="FT187" s="158">
        <v>15</v>
      </c>
      <c r="FU187" s="158">
        <v>9</v>
      </c>
      <c r="FV187" s="158">
        <v>5</v>
      </c>
      <c r="FW187" s="158">
        <v>2</v>
      </c>
      <c r="FX187" s="349">
        <v>381</v>
      </c>
      <c r="FY187" s="158">
        <v>34</v>
      </c>
      <c r="FZ187" s="158">
        <v>6375</v>
      </c>
      <c r="GA187" s="158">
        <v>7515</v>
      </c>
      <c r="GB187" s="158">
        <v>8710</v>
      </c>
      <c r="GC187" s="158">
        <v>4927</v>
      </c>
      <c r="GD187" s="158">
        <v>2543</v>
      </c>
      <c r="GE187" s="158">
        <v>1220</v>
      </c>
      <c r="GF187" s="158">
        <v>317</v>
      </c>
      <c r="GG187" s="158">
        <v>30</v>
      </c>
      <c r="GH187" s="349">
        <v>31671</v>
      </c>
      <c r="GI187" s="158">
        <v>17</v>
      </c>
      <c r="GJ187" s="158">
        <v>6073</v>
      </c>
      <c r="GK187" s="158">
        <v>4114</v>
      </c>
      <c r="GL187" s="158">
        <v>3332</v>
      </c>
      <c r="GM187" s="158">
        <v>1145</v>
      </c>
      <c r="GN187" s="158">
        <v>440</v>
      </c>
      <c r="GO187" s="158">
        <v>200</v>
      </c>
      <c r="GP187" s="158">
        <v>81</v>
      </c>
      <c r="GQ187" s="158">
        <v>4</v>
      </c>
      <c r="GR187" s="349">
        <v>15406</v>
      </c>
      <c r="GS187" s="158">
        <v>46.5</v>
      </c>
      <c r="GT187" s="158">
        <v>10873.6</v>
      </c>
      <c r="GU187" s="158">
        <v>10572.55</v>
      </c>
      <c r="GV187" s="158">
        <v>11200.05</v>
      </c>
      <c r="GW187" s="158">
        <v>5771.1</v>
      </c>
      <c r="GX187" s="158">
        <v>2872.6</v>
      </c>
      <c r="GY187" s="158">
        <v>1368.7</v>
      </c>
      <c r="GZ187" s="158">
        <v>376.25</v>
      </c>
      <c r="HA187" s="158">
        <v>33.5</v>
      </c>
      <c r="HB187" s="349">
        <v>43114.85</v>
      </c>
      <c r="HC187" s="395">
        <v>0</v>
      </c>
      <c r="HD187" s="396">
        <v>1</v>
      </c>
      <c r="HE187" s="396">
        <v>0</v>
      </c>
      <c r="HF187" s="396">
        <v>0</v>
      </c>
      <c r="HG187" s="396">
        <v>0</v>
      </c>
      <c r="HH187" s="396">
        <v>0</v>
      </c>
      <c r="HI187" s="396">
        <v>0</v>
      </c>
      <c r="HJ187" s="396">
        <v>0</v>
      </c>
      <c r="HK187" s="396">
        <v>0</v>
      </c>
      <c r="HL187" s="397">
        <v>1</v>
      </c>
      <c r="HM187" s="219">
        <v>25.8</v>
      </c>
      <c r="HN187" s="219">
        <v>7248.4</v>
      </c>
      <c r="HO187" s="219">
        <v>8223.1</v>
      </c>
      <c r="HP187" s="219">
        <v>9955.6</v>
      </c>
      <c r="HQ187" s="219">
        <v>5771.1</v>
      </c>
      <c r="HR187" s="219">
        <v>3511</v>
      </c>
      <c r="HS187" s="219">
        <v>1977</v>
      </c>
      <c r="HT187" s="219">
        <v>627.1</v>
      </c>
      <c r="HU187" s="219">
        <v>67</v>
      </c>
      <c r="HV187" s="219">
        <v>37406.1</v>
      </c>
      <c r="HW187" s="457">
        <v>750.76</v>
      </c>
      <c r="HX187" s="219">
        <v>38156.9</v>
      </c>
      <c r="HY187" s="395">
        <v>46.5</v>
      </c>
      <c r="HZ187" s="219">
        <v>10873.6</v>
      </c>
      <c r="IA187" s="219">
        <v>10572.55</v>
      </c>
      <c r="IB187" s="219">
        <v>11200.05</v>
      </c>
      <c r="IC187" s="219">
        <v>5771.1</v>
      </c>
      <c r="ID187" s="219">
        <v>2872.6</v>
      </c>
      <c r="IE187" s="219">
        <v>1368.7</v>
      </c>
      <c r="IF187" s="219">
        <v>376.25</v>
      </c>
      <c r="IG187" s="219">
        <v>33.5</v>
      </c>
      <c r="IH187" s="219">
        <v>43114.85</v>
      </c>
      <c r="II187" s="395">
        <v>0</v>
      </c>
      <c r="IJ187" s="219">
        <v>1</v>
      </c>
      <c r="IK187" s="219">
        <v>0</v>
      </c>
      <c r="IL187" s="219">
        <v>0</v>
      </c>
      <c r="IM187" s="219">
        <v>0</v>
      </c>
      <c r="IN187" s="219">
        <v>0</v>
      </c>
      <c r="IO187" s="219">
        <v>0</v>
      </c>
      <c r="IP187" s="219">
        <v>0</v>
      </c>
      <c r="IQ187" s="219">
        <v>0</v>
      </c>
      <c r="IR187" s="219">
        <v>1</v>
      </c>
      <c r="IS187" s="395">
        <v>10.68</v>
      </c>
      <c r="IT187" s="219">
        <v>2847.27</v>
      </c>
      <c r="IU187" s="219">
        <v>1054.4000000000001</v>
      </c>
      <c r="IV187" s="219">
        <v>660.24</v>
      </c>
      <c r="IW187" s="219">
        <v>167.58</v>
      </c>
      <c r="IX187" s="219">
        <v>40.14</v>
      </c>
      <c r="IY187" s="219">
        <v>18.47</v>
      </c>
      <c r="IZ187" s="219">
        <v>8.1999999999999993</v>
      </c>
      <c r="JA187" s="219">
        <v>0.77</v>
      </c>
      <c r="JB187" s="219">
        <v>4807.75</v>
      </c>
      <c r="JC187" s="395">
        <v>19.899999999999999</v>
      </c>
      <c r="JD187" s="219">
        <v>5350.2</v>
      </c>
      <c r="JE187" s="219">
        <v>7403</v>
      </c>
      <c r="JF187" s="219">
        <v>9368.7000000000007</v>
      </c>
      <c r="JG187" s="219">
        <v>5603.5</v>
      </c>
      <c r="JH187" s="219">
        <v>3461.9</v>
      </c>
      <c r="JI187" s="219">
        <v>1950.3</v>
      </c>
      <c r="JJ187" s="219">
        <v>613.4</v>
      </c>
      <c r="JK187" s="219">
        <v>65.5</v>
      </c>
      <c r="JL187" s="219">
        <v>33836.400000000001</v>
      </c>
      <c r="JM187" s="457">
        <v>750.76</v>
      </c>
      <c r="JN187" s="397">
        <v>34587.199999999997</v>
      </c>
      <c r="JP187" s="460"/>
      <c r="JQ187" s="460"/>
      <c r="JR187" s="460"/>
      <c r="JS187" s="460"/>
      <c r="JT187" s="460"/>
      <c r="JU187" s="460"/>
      <c r="JV187" s="460"/>
      <c r="JW187" s="460"/>
      <c r="JX187" s="460"/>
      <c r="JY187" s="460"/>
      <c r="KA187" s="460"/>
      <c r="KB187" s="460"/>
    </row>
    <row r="188" spans="1:288" x14ac:dyDescent="0.2">
      <c r="A188" s="215" t="s">
        <v>632</v>
      </c>
      <c r="B188" s="216" t="s">
        <v>293</v>
      </c>
      <c r="C188" s="217" t="s">
        <v>292</v>
      </c>
      <c r="D188" s="218" t="s">
        <v>323</v>
      </c>
      <c r="E188" s="158">
        <v>35200</v>
      </c>
      <c r="F188" s="158">
        <v>15093</v>
      </c>
      <c r="G188" s="158">
        <v>11024</v>
      </c>
      <c r="H188" s="158">
        <v>7314</v>
      </c>
      <c r="I188" s="158">
        <v>3587</v>
      </c>
      <c r="J188" s="158">
        <v>1435</v>
      </c>
      <c r="K188" s="158">
        <v>488</v>
      </c>
      <c r="L188" s="158">
        <v>29</v>
      </c>
      <c r="M188" s="349">
        <v>74170</v>
      </c>
      <c r="N188" s="158">
        <v>727</v>
      </c>
      <c r="O188" s="158">
        <v>125</v>
      </c>
      <c r="P188" s="158">
        <v>115</v>
      </c>
      <c r="Q188" s="158">
        <v>42</v>
      </c>
      <c r="R188" s="158">
        <v>11</v>
      </c>
      <c r="S188" s="158">
        <v>5</v>
      </c>
      <c r="T188" s="158">
        <v>5</v>
      </c>
      <c r="U188" s="158">
        <v>3</v>
      </c>
      <c r="V188" s="349">
        <v>1033</v>
      </c>
      <c r="W188" s="158">
        <v>0</v>
      </c>
      <c r="X188" s="158">
        <v>0</v>
      </c>
      <c r="Y188" s="158">
        <v>0</v>
      </c>
      <c r="Z188" s="158">
        <v>0</v>
      </c>
      <c r="AA188" s="158">
        <v>0</v>
      </c>
      <c r="AB188" s="158">
        <v>0</v>
      </c>
      <c r="AC188" s="158">
        <v>0</v>
      </c>
      <c r="AD188" s="158">
        <v>0</v>
      </c>
      <c r="AE188" s="349">
        <v>0</v>
      </c>
      <c r="AF188" s="158">
        <v>34473</v>
      </c>
      <c r="AG188" s="158">
        <v>14968</v>
      </c>
      <c r="AH188" s="158">
        <v>10909</v>
      </c>
      <c r="AI188" s="158">
        <v>7272</v>
      </c>
      <c r="AJ188" s="158">
        <v>3576</v>
      </c>
      <c r="AK188" s="158">
        <v>1430</v>
      </c>
      <c r="AL188" s="158">
        <v>483</v>
      </c>
      <c r="AM188" s="158">
        <v>26</v>
      </c>
      <c r="AN188" s="349">
        <v>73137</v>
      </c>
      <c r="AO188" s="158">
        <v>153</v>
      </c>
      <c r="AP188" s="158">
        <v>79</v>
      </c>
      <c r="AQ188" s="158">
        <v>119</v>
      </c>
      <c r="AR188" s="158">
        <v>74</v>
      </c>
      <c r="AS188" s="158">
        <v>47</v>
      </c>
      <c r="AT188" s="158">
        <v>35</v>
      </c>
      <c r="AU188" s="158">
        <v>26</v>
      </c>
      <c r="AV188" s="158">
        <v>16</v>
      </c>
      <c r="AW188" s="349">
        <v>549</v>
      </c>
      <c r="AX188" s="158">
        <v>153</v>
      </c>
      <c r="AY188" s="158">
        <v>79</v>
      </c>
      <c r="AZ188" s="158">
        <v>119</v>
      </c>
      <c r="BA188" s="158">
        <v>74</v>
      </c>
      <c r="BB188" s="158">
        <v>47</v>
      </c>
      <c r="BC188" s="158">
        <v>35</v>
      </c>
      <c r="BD188" s="158">
        <v>26</v>
      </c>
      <c r="BE188" s="158">
        <v>16</v>
      </c>
      <c r="BF188" s="158">
        <v>0</v>
      </c>
      <c r="BG188" s="349">
        <v>549</v>
      </c>
      <c r="BH188" s="158">
        <v>153</v>
      </c>
      <c r="BI188" s="158">
        <v>34399</v>
      </c>
      <c r="BJ188" s="158">
        <v>15008</v>
      </c>
      <c r="BK188" s="158">
        <v>10864</v>
      </c>
      <c r="BL188" s="158">
        <v>7245</v>
      </c>
      <c r="BM188" s="158">
        <v>3564</v>
      </c>
      <c r="BN188" s="158">
        <v>1421</v>
      </c>
      <c r="BO188" s="158">
        <v>473</v>
      </c>
      <c r="BP188" s="158">
        <v>10</v>
      </c>
      <c r="BQ188" s="349">
        <v>73137</v>
      </c>
      <c r="BR188" s="158">
        <v>52</v>
      </c>
      <c r="BS188" s="158">
        <v>14561</v>
      </c>
      <c r="BT188" s="158">
        <v>4802</v>
      </c>
      <c r="BU188" s="158">
        <v>2890</v>
      </c>
      <c r="BV188" s="158">
        <v>1271</v>
      </c>
      <c r="BW188" s="158">
        <v>498</v>
      </c>
      <c r="BX188" s="158">
        <v>167</v>
      </c>
      <c r="BY188" s="158">
        <v>53</v>
      </c>
      <c r="BZ188" s="158">
        <v>0</v>
      </c>
      <c r="CA188" s="349">
        <v>24294</v>
      </c>
      <c r="CB188" s="158">
        <v>8</v>
      </c>
      <c r="CC188" s="158">
        <v>240</v>
      </c>
      <c r="CD188" s="158">
        <v>122</v>
      </c>
      <c r="CE188" s="158">
        <v>85</v>
      </c>
      <c r="CF188" s="158">
        <v>41</v>
      </c>
      <c r="CG188" s="158">
        <v>17</v>
      </c>
      <c r="CH188" s="158">
        <v>4</v>
      </c>
      <c r="CI188" s="158">
        <v>2</v>
      </c>
      <c r="CJ188" s="158">
        <v>0</v>
      </c>
      <c r="CK188" s="349">
        <v>519</v>
      </c>
      <c r="CL188" s="158">
        <v>5</v>
      </c>
      <c r="CM188" s="158">
        <v>29</v>
      </c>
      <c r="CN188" s="158">
        <v>21</v>
      </c>
      <c r="CO188" s="158">
        <v>19</v>
      </c>
      <c r="CP188" s="158">
        <v>13</v>
      </c>
      <c r="CQ188" s="158">
        <v>20</v>
      </c>
      <c r="CR188" s="158">
        <v>19</v>
      </c>
      <c r="CS188" s="158">
        <v>17</v>
      </c>
      <c r="CT188" s="158">
        <v>0</v>
      </c>
      <c r="CU188" s="349">
        <v>143</v>
      </c>
      <c r="CV188" s="158">
        <v>217</v>
      </c>
      <c r="CW188" s="158">
        <v>99</v>
      </c>
      <c r="CX188" s="158">
        <v>74</v>
      </c>
      <c r="CY188" s="158">
        <v>44</v>
      </c>
      <c r="CZ188" s="158">
        <v>22</v>
      </c>
      <c r="DA188" s="158">
        <v>11</v>
      </c>
      <c r="DB188" s="158">
        <v>9</v>
      </c>
      <c r="DC188" s="158">
        <v>1</v>
      </c>
      <c r="DD188" s="349">
        <v>477</v>
      </c>
      <c r="DE188" s="158">
        <v>651</v>
      </c>
      <c r="DF188" s="158">
        <v>171</v>
      </c>
      <c r="DG188" s="158">
        <v>120</v>
      </c>
      <c r="DH188" s="158">
        <v>67</v>
      </c>
      <c r="DI188" s="158">
        <v>20</v>
      </c>
      <c r="DJ188" s="158">
        <v>17</v>
      </c>
      <c r="DK188" s="158">
        <v>6</v>
      </c>
      <c r="DL188" s="158">
        <v>0</v>
      </c>
      <c r="DM188" s="349">
        <v>1052</v>
      </c>
      <c r="DN188" s="158">
        <v>469</v>
      </c>
      <c r="DO188" s="158">
        <v>199</v>
      </c>
      <c r="DP188" s="158">
        <v>122</v>
      </c>
      <c r="DQ188" s="158">
        <v>70</v>
      </c>
      <c r="DR188" s="158">
        <v>31</v>
      </c>
      <c r="DS188" s="158">
        <v>15</v>
      </c>
      <c r="DT188" s="158">
        <v>1</v>
      </c>
      <c r="DU188" s="158">
        <v>0</v>
      </c>
      <c r="DV188" s="349">
        <v>907</v>
      </c>
      <c r="DW188" s="158">
        <v>0</v>
      </c>
      <c r="DX188" s="158">
        <v>0</v>
      </c>
      <c r="DY188" s="158">
        <v>0</v>
      </c>
      <c r="DZ188" s="158">
        <v>0</v>
      </c>
      <c r="EA188" s="158">
        <v>0</v>
      </c>
      <c r="EB188" s="158">
        <v>0</v>
      </c>
      <c r="EC188" s="158">
        <v>0</v>
      </c>
      <c r="ED188" s="158">
        <v>0</v>
      </c>
      <c r="EE188" s="349">
        <v>0</v>
      </c>
      <c r="EF188" s="158">
        <v>1120</v>
      </c>
      <c r="EG188" s="158">
        <v>370</v>
      </c>
      <c r="EH188" s="158">
        <v>242</v>
      </c>
      <c r="EI188" s="158">
        <v>137</v>
      </c>
      <c r="EJ188" s="158">
        <v>51</v>
      </c>
      <c r="EK188" s="158">
        <v>32</v>
      </c>
      <c r="EL188" s="158">
        <v>7</v>
      </c>
      <c r="EM188" s="158">
        <v>0</v>
      </c>
      <c r="EN188" s="349">
        <v>1959</v>
      </c>
      <c r="EO188" s="158">
        <v>548</v>
      </c>
      <c r="EP188" s="158">
        <v>137</v>
      </c>
      <c r="EQ188" s="158">
        <v>101</v>
      </c>
      <c r="ER188" s="158">
        <v>54</v>
      </c>
      <c r="ES188" s="158">
        <v>23</v>
      </c>
      <c r="ET188" s="158">
        <v>13</v>
      </c>
      <c r="EU188" s="158">
        <v>6</v>
      </c>
      <c r="EV188" s="158">
        <v>0</v>
      </c>
      <c r="EW188" s="349">
        <v>882</v>
      </c>
      <c r="EX188" s="158">
        <v>7</v>
      </c>
      <c r="EY188" s="158">
        <v>6</v>
      </c>
      <c r="EZ188" s="158">
        <v>5</v>
      </c>
      <c r="FA188" s="158">
        <v>4</v>
      </c>
      <c r="FB188" s="158">
        <v>3</v>
      </c>
      <c r="FC188" s="158">
        <v>0</v>
      </c>
      <c r="FD188" s="158">
        <v>0</v>
      </c>
      <c r="FE188" s="158">
        <v>0</v>
      </c>
      <c r="FF188" s="349">
        <v>25</v>
      </c>
      <c r="FG188" s="158">
        <v>34</v>
      </c>
      <c r="FH188" s="158">
        <v>7</v>
      </c>
      <c r="FI188" s="158">
        <v>8</v>
      </c>
      <c r="FJ188" s="158">
        <v>5</v>
      </c>
      <c r="FK188" s="158">
        <v>3</v>
      </c>
      <c r="FL188" s="158">
        <v>1</v>
      </c>
      <c r="FM188" s="158">
        <v>0</v>
      </c>
      <c r="FN188" s="158">
        <v>0</v>
      </c>
      <c r="FO188" s="349">
        <v>58</v>
      </c>
      <c r="FP188" s="158">
        <v>507</v>
      </c>
      <c r="FQ188" s="158">
        <v>124</v>
      </c>
      <c r="FR188" s="158">
        <v>88</v>
      </c>
      <c r="FS188" s="158">
        <v>45</v>
      </c>
      <c r="FT188" s="158">
        <v>17</v>
      </c>
      <c r="FU188" s="158">
        <v>12</v>
      </c>
      <c r="FV188" s="158">
        <v>6</v>
      </c>
      <c r="FW188" s="158">
        <v>0</v>
      </c>
      <c r="FX188" s="349">
        <v>799</v>
      </c>
      <c r="FY188" s="158">
        <v>88</v>
      </c>
      <c r="FZ188" s="158">
        <v>19099</v>
      </c>
      <c r="GA188" s="158">
        <v>9864</v>
      </c>
      <c r="GB188" s="158">
        <v>7748</v>
      </c>
      <c r="GC188" s="158">
        <v>5850</v>
      </c>
      <c r="GD188" s="158">
        <v>2998</v>
      </c>
      <c r="GE188" s="158">
        <v>1216</v>
      </c>
      <c r="GF188" s="158">
        <v>400</v>
      </c>
      <c r="GG188" s="158">
        <v>10</v>
      </c>
      <c r="GH188" s="349">
        <v>47273</v>
      </c>
      <c r="GI188" s="158">
        <v>65</v>
      </c>
      <c r="GJ188" s="158">
        <v>15300</v>
      </c>
      <c r="GK188" s="158">
        <v>5144</v>
      </c>
      <c r="GL188" s="158">
        <v>3116</v>
      </c>
      <c r="GM188" s="158">
        <v>1395</v>
      </c>
      <c r="GN188" s="158">
        <v>566</v>
      </c>
      <c r="GO188" s="158">
        <v>205</v>
      </c>
      <c r="GP188" s="158">
        <v>73</v>
      </c>
      <c r="GQ188" s="158">
        <v>0</v>
      </c>
      <c r="GR188" s="349">
        <v>25864</v>
      </c>
      <c r="GS188" s="158">
        <v>135.5</v>
      </c>
      <c r="GT188" s="158">
        <v>30235.25</v>
      </c>
      <c r="GU188" s="158">
        <v>13572</v>
      </c>
      <c r="GV188" s="158">
        <v>9994.75</v>
      </c>
      <c r="GW188" s="158">
        <v>6843</v>
      </c>
      <c r="GX188" s="158">
        <v>3396.25</v>
      </c>
      <c r="GY188" s="158">
        <v>1354.25</v>
      </c>
      <c r="GZ188" s="158">
        <v>449.75</v>
      </c>
      <c r="HA188" s="158">
        <v>10</v>
      </c>
      <c r="HB188" s="349">
        <v>65990.75</v>
      </c>
      <c r="HC188" s="395">
        <v>0</v>
      </c>
      <c r="HD188" s="396">
        <v>12.5</v>
      </c>
      <c r="HE188" s="396">
        <v>0</v>
      </c>
      <c r="HF188" s="396">
        <v>0</v>
      </c>
      <c r="HG188" s="396">
        <v>0</v>
      </c>
      <c r="HH188" s="396">
        <v>0</v>
      </c>
      <c r="HI188" s="396">
        <v>0</v>
      </c>
      <c r="HJ188" s="396">
        <v>0</v>
      </c>
      <c r="HK188" s="396">
        <v>0</v>
      </c>
      <c r="HL188" s="397">
        <v>12.5</v>
      </c>
      <c r="HM188" s="219">
        <v>75.3</v>
      </c>
      <c r="HN188" s="219">
        <v>20148.5</v>
      </c>
      <c r="HO188" s="219">
        <v>10556</v>
      </c>
      <c r="HP188" s="219">
        <v>8884.2000000000007</v>
      </c>
      <c r="HQ188" s="219">
        <v>6843</v>
      </c>
      <c r="HR188" s="219">
        <v>4151</v>
      </c>
      <c r="HS188" s="219">
        <v>1956.1</v>
      </c>
      <c r="HT188" s="219">
        <v>749.6</v>
      </c>
      <c r="HU188" s="219">
        <v>20</v>
      </c>
      <c r="HV188" s="219">
        <v>53383.7</v>
      </c>
      <c r="HW188" s="457">
        <v>32.200000000000003</v>
      </c>
      <c r="HX188" s="219">
        <v>53415.9</v>
      </c>
      <c r="HY188" s="395">
        <v>135.5</v>
      </c>
      <c r="HZ188" s="219">
        <v>30235.25</v>
      </c>
      <c r="IA188" s="219">
        <v>13572</v>
      </c>
      <c r="IB188" s="219">
        <v>9994.75</v>
      </c>
      <c r="IC188" s="219">
        <v>6843</v>
      </c>
      <c r="ID188" s="219">
        <v>3396.25</v>
      </c>
      <c r="IE188" s="219">
        <v>1354.25</v>
      </c>
      <c r="IF188" s="219">
        <v>449.75</v>
      </c>
      <c r="IG188" s="219">
        <v>10</v>
      </c>
      <c r="IH188" s="219">
        <v>65990.75</v>
      </c>
      <c r="II188" s="395">
        <v>0</v>
      </c>
      <c r="IJ188" s="219">
        <v>12.5</v>
      </c>
      <c r="IK188" s="219">
        <v>0</v>
      </c>
      <c r="IL188" s="219">
        <v>0</v>
      </c>
      <c r="IM188" s="219">
        <v>0</v>
      </c>
      <c r="IN188" s="219">
        <v>0</v>
      </c>
      <c r="IO188" s="219">
        <v>0</v>
      </c>
      <c r="IP188" s="219">
        <v>0</v>
      </c>
      <c r="IQ188" s="219">
        <v>0</v>
      </c>
      <c r="IR188" s="219">
        <v>12.5</v>
      </c>
      <c r="IS188" s="395">
        <v>51.87</v>
      </c>
      <c r="IT188" s="219">
        <v>8378.86</v>
      </c>
      <c r="IU188" s="219">
        <v>1396.66</v>
      </c>
      <c r="IV188" s="219">
        <v>668.01</v>
      </c>
      <c r="IW188" s="219">
        <v>222.89</v>
      </c>
      <c r="IX188" s="219">
        <v>84.33</v>
      </c>
      <c r="IY188" s="219">
        <v>34.659999999999997</v>
      </c>
      <c r="IZ188" s="219">
        <v>7.8</v>
      </c>
      <c r="JA188" s="219">
        <v>0</v>
      </c>
      <c r="JB188" s="219">
        <v>10845.08</v>
      </c>
      <c r="JC188" s="395">
        <v>46.5</v>
      </c>
      <c r="JD188" s="219">
        <v>14562.6</v>
      </c>
      <c r="JE188" s="219">
        <v>9469.7000000000007</v>
      </c>
      <c r="JF188" s="219">
        <v>8290.4</v>
      </c>
      <c r="JG188" s="219">
        <v>6620.1</v>
      </c>
      <c r="JH188" s="219">
        <v>4047.9</v>
      </c>
      <c r="JI188" s="219">
        <v>1906.1</v>
      </c>
      <c r="JJ188" s="219">
        <v>736.6</v>
      </c>
      <c r="JK188" s="219">
        <v>20</v>
      </c>
      <c r="JL188" s="219">
        <v>45699.9</v>
      </c>
      <c r="JM188" s="457">
        <v>32.200000000000003</v>
      </c>
      <c r="JN188" s="397">
        <v>45732.1</v>
      </c>
      <c r="JP188" s="460"/>
      <c r="JQ188" s="460"/>
      <c r="JR188" s="460"/>
      <c r="JS188" s="460"/>
      <c r="JT188" s="460"/>
      <c r="JU188" s="460"/>
      <c r="JV188" s="460"/>
      <c r="JW188" s="460"/>
      <c r="JX188" s="460"/>
      <c r="JY188" s="460"/>
      <c r="KA188" s="460"/>
      <c r="KB188" s="460"/>
    </row>
    <row r="189" spans="1:288" x14ac:dyDescent="0.2">
      <c r="A189" s="215" t="s">
        <v>634</v>
      </c>
      <c r="B189" s="216" t="s">
        <v>285</v>
      </c>
      <c r="C189" s="217" t="s">
        <v>56</v>
      </c>
      <c r="D189" s="218" t="s">
        <v>633</v>
      </c>
      <c r="E189" s="158">
        <v>11440</v>
      </c>
      <c r="F189" s="158">
        <v>14059</v>
      </c>
      <c r="G189" s="158">
        <v>11180</v>
      </c>
      <c r="H189" s="158">
        <v>8657</v>
      </c>
      <c r="I189" s="158">
        <v>4628</v>
      </c>
      <c r="J189" s="158">
        <v>2141</v>
      </c>
      <c r="K189" s="158">
        <v>1006</v>
      </c>
      <c r="L189" s="158">
        <v>83</v>
      </c>
      <c r="M189" s="349">
        <v>53194</v>
      </c>
      <c r="N189" s="158">
        <v>404</v>
      </c>
      <c r="O189" s="158">
        <v>167</v>
      </c>
      <c r="P189" s="158">
        <v>138</v>
      </c>
      <c r="Q189" s="158">
        <v>119</v>
      </c>
      <c r="R189" s="158">
        <v>62</v>
      </c>
      <c r="S189" s="158">
        <v>17</v>
      </c>
      <c r="T189" s="158">
        <v>12</v>
      </c>
      <c r="U189" s="158">
        <v>3</v>
      </c>
      <c r="V189" s="349">
        <v>922</v>
      </c>
      <c r="W189" s="158">
        <v>1</v>
      </c>
      <c r="X189" s="158">
        <v>0</v>
      </c>
      <c r="Y189" s="158">
        <v>0</v>
      </c>
      <c r="Z189" s="158">
        <v>0</v>
      </c>
      <c r="AA189" s="158">
        <v>0</v>
      </c>
      <c r="AB189" s="158">
        <v>0</v>
      </c>
      <c r="AC189" s="158">
        <v>0</v>
      </c>
      <c r="AD189" s="158">
        <v>0</v>
      </c>
      <c r="AE189" s="349">
        <v>1</v>
      </c>
      <c r="AF189" s="158">
        <v>11035</v>
      </c>
      <c r="AG189" s="158">
        <v>13892</v>
      </c>
      <c r="AH189" s="158">
        <v>11042</v>
      </c>
      <c r="AI189" s="158">
        <v>8538</v>
      </c>
      <c r="AJ189" s="158">
        <v>4566</v>
      </c>
      <c r="AK189" s="158">
        <v>2124</v>
      </c>
      <c r="AL189" s="158">
        <v>994</v>
      </c>
      <c r="AM189" s="158">
        <v>80</v>
      </c>
      <c r="AN189" s="349">
        <v>52271</v>
      </c>
      <c r="AO189" s="158">
        <v>39</v>
      </c>
      <c r="AP189" s="158">
        <v>75</v>
      </c>
      <c r="AQ189" s="158">
        <v>73</v>
      </c>
      <c r="AR189" s="158">
        <v>88</v>
      </c>
      <c r="AS189" s="158">
        <v>51</v>
      </c>
      <c r="AT189" s="158">
        <v>31</v>
      </c>
      <c r="AU189" s="158">
        <v>25</v>
      </c>
      <c r="AV189" s="158">
        <v>7</v>
      </c>
      <c r="AW189" s="349">
        <v>389</v>
      </c>
      <c r="AX189" s="158">
        <v>39</v>
      </c>
      <c r="AY189" s="158">
        <v>75</v>
      </c>
      <c r="AZ189" s="158">
        <v>73</v>
      </c>
      <c r="BA189" s="158">
        <v>88</v>
      </c>
      <c r="BB189" s="158">
        <v>51</v>
      </c>
      <c r="BC189" s="158">
        <v>31</v>
      </c>
      <c r="BD189" s="158">
        <v>25</v>
      </c>
      <c r="BE189" s="158">
        <v>7</v>
      </c>
      <c r="BF189" s="158">
        <v>0</v>
      </c>
      <c r="BG189" s="349">
        <v>389</v>
      </c>
      <c r="BH189" s="158">
        <v>39</v>
      </c>
      <c r="BI189" s="158">
        <v>11071</v>
      </c>
      <c r="BJ189" s="158">
        <v>13890</v>
      </c>
      <c r="BK189" s="158">
        <v>11057</v>
      </c>
      <c r="BL189" s="158">
        <v>8501</v>
      </c>
      <c r="BM189" s="158">
        <v>4546</v>
      </c>
      <c r="BN189" s="158">
        <v>2118</v>
      </c>
      <c r="BO189" s="158">
        <v>976</v>
      </c>
      <c r="BP189" s="158">
        <v>73</v>
      </c>
      <c r="BQ189" s="349">
        <v>52271</v>
      </c>
      <c r="BR189" s="158">
        <v>14</v>
      </c>
      <c r="BS189" s="158">
        <v>4763</v>
      </c>
      <c r="BT189" s="158">
        <v>4438</v>
      </c>
      <c r="BU189" s="158">
        <v>3009</v>
      </c>
      <c r="BV189" s="158">
        <v>2020</v>
      </c>
      <c r="BW189" s="158">
        <v>901</v>
      </c>
      <c r="BX189" s="158">
        <v>337</v>
      </c>
      <c r="BY189" s="158">
        <v>157</v>
      </c>
      <c r="BZ189" s="158">
        <v>6</v>
      </c>
      <c r="CA189" s="349">
        <v>15645</v>
      </c>
      <c r="CB189" s="158">
        <v>0</v>
      </c>
      <c r="CC189" s="158">
        <v>40</v>
      </c>
      <c r="CD189" s="158">
        <v>87</v>
      </c>
      <c r="CE189" s="158">
        <v>60</v>
      </c>
      <c r="CF189" s="158">
        <v>55</v>
      </c>
      <c r="CG189" s="158">
        <v>31</v>
      </c>
      <c r="CH189" s="158">
        <v>10</v>
      </c>
      <c r="CI189" s="158">
        <v>2</v>
      </c>
      <c r="CJ189" s="158">
        <v>0</v>
      </c>
      <c r="CK189" s="349">
        <v>285</v>
      </c>
      <c r="CL189" s="158">
        <v>0</v>
      </c>
      <c r="CM189" s="158">
        <v>9</v>
      </c>
      <c r="CN189" s="158">
        <v>6</v>
      </c>
      <c r="CO189" s="158">
        <v>15</v>
      </c>
      <c r="CP189" s="158">
        <v>13</v>
      </c>
      <c r="CQ189" s="158">
        <v>13</v>
      </c>
      <c r="CR189" s="158">
        <v>28</v>
      </c>
      <c r="CS189" s="158">
        <v>13</v>
      </c>
      <c r="CT189" s="158">
        <v>1</v>
      </c>
      <c r="CU189" s="349">
        <v>98</v>
      </c>
      <c r="CV189" s="158">
        <v>1674</v>
      </c>
      <c r="CW189" s="158">
        <v>877</v>
      </c>
      <c r="CX189" s="158">
        <v>998</v>
      </c>
      <c r="CY189" s="158">
        <v>656</v>
      </c>
      <c r="CZ189" s="158">
        <v>335</v>
      </c>
      <c r="DA189" s="158">
        <v>213</v>
      </c>
      <c r="DB189" s="158">
        <v>118</v>
      </c>
      <c r="DC189" s="158">
        <v>12</v>
      </c>
      <c r="DD189" s="349">
        <v>4883</v>
      </c>
      <c r="DE189" s="158">
        <v>215</v>
      </c>
      <c r="DF189" s="158">
        <v>134</v>
      </c>
      <c r="DG189" s="158">
        <v>103</v>
      </c>
      <c r="DH189" s="158">
        <v>65</v>
      </c>
      <c r="DI189" s="158">
        <v>34</v>
      </c>
      <c r="DJ189" s="158">
        <v>23</v>
      </c>
      <c r="DK189" s="158">
        <v>16</v>
      </c>
      <c r="DL189" s="158">
        <v>0</v>
      </c>
      <c r="DM189" s="349">
        <v>590</v>
      </c>
      <c r="DN189" s="158">
        <v>182</v>
      </c>
      <c r="DO189" s="158">
        <v>107</v>
      </c>
      <c r="DP189" s="158">
        <v>98</v>
      </c>
      <c r="DQ189" s="158">
        <v>69</v>
      </c>
      <c r="DR189" s="158">
        <v>32</v>
      </c>
      <c r="DS189" s="158">
        <v>17</v>
      </c>
      <c r="DT189" s="158">
        <v>9</v>
      </c>
      <c r="DU189" s="158">
        <v>0</v>
      </c>
      <c r="DV189" s="349">
        <v>514</v>
      </c>
      <c r="DW189" s="158">
        <v>29</v>
      </c>
      <c r="DX189" s="158">
        <v>26</v>
      </c>
      <c r="DY189" s="158">
        <v>11</v>
      </c>
      <c r="DZ189" s="158">
        <v>11</v>
      </c>
      <c r="EA189" s="158">
        <v>4</v>
      </c>
      <c r="EB189" s="158">
        <v>2</v>
      </c>
      <c r="EC189" s="158">
        <v>5</v>
      </c>
      <c r="ED189" s="158">
        <v>0</v>
      </c>
      <c r="EE189" s="349">
        <v>88</v>
      </c>
      <c r="EF189" s="158">
        <v>426</v>
      </c>
      <c r="EG189" s="158">
        <v>267</v>
      </c>
      <c r="EH189" s="158">
        <v>212</v>
      </c>
      <c r="EI189" s="158">
        <v>145</v>
      </c>
      <c r="EJ189" s="158">
        <v>70</v>
      </c>
      <c r="EK189" s="158">
        <v>42</v>
      </c>
      <c r="EL189" s="158">
        <v>30</v>
      </c>
      <c r="EM189" s="158">
        <v>0</v>
      </c>
      <c r="EN189" s="349">
        <v>1192</v>
      </c>
      <c r="EO189" s="158">
        <v>205</v>
      </c>
      <c r="EP189" s="158">
        <v>132</v>
      </c>
      <c r="EQ189" s="158">
        <v>97</v>
      </c>
      <c r="ER189" s="158">
        <v>73</v>
      </c>
      <c r="ES189" s="158">
        <v>36</v>
      </c>
      <c r="ET189" s="158">
        <v>19</v>
      </c>
      <c r="EU189" s="158">
        <v>21</v>
      </c>
      <c r="EV189" s="158">
        <v>0</v>
      </c>
      <c r="EW189" s="349">
        <v>583</v>
      </c>
      <c r="EX189" s="158">
        <v>4</v>
      </c>
      <c r="EY189" s="158">
        <v>2</v>
      </c>
      <c r="EZ189" s="158">
        <v>0</v>
      </c>
      <c r="FA189" s="158">
        <v>0</v>
      </c>
      <c r="FB189" s="158">
        <v>0</v>
      </c>
      <c r="FC189" s="158">
        <v>0</v>
      </c>
      <c r="FD189" s="158">
        <v>0</v>
      </c>
      <c r="FE189" s="158">
        <v>0</v>
      </c>
      <c r="FF189" s="349">
        <v>6</v>
      </c>
      <c r="FG189" s="158">
        <v>32</v>
      </c>
      <c r="FH189" s="158">
        <v>23</v>
      </c>
      <c r="FI189" s="158">
        <v>25</v>
      </c>
      <c r="FJ189" s="158">
        <v>21</v>
      </c>
      <c r="FK189" s="158">
        <v>11</v>
      </c>
      <c r="FL189" s="158">
        <v>6</v>
      </c>
      <c r="FM189" s="158">
        <v>3</v>
      </c>
      <c r="FN189" s="158">
        <v>0</v>
      </c>
      <c r="FO189" s="349">
        <v>121</v>
      </c>
      <c r="FP189" s="158">
        <v>169</v>
      </c>
      <c r="FQ189" s="158">
        <v>107</v>
      </c>
      <c r="FR189" s="158">
        <v>72</v>
      </c>
      <c r="FS189" s="158">
        <v>52</v>
      </c>
      <c r="FT189" s="158">
        <v>25</v>
      </c>
      <c r="FU189" s="158">
        <v>13</v>
      </c>
      <c r="FV189" s="158">
        <v>18</v>
      </c>
      <c r="FW189" s="158">
        <v>0</v>
      </c>
      <c r="FX189" s="349">
        <v>456</v>
      </c>
      <c r="FY189" s="158">
        <v>25</v>
      </c>
      <c r="FZ189" s="158">
        <v>4374</v>
      </c>
      <c r="GA189" s="158">
        <v>8349</v>
      </c>
      <c r="GB189" s="158">
        <v>6866</v>
      </c>
      <c r="GC189" s="158">
        <v>5677</v>
      </c>
      <c r="GD189" s="158">
        <v>3230</v>
      </c>
      <c r="GE189" s="158">
        <v>1511</v>
      </c>
      <c r="GF189" s="158">
        <v>672</v>
      </c>
      <c r="GG189" s="158">
        <v>54</v>
      </c>
      <c r="GH189" s="349">
        <v>30758</v>
      </c>
      <c r="GI189" s="158">
        <v>14</v>
      </c>
      <c r="GJ189" s="158">
        <v>6697</v>
      </c>
      <c r="GK189" s="158">
        <v>5541</v>
      </c>
      <c r="GL189" s="158">
        <v>4191</v>
      </c>
      <c r="GM189" s="158">
        <v>2824</v>
      </c>
      <c r="GN189" s="158">
        <v>1316</v>
      </c>
      <c r="GO189" s="158">
        <v>607</v>
      </c>
      <c r="GP189" s="158">
        <v>304</v>
      </c>
      <c r="GQ189" s="158">
        <v>19</v>
      </c>
      <c r="GR189" s="349">
        <v>21513</v>
      </c>
      <c r="GS189" s="158">
        <v>35.5</v>
      </c>
      <c r="GT189" s="158">
        <v>9207.25</v>
      </c>
      <c r="GU189" s="158">
        <v>12618</v>
      </c>
      <c r="GV189" s="158">
        <v>10143.5</v>
      </c>
      <c r="GW189" s="158">
        <v>7887.9</v>
      </c>
      <c r="GX189" s="158">
        <v>4261.2</v>
      </c>
      <c r="GY189" s="158">
        <v>1993.65</v>
      </c>
      <c r="GZ189" s="158">
        <v>917.95</v>
      </c>
      <c r="HA189" s="158">
        <v>70.400000000000006</v>
      </c>
      <c r="HB189" s="349">
        <v>47135.35</v>
      </c>
      <c r="HC189" s="395">
        <v>0</v>
      </c>
      <c r="HD189" s="396">
        <v>10.93</v>
      </c>
      <c r="HE189" s="396">
        <v>0.5</v>
      </c>
      <c r="HF189" s="396">
        <v>0</v>
      </c>
      <c r="HG189" s="396">
        <v>0</v>
      </c>
      <c r="HH189" s="396">
        <v>0</v>
      </c>
      <c r="HI189" s="396">
        <v>0</v>
      </c>
      <c r="HJ189" s="396">
        <v>0</v>
      </c>
      <c r="HK189" s="396">
        <v>0</v>
      </c>
      <c r="HL189" s="397">
        <v>11.43</v>
      </c>
      <c r="HM189" s="219">
        <v>19.7</v>
      </c>
      <c r="HN189" s="219">
        <v>6130.9</v>
      </c>
      <c r="HO189" s="219">
        <v>9813.2000000000007</v>
      </c>
      <c r="HP189" s="219">
        <v>9016.4</v>
      </c>
      <c r="HQ189" s="219">
        <v>7887.9</v>
      </c>
      <c r="HR189" s="219">
        <v>5208.1000000000004</v>
      </c>
      <c r="HS189" s="219">
        <v>2879.7</v>
      </c>
      <c r="HT189" s="219">
        <v>1529.9</v>
      </c>
      <c r="HU189" s="219">
        <v>140.80000000000001</v>
      </c>
      <c r="HV189" s="219">
        <v>42626.6</v>
      </c>
      <c r="HW189" s="457">
        <v>0</v>
      </c>
      <c r="HX189" s="219">
        <v>42626.6</v>
      </c>
      <c r="HY189" s="395">
        <v>35.5</v>
      </c>
      <c r="HZ189" s="219">
        <v>9207.25</v>
      </c>
      <c r="IA189" s="219">
        <v>12617.5</v>
      </c>
      <c r="IB189" s="219">
        <v>10143.5</v>
      </c>
      <c r="IC189" s="219">
        <v>7887.9</v>
      </c>
      <c r="ID189" s="219">
        <v>4261.2</v>
      </c>
      <c r="IE189" s="219">
        <v>1993.65</v>
      </c>
      <c r="IF189" s="219">
        <v>917.95</v>
      </c>
      <c r="IG189" s="219">
        <v>70.400000000000006</v>
      </c>
      <c r="IH189" s="219">
        <v>47134.85</v>
      </c>
      <c r="II189" s="395">
        <v>0</v>
      </c>
      <c r="IJ189" s="219">
        <v>10.93</v>
      </c>
      <c r="IK189" s="219">
        <v>0.5</v>
      </c>
      <c r="IL189" s="219">
        <v>0</v>
      </c>
      <c r="IM189" s="219">
        <v>0</v>
      </c>
      <c r="IN189" s="219">
        <v>0</v>
      </c>
      <c r="IO189" s="219">
        <v>0</v>
      </c>
      <c r="IP189" s="219">
        <v>0</v>
      </c>
      <c r="IQ189" s="219">
        <v>0</v>
      </c>
      <c r="IR189" s="219">
        <v>11.43</v>
      </c>
      <c r="IS189" s="395">
        <v>9.51</v>
      </c>
      <c r="IT189" s="219">
        <v>2293.11</v>
      </c>
      <c r="IU189" s="219">
        <v>2332.39</v>
      </c>
      <c r="IV189" s="219">
        <v>848.22</v>
      </c>
      <c r="IW189" s="219">
        <v>395.97</v>
      </c>
      <c r="IX189" s="219">
        <v>91.84</v>
      </c>
      <c r="IY189" s="219">
        <v>25.77</v>
      </c>
      <c r="IZ189" s="219">
        <v>8.4</v>
      </c>
      <c r="JA189" s="219">
        <v>0</v>
      </c>
      <c r="JB189" s="219">
        <v>6005.21</v>
      </c>
      <c r="JC189" s="395">
        <v>14.4</v>
      </c>
      <c r="JD189" s="219">
        <v>4602.1000000000004</v>
      </c>
      <c r="JE189" s="219">
        <v>7999.1</v>
      </c>
      <c r="JF189" s="219">
        <v>8262.5</v>
      </c>
      <c r="JG189" s="219">
        <v>7491.9</v>
      </c>
      <c r="JH189" s="219">
        <v>5095.8999999999996</v>
      </c>
      <c r="JI189" s="219">
        <v>2842.5</v>
      </c>
      <c r="JJ189" s="219">
        <v>1515.9</v>
      </c>
      <c r="JK189" s="219">
        <v>140.80000000000001</v>
      </c>
      <c r="JL189" s="219">
        <v>37965.1</v>
      </c>
      <c r="JM189" s="457">
        <v>0</v>
      </c>
      <c r="JN189" s="397">
        <v>37965.1</v>
      </c>
      <c r="JP189" s="460"/>
      <c r="JQ189" s="460"/>
      <c r="JR189" s="460"/>
      <c r="JS189" s="460"/>
      <c r="JT189" s="460"/>
      <c r="JU189" s="460"/>
      <c r="JV189" s="460"/>
      <c r="JW189" s="460"/>
      <c r="JX189" s="460"/>
      <c r="JY189" s="460"/>
      <c r="KA189" s="460"/>
      <c r="KB189" s="460"/>
    </row>
    <row r="190" spans="1:288" x14ac:dyDescent="0.2">
      <c r="A190" s="215" t="s">
        <v>635</v>
      </c>
      <c r="B190" s="216" t="s">
        <v>293</v>
      </c>
      <c r="C190" s="217" t="s">
        <v>294</v>
      </c>
      <c r="D190" s="218" t="s">
        <v>324</v>
      </c>
      <c r="E190" s="158">
        <v>12691</v>
      </c>
      <c r="F190" s="158">
        <v>20334</v>
      </c>
      <c r="G190" s="158">
        <v>21864</v>
      </c>
      <c r="H190" s="158">
        <v>16642</v>
      </c>
      <c r="I190" s="158">
        <v>12157</v>
      </c>
      <c r="J190" s="158">
        <v>6193</v>
      </c>
      <c r="K190" s="158">
        <v>3235</v>
      </c>
      <c r="L190" s="158">
        <v>270</v>
      </c>
      <c r="M190" s="349">
        <v>93386</v>
      </c>
      <c r="N190" s="158">
        <v>272</v>
      </c>
      <c r="O190" s="158">
        <v>249</v>
      </c>
      <c r="P190" s="158">
        <v>244</v>
      </c>
      <c r="Q190" s="158">
        <v>164</v>
      </c>
      <c r="R190" s="158">
        <v>112</v>
      </c>
      <c r="S190" s="158">
        <v>65</v>
      </c>
      <c r="T190" s="158">
        <v>27</v>
      </c>
      <c r="U190" s="158">
        <v>4</v>
      </c>
      <c r="V190" s="349">
        <v>1137</v>
      </c>
      <c r="W190" s="158">
        <v>0</v>
      </c>
      <c r="X190" s="158">
        <v>0</v>
      </c>
      <c r="Y190" s="158">
        <v>0</v>
      </c>
      <c r="Z190" s="158">
        <v>0</v>
      </c>
      <c r="AA190" s="158">
        <v>0</v>
      </c>
      <c r="AB190" s="158">
        <v>0</v>
      </c>
      <c r="AC190" s="158">
        <v>0</v>
      </c>
      <c r="AD190" s="158">
        <v>0</v>
      </c>
      <c r="AE190" s="349">
        <v>0</v>
      </c>
      <c r="AF190" s="158">
        <v>12419</v>
      </c>
      <c r="AG190" s="158">
        <v>20085</v>
      </c>
      <c r="AH190" s="158">
        <v>21620</v>
      </c>
      <c r="AI190" s="158">
        <v>16478</v>
      </c>
      <c r="AJ190" s="158">
        <v>12045</v>
      </c>
      <c r="AK190" s="158">
        <v>6128</v>
      </c>
      <c r="AL190" s="158">
        <v>3208</v>
      </c>
      <c r="AM190" s="158">
        <v>266</v>
      </c>
      <c r="AN190" s="349">
        <v>92249</v>
      </c>
      <c r="AO190" s="158">
        <v>32</v>
      </c>
      <c r="AP190" s="158">
        <v>81</v>
      </c>
      <c r="AQ190" s="158">
        <v>121</v>
      </c>
      <c r="AR190" s="158">
        <v>117</v>
      </c>
      <c r="AS190" s="158">
        <v>82</v>
      </c>
      <c r="AT190" s="158">
        <v>56</v>
      </c>
      <c r="AU190" s="158">
        <v>36</v>
      </c>
      <c r="AV190" s="158">
        <v>31</v>
      </c>
      <c r="AW190" s="349">
        <v>556</v>
      </c>
      <c r="AX190" s="158">
        <v>32</v>
      </c>
      <c r="AY190" s="158">
        <v>81</v>
      </c>
      <c r="AZ190" s="158">
        <v>121</v>
      </c>
      <c r="BA190" s="158">
        <v>117</v>
      </c>
      <c r="BB190" s="158">
        <v>82</v>
      </c>
      <c r="BC190" s="158">
        <v>56</v>
      </c>
      <c r="BD190" s="158">
        <v>36</v>
      </c>
      <c r="BE190" s="158">
        <v>31</v>
      </c>
      <c r="BF190" s="158">
        <v>0</v>
      </c>
      <c r="BG190" s="349">
        <v>556</v>
      </c>
      <c r="BH190" s="158">
        <v>32</v>
      </c>
      <c r="BI190" s="158">
        <v>12468</v>
      </c>
      <c r="BJ190" s="158">
        <v>20125</v>
      </c>
      <c r="BK190" s="158">
        <v>21616</v>
      </c>
      <c r="BL190" s="158">
        <v>16443</v>
      </c>
      <c r="BM190" s="158">
        <v>12019</v>
      </c>
      <c r="BN190" s="158">
        <v>6108</v>
      </c>
      <c r="BO190" s="158">
        <v>3203</v>
      </c>
      <c r="BP190" s="158">
        <v>235</v>
      </c>
      <c r="BQ190" s="349">
        <v>92249</v>
      </c>
      <c r="BR190" s="158">
        <v>15</v>
      </c>
      <c r="BS190" s="158">
        <v>7524</v>
      </c>
      <c r="BT190" s="158">
        <v>8477</v>
      </c>
      <c r="BU190" s="158">
        <v>7059</v>
      </c>
      <c r="BV190" s="158">
        <v>4095</v>
      </c>
      <c r="BW190" s="158">
        <v>2282</v>
      </c>
      <c r="BX190" s="158">
        <v>929</v>
      </c>
      <c r="BY190" s="158">
        <v>348</v>
      </c>
      <c r="BZ190" s="158">
        <v>25</v>
      </c>
      <c r="CA190" s="349">
        <v>30754</v>
      </c>
      <c r="CB190" s="158">
        <v>0</v>
      </c>
      <c r="CC190" s="158">
        <v>56</v>
      </c>
      <c r="CD190" s="158">
        <v>133</v>
      </c>
      <c r="CE190" s="158">
        <v>193</v>
      </c>
      <c r="CF190" s="158">
        <v>132</v>
      </c>
      <c r="CG190" s="158">
        <v>93</v>
      </c>
      <c r="CH190" s="158">
        <v>42</v>
      </c>
      <c r="CI190" s="158">
        <v>17</v>
      </c>
      <c r="CJ190" s="158">
        <v>1</v>
      </c>
      <c r="CK190" s="349">
        <v>667</v>
      </c>
      <c r="CL190" s="158">
        <v>0</v>
      </c>
      <c r="CM190" s="158">
        <v>2</v>
      </c>
      <c r="CN190" s="158">
        <v>7</v>
      </c>
      <c r="CO190" s="158">
        <v>13</v>
      </c>
      <c r="CP190" s="158">
        <v>11</v>
      </c>
      <c r="CQ190" s="158">
        <v>14</v>
      </c>
      <c r="CR190" s="158">
        <v>29</v>
      </c>
      <c r="CS190" s="158">
        <v>54</v>
      </c>
      <c r="CT190" s="158">
        <v>16</v>
      </c>
      <c r="CU190" s="349">
        <v>146</v>
      </c>
      <c r="CV190" s="158">
        <v>149</v>
      </c>
      <c r="CW190" s="158">
        <v>150</v>
      </c>
      <c r="CX190" s="158">
        <v>129</v>
      </c>
      <c r="CY190" s="158">
        <v>122</v>
      </c>
      <c r="CZ190" s="158">
        <v>53</v>
      </c>
      <c r="DA190" s="158">
        <v>24</v>
      </c>
      <c r="DB190" s="158">
        <v>13</v>
      </c>
      <c r="DC190" s="158">
        <v>9</v>
      </c>
      <c r="DD190" s="349">
        <v>649</v>
      </c>
      <c r="DE190" s="158">
        <v>185</v>
      </c>
      <c r="DF190" s="158">
        <v>151</v>
      </c>
      <c r="DG190" s="158">
        <v>132</v>
      </c>
      <c r="DH190" s="158">
        <v>89</v>
      </c>
      <c r="DI190" s="158">
        <v>42</v>
      </c>
      <c r="DJ190" s="158">
        <v>36</v>
      </c>
      <c r="DK190" s="158">
        <v>21</v>
      </c>
      <c r="DL190" s="158">
        <v>3</v>
      </c>
      <c r="DM190" s="349">
        <v>659</v>
      </c>
      <c r="DN190" s="158">
        <v>6</v>
      </c>
      <c r="DO190" s="158">
        <v>3</v>
      </c>
      <c r="DP190" s="158">
        <v>2</v>
      </c>
      <c r="DQ190" s="158">
        <v>4</v>
      </c>
      <c r="DR190" s="158">
        <v>9</v>
      </c>
      <c r="DS190" s="158">
        <v>2</v>
      </c>
      <c r="DT190" s="158">
        <v>6</v>
      </c>
      <c r="DU190" s="158">
        <v>0</v>
      </c>
      <c r="DV190" s="349">
        <v>32</v>
      </c>
      <c r="DW190" s="158">
        <v>0</v>
      </c>
      <c r="DX190" s="158">
        <v>0</v>
      </c>
      <c r="DY190" s="158">
        <v>0</v>
      </c>
      <c r="DZ190" s="158">
        <v>0</v>
      </c>
      <c r="EA190" s="158">
        <v>0</v>
      </c>
      <c r="EB190" s="158">
        <v>0</v>
      </c>
      <c r="EC190" s="158">
        <v>0</v>
      </c>
      <c r="ED190" s="158">
        <v>0</v>
      </c>
      <c r="EE190" s="349">
        <v>0</v>
      </c>
      <c r="EF190" s="158">
        <v>191</v>
      </c>
      <c r="EG190" s="158">
        <v>154</v>
      </c>
      <c r="EH190" s="158">
        <v>134</v>
      </c>
      <c r="EI190" s="158">
        <v>93</v>
      </c>
      <c r="EJ190" s="158">
        <v>51</v>
      </c>
      <c r="EK190" s="158">
        <v>38</v>
      </c>
      <c r="EL190" s="158">
        <v>27</v>
      </c>
      <c r="EM190" s="158">
        <v>3</v>
      </c>
      <c r="EN190" s="349">
        <v>691</v>
      </c>
      <c r="EO190" s="158">
        <v>15</v>
      </c>
      <c r="EP190" s="158">
        <v>20</v>
      </c>
      <c r="EQ190" s="158">
        <v>24</v>
      </c>
      <c r="ER190" s="158">
        <v>26</v>
      </c>
      <c r="ES190" s="158">
        <v>17</v>
      </c>
      <c r="ET190" s="158">
        <v>16</v>
      </c>
      <c r="EU190" s="158">
        <v>17</v>
      </c>
      <c r="EV190" s="158">
        <v>2</v>
      </c>
      <c r="EW190" s="349">
        <v>137</v>
      </c>
      <c r="EX190" s="158">
        <v>0</v>
      </c>
      <c r="EY190" s="158">
        <v>0</v>
      </c>
      <c r="EZ190" s="158">
        <v>0</v>
      </c>
      <c r="FA190" s="158">
        <v>0</v>
      </c>
      <c r="FB190" s="158">
        <v>0</v>
      </c>
      <c r="FC190" s="158">
        <v>0</v>
      </c>
      <c r="FD190" s="158">
        <v>0</v>
      </c>
      <c r="FE190" s="158">
        <v>0</v>
      </c>
      <c r="FF190" s="349">
        <v>0</v>
      </c>
      <c r="FG190" s="158">
        <v>2</v>
      </c>
      <c r="FH190" s="158">
        <v>1</v>
      </c>
      <c r="FI190" s="158">
        <v>1</v>
      </c>
      <c r="FJ190" s="158">
        <v>2</v>
      </c>
      <c r="FK190" s="158">
        <v>4</v>
      </c>
      <c r="FL190" s="158">
        <v>0</v>
      </c>
      <c r="FM190" s="158">
        <v>5</v>
      </c>
      <c r="FN190" s="158">
        <v>0</v>
      </c>
      <c r="FO190" s="349">
        <v>15</v>
      </c>
      <c r="FP190" s="158">
        <v>13</v>
      </c>
      <c r="FQ190" s="158">
        <v>19</v>
      </c>
      <c r="FR190" s="158">
        <v>23</v>
      </c>
      <c r="FS190" s="158">
        <v>24</v>
      </c>
      <c r="FT190" s="158">
        <v>13</v>
      </c>
      <c r="FU190" s="158">
        <v>16</v>
      </c>
      <c r="FV190" s="158">
        <v>12</v>
      </c>
      <c r="FW190" s="158">
        <v>2</v>
      </c>
      <c r="FX190" s="349">
        <v>122</v>
      </c>
      <c r="FY190" s="158">
        <v>17</v>
      </c>
      <c r="FZ190" s="158">
        <v>4880</v>
      </c>
      <c r="GA190" s="158">
        <v>11505</v>
      </c>
      <c r="GB190" s="158">
        <v>14349</v>
      </c>
      <c r="GC190" s="158">
        <v>12201</v>
      </c>
      <c r="GD190" s="158">
        <v>9621</v>
      </c>
      <c r="GE190" s="158">
        <v>5106</v>
      </c>
      <c r="GF190" s="158">
        <v>2778</v>
      </c>
      <c r="GG190" s="158">
        <v>193</v>
      </c>
      <c r="GH190" s="349">
        <v>60650</v>
      </c>
      <c r="GI190" s="158">
        <v>15</v>
      </c>
      <c r="GJ190" s="158">
        <v>7588</v>
      </c>
      <c r="GK190" s="158">
        <v>8620</v>
      </c>
      <c r="GL190" s="158">
        <v>7267</v>
      </c>
      <c r="GM190" s="158">
        <v>4242</v>
      </c>
      <c r="GN190" s="158">
        <v>2398</v>
      </c>
      <c r="GO190" s="158">
        <v>1002</v>
      </c>
      <c r="GP190" s="158">
        <v>425</v>
      </c>
      <c r="GQ190" s="158">
        <v>42</v>
      </c>
      <c r="GR190" s="349">
        <v>31599</v>
      </c>
      <c r="GS190" s="158">
        <v>28.25</v>
      </c>
      <c r="GT190" s="158">
        <v>10569</v>
      </c>
      <c r="GU190" s="158">
        <v>17967.5</v>
      </c>
      <c r="GV190" s="158">
        <v>19795.5</v>
      </c>
      <c r="GW190" s="158">
        <v>15378.75</v>
      </c>
      <c r="GX190" s="158">
        <v>11413.75</v>
      </c>
      <c r="GY190" s="158">
        <v>5849.75</v>
      </c>
      <c r="GZ190" s="158">
        <v>3081.75</v>
      </c>
      <c r="HA190" s="158">
        <v>220.5</v>
      </c>
      <c r="HB190" s="349">
        <v>84304.75</v>
      </c>
      <c r="HC190" s="395">
        <v>0</v>
      </c>
      <c r="HD190" s="396">
        <v>0</v>
      </c>
      <c r="HE190" s="396">
        <v>0</v>
      </c>
      <c r="HF190" s="396">
        <v>0</v>
      </c>
      <c r="HG190" s="396">
        <v>0</v>
      </c>
      <c r="HH190" s="396">
        <v>0</v>
      </c>
      <c r="HI190" s="396">
        <v>0</v>
      </c>
      <c r="HJ190" s="396">
        <v>0</v>
      </c>
      <c r="HK190" s="396">
        <v>0</v>
      </c>
      <c r="HL190" s="397">
        <v>0</v>
      </c>
      <c r="HM190" s="219">
        <v>15.7</v>
      </c>
      <c r="HN190" s="219">
        <v>7046</v>
      </c>
      <c r="HO190" s="219">
        <v>13974.7</v>
      </c>
      <c r="HP190" s="219">
        <v>17596</v>
      </c>
      <c r="HQ190" s="219">
        <v>15378.8</v>
      </c>
      <c r="HR190" s="219">
        <v>13950.1</v>
      </c>
      <c r="HS190" s="219">
        <v>8449.6</v>
      </c>
      <c r="HT190" s="219">
        <v>5136.3</v>
      </c>
      <c r="HU190" s="219">
        <v>441</v>
      </c>
      <c r="HV190" s="219">
        <v>81988.2</v>
      </c>
      <c r="HW190" s="457">
        <v>42.1</v>
      </c>
      <c r="HX190" s="219">
        <v>82030.3</v>
      </c>
      <c r="HY190" s="395">
        <v>28.25</v>
      </c>
      <c r="HZ190" s="219">
        <v>10569</v>
      </c>
      <c r="IA190" s="219">
        <v>17967.5</v>
      </c>
      <c r="IB190" s="219">
        <v>19795.5</v>
      </c>
      <c r="IC190" s="219">
        <v>15378.75</v>
      </c>
      <c r="ID190" s="219">
        <v>11413.75</v>
      </c>
      <c r="IE190" s="219">
        <v>5849.75</v>
      </c>
      <c r="IF190" s="219">
        <v>3081.75</v>
      </c>
      <c r="IG190" s="219">
        <v>220.5</v>
      </c>
      <c r="IH190" s="219">
        <v>84304.75</v>
      </c>
      <c r="II190" s="395">
        <v>0</v>
      </c>
      <c r="IJ190" s="219">
        <v>0</v>
      </c>
      <c r="IK190" s="219">
        <v>0</v>
      </c>
      <c r="IL190" s="219">
        <v>0</v>
      </c>
      <c r="IM190" s="219">
        <v>0</v>
      </c>
      <c r="IN190" s="219">
        <v>0</v>
      </c>
      <c r="IO190" s="219">
        <v>0</v>
      </c>
      <c r="IP190" s="219">
        <v>0</v>
      </c>
      <c r="IQ190" s="219">
        <v>0</v>
      </c>
      <c r="IR190" s="219">
        <v>0</v>
      </c>
      <c r="IS190" s="395">
        <v>10.029999999999999</v>
      </c>
      <c r="IT190" s="219">
        <v>3301.81</v>
      </c>
      <c r="IU190" s="219">
        <v>3440.11</v>
      </c>
      <c r="IV190" s="219">
        <v>1844.34</v>
      </c>
      <c r="IW190" s="219">
        <v>665.87</v>
      </c>
      <c r="IX190" s="219">
        <v>241.16</v>
      </c>
      <c r="IY190" s="219">
        <v>72.11</v>
      </c>
      <c r="IZ190" s="219">
        <v>30.34</v>
      </c>
      <c r="JA190" s="219">
        <v>0.99</v>
      </c>
      <c r="JB190" s="219">
        <v>9606.76</v>
      </c>
      <c r="JC190" s="395">
        <v>10.1</v>
      </c>
      <c r="JD190" s="219">
        <v>4844.8</v>
      </c>
      <c r="JE190" s="219">
        <v>11299.1</v>
      </c>
      <c r="JF190" s="219">
        <v>15956.6</v>
      </c>
      <c r="JG190" s="219">
        <v>14712.9</v>
      </c>
      <c r="JH190" s="219">
        <v>13655.4</v>
      </c>
      <c r="JI190" s="219">
        <v>8345.5</v>
      </c>
      <c r="JJ190" s="219">
        <v>5085.7</v>
      </c>
      <c r="JK190" s="219">
        <v>439</v>
      </c>
      <c r="JL190" s="219">
        <v>74349.100000000006</v>
      </c>
      <c r="JM190" s="457">
        <v>42.1</v>
      </c>
      <c r="JN190" s="397">
        <v>74391.199999999997</v>
      </c>
      <c r="JP190" s="460"/>
      <c r="JQ190" s="460"/>
      <c r="JR190" s="460"/>
      <c r="JS190" s="460"/>
      <c r="JT190" s="460"/>
      <c r="JU190" s="460"/>
      <c r="JV190" s="460"/>
      <c r="JW190" s="460"/>
      <c r="JX190" s="460"/>
      <c r="JY190" s="460"/>
      <c r="KA190" s="460"/>
      <c r="KB190" s="460"/>
    </row>
    <row r="191" spans="1:288" x14ac:dyDescent="0.2">
      <c r="A191" s="215" t="s">
        <v>637</v>
      </c>
      <c r="B191" s="216" t="s">
        <v>291</v>
      </c>
      <c r="C191" s="217" t="s">
        <v>302</v>
      </c>
      <c r="D191" s="218" t="s">
        <v>636</v>
      </c>
      <c r="E191" s="158">
        <v>49648</v>
      </c>
      <c r="F191" s="158">
        <v>15114</v>
      </c>
      <c r="G191" s="158">
        <v>18462</v>
      </c>
      <c r="H191" s="158">
        <v>7369</v>
      </c>
      <c r="I191" s="158">
        <v>3250</v>
      </c>
      <c r="J191" s="158">
        <v>1086</v>
      </c>
      <c r="K191" s="158">
        <v>338</v>
      </c>
      <c r="L191" s="158">
        <v>38</v>
      </c>
      <c r="M191" s="349">
        <v>95305</v>
      </c>
      <c r="N191" s="158">
        <v>684</v>
      </c>
      <c r="O191" s="158">
        <v>175</v>
      </c>
      <c r="P191" s="158">
        <v>253</v>
      </c>
      <c r="Q191" s="158">
        <v>71</v>
      </c>
      <c r="R191" s="158">
        <v>32</v>
      </c>
      <c r="S191" s="158">
        <v>11</v>
      </c>
      <c r="T191" s="158">
        <v>7</v>
      </c>
      <c r="U191" s="158">
        <v>2</v>
      </c>
      <c r="V191" s="349">
        <v>1235</v>
      </c>
      <c r="W191" s="158">
        <v>6</v>
      </c>
      <c r="X191" s="158">
        <v>0</v>
      </c>
      <c r="Y191" s="158">
        <v>0</v>
      </c>
      <c r="Z191" s="158">
        <v>0</v>
      </c>
      <c r="AA191" s="158">
        <v>0</v>
      </c>
      <c r="AB191" s="158">
        <v>0</v>
      </c>
      <c r="AC191" s="158">
        <v>0</v>
      </c>
      <c r="AD191" s="158">
        <v>0</v>
      </c>
      <c r="AE191" s="349">
        <v>6</v>
      </c>
      <c r="AF191" s="158">
        <v>48958</v>
      </c>
      <c r="AG191" s="158">
        <v>14939</v>
      </c>
      <c r="AH191" s="158">
        <v>18209</v>
      </c>
      <c r="AI191" s="158">
        <v>7298</v>
      </c>
      <c r="AJ191" s="158">
        <v>3218</v>
      </c>
      <c r="AK191" s="158">
        <v>1075</v>
      </c>
      <c r="AL191" s="158">
        <v>331</v>
      </c>
      <c r="AM191" s="158">
        <v>36</v>
      </c>
      <c r="AN191" s="349">
        <v>94064</v>
      </c>
      <c r="AO191" s="158">
        <v>183</v>
      </c>
      <c r="AP191" s="158">
        <v>66</v>
      </c>
      <c r="AQ191" s="158">
        <v>109</v>
      </c>
      <c r="AR191" s="158">
        <v>60</v>
      </c>
      <c r="AS191" s="158">
        <v>26</v>
      </c>
      <c r="AT191" s="158">
        <v>15</v>
      </c>
      <c r="AU191" s="158">
        <v>9</v>
      </c>
      <c r="AV191" s="158">
        <v>24</v>
      </c>
      <c r="AW191" s="349">
        <v>492</v>
      </c>
      <c r="AX191" s="158">
        <v>183</v>
      </c>
      <c r="AY191" s="158">
        <v>66</v>
      </c>
      <c r="AZ191" s="158">
        <v>109</v>
      </c>
      <c r="BA191" s="158">
        <v>60</v>
      </c>
      <c r="BB191" s="158">
        <v>26</v>
      </c>
      <c r="BC191" s="158">
        <v>15</v>
      </c>
      <c r="BD191" s="158">
        <v>9</v>
      </c>
      <c r="BE191" s="158">
        <v>24</v>
      </c>
      <c r="BF191" s="158">
        <v>0</v>
      </c>
      <c r="BG191" s="349">
        <v>492</v>
      </c>
      <c r="BH191" s="158">
        <v>183</v>
      </c>
      <c r="BI191" s="158">
        <v>48841</v>
      </c>
      <c r="BJ191" s="158">
        <v>14982</v>
      </c>
      <c r="BK191" s="158">
        <v>18160</v>
      </c>
      <c r="BL191" s="158">
        <v>7264</v>
      </c>
      <c r="BM191" s="158">
        <v>3207</v>
      </c>
      <c r="BN191" s="158">
        <v>1069</v>
      </c>
      <c r="BO191" s="158">
        <v>346</v>
      </c>
      <c r="BP191" s="158">
        <v>12</v>
      </c>
      <c r="BQ191" s="349">
        <v>94064</v>
      </c>
      <c r="BR191" s="158">
        <v>59</v>
      </c>
      <c r="BS191" s="158">
        <v>23791</v>
      </c>
      <c r="BT191" s="158">
        <v>5331</v>
      </c>
      <c r="BU191" s="158">
        <v>4826</v>
      </c>
      <c r="BV191" s="158">
        <v>1422</v>
      </c>
      <c r="BW191" s="158">
        <v>474</v>
      </c>
      <c r="BX191" s="158">
        <v>148</v>
      </c>
      <c r="BY191" s="158">
        <v>44</v>
      </c>
      <c r="BZ191" s="158">
        <v>1</v>
      </c>
      <c r="CA191" s="349">
        <v>36096</v>
      </c>
      <c r="CB191" s="158">
        <v>6</v>
      </c>
      <c r="CC191" s="158">
        <v>358</v>
      </c>
      <c r="CD191" s="158">
        <v>119</v>
      </c>
      <c r="CE191" s="158">
        <v>122</v>
      </c>
      <c r="CF191" s="158">
        <v>48</v>
      </c>
      <c r="CG191" s="158">
        <v>16</v>
      </c>
      <c r="CH191" s="158">
        <v>4</v>
      </c>
      <c r="CI191" s="158">
        <v>1</v>
      </c>
      <c r="CJ191" s="158">
        <v>0</v>
      </c>
      <c r="CK191" s="349">
        <v>674</v>
      </c>
      <c r="CL191" s="158">
        <v>4</v>
      </c>
      <c r="CM191" s="158">
        <v>17</v>
      </c>
      <c r="CN191" s="158">
        <v>7</v>
      </c>
      <c r="CO191" s="158">
        <v>9</v>
      </c>
      <c r="CP191" s="158">
        <v>6</v>
      </c>
      <c r="CQ191" s="158">
        <v>5</v>
      </c>
      <c r="CR191" s="158">
        <v>7</v>
      </c>
      <c r="CS191" s="158">
        <v>24</v>
      </c>
      <c r="CT191" s="158">
        <v>3</v>
      </c>
      <c r="CU191" s="349">
        <v>82</v>
      </c>
      <c r="CV191" s="158">
        <v>278</v>
      </c>
      <c r="CW191" s="158">
        <v>81</v>
      </c>
      <c r="CX191" s="158">
        <v>83</v>
      </c>
      <c r="CY191" s="158">
        <v>50</v>
      </c>
      <c r="CZ191" s="158">
        <v>12</v>
      </c>
      <c r="DA191" s="158">
        <v>4</v>
      </c>
      <c r="DB191" s="158">
        <v>4</v>
      </c>
      <c r="DC191" s="158">
        <v>0</v>
      </c>
      <c r="DD191" s="349">
        <v>512</v>
      </c>
      <c r="DE191" s="158">
        <v>1264</v>
      </c>
      <c r="DF191" s="158">
        <v>185</v>
      </c>
      <c r="DG191" s="158">
        <v>131</v>
      </c>
      <c r="DH191" s="158">
        <v>45</v>
      </c>
      <c r="DI191" s="158">
        <v>19</v>
      </c>
      <c r="DJ191" s="158">
        <v>13</v>
      </c>
      <c r="DK191" s="158">
        <v>8</v>
      </c>
      <c r="DL191" s="158">
        <v>2</v>
      </c>
      <c r="DM191" s="349">
        <v>1667</v>
      </c>
      <c r="DN191" s="158">
        <v>529</v>
      </c>
      <c r="DO191" s="158">
        <v>103</v>
      </c>
      <c r="DP191" s="158">
        <v>99</v>
      </c>
      <c r="DQ191" s="158">
        <v>27</v>
      </c>
      <c r="DR191" s="158">
        <v>8</v>
      </c>
      <c r="DS191" s="158">
        <v>3</v>
      </c>
      <c r="DT191" s="158">
        <v>3</v>
      </c>
      <c r="DU191" s="158">
        <v>0</v>
      </c>
      <c r="DV191" s="349">
        <v>772</v>
      </c>
      <c r="DW191" s="158">
        <v>0</v>
      </c>
      <c r="DX191" s="158">
        <v>0</v>
      </c>
      <c r="DY191" s="158">
        <v>0</v>
      </c>
      <c r="DZ191" s="158">
        <v>0</v>
      </c>
      <c r="EA191" s="158">
        <v>0</v>
      </c>
      <c r="EB191" s="158">
        <v>0</v>
      </c>
      <c r="EC191" s="158">
        <v>0</v>
      </c>
      <c r="ED191" s="158">
        <v>0</v>
      </c>
      <c r="EE191" s="349">
        <v>0</v>
      </c>
      <c r="EF191" s="158">
        <v>1793</v>
      </c>
      <c r="EG191" s="158">
        <v>288</v>
      </c>
      <c r="EH191" s="158">
        <v>230</v>
      </c>
      <c r="EI191" s="158">
        <v>72</v>
      </c>
      <c r="EJ191" s="158">
        <v>27</v>
      </c>
      <c r="EK191" s="158">
        <v>16</v>
      </c>
      <c r="EL191" s="158">
        <v>11</v>
      </c>
      <c r="EM191" s="158">
        <v>2</v>
      </c>
      <c r="EN191" s="349">
        <v>2439</v>
      </c>
      <c r="EO191" s="158">
        <v>927</v>
      </c>
      <c r="EP191" s="158">
        <v>123</v>
      </c>
      <c r="EQ191" s="158">
        <v>100</v>
      </c>
      <c r="ER191" s="158">
        <v>36</v>
      </c>
      <c r="ES191" s="158">
        <v>13</v>
      </c>
      <c r="ET191" s="158">
        <v>7</v>
      </c>
      <c r="EU191" s="158">
        <v>6</v>
      </c>
      <c r="EV191" s="158">
        <v>2</v>
      </c>
      <c r="EW191" s="349">
        <v>1214</v>
      </c>
      <c r="EX191" s="158">
        <v>0</v>
      </c>
      <c r="EY191" s="158">
        <v>0</v>
      </c>
      <c r="EZ191" s="158">
        <v>0</v>
      </c>
      <c r="FA191" s="158">
        <v>0</v>
      </c>
      <c r="FB191" s="158">
        <v>0</v>
      </c>
      <c r="FC191" s="158">
        <v>0</v>
      </c>
      <c r="FD191" s="158">
        <v>0</v>
      </c>
      <c r="FE191" s="158">
        <v>0</v>
      </c>
      <c r="FF191" s="349">
        <v>0</v>
      </c>
      <c r="FG191" s="158">
        <v>73</v>
      </c>
      <c r="FH191" s="158">
        <v>15</v>
      </c>
      <c r="FI191" s="158">
        <v>22</v>
      </c>
      <c r="FJ191" s="158">
        <v>12</v>
      </c>
      <c r="FK191" s="158">
        <v>1</v>
      </c>
      <c r="FL191" s="158">
        <v>0</v>
      </c>
      <c r="FM191" s="158">
        <v>1</v>
      </c>
      <c r="FN191" s="158">
        <v>0</v>
      </c>
      <c r="FO191" s="349">
        <v>124</v>
      </c>
      <c r="FP191" s="158">
        <v>854</v>
      </c>
      <c r="FQ191" s="158">
        <v>108</v>
      </c>
      <c r="FR191" s="158">
        <v>78</v>
      </c>
      <c r="FS191" s="158">
        <v>24</v>
      </c>
      <c r="FT191" s="158">
        <v>12</v>
      </c>
      <c r="FU191" s="158">
        <v>7</v>
      </c>
      <c r="FV191" s="158">
        <v>5</v>
      </c>
      <c r="FW191" s="158">
        <v>2</v>
      </c>
      <c r="FX191" s="349">
        <v>1090</v>
      </c>
      <c r="FY191" s="158">
        <v>114</v>
      </c>
      <c r="FZ191" s="158">
        <v>24146</v>
      </c>
      <c r="GA191" s="158">
        <v>9421</v>
      </c>
      <c r="GB191" s="158">
        <v>13103</v>
      </c>
      <c r="GC191" s="158">
        <v>5761</v>
      </c>
      <c r="GD191" s="158">
        <v>2704</v>
      </c>
      <c r="GE191" s="158">
        <v>907</v>
      </c>
      <c r="GF191" s="158">
        <v>274</v>
      </c>
      <c r="GG191" s="158">
        <v>8</v>
      </c>
      <c r="GH191" s="349">
        <v>56438</v>
      </c>
      <c r="GI191" s="158">
        <v>69</v>
      </c>
      <c r="GJ191" s="158">
        <v>24695</v>
      </c>
      <c r="GK191" s="158">
        <v>5561</v>
      </c>
      <c r="GL191" s="158">
        <v>5057</v>
      </c>
      <c r="GM191" s="158">
        <v>1503</v>
      </c>
      <c r="GN191" s="158">
        <v>503</v>
      </c>
      <c r="GO191" s="158">
        <v>162</v>
      </c>
      <c r="GP191" s="158">
        <v>72</v>
      </c>
      <c r="GQ191" s="158">
        <v>4</v>
      </c>
      <c r="GR191" s="349">
        <v>37626</v>
      </c>
      <c r="GS191" s="158">
        <v>164.75</v>
      </c>
      <c r="GT191" s="158">
        <v>42266.25</v>
      </c>
      <c r="GU191" s="158">
        <v>13512.5</v>
      </c>
      <c r="GV191" s="158">
        <v>16819</v>
      </c>
      <c r="GW191" s="158">
        <v>6866.5</v>
      </c>
      <c r="GX191" s="158">
        <v>3074</v>
      </c>
      <c r="GY191" s="158">
        <v>1024.5</v>
      </c>
      <c r="GZ191" s="158">
        <v>319.75</v>
      </c>
      <c r="HA191" s="158">
        <v>10.25</v>
      </c>
      <c r="HB191" s="349">
        <v>84057.5</v>
      </c>
      <c r="HC191" s="395">
        <v>0</v>
      </c>
      <c r="HD191" s="396">
        <v>0</v>
      </c>
      <c r="HE191" s="396">
        <v>0</v>
      </c>
      <c r="HF191" s="396">
        <v>0</v>
      </c>
      <c r="HG191" s="396">
        <v>0</v>
      </c>
      <c r="HH191" s="396">
        <v>0</v>
      </c>
      <c r="HI191" s="396">
        <v>0</v>
      </c>
      <c r="HJ191" s="396">
        <v>0</v>
      </c>
      <c r="HK191" s="396">
        <v>0</v>
      </c>
      <c r="HL191" s="397">
        <v>0</v>
      </c>
      <c r="HM191" s="219">
        <v>91.5</v>
      </c>
      <c r="HN191" s="219">
        <v>28177.5</v>
      </c>
      <c r="HO191" s="219">
        <v>10509.7</v>
      </c>
      <c r="HP191" s="219">
        <v>14950.2</v>
      </c>
      <c r="HQ191" s="219">
        <v>6866.5</v>
      </c>
      <c r="HR191" s="219">
        <v>3757.1</v>
      </c>
      <c r="HS191" s="219">
        <v>1479.8</v>
      </c>
      <c r="HT191" s="219">
        <v>532.9</v>
      </c>
      <c r="HU191" s="219">
        <v>20.5</v>
      </c>
      <c r="HV191" s="219">
        <v>66385.7</v>
      </c>
      <c r="HW191" s="457">
        <v>49.6</v>
      </c>
      <c r="HX191" s="219">
        <v>66435.3</v>
      </c>
      <c r="HY191" s="395">
        <v>164.75</v>
      </c>
      <c r="HZ191" s="219">
        <v>42266.25</v>
      </c>
      <c r="IA191" s="219">
        <v>13512.5</v>
      </c>
      <c r="IB191" s="219">
        <v>16819</v>
      </c>
      <c r="IC191" s="219">
        <v>6866.5</v>
      </c>
      <c r="ID191" s="219">
        <v>3074</v>
      </c>
      <c r="IE191" s="219">
        <v>1024.5</v>
      </c>
      <c r="IF191" s="219">
        <v>319.75</v>
      </c>
      <c r="IG191" s="219">
        <v>10.25</v>
      </c>
      <c r="IH191" s="219">
        <v>84057.5</v>
      </c>
      <c r="II191" s="395">
        <v>0</v>
      </c>
      <c r="IJ191" s="219">
        <v>0</v>
      </c>
      <c r="IK191" s="219">
        <v>0</v>
      </c>
      <c r="IL191" s="219">
        <v>0</v>
      </c>
      <c r="IM191" s="219">
        <v>0</v>
      </c>
      <c r="IN191" s="219">
        <v>0</v>
      </c>
      <c r="IO191" s="219">
        <v>0</v>
      </c>
      <c r="IP191" s="219">
        <v>0</v>
      </c>
      <c r="IQ191" s="219">
        <v>0</v>
      </c>
      <c r="IR191" s="219">
        <v>0</v>
      </c>
      <c r="IS191" s="395">
        <v>68.97</v>
      </c>
      <c r="IT191" s="219">
        <v>12704.8</v>
      </c>
      <c r="IU191" s="219">
        <v>1360.58</v>
      </c>
      <c r="IV191" s="219">
        <v>909.51</v>
      </c>
      <c r="IW191" s="219">
        <v>179.12</v>
      </c>
      <c r="IX191" s="219">
        <v>44.86</v>
      </c>
      <c r="IY191" s="219">
        <v>5.38</v>
      </c>
      <c r="IZ191" s="219">
        <v>1</v>
      </c>
      <c r="JA191" s="219">
        <v>0</v>
      </c>
      <c r="JB191" s="219">
        <v>15274.22</v>
      </c>
      <c r="JC191" s="395">
        <v>53.2</v>
      </c>
      <c r="JD191" s="219">
        <v>19707.599999999999</v>
      </c>
      <c r="JE191" s="219">
        <v>9451.5</v>
      </c>
      <c r="JF191" s="219">
        <v>14141.8</v>
      </c>
      <c r="JG191" s="219">
        <v>6687.4</v>
      </c>
      <c r="JH191" s="219">
        <v>3702.3</v>
      </c>
      <c r="JI191" s="219">
        <v>1472.1</v>
      </c>
      <c r="JJ191" s="219">
        <v>531.29999999999995</v>
      </c>
      <c r="JK191" s="219">
        <v>20.5</v>
      </c>
      <c r="JL191" s="219">
        <v>55767.7</v>
      </c>
      <c r="JM191" s="457">
        <v>49.6</v>
      </c>
      <c r="JN191" s="397">
        <v>55817.3</v>
      </c>
      <c r="JP191" s="460"/>
      <c r="JQ191" s="460"/>
      <c r="JR191" s="460"/>
      <c r="JS191" s="460"/>
      <c r="JT191" s="460"/>
      <c r="JU191" s="460"/>
      <c r="JV191" s="460"/>
      <c r="JW191" s="460"/>
      <c r="JX191" s="460"/>
      <c r="JY191" s="460"/>
      <c r="KA191" s="460"/>
      <c r="KB191" s="460"/>
    </row>
    <row r="192" spans="1:288" x14ac:dyDescent="0.2">
      <c r="A192" s="215" t="s">
        <v>639</v>
      </c>
      <c r="B192" s="216" t="s">
        <v>285</v>
      </c>
      <c r="C192" s="217" t="s">
        <v>295</v>
      </c>
      <c r="D192" s="218" t="s">
        <v>638</v>
      </c>
      <c r="E192" s="158">
        <v>6507</v>
      </c>
      <c r="F192" s="158">
        <v>6974</v>
      </c>
      <c r="G192" s="158">
        <v>5889</v>
      </c>
      <c r="H192" s="158">
        <v>3727</v>
      </c>
      <c r="I192" s="158">
        <v>2158</v>
      </c>
      <c r="J192" s="158">
        <v>1202</v>
      </c>
      <c r="K192" s="158">
        <v>686</v>
      </c>
      <c r="L192" s="158">
        <v>71</v>
      </c>
      <c r="M192" s="349">
        <v>27214</v>
      </c>
      <c r="N192" s="158">
        <v>85</v>
      </c>
      <c r="O192" s="158">
        <v>61</v>
      </c>
      <c r="P192" s="158">
        <v>38</v>
      </c>
      <c r="Q192" s="158">
        <v>38</v>
      </c>
      <c r="R192" s="158">
        <v>14</v>
      </c>
      <c r="S192" s="158">
        <v>16</v>
      </c>
      <c r="T192" s="158">
        <v>4</v>
      </c>
      <c r="U192" s="158">
        <v>0</v>
      </c>
      <c r="V192" s="349">
        <v>256</v>
      </c>
      <c r="W192" s="158">
        <v>0</v>
      </c>
      <c r="X192" s="158">
        <v>0</v>
      </c>
      <c r="Y192" s="158">
        <v>0</v>
      </c>
      <c r="Z192" s="158">
        <v>0</v>
      </c>
      <c r="AA192" s="158">
        <v>0</v>
      </c>
      <c r="AB192" s="158">
        <v>0</v>
      </c>
      <c r="AC192" s="158">
        <v>0</v>
      </c>
      <c r="AD192" s="158">
        <v>0</v>
      </c>
      <c r="AE192" s="349">
        <v>0</v>
      </c>
      <c r="AF192" s="158">
        <v>6422</v>
      </c>
      <c r="AG192" s="158">
        <v>6913</v>
      </c>
      <c r="AH192" s="158">
        <v>5851</v>
      </c>
      <c r="AI192" s="158">
        <v>3689</v>
      </c>
      <c r="AJ192" s="158">
        <v>2144</v>
      </c>
      <c r="AK192" s="158">
        <v>1186</v>
      </c>
      <c r="AL192" s="158">
        <v>682</v>
      </c>
      <c r="AM192" s="158">
        <v>71</v>
      </c>
      <c r="AN192" s="349">
        <v>26958</v>
      </c>
      <c r="AO192" s="158">
        <v>17</v>
      </c>
      <c r="AP192" s="158">
        <v>29</v>
      </c>
      <c r="AQ192" s="158">
        <v>27</v>
      </c>
      <c r="AR192" s="158">
        <v>41</v>
      </c>
      <c r="AS192" s="158">
        <v>24</v>
      </c>
      <c r="AT192" s="158">
        <v>16</v>
      </c>
      <c r="AU192" s="158">
        <v>6</v>
      </c>
      <c r="AV192" s="158">
        <v>3</v>
      </c>
      <c r="AW192" s="349">
        <v>163</v>
      </c>
      <c r="AX192" s="158">
        <v>17</v>
      </c>
      <c r="AY192" s="158">
        <v>29</v>
      </c>
      <c r="AZ192" s="158">
        <v>27</v>
      </c>
      <c r="BA192" s="158">
        <v>41</v>
      </c>
      <c r="BB192" s="158">
        <v>24</v>
      </c>
      <c r="BC192" s="158">
        <v>16</v>
      </c>
      <c r="BD192" s="158">
        <v>6</v>
      </c>
      <c r="BE192" s="158">
        <v>3</v>
      </c>
      <c r="BF192" s="158">
        <v>0</v>
      </c>
      <c r="BG192" s="349">
        <v>163</v>
      </c>
      <c r="BH192" s="158">
        <v>17</v>
      </c>
      <c r="BI192" s="158">
        <v>6434</v>
      </c>
      <c r="BJ192" s="158">
        <v>6911</v>
      </c>
      <c r="BK192" s="158">
        <v>5865</v>
      </c>
      <c r="BL192" s="158">
        <v>3672</v>
      </c>
      <c r="BM192" s="158">
        <v>2136</v>
      </c>
      <c r="BN192" s="158">
        <v>1176</v>
      </c>
      <c r="BO192" s="158">
        <v>679</v>
      </c>
      <c r="BP192" s="158">
        <v>68</v>
      </c>
      <c r="BQ192" s="349">
        <v>26958</v>
      </c>
      <c r="BR192" s="158">
        <v>6</v>
      </c>
      <c r="BS192" s="158">
        <v>3010</v>
      </c>
      <c r="BT192" s="158">
        <v>2263</v>
      </c>
      <c r="BU192" s="158">
        <v>1616</v>
      </c>
      <c r="BV192" s="158">
        <v>755</v>
      </c>
      <c r="BW192" s="158">
        <v>350</v>
      </c>
      <c r="BX192" s="158">
        <v>171</v>
      </c>
      <c r="BY192" s="158">
        <v>100</v>
      </c>
      <c r="BZ192" s="158">
        <v>10</v>
      </c>
      <c r="CA192" s="349">
        <v>8281</v>
      </c>
      <c r="CB192" s="158">
        <v>0</v>
      </c>
      <c r="CC192" s="158">
        <v>27</v>
      </c>
      <c r="CD192" s="158">
        <v>46</v>
      </c>
      <c r="CE192" s="158">
        <v>47</v>
      </c>
      <c r="CF192" s="158">
        <v>20</v>
      </c>
      <c r="CG192" s="158">
        <v>9</v>
      </c>
      <c r="CH192" s="158">
        <v>9</v>
      </c>
      <c r="CI192" s="158">
        <v>4</v>
      </c>
      <c r="CJ192" s="158">
        <v>0</v>
      </c>
      <c r="CK192" s="349">
        <v>162</v>
      </c>
      <c r="CL192" s="158">
        <v>1</v>
      </c>
      <c r="CM192" s="158">
        <v>1</v>
      </c>
      <c r="CN192" s="158">
        <v>5</v>
      </c>
      <c r="CO192" s="158">
        <v>4</v>
      </c>
      <c r="CP192" s="158">
        <v>3</v>
      </c>
      <c r="CQ192" s="158">
        <v>5</v>
      </c>
      <c r="CR192" s="158">
        <v>7</v>
      </c>
      <c r="CS192" s="158">
        <v>7</v>
      </c>
      <c r="CT192" s="158">
        <v>5</v>
      </c>
      <c r="CU192" s="349">
        <v>38</v>
      </c>
      <c r="CV192" s="158">
        <v>12</v>
      </c>
      <c r="CW192" s="158">
        <v>14</v>
      </c>
      <c r="CX192" s="158">
        <v>11</v>
      </c>
      <c r="CY192" s="158">
        <v>9</v>
      </c>
      <c r="CZ192" s="158">
        <v>3</v>
      </c>
      <c r="DA192" s="158">
        <v>2</v>
      </c>
      <c r="DB192" s="158">
        <v>2</v>
      </c>
      <c r="DC192" s="158">
        <v>1</v>
      </c>
      <c r="DD192" s="349">
        <v>54</v>
      </c>
      <c r="DE192" s="158">
        <v>156</v>
      </c>
      <c r="DF192" s="158">
        <v>108</v>
      </c>
      <c r="DG192" s="158">
        <v>62</v>
      </c>
      <c r="DH192" s="158">
        <v>28</v>
      </c>
      <c r="DI192" s="158">
        <v>30</v>
      </c>
      <c r="DJ192" s="158">
        <v>16</v>
      </c>
      <c r="DK192" s="158">
        <v>13</v>
      </c>
      <c r="DL192" s="158">
        <v>0</v>
      </c>
      <c r="DM192" s="349">
        <v>413</v>
      </c>
      <c r="DN192" s="158">
        <v>9</v>
      </c>
      <c r="DO192" s="158">
        <v>5</v>
      </c>
      <c r="DP192" s="158">
        <v>4</v>
      </c>
      <c r="DQ192" s="158">
        <v>4</v>
      </c>
      <c r="DR192" s="158">
        <v>0</v>
      </c>
      <c r="DS192" s="158">
        <v>4</v>
      </c>
      <c r="DT192" s="158">
        <v>2</v>
      </c>
      <c r="DU192" s="158">
        <v>0</v>
      </c>
      <c r="DV192" s="349">
        <v>28</v>
      </c>
      <c r="DW192" s="158">
        <v>37</v>
      </c>
      <c r="DX192" s="158">
        <v>15</v>
      </c>
      <c r="DY192" s="158">
        <v>12</v>
      </c>
      <c r="DZ192" s="158">
        <v>3</v>
      </c>
      <c r="EA192" s="158">
        <v>10</v>
      </c>
      <c r="EB192" s="158">
        <v>11</v>
      </c>
      <c r="EC192" s="158">
        <v>5</v>
      </c>
      <c r="ED192" s="158">
        <v>0</v>
      </c>
      <c r="EE192" s="349">
        <v>93</v>
      </c>
      <c r="EF192" s="158">
        <v>202</v>
      </c>
      <c r="EG192" s="158">
        <v>128</v>
      </c>
      <c r="EH192" s="158">
        <v>78</v>
      </c>
      <c r="EI192" s="158">
        <v>35</v>
      </c>
      <c r="EJ192" s="158">
        <v>40</v>
      </c>
      <c r="EK192" s="158">
        <v>31</v>
      </c>
      <c r="EL192" s="158">
        <v>20</v>
      </c>
      <c r="EM192" s="158">
        <v>0</v>
      </c>
      <c r="EN192" s="349">
        <v>534</v>
      </c>
      <c r="EO192" s="158">
        <v>107</v>
      </c>
      <c r="EP192" s="158">
        <v>66</v>
      </c>
      <c r="EQ192" s="158">
        <v>38</v>
      </c>
      <c r="ER192" s="158">
        <v>20</v>
      </c>
      <c r="ES192" s="158">
        <v>23</v>
      </c>
      <c r="ET192" s="158">
        <v>22</v>
      </c>
      <c r="EU192" s="158">
        <v>14</v>
      </c>
      <c r="EV192" s="158">
        <v>0</v>
      </c>
      <c r="EW192" s="349">
        <v>290</v>
      </c>
      <c r="EX192" s="158">
        <v>0</v>
      </c>
      <c r="EY192" s="158">
        <v>0</v>
      </c>
      <c r="EZ192" s="158">
        <v>0</v>
      </c>
      <c r="FA192" s="158">
        <v>0</v>
      </c>
      <c r="FB192" s="158">
        <v>0</v>
      </c>
      <c r="FC192" s="158">
        <v>0</v>
      </c>
      <c r="FD192" s="158">
        <v>0</v>
      </c>
      <c r="FE192" s="158">
        <v>0</v>
      </c>
      <c r="FF192" s="349">
        <v>0</v>
      </c>
      <c r="FG192" s="158">
        <v>7</v>
      </c>
      <c r="FH192" s="158">
        <v>5</v>
      </c>
      <c r="FI192" s="158">
        <v>2</v>
      </c>
      <c r="FJ192" s="158">
        <v>3</v>
      </c>
      <c r="FK192" s="158">
        <v>0</v>
      </c>
      <c r="FL192" s="158">
        <v>2</v>
      </c>
      <c r="FM192" s="158">
        <v>1</v>
      </c>
      <c r="FN192" s="158">
        <v>0</v>
      </c>
      <c r="FO192" s="349">
        <v>20</v>
      </c>
      <c r="FP192" s="158">
        <v>100</v>
      </c>
      <c r="FQ192" s="158">
        <v>61</v>
      </c>
      <c r="FR192" s="158">
        <v>36</v>
      </c>
      <c r="FS192" s="158">
        <v>17</v>
      </c>
      <c r="FT192" s="158">
        <v>23</v>
      </c>
      <c r="FU192" s="158">
        <v>20</v>
      </c>
      <c r="FV192" s="158">
        <v>13</v>
      </c>
      <c r="FW192" s="158">
        <v>0</v>
      </c>
      <c r="FX192" s="349">
        <v>270</v>
      </c>
      <c r="FY192" s="158">
        <v>10</v>
      </c>
      <c r="FZ192" s="158">
        <v>3350</v>
      </c>
      <c r="GA192" s="158">
        <v>4577</v>
      </c>
      <c r="GB192" s="158">
        <v>4182</v>
      </c>
      <c r="GC192" s="158">
        <v>2887</v>
      </c>
      <c r="GD192" s="158">
        <v>1762</v>
      </c>
      <c r="GE192" s="158">
        <v>974</v>
      </c>
      <c r="GF192" s="158">
        <v>561</v>
      </c>
      <c r="GG192" s="158">
        <v>53</v>
      </c>
      <c r="GH192" s="349">
        <v>18356</v>
      </c>
      <c r="GI192" s="158">
        <v>7</v>
      </c>
      <c r="GJ192" s="158">
        <v>3084</v>
      </c>
      <c r="GK192" s="158">
        <v>2334</v>
      </c>
      <c r="GL192" s="158">
        <v>1683</v>
      </c>
      <c r="GM192" s="158">
        <v>785</v>
      </c>
      <c r="GN192" s="158">
        <v>374</v>
      </c>
      <c r="GO192" s="158">
        <v>202</v>
      </c>
      <c r="GP192" s="158">
        <v>118</v>
      </c>
      <c r="GQ192" s="158">
        <v>15</v>
      </c>
      <c r="GR192" s="349">
        <v>8602</v>
      </c>
      <c r="GS192" s="158">
        <v>15</v>
      </c>
      <c r="GT192" s="158">
        <v>5689</v>
      </c>
      <c r="GU192" s="158">
        <v>6337.5</v>
      </c>
      <c r="GV192" s="158">
        <v>5451.5</v>
      </c>
      <c r="GW192" s="158">
        <v>3477.25</v>
      </c>
      <c r="GX192" s="158">
        <v>2048.75</v>
      </c>
      <c r="GY192" s="158">
        <v>1131.25</v>
      </c>
      <c r="GZ192" s="158">
        <v>650.75</v>
      </c>
      <c r="HA192" s="158">
        <v>63</v>
      </c>
      <c r="HB192" s="349">
        <v>24864</v>
      </c>
      <c r="HC192" s="395">
        <v>0</v>
      </c>
      <c r="HD192" s="396">
        <v>0</v>
      </c>
      <c r="HE192" s="396">
        <v>0</v>
      </c>
      <c r="HF192" s="396">
        <v>0</v>
      </c>
      <c r="HG192" s="396">
        <v>0</v>
      </c>
      <c r="HH192" s="396">
        <v>0</v>
      </c>
      <c r="HI192" s="396">
        <v>0</v>
      </c>
      <c r="HJ192" s="396">
        <v>0</v>
      </c>
      <c r="HK192" s="396">
        <v>0</v>
      </c>
      <c r="HL192" s="397">
        <v>0</v>
      </c>
      <c r="HM192" s="219">
        <v>8.3000000000000007</v>
      </c>
      <c r="HN192" s="219">
        <v>3792.7</v>
      </c>
      <c r="HO192" s="219">
        <v>4929.2</v>
      </c>
      <c r="HP192" s="219">
        <v>4845.8</v>
      </c>
      <c r="HQ192" s="219">
        <v>3477.3</v>
      </c>
      <c r="HR192" s="219">
        <v>2504</v>
      </c>
      <c r="HS192" s="219">
        <v>1634</v>
      </c>
      <c r="HT192" s="219">
        <v>1084.5999999999999</v>
      </c>
      <c r="HU192" s="219">
        <v>126</v>
      </c>
      <c r="HV192" s="219">
        <v>22401.9</v>
      </c>
      <c r="HW192" s="457">
        <v>0</v>
      </c>
      <c r="HX192" s="219">
        <v>22401.9</v>
      </c>
      <c r="HY192" s="395">
        <v>15</v>
      </c>
      <c r="HZ192" s="219">
        <v>5689</v>
      </c>
      <c r="IA192" s="219">
        <v>6337.5</v>
      </c>
      <c r="IB192" s="219">
        <v>5451.5</v>
      </c>
      <c r="IC192" s="219">
        <v>3477.25</v>
      </c>
      <c r="ID192" s="219">
        <v>2048.75</v>
      </c>
      <c r="IE192" s="219">
        <v>1131.25</v>
      </c>
      <c r="IF192" s="219">
        <v>650.75</v>
      </c>
      <c r="IG192" s="219">
        <v>63</v>
      </c>
      <c r="IH192" s="219">
        <v>24864</v>
      </c>
      <c r="II192" s="395">
        <v>0</v>
      </c>
      <c r="IJ192" s="219">
        <v>0</v>
      </c>
      <c r="IK192" s="219">
        <v>0</v>
      </c>
      <c r="IL192" s="219">
        <v>0</v>
      </c>
      <c r="IM192" s="219">
        <v>0</v>
      </c>
      <c r="IN192" s="219">
        <v>0</v>
      </c>
      <c r="IO192" s="219">
        <v>0</v>
      </c>
      <c r="IP192" s="219">
        <v>0</v>
      </c>
      <c r="IQ192" s="219">
        <v>0</v>
      </c>
      <c r="IR192" s="219">
        <v>0</v>
      </c>
      <c r="IS192" s="395">
        <v>3.7</v>
      </c>
      <c r="IT192" s="219">
        <v>1485.09</v>
      </c>
      <c r="IU192" s="219">
        <v>1021.89</v>
      </c>
      <c r="IV192" s="219">
        <v>466.43</v>
      </c>
      <c r="IW192" s="219">
        <v>194.8</v>
      </c>
      <c r="IX192" s="219">
        <v>69.41</v>
      </c>
      <c r="IY192" s="219">
        <v>34.090000000000003</v>
      </c>
      <c r="IZ192" s="219">
        <v>13.5</v>
      </c>
      <c r="JA192" s="219">
        <v>0.74</v>
      </c>
      <c r="JB192" s="219">
        <v>3289.65</v>
      </c>
      <c r="JC192" s="395">
        <v>6.3</v>
      </c>
      <c r="JD192" s="219">
        <v>2802.6</v>
      </c>
      <c r="JE192" s="219">
        <v>4134.3999999999996</v>
      </c>
      <c r="JF192" s="219">
        <v>4431.2</v>
      </c>
      <c r="JG192" s="219">
        <v>3282.5</v>
      </c>
      <c r="JH192" s="219">
        <v>2419.1999999999998</v>
      </c>
      <c r="JI192" s="219">
        <v>1584.8</v>
      </c>
      <c r="JJ192" s="219">
        <v>1062.0999999999999</v>
      </c>
      <c r="JK192" s="219">
        <v>124.5</v>
      </c>
      <c r="JL192" s="219">
        <v>19847.599999999999</v>
      </c>
      <c r="JM192" s="457">
        <v>0</v>
      </c>
      <c r="JN192" s="397">
        <v>19847.599999999999</v>
      </c>
      <c r="JP192" s="460"/>
      <c r="JQ192" s="460"/>
      <c r="JR192" s="460"/>
      <c r="JS192" s="460"/>
      <c r="JT192" s="460"/>
      <c r="JU192" s="460"/>
      <c r="JV192" s="460"/>
      <c r="JW192" s="460"/>
      <c r="JX192" s="460"/>
      <c r="JY192" s="460"/>
      <c r="KA192" s="460"/>
      <c r="KB192" s="460"/>
    </row>
    <row r="193" spans="1:288" x14ac:dyDescent="0.2">
      <c r="A193" s="215" t="s">
        <v>641</v>
      </c>
      <c r="B193" s="216" t="s">
        <v>285</v>
      </c>
      <c r="C193" s="217" t="s">
        <v>288</v>
      </c>
      <c r="D193" s="218" t="s">
        <v>640</v>
      </c>
      <c r="E193" s="158">
        <v>9902</v>
      </c>
      <c r="F193" s="158">
        <v>13030</v>
      </c>
      <c r="G193" s="158">
        <v>7097</v>
      </c>
      <c r="H193" s="158">
        <v>5672</v>
      </c>
      <c r="I193" s="158">
        <v>3604</v>
      </c>
      <c r="J193" s="158">
        <v>1389</v>
      </c>
      <c r="K193" s="158">
        <v>863</v>
      </c>
      <c r="L193" s="158">
        <v>51</v>
      </c>
      <c r="M193" s="349">
        <v>41608</v>
      </c>
      <c r="N193" s="158">
        <v>238</v>
      </c>
      <c r="O193" s="158">
        <v>161</v>
      </c>
      <c r="P193" s="158">
        <v>91</v>
      </c>
      <c r="Q193" s="158">
        <v>51</v>
      </c>
      <c r="R193" s="158">
        <v>33</v>
      </c>
      <c r="S193" s="158">
        <v>11</v>
      </c>
      <c r="T193" s="158">
        <v>7</v>
      </c>
      <c r="U193" s="158">
        <v>1</v>
      </c>
      <c r="V193" s="349">
        <v>593</v>
      </c>
      <c r="W193" s="158">
        <v>0</v>
      </c>
      <c r="X193" s="158">
        <v>0</v>
      </c>
      <c r="Y193" s="158">
        <v>0</v>
      </c>
      <c r="Z193" s="158">
        <v>0</v>
      </c>
      <c r="AA193" s="158">
        <v>0</v>
      </c>
      <c r="AB193" s="158">
        <v>0</v>
      </c>
      <c r="AC193" s="158">
        <v>0</v>
      </c>
      <c r="AD193" s="158">
        <v>0</v>
      </c>
      <c r="AE193" s="349">
        <v>0</v>
      </c>
      <c r="AF193" s="158">
        <v>9664</v>
      </c>
      <c r="AG193" s="158">
        <v>12869</v>
      </c>
      <c r="AH193" s="158">
        <v>7006</v>
      </c>
      <c r="AI193" s="158">
        <v>5621</v>
      </c>
      <c r="AJ193" s="158">
        <v>3571</v>
      </c>
      <c r="AK193" s="158">
        <v>1378</v>
      </c>
      <c r="AL193" s="158">
        <v>856</v>
      </c>
      <c r="AM193" s="158">
        <v>50</v>
      </c>
      <c r="AN193" s="349">
        <v>41015</v>
      </c>
      <c r="AO193" s="158">
        <v>49</v>
      </c>
      <c r="AP193" s="158">
        <v>101</v>
      </c>
      <c r="AQ193" s="158">
        <v>58</v>
      </c>
      <c r="AR193" s="158">
        <v>55</v>
      </c>
      <c r="AS193" s="158">
        <v>30</v>
      </c>
      <c r="AT193" s="158">
        <v>14</v>
      </c>
      <c r="AU193" s="158">
        <v>14</v>
      </c>
      <c r="AV193" s="158">
        <v>7</v>
      </c>
      <c r="AW193" s="349">
        <v>328</v>
      </c>
      <c r="AX193" s="158">
        <v>49</v>
      </c>
      <c r="AY193" s="158">
        <v>101</v>
      </c>
      <c r="AZ193" s="158">
        <v>58</v>
      </c>
      <c r="BA193" s="158">
        <v>55</v>
      </c>
      <c r="BB193" s="158">
        <v>30</v>
      </c>
      <c r="BC193" s="158">
        <v>14</v>
      </c>
      <c r="BD193" s="158">
        <v>14</v>
      </c>
      <c r="BE193" s="158">
        <v>7</v>
      </c>
      <c r="BF193" s="158">
        <v>0</v>
      </c>
      <c r="BG193" s="349">
        <v>328</v>
      </c>
      <c r="BH193" s="158">
        <v>49</v>
      </c>
      <c r="BI193" s="158">
        <v>9716</v>
      </c>
      <c r="BJ193" s="158">
        <v>12826</v>
      </c>
      <c r="BK193" s="158">
        <v>7003</v>
      </c>
      <c r="BL193" s="158">
        <v>5596</v>
      </c>
      <c r="BM193" s="158">
        <v>3555</v>
      </c>
      <c r="BN193" s="158">
        <v>1378</v>
      </c>
      <c r="BO193" s="158">
        <v>849</v>
      </c>
      <c r="BP193" s="158">
        <v>43</v>
      </c>
      <c r="BQ193" s="349">
        <v>41015</v>
      </c>
      <c r="BR193" s="158">
        <v>13</v>
      </c>
      <c r="BS193" s="158">
        <v>4541</v>
      </c>
      <c r="BT193" s="158">
        <v>4220</v>
      </c>
      <c r="BU193" s="158">
        <v>1935</v>
      </c>
      <c r="BV193" s="158">
        <v>1076</v>
      </c>
      <c r="BW193" s="158">
        <v>536</v>
      </c>
      <c r="BX193" s="158">
        <v>165</v>
      </c>
      <c r="BY193" s="158">
        <v>110</v>
      </c>
      <c r="BZ193" s="158">
        <v>4</v>
      </c>
      <c r="CA193" s="349">
        <v>12600</v>
      </c>
      <c r="CB193" s="158">
        <v>2</v>
      </c>
      <c r="CC193" s="158">
        <v>82</v>
      </c>
      <c r="CD193" s="158">
        <v>119</v>
      </c>
      <c r="CE193" s="158">
        <v>59</v>
      </c>
      <c r="CF193" s="158">
        <v>52</v>
      </c>
      <c r="CG193" s="158">
        <v>21</v>
      </c>
      <c r="CH193" s="158">
        <v>10</v>
      </c>
      <c r="CI193" s="158">
        <v>7</v>
      </c>
      <c r="CJ193" s="158">
        <v>1</v>
      </c>
      <c r="CK193" s="349">
        <v>353</v>
      </c>
      <c r="CL193" s="158">
        <v>0</v>
      </c>
      <c r="CM193" s="158">
        <v>9</v>
      </c>
      <c r="CN193" s="158">
        <v>17</v>
      </c>
      <c r="CO193" s="158">
        <v>9</v>
      </c>
      <c r="CP193" s="158">
        <v>8</v>
      </c>
      <c r="CQ193" s="158">
        <v>2</v>
      </c>
      <c r="CR193" s="158">
        <v>11</v>
      </c>
      <c r="CS193" s="158">
        <v>10</v>
      </c>
      <c r="CT193" s="158">
        <v>1</v>
      </c>
      <c r="CU193" s="349">
        <v>67</v>
      </c>
      <c r="CV193" s="158">
        <v>56</v>
      </c>
      <c r="CW193" s="158">
        <v>48</v>
      </c>
      <c r="CX193" s="158">
        <v>20</v>
      </c>
      <c r="CY193" s="158">
        <v>16</v>
      </c>
      <c r="CZ193" s="158">
        <v>5</v>
      </c>
      <c r="DA193" s="158">
        <v>2</v>
      </c>
      <c r="DB193" s="158">
        <v>4</v>
      </c>
      <c r="DC193" s="158">
        <v>0</v>
      </c>
      <c r="DD193" s="349">
        <v>151</v>
      </c>
      <c r="DE193" s="158">
        <v>264</v>
      </c>
      <c r="DF193" s="158">
        <v>163</v>
      </c>
      <c r="DG193" s="158">
        <v>86</v>
      </c>
      <c r="DH193" s="158">
        <v>53</v>
      </c>
      <c r="DI193" s="158">
        <v>44</v>
      </c>
      <c r="DJ193" s="158">
        <v>14</v>
      </c>
      <c r="DK193" s="158">
        <v>9</v>
      </c>
      <c r="DL193" s="158">
        <v>1</v>
      </c>
      <c r="DM193" s="349">
        <v>634</v>
      </c>
      <c r="DN193" s="158">
        <v>155</v>
      </c>
      <c r="DO193" s="158">
        <v>102</v>
      </c>
      <c r="DP193" s="158">
        <v>37</v>
      </c>
      <c r="DQ193" s="158">
        <v>20</v>
      </c>
      <c r="DR193" s="158">
        <v>7</v>
      </c>
      <c r="DS193" s="158">
        <v>5</v>
      </c>
      <c r="DT193" s="158">
        <v>1</v>
      </c>
      <c r="DU193" s="158">
        <v>0</v>
      </c>
      <c r="DV193" s="349">
        <v>327</v>
      </c>
      <c r="DW193" s="158">
        <v>0</v>
      </c>
      <c r="DX193" s="158">
        <v>0</v>
      </c>
      <c r="DY193" s="158">
        <v>0</v>
      </c>
      <c r="DZ193" s="158">
        <v>0</v>
      </c>
      <c r="EA193" s="158">
        <v>0</v>
      </c>
      <c r="EB193" s="158">
        <v>0</v>
      </c>
      <c r="EC193" s="158">
        <v>0</v>
      </c>
      <c r="ED193" s="158">
        <v>0</v>
      </c>
      <c r="EE193" s="349">
        <v>0</v>
      </c>
      <c r="EF193" s="158">
        <v>419</v>
      </c>
      <c r="EG193" s="158">
        <v>265</v>
      </c>
      <c r="EH193" s="158">
        <v>123</v>
      </c>
      <c r="EI193" s="158">
        <v>73</v>
      </c>
      <c r="EJ193" s="158">
        <v>51</v>
      </c>
      <c r="EK193" s="158">
        <v>19</v>
      </c>
      <c r="EL193" s="158">
        <v>10</v>
      </c>
      <c r="EM193" s="158">
        <v>1</v>
      </c>
      <c r="EN193" s="349">
        <v>961</v>
      </c>
      <c r="EO193" s="158">
        <v>161</v>
      </c>
      <c r="EP193" s="158">
        <v>101</v>
      </c>
      <c r="EQ193" s="158">
        <v>64</v>
      </c>
      <c r="ER193" s="158">
        <v>41</v>
      </c>
      <c r="ES193" s="158">
        <v>14</v>
      </c>
      <c r="ET193" s="158">
        <v>9</v>
      </c>
      <c r="EU193" s="158">
        <v>6</v>
      </c>
      <c r="EV193" s="158">
        <v>1</v>
      </c>
      <c r="EW193" s="349">
        <v>397</v>
      </c>
      <c r="EX193" s="158">
        <v>0</v>
      </c>
      <c r="EY193" s="158">
        <v>0</v>
      </c>
      <c r="EZ193" s="158">
        <v>0</v>
      </c>
      <c r="FA193" s="158">
        <v>0</v>
      </c>
      <c r="FB193" s="158">
        <v>0</v>
      </c>
      <c r="FC193" s="158">
        <v>0</v>
      </c>
      <c r="FD193" s="158">
        <v>0</v>
      </c>
      <c r="FE193" s="158">
        <v>0</v>
      </c>
      <c r="FF193" s="349">
        <v>0</v>
      </c>
      <c r="FG193" s="158">
        <v>35</v>
      </c>
      <c r="FH193" s="158">
        <v>24</v>
      </c>
      <c r="FI193" s="158">
        <v>16</v>
      </c>
      <c r="FJ193" s="158">
        <v>8</v>
      </c>
      <c r="FK193" s="158">
        <v>1</v>
      </c>
      <c r="FL193" s="158">
        <v>2</v>
      </c>
      <c r="FM193" s="158">
        <v>1</v>
      </c>
      <c r="FN193" s="158">
        <v>0</v>
      </c>
      <c r="FO193" s="349">
        <v>87</v>
      </c>
      <c r="FP193" s="158">
        <v>126</v>
      </c>
      <c r="FQ193" s="158">
        <v>77</v>
      </c>
      <c r="FR193" s="158">
        <v>48</v>
      </c>
      <c r="FS193" s="158">
        <v>33</v>
      </c>
      <c r="FT193" s="158">
        <v>13</v>
      </c>
      <c r="FU193" s="158">
        <v>7</v>
      </c>
      <c r="FV193" s="158">
        <v>5</v>
      </c>
      <c r="FW193" s="158">
        <v>1</v>
      </c>
      <c r="FX193" s="349">
        <v>310</v>
      </c>
      <c r="FY193" s="158">
        <v>34</v>
      </c>
      <c r="FZ193" s="158">
        <v>4873</v>
      </c>
      <c r="GA193" s="158">
        <v>8320</v>
      </c>
      <c r="GB193" s="158">
        <v>4943</v>
      </c>
      <c r="GC193" s="158">
        <v>4424</v>
      </c>
      <c r="GD193" s="158">
        <v>2984</v>
      </c>
      <c r="GE193" s="158">
        <v>1185</v>
      </c>
      <c r="GF193" s="158">
        <v>717</v>
      </c>
      <c r="GG193" s="158">
        <v>37</v>
      </c>
      <c r="GH193" s="349">
        <v>27517</v>
      </c>
      <c r="GI193" s="158">
        <v>15</v>
      </c>
      <c r="GJ193" s="158">
        <v>4843</v>
      </c>
      <c r="GK193" s="158">
        <v>4506</v>
      </c>
      <c r="GL193" s="158">
        <v>2060</v>
      </c>
      <c r="GM193" s="158">
        <v>1172</v>
      </c>
      <c r="GN193" s="158">
        <v>571</v>
      </c>
      <c r="GO193" s="158">
        <v>193</v>
      </c>
      <c r="GP193" s="158">
        <v>132</v>
      </c>
      <c r="GQ193" s="158">
        <v>6</v>
      </c>
      <c r="GR193" s="349">
        <v>13498</v>
      </c>
      <c r="GS193" s="158">
        <v>45.25</v>
      </c>
      <c r="GT193" s="158">
        <v>8439.25</v>
      </c>
      <c r="GU193" s="158">
        <v>11640.05</v>
      </c>
      <c r="GV193" s="158">
        <v>6471</v>
      </c>
      <c r="GW193" s="158">
        <v>5291.6</v>
      </c>
      <c r="GX193" s="158">
        <v>3408.25</v>
      </c>
      <c r="GY193" s="158">
        <v>1325.05</v>
      </c>
      <c r="GZ193" s="158">
        <v>813.85</v>
      </c>
      <c r="HA193" s="158">
        <v>41.25</v>
      </c>
      <c r="HB193" s="349">
        <v>37475.550000000003</v>
      </c>
      <c r="HC193" s="395">
        <v>0</v>
      </c>
      <c r="HD193" s="396">
        <v>0</v>
      </c>
      <c r="HE193" s="396">
        <v>1</v>
      </c>
      <c r="HF193" s="396">
        <v>0</v>
      </c>
      <c r="HG193" s="396">
        <v>0</v>
      </c>
      <c r="HH193" s="396">
        <v>0</v>
      </c>
      <c r="HI193" s="396">
        <v>0</v>
      </c>
      <c r="HJ193" s="396">
        <v>0</v>
      </c>
      <c r="HK193" s="396">
        <v>0</v>
      </c>
      <c r="HL193" s="397">
        <v>1</v>
      </c>
      <c r="HM193" s="219">
        <v>25.1</v>
      </c>
      <c r="HN193" s="219">
        <v>5626.2</v>
      </c>
      <c r="HO193" s="219">
        <v>9052.6</v>
      </c>
      <c r="HP193" s="219">
        <v>5752</v>
      </c>
      <c r="HQ193" s="219">
        <v>5291.6</v>
      </c>
      <c r="HR193" s="219">
        <v>4165.6000000000004</v>
      </c>
      <c r="HS193" s="219">
        <v>1914</v>
      </c>
      <c r="HT193" s="219">
        <v>1356.4</v>
      </c>
      <c r="HU193" s="219">
        <v>82.5</v>
      </c>
      <c r="HV193" s="219">
        <v>33266</v>
      </c>
      <c r="HW193" s="457">
        <v>0</v>
      </c>
      <c r="HX193" s="219">
        <v>33266</v>
      </c>
      <c r="HY193" s="395">
        <v>45.25</v>
      </c>
      <c r="HZ193" s="219">
        <v>8439.25</v>
      </c>
      <c r="IA193" s="219">
        <v>11640.05</v>
      </c>
      <c r="IB193" s="219">
        <v>6471</v>
      </c>
      <c r="IC193" s="219">
        <v>5291.6</v>
      </c>
      <c r="ID193" s="219">
        <v>3408.25</v>
      </c>
      <c r="IE193" s="219">
        <v>1325.05</v>
      </c>
      <c r="IF193" s="219">
        <v>813.85</v>
      </c>
      <c r="IG193" s="219">
        <v>41.25</v>
      </c>
      <c r="IH193" s="219">
        <v>37475.550000000003</v>
      </c>
      <c r="II193" s="395">
        <v>0</v>
      </c>
      <c r="IJ193" s="219">
        <v>0</v>
      </c>
      <c r="IK193" s="219">
        <v>1</v>
      </c>
      <c r="IL193" s="219">
        <v>0</v>
      </c>
      <c r="IM193" s="219">
        <v>0</v>
      </c>
      <c r="IN193" s="219">
        <v>0</v>
      </c>
      <c r="IO193" s="219">
        <v>0</v>
      </c>
      <c r="IP193" s="219">
        <v>0</v>
      </c>
      <c r="IQ193" s="219">
        <v>0</v>
      </c>
      <c r="IR193" s="219">
        <v>1</v>
      </c>
      <c r="IS193" s="395">
        <v>10.3</v>
      </c>
      <c r="IT193" s="219">
        <v>1843.6</v>
      </c>
      <c r="IU193" s="219">
        <v>1628.7</v>
      </c>
      <c r="IV193" s="219">
        <v>430.4</v>
      </c>
      <c r="IW193" s="219">
        <v>138.80000000000001</v>
      </c>
      <c r="IX193" s="219">
        <v>52.5</v>
      </c>
      <c r="IY193" s="219">
        <v>12.9</v>
      </c>
      <c r="IZ193" s="219">
        <v>8.4</v>
      </c>
      <c r="JA193" s="219">
        <v>0</v>
      </c>
      <c r="JB193" s="219">
        <v>4125.6000000000004</v>
      </c>
      <c r="JC193" s="395">
        <v>19.399999999999999</v>
      </c>
      <c r="JD193" s="219">
        <v>4397.1000000000004</v>
      </c>
      <c r="JE193" s="219">
        <v>7785.8</v>
      </c>
      <c r="JF193" s="219">
        <v>5369.4</v>
      </c>
      <c r="JG193" s="219">
        <v>5152.8</v>
      </c>
      <c r="JH193" s="219">
        <v>4101.5</v>
      </c>
      <c r="JI193" s="219">
        <v>1895.3</v>
      </c>
      <c r="JJ193" s="219">
        <v>1342.4</v>
      </c>
      <c r="JK193" s="219">
        <v>82.5</v>
      </c>
      <c r="JL193" s="219">
        <v>30146.2</v>
      </c>
      <c r="JM193" s="457">
        <v>0</v>
      </c>
      <c r="JN193" s="397">
        <v>30146.2</v>
      </c>
      <c r="JP193" s="460"/>
      <c r="JQ193" s="460"/>
      <c r="JR193" s="460"/>
      <c r="JS193" s="460"/>
      <c r="JT193" s="460"/>
      <c r="JU193" s="460"/>
      <c r="JV193" s="460"/>
      <c r="JW193" s="460"/>
      <c r="JX193" s="460"/>
      <c r="JY193" s="460"/>
      <c r="KA193" s="460"/>
      <c r="KB193" s="460"/>
    </row>
    <row r="194" spans="1:288" x14ac:dyDescent="0.2">
      <c r="A194" s="215" t="s">
        <v>643</v>
      </c>
      <c r="B194" s="216" t="s">
        <v>285</v>
      </c>
      <c r="C194" s="217" t="s">
        <v>288</v>
      </c>
      <c r="D194" s="218" t="s">
        <v>642</v>
      </c>
      <c r="E194" s="158">
        <v>30333</v>
      </c>
      <c r="F194" s="158">
        <v>21197</v>
      </c>
      <c r="G194" s="158">
        <v>22751</v>
      </c>
      <c r="H194" s="158">
        <v>10471</v>
      </c>
      <c r="I194" s="158">
        <v>5452</v>
      </c>
      <c r="J194" s="158">
        <v>2384</v>
      </c>
      <c r="K194" s="158">
        <v>1239</v>
      </c>
      <c r="L194" s="158">
        <v>75</v>
      </c>
      <c r="M194" s="349">
        <v>93902</v>
      </c>
      <c r="N194" s="158">
        <v>736</v>
      </c>
      <c r="O194" s="158">
        <v>563</v>
      </c>
      <c r="P194" s="158">
        <v>390</v>
      </c>
      <c r="Q194" s="158">
        <v>145</v>
      </c>
      <c r="R194" s="158">
        <v>43</v>
      </c>
      <c r="S194" s="158">
        <v>21</v>
      </c>
      <c r="T194" s="158">
        <v>4</v>
      </c>
      <c r="U194" s="158">
        <v>11</v>
      </c>
      <c r="V194" s="349">
        <v>1913</v>
      </c>
      <c r="W194" s="158">
        <v>0</v>
      </c>
      <c r="X194" s="158">
        <v>0</v>
      </c>
      <c r="Y194" s="158">
        <v>0</v>
      </c>
      <c r="Z194" s="158">
        <v>0</v>
      </c>
      <c r="AA194" s="158">
        <v>0</v>
      </c>
      <c r="AB194" s="158">
        <v>0</v>
      </c>
      <c r="AC194" s="158">
        <v>0</v>
      </c>
      <c r="AD194" s="158">
        <v>0</v>
      </c>
      <c r="AE194" s="349">
        <v>0</v>
      </c>
      <c r="AF194" s="158">
        <v>29597</v>
      </c>
      <c r="AG194" s="158">
        <v>20634</v>
      </c>
      <c r="AH194" s="158">
        <v>22361</v>
      </c>
      <c r="AI194" s="158">
        <v>10326</v>
      </c>
      <c r="AJ194" s="158">
        <v>5409</v>
      </c>
      <c r="AK194" s="158">
        <v>2363</v>
      </c>
      <c r="AL194" s="158">
        <v>1235</v>
      </c>
      <c r="AM194" s="158">
        <v>64</v>
      </c>
      <c r="AN194" s="349">
        <v>91989</v>
      </c>
      <c r="AO194" s="158">
        <v>54</v>
      </c>
      <c r="AP194" s="158">
        <v>59</v>
      </c>
      <c r="AQ194" s="158">
        <v>134</v>
      </c>
      <c r="AR194" s="158">
        <v>73</v>
      </c>
      <c r="AS194" s="158">
        <v>45</v>
      </c>
      <c r="AT194" s="158">
        <v>27</v>
      </c>
      <c r="AU194" s="158">
        <v>18</v>
      </c>
      <c r="AV194" s="158">
        <v>7</v>
      </c>
      <c r="AW194" s="349">
        <v>417</v>
      </c>
      <c r="AX194" s="158">
        <v>54</v>
      </c>
      <c r="AY194" s="158">
        <v>59</v>
      </c>
      <c r="AZ194" s="158">
        <v>134</v>
      </c>
      <c r="BA194" s="158">
        <v>73</v>
      </c>
      <c r="BB194" s="158">
        <v>45</v>
      </c>
      <c r="BC194" s="158">
        <v>27</v>
      </c>
      <c r="BD194" s="158">
        <v>18</v>
      </c>
      <c r="BE194" s="158">
        <v>7</v>
      </c>
      <c r="BF194" s="158">
        <v>0</v>
      </c>
      <c r="BG194" s="349">
        <v>417</v>
      </c>
      <c r="BH194" s="158">
        <v>54</v>
      </c>
      <c r="BI194" s="158">
        <v>29602</v>
      </c>
      <c r="BJ194" s="158">
        <v>20709</v>
      </c>
      <c r="BK194" s="158">
        <v>22300</v>
      </c>
      <c r="BL194" s="158">
        <v>10298</v>
      </c>
      <c r="BM194" s="158">
        <v>5391</v>
      </c>
      <c r="BN194" s="158">
        <v>2354</v>
      </c>
      <c r="BO194" s="158">
        <v>1224</v>
      </c>
      <c r="BP194" s="158">
        <v>57</v>
      </c>
      <c r="BQ194" s="349">
        <v>91989</v>
      </c>
      <c r="BR194" s="158">
        <v>12</v>
      </c>
      <c r="BS194" s="158">
        <v>14609</v>
      </c>
      <c r="BT194" s="158">
        <v>8020</v>
      </c>
      <c r="BU194" s="158">
        <v>7023</v>
      </c>
      <c r="BV194" s="158">
        <v>2331</v>
      </c>
      <c r="BW194" s="158">
        <v>872</v>
      </c>
      <c r="BX194" s="158">
        <v>302</v>
      </c>
      <c r="BY194" s="158">
        <v>123</v>
      </c>
      <c r="BZ194" s="158">
        <v>1</v>
      </c>
      <c r="CA194" s="349">
        <v>33293</v>
      </c>
      <c r="CB194" s="158">
        <v>1</v>
      </c>
      <c r="CC194" s="158">
        <v>270</v>
      </c>
      <c r="CD194" s="158">
        <v>242</v>
      </c>
      <c r="CE194" s="158">
        <v>216</v>
      </c>
      <c r="CF194" s="158">
        <v>89</v>
      </c>
      <c r="CG194" s="158">
        <v>42</v>
      </c>
      <c r="CH194" s="158">
        <v>14</v>
      </c>
      <c r="CI194" s="158">
        <v>7</v>
      </c>
      <c r="CJ194" s="158">
        <v>0</v>
      </c>
      <c r="CK194" s="349">
        <v>881</v>
      </c>
      <c r="CL194" s="158">
        <v>2</v>
      </c>
      <c r="CM194" s="158">
        <v>11</v>
      </c>
      <c r="CN194" s="158">
        <v>16</v>
      </c>
      <c r="CO194" s="158">
        <v>10</v>
      </c>
      <c r="CP194" s="158">
        <v>16</v>
      </c>
      <c r="CQ194" s="158">
        <v>19</v>
      </c>
      <c r="CR194" s="158">
        <v>15</v>
      </c>
      <c r="CS194" s="158">
        <v>12</v>
      </c>
      <c r="CT194" s="158">
        <v>13</v>
      </c>
      <c r="CU194" s="349">
        <v>114</v>
      </c>
      <c r="CV194" s="158">
        <v>55</v>
      </c>
      <c r="CW194" s="158">
        <v>36</v>
      </c>
      <c r="CX194" s="158">
        <v>46</v>
      </c>
      <c r="CY194" s="158">
        <v>11</v>
      </c>
      <c r="CZ194" s="158">
        <v>10</v>
      </c>
      <c r="DA194" s="158">
        <v>5</v>
      </c>
      <c r="DB194" s="158">
        <v>4</v>
      </c>
      <c r="DC194" s="158">
        <v>0</v>
      </c>
      <c r="DD194" s="349">
        <v>167</v>
      </c>
      <c r="DE194" s="158">
        <v>661</v>
      </c>
      <c r="DF194" s="158">
        <v>308</v>
      </c>
      <c r="DG194" s="158">
        <v>265</v>
      </c>
      <c r="DH194" s="158">
        <v>90</v>
      </c>
      <c r="DI194" s="158">
        <v>36</v>
      </c>
      <c r="DJ194" s="158">
        <v>18</v>
      </c>
      <c r="DK194" s="158">
        <v>6</v>
      </c>
      <c r="DL194" s="158">
        <v>2</v>
      </c>
      <c r="DM194" s="349">
        <v>1386</v>
      </c>
      <c r="DN194" s="158">
        <v>0</v>
      </c>
      <c r="DO194" s="158">
        <v>0</v>
      </c>
      <c r="DP194" s="158">
        <v>0</v>
      </c>
      <c r="DQ194" s="158">
        <v>0</v>
      </c>
      <c r="DR194" s="158">
        <v>0</v>
      </c>
      <c r="DS194" s="158">
        <v>0</v>
      </c>
      <c r="DT194" s="158">
        <v>0</v>
      </c>
      <c r="DU194" s="158">
        <v>0</v>
      </c>
      <c r="DV194" s="349">
        <v>0</v>
      </c>
      <c r="DW194" s="158">
        <v>66</v>
      </c>
      <c r="DX194" s="158">
        <v>35</v>
      </c>
      <c r="DY194" s="158">
        <v>29</v>
      </c>
      <c r="DZ194" s="158">
        <v>9</v>
      </c>
      <c r="EA194" s="158">
        <v>7</v>
      </c>
      <c r="EB194" s="158">
        <v>1</v>
      </c>
      <c r="EC194" s="158">
        <v>1</v>
      </c>
      <c r="ED194" s="158">
        <v>0</v>
      </c>
      <c r="EE194" s="349">
        <v>148</v>
      </c>
      <c r="EF194" s="158">
        <v>727</v>
      </c>
      <c r="EG194" s="158">
        <v>343</v>
      </c>
      <c r="EH194" s="158">
        <v>294</v>
      </c>
      <c r="EI194" s="158">
        <v>99</v>
      </c>
      <c r="EJ194" s="158">
        <v>43</v>
      </c>
      <c r="EK194" s="158">
        <v>19</v>
      </c>
      <c r="EL194" s="158">
        <v>7</v>
      </c>
      <c r="EM194" s="158">
        <v>2</v>
      </c>
      <c r="EN194" s="349">
        <v>1534</v>
      </c>
      <c r="EO194" s="158">
        <v>238</v>
      </c>
      <c r="EP194" s="158">
        <v>118</v>
      </c>
      <c r="EQ194" s="158">
        <v>122</v>
      </c>
      <c r="ER194" s="158">
        <v>42</v>
      </c>
      <c r="ES194" s="158">
        <v>16</v>
      </c>
      <c r="ET194" s="158">
        <v>10</v>
      </c>
      <c r="EU194" s="158">
        <v>6</v>
      </c>
      <c r="EV194" s="158">
        <v>2</v>
      </c>
      <c r="EW194" s="349">
        <v>554</v>
      </c>
      <c r="EX194" s="158">
        <v>0</v>
      </c>
      <c r="EY194" s="158">
        <v>0</v>
      </c>
      <c r="EZ194" s="158">
        <v>0</v>
      </c>
      <c r="FA194" s="158">
        <v>0</v>
      </c>
      <c r="FB194" s="158">
        <v>0</v>
      </c>
      <c r="FC194" s="158">
        <v>0</v>
      </c>
      <c r="FD194" s="158">
        <v>0</v>
      </c>
      <c r="FE194" s="158">
        <v>0</v>
      </c>
      <c r="FF194" s="349">
        <v>0</v>
      </c>
      <c r="FG194" s="158">
        <v>3</v>
      </c>
      <c r="FH194" s="158">
        <v>5</v>
      </c>
      <c r="FI194" s="158">
        <v>1</v>
      </c>
      <c r="FJ194" s="158">
        <v>2</v>
      </c>
      <c r="FK194" s="158">
        <v>1</v>
      </c>
      <c r="FL194" s="158">
        <v>0</v>
      </c>
      <c r="FM194" s="158">
        <v>0</v>
      </c>
      <c r="FN194" s="158">
        <v>0</v>
      </c>
      <c r="FO194" s="349">
        <v>12</v>
      </c>
      <c r="FP194" s="158">
        <v>235</v>
      </c>
      <c r="FQ194" s="158">
        <v>113</v>
      </c>
      <c r="FR194" s="158">
        <v>121</v>
      </c>
      <c r="FS194" s="158">
        <v>40</v>
      </c>
      <c r="FT194" s="158">
        <v>15</v>
      </c>
      <c r="FU194" s="158">
        <v>10</v>
      </c>
      <c r="FV194" s="158">
        <v>6</v>
      </c>
      <c r="FW194" s="158">
        <v>2</v>
      </c>
      <c r="FX194" s="349">
        <v>542</v>
      </c>
      <c r="FY194" s="158">
        <v>39</v>
      </c>
      <c r="FZ194" s="158">
        <v>14645</v>
      </c>
      <c r="GA194" s="158">
        <v>12396</v>
      </c>
      <c r="GB194" s="158">
        <v>15022</v>
      </c>
      <c r="GC194" s="158">
        <v>7852</v>
      </c>
      <c r="GD194" s="158">
        <v>4451</v>
      </c>
      <c r="GE194" s="158">
        <v>2022</v>
      </c>
      <c r="GF194" s="158">
        <v>1081</v>
      </c>
      <c r="GG194" s="158">
        <v>43</v>
      </c>
      <c r="GH194" s="349">
        <v>57551</v>
      </c>
      <c r="GI194" s="158">
        <v>15</v>
      </c>
      <c r="GJ194" s="158">
        <v>14957</v>
      </c>
      <c r="GK194" s="158">
        <v>8313</v>
      </c>
      <c r="GL194" s="158">
        <v>7278</v>
      </c>
      <c r="GM194" s="158">
        <v>2446</v>
      </c>
      <c r="GN194" s="158">
        <v>940</v>
      </c>
      <c r="GO194" s="158">
        <v>332</v>
      </c>
      <c r="GP194" s="158">
        <v>143</v>
      </c>
      <c r="GQ194" s="158">
        <v>14</v>
      </c>
      <c r="GR194" s="349">
        <v>34438</v>
      </c>
      <c r="GS194" s="158">
        <v>49.75</v>
      </c>
      <c r="GT194" s="158">
        <v>25909.25</v>
      </c>
      <c r="GU194" s="158">
        <v>18653</v>
      </c>
      <c r="GV194" s="158">
        <v>20499.75</v>
      </c>
      <c r="GW194" s="158">
        <v>9689</v>
      </c>
      <c r="GX194" s="158">
        <v>5156.5</v>
      </c>
      <c r="GY194" s="158">
        <v>2268</v>
      </c>
      <c r="GZ194" s="158">
        <v>1186</v>
      </c>
      <c r="HA194" s="158">
        <v>50.25</v>
      </c>
      <c r="HB194" s="349">
        <v>83461.5</v>
      </c>
      <c r="HC194" s="395">
        <v>0</v>
      </c>
      <c r="HD194" s="396">
        <v>3.75</v>
      </c>
      <c r="HE194" s="396">
        <v>0</v>
      </c>
      <c r="HF194" s="396">
        <v>0.5</v>
      </c>
      <c r="HG194" s="396">
        <v>0</v>
      </c>
      <c r="HH194" s="396">
        <v>0</v>
      </c>
      <c r="HI194" s="396">
        <v>0</v>
      </c>
      <c r="HJ194" s="396">
        <v>0</v>
      </c>
      <c r="HK194" s="396">
        <v>0</v>
      </c>
      <c r="HL194" s="397">
        <v>4.25</v>
      </c>
      <c r="HM194" s="219">
        <v>27.6</v>
      </c>
      <c r="HN194" s="219">
        <v>17270.3</v>
      </c>
      <c r="HO194" s="219">
        <v>14507.9</v>
      </c>
      <c r="HP194" s="219">
        <v>18221.599999999999</v>
      </c>
      <c r="HQ194" s="219">
        <v>9689</v>
      </c>
      <c r="HR194" s="219">
        <v>6302.4</v>
      </c>
      <c r="HS194" s="219">
        <v>3276</v>
      </c>
      <c r="HT194" s="219">
        <v>1976.7</v>
      </c>
      <c r="HU194" s="219">
        <v>100.5</v>
      </c>
      <c r="HV194" s="219">
        <v>71372</v>
      </c>
      <c r="HW194" s="457">
        <v>0</v>
      </c>
      <c r="HX194" s="219">
        <v>71372</v>
      </c>
      <c r="HY194" s="395">
        <v>49.75</v>
      </c>
      <c r="HZ194" s="219">
        <v>25909.25</v>
      </c>
      <c r="IA194" s="219">
        <v>18653</v>
      </c>
      <c r="IB194" s="219">
        <v>20499.75</v>
      </c>
      <c r="IC194" s="219">
        <v>9689</v>
      </c>
      <c r="ID194" s="219">
        <v>5156.5</v>
      </c>
      <c r="IE194" s="219">
        <v>2268</v>
      </c>
      <c r="IF194" s="219">
        <v>1186</v>
      </c>
      <c r="IG194" s="219">
        <v>50.25</v>
      </c>
      <c r="IH194" s="219">
        <v>83461.5</v>
      </c>
      <c r="II194" s="395">
        <v>0</v>
      </c>
      <c r="IJ194" s="219">
        <v>3.75</v>
      </c>
      <c r="IK194" s="219">
        <v>0</v>
      </c>
      <c r="IL194" s="219">
        <v>0.5</v>
      </c>
      <c r="IM194" s="219">
        <v>0</v>
      </c>
      <c r="IN194" s="219">
        <v>0</v>
      </c>
      <c r="IO194" s="219">
        <v>0</v>
      </c>
      <c r="IP194" s="219">
        <v>0</v>
      </c>
      <c r="IQ194" s="219">
        <v>0</v>
      </c>
      <c r="IR194" s="219">
        <v>4.25</v>
      </c>
      <c r="IS194" s="395">
        <v>16.72</v>
      </c>
      <c r="IT194" s="219">
        <v>6948.77</v>
      </c>
      <c r="IU194" s="219">
        <v>2603.02</v>
      </c>
      <c r="IV194" s="219">
        <v>1479.52</v>
      </c>
      <c r="IW194" s="219">
        <v>478.63</v>
      </c>
      <c r="IX194" s="219">
        <v>118.6</v>
      </c>
      <c r="IY194" s="219">
        <v>46.55</v>
      </c>
      <c r="IZ194" s="219">
        <v>7.22</v>
      </c>
      <c r="JA194" s="219">
        <v>0</v>
      </c>
      <c r="JB194" s="219">
        <v>11699.03</v>
      </c>
      <c r="JC194" s="395">
        <v>18.399999999999999</v>
      </c>
      <c r="JD194" s="219">
        <v>12637.8</v>
      </c>
      <c r="JE194" s="219">
        <v>12483.3</v>
      </c>
      <c r="JF194" s="219">
        <v>16906.400000000001</v>
      </c>
      <c r="JG194" s="219">
        <v>9210.4</v>
      </c>
      <c r="JH194" s="219">
        <v>6157.4</v>
      </c>
      <c r="JI194" s="219">
        <v>3208.8</v>
      </c>
      <c r="JJ194" s="219">
        <v>1964.6</v>
      </c>
      <c r="JK194" s="219">
        <v>100.5</v>
      </c>
      <c r="JL194" s="219">
        <v>62687.6</v>
      </c>
      <c r="JM194" s="457">
        <v>0</v>
      </c>
      <c r="JN194" s="397">
        <v>62687.6</v>
      </c>
      <c r="JP194" s="460"/>
      <c r="JQ194" s="460"/>
      <c r="JR194" s="460"/>
      <c r="JS194" s="460"/>
      <c r="JT194" s="460"/>
      <c r="JU194" s="460"/>
      <c r="JV194" s="460"/>
      <c r="JW194" s="460"/>
      <c r="JX194" s="460"/>
      <c r="JY194" s="460"/>
      <c r="KA194" s="460"/>
      <c r="KB194" s="460"/>
    </row>
    <row r="195" spans="1:288" x14ac:dyDescent="0.2">
      <c r="A195" s="215" t="s">
        <v>88</v>
      </c>
      <c r="B195" s="216" t="s">
        <v>293</v>
      </c>
      <c r="C195" s="217" t="s">
        <v>302</v>
      </c>
      <c r="D195" s="218" t="s">
        <v>87</v>
      </c>
      <c r="E195" s="158">
        <v>70189</v>
      </c>
      <c r="F195" s="158">
        <v>23218</v>
      </c>
      <c r="G195" s="158">
        <v>18911</v>
      </c>
      <c r="H195" s="158">
        <v>15246</v>
      </c>
      <c r="I195" s="158">
        <v>10044</v>
      </c>
      <c r="J195" s="158">
        <v>6379</v>
      </c>
      <c r="K195" s="158">
        <v>3916</v>
      </c>
      <c r="L195" s="158">
        <v>511</v>
      </c>
      <c r="M195" s="349">
        <v>148414</v>
      </c>
      <c r="N195" s="158">
        <v>1273</v>
      </c>
      <c r="O195" s="158">
        <v>368</v>
      </c>
      <c r="P195" s="158">
        <v>210</v>
      </c>
      <c r="Q195" s="158">
        <v>120</v>
      </c>
      <c r="R195" s="158">
        <v>102</v>
      </c>
      <c r="S195" s="158">
        <v>39</v>
      </c>
      <c r="T195" s="158">
        <v>22</v>
      </c>
      <c r="U195" s="158">
        <v>15</v>
      </c>
      <c r="V195" s="349">
        <v>2149</v>
      </c>
      <c r="W195" s="158">
        <v>0</v>
      </c>
      <c r="X195" s="158">
        <v>0</v>
      </c>
      <c r="Y195" s="158">
        <v>0</v>
      </c>
      <c r="Z195" s="158">
        <v>0</v>
      </c>
      <c r="AA195" s="158">
        <v>0</v>
      </c>
      <c r="AB195" s="158">
        <v>0</v>
      </c>
      <c r="AC195" s="158">
        <v>0</v>
      </c>
      <c r="AD195" s="158">
        <v>0</v>
      </c>
      <c r="AE195" s="349">
        <v>0</v>
      </c>
      <c r="AF195" s="158">
        <v>68916</v>
      </c>
      <c r="AG195" s="158">
        <v>22850</v>
      </c>
      <c r="AH195" s="158">
        <v>18701</v>
      </c>
      <c r="AI195" s="158">
        <v>15126</v>
      </c>
      <c r="AJ195" s="158">
        <v>9942</v>
      </c>
      <c r="AK195" s="158">
        <v>6340</v>
      </c>
      <c r="AL195" s="158">
        <v>3894</v>
      </c>
      <c r="AM195" s="158">
        <v>496</v>
      </c>
      <c r="AN195" s="349">
        <v>146265</v>
      </c>
      <c r="AO195" s="158">
        <v>183</v>
      </c>
      <c r="AP195" s="158">
        <v>91</v>
      </c>
      <c r="AQ195" s="158">
        <v>122</v>
      </c>
      <c r="AR195" s="158">
        <v>138</v>
      </c>
      <c r="AS195" s="158">
        <v>89</v>
      </c>
      <c r="AT195" s="158">
        <v>62</v>
      </c>
      <c r="AU195" s="158">
        <v>65</v>
      </c>
      <c r="AV195" s="158">
        <v>51</v>
      </c>
      <c r="AW195" s="349">
        <v>801</v>
      </c>
      <c r="AX195" s="158">
        <v>183</v>
      </c>
      <c r="AY195" s="158">
        <v>91</v>
      </c>
      <c r="AZ195" s="158">
        <v>122</v>
      </c>
      <c r="BA195" s="158">
        <v>138</v>
      </c>
      <c r="BB195" s="158">
        <v>89</v>
      </c>
      <c r="BC195" s="158">
        <v>62</v>
      </c>
      <c r="BD195" s="158">
        <v>65</v>
      </c>
      <c r="BE195" s="158">
        <v>51</v>
      </c>
      <c r="BF195" s="158">
        <v>0</v>
      </c>
      <c r="BG195" s="349">
        <v>801</v>
      </c>
      <c r="BH195" s="158">
        <v>183</v>
      </c>
      <c r="BI195" s="158">
        <v>68824</v>
      </c>
      <c r="BJ195" s="158">
        <v>22881</v>
      </c>
      <c r="BK195" s="158">
        <v>18717</v>
      </c>
      <c r="BL195" s="158">
        <v>15077</v>
      </c>
      <c r="BM195" s="158">
        <v>9915</v>
      </c>
      <c r="BN195" s="158">
        <v>6343</v>
      </c>
      <c r="BO195" s="158">
        <v>3880</v>
      </c>
      <c r="BP195" s="158">
        <v>445</v>
      </c>
      <c r="BQ195" s="349">
        <v>146265</v>
      </c>
      <c r="BR195" s="158">
        <v>45</v>
      </c>
      <c r="BS195" s="158">
        <v>30983</v>
      </c>
      <c r="BT195" s="158">
        <v>6926</v>
      </c>
      <c r="BU195" s="158">
        <v>4940</v>
      </c>
      <c r="BV195" s="158">
        <v>3219</v>
      </c>
      <c r="BW195" s="158">
        <v>1755</v>
      </c>
      <c r="BX195" s="158">
        <v>990</v>
      </c>
      <c r="BY195" s="158">
        <v>515</v>
      </c>
      <c r="BZ195" s="158">
        <v>36</v>
      </c>
      <c r="CA195" s="349">
        <v>49409</v>
      </c>
      <c r="CB195" s="158">
        <v>7</v>
      </c>
      <c r="CC195" s="158">
        <v>461</v>
      </c>
      <c r="CD195" s="158">
        <v>172</v>
      </c>
      <c r="CE195" s="158">
        <v>128</v>
      </c>
      <c r="CF195" s="158">
        <v>109</v>
      </c>
      <c r="CG195" s="158">
        <v>66</v>
      </c>
      <c r="CH195" s="158">
        <v>35</v>
      </c>
      <c r="CI195" s="158">
        <v>16</v>
      </c>
      <c r="CJ195" s="158">
        <v>0</v>
      </c>
      <c r="CK195" s="349">
        <v>994</v>
      </c>
      <c r="CL195" s="158">
        <v>3</v>
      </c>
      <c r="CM195" s="158">
        <v>66</v>
      </c>
      <c r="CN195" s="158">
        <v>32</v>
      </c>
      <c r="CO195" s="158">
        <v>25</v>
      </c>
      <c r="CP195" s="158">
        <v>25</v>
      </c>
      <c r="CQ195" s="158">
        <v>10</v>
      </c>
      <c r="CR195" s="158">
        <v>31</v>
      </c>
      <c r="CS195" s="158">
        <v>65</v>
      </c>
      <c r="CT195" s="158">
        <v>14</v>
      </c>
      <c r="CU195" s="349">
        <v>271</v>
      </c>
      <c r="CV195" s="158">
        <v>944</v>
      </c>
      <c r="CW195" s="158">
        <v>585</v>
      </c>
      <c r="CX195" s="158">
        <v>625</v>
      </c>
      <c r="CY195" s="158">
        <v>473</v>
      </c>
      <c r="CZ195" s="158">
        <v>328</v>
      </c>
      <c r="DA195" s="158">
        <v>147</v>
      </c>
      <c r="DB195" s="158">
        <v>90</v>
      </c>
      <c r="DC195" s="158">
        <v>22</v>
      </c>
      <c r="DD195" s="349">
        <v>3214</v>
      </c>
      <c r="DE195" s="158">
        <v>1935</v>
      </c>
      <c r="DF195" s="158">
        <v>458</v>
      </c>
      <c r="DG195" s="158">
        <v>300</v>
      </c>
      <c r="DH195" s="158">
        <v>192</v>
      </c>
      <c r="DI195" s="158">
        <v>120</v>
      </c>
      <c r="DJ195" s="158">
        <v>69</v>
      </c>
      <c r="DK195" s="158">
        <v>50</v>
      </c>
      <c r="DL195" s="158">
        <v>15</v>
      </c>
      <c r="DM195" s="349">
        <v>3139</v>
      </c>
      <c r="DN195" s="158">
        <v>12</v>
      </c>
      <c r="DO195" s="158">
        <v>9</v>
      </c>
      <c r="DP195" s="158">
        <v>11</v>
      </c>
      <c r="DQ195" s="158">
        <v>6</v>
      </c>
      <c r="DR195" s="158">
        <v>5</v>
      </c>
      <c r="DS195" s="158">
        <v>3</v>
      </c>
      <c r="DT195" s="158">
        <v>0</v>
      </c>
      <c r="DU195" s="158">
        <v>0</v>
      </c>
      <c r="DV195" s="349">
        <v>46</v>
      </c>
      <c r="DW195" s="158">
        <v>468</v>
      </c>
      <c r="DX195" s="158">
        <v>111</v>
      </c>
      <c r="DY195" s="158">
        <v>56</v>
      </c>
      <c r="DZ195" s="158">
        <v>51</v>
      </c>
      <c r="EA195" s="158">
        <v>23</v>
      </c>
      <c r="EB195" s="158">
        <v>23</v>
      </c>
      <c r="EC195" s="158">
        <v>8</v>
      </c>
      <c r="ED195" s="158">
        <v>8</v>
      </c>
      <c r="EE195" s="349">
        <v>748</v>
      </c>
      <c r="EF195" s="158">
        <v>2415</v>
      </c>
      <c r="EG195" s="158">
        <v>578</v>
      </c>
      <c r="EH195" s="158">
        <v>367</v>
      </c>
      <c r="EI195" s="158">
        <v>249</v>
      </c>
      <c r="EJ195" s="158">
        <v>148</v>
      </c>
      <c r="EK195" s="158">
        <v>95</v>
      </c>
      <c r="EL195" s="158">
        <v>58</v>
      </c>
      <c r="EM195" s="158">
        <v>23</v>
      </c>
      <c r="EN195" s="349">
        <v>3933</v>
      </c>
      <c r="EO195" s="158">
        <v>1262</v>
      </c>
      <c r="EP195" s="158">
        <v>336</v>
      </c>
      <c r="EQ195" s="158">
        <v>214</v>
      </c>
      <c r="ER195" s="158">
        <v>141</v>
      </c>
      <c r="ES195" s="158">
        <v>88</v>
      </c>
      <c r="ET195" s="158">
        <v>57</v>
      </c>
      <c r="EU195" s="158">
        <v>40</v>
      </c>
      <c r="EV195" s="158">
        <v>18</v>
      </c>
      <c r="EW195" s="349">
        <v>2156</v>
      </c>
      <c r="EX195" s="158">
        <v>0</v>
      </c>
      <c r="EY195" s="158">
        <v>0</v>
      </c>
      <c r="EZ195" s="158">
        <v>0</v>
      </c>
      <c r="FA195" s="158">
        <v>0</v>
      </c>
      <c r="FB195" s="158">
        <v>0</v>
      </c>
      <c r="FC195" s="158">
        <v>0</v>
      </c>
      <c r="FD195" s="158">
        <v>0</v>
      </c>
      <c r="FE195" s="158">
        <v>0</v>
      </c>
      <c r="FF195" s="349">
        <v>0</v>
      </c>
      <c r="FG195" s="158">
        <v>10</v>
      </c>
      <c r="FH195" s="158">
        <v>2</v>
      </c>
      <c r="FI195" s="158">
        <v>2</v>
      </c>
      <c r="FJ195" s="158">
        <v>2</v>
      </c>
      <c r="FK195" s="158">
        <v>3</v>
      </c>
      <c r="FL195" s="158">
        <v>1</v>
      </c>
      <c r="FM195" s="158">
        <v>0</v>
      </c>
      <c r="FN195" s="158">
        <v>0</v>
      </c>
      <c r="FO195" s="349">
        <v>20</v>
      </c>
      <c r="FP195" s="158">
        <v>1252</v>
      </c>
      <c r="FQ195" s="158">
        <v>334</v>
      </c>
      <c r="FR195" s="158">
        <v>212</v>
      </c>
      <c r="FS195" s="158">
        <v>139</v>
      </c>
      <c r="FT195" s="158">
        <v>85</v>
      </c>
      <c r="FU195" s="158">
        <v>56</v>
      </c>
      <c r="FV195" s="158">
        <v>40</v>
      </c>
      <c r="FW195" s="158">
        <v>18</v>
      </c>
      <c r="FX195" s="349">
        <v>2136</v>
      </c>
      <c r="FY195" s="158">
        <v>128</v>
      </c>
      <c r="FZ195" s="158">
        <v>36834</v>
      </c>
      <c r="GA195" s="158">
        <v>15631</v>
      </c>
      <c r="GB195" s="158">
        <v>13557</v>
      </c>
      <c r="GC195" s="158">
        <v>11667</v>
      </c>
      <c r="GD195" s="158">
        <v>8056</v>
      </c>
      <c r="GE195" s="158">
        <v>5261</v>
      </c>
      <c r="GF195" s="158">
        <v>3276</v>
      </c>
      <c r="GG195" s="158">
        <v>387</v>
      </c>
      <c r="GH195" s="349">
        <v>94797</v>
      </c>
      <c r="GI195" s="158">
        <v>55</v>
      </c>
      <c r="GJ195" s="158">
        <v>31990</v>
      </c>
      <c r="GK195" s="158">
        <v>7250</v>
      </c>
      <c r="GL195" s="158">
        <v>5160</v>
      </c>
      <c r="GM195" s="158">
        <v>3410</v>
      </c>
      <c r="GN195" s="158">
        <v>1859</v>
      </c>
      <c r="GO195" s="158">
        <v>1082</v>
      </c>
      <c r="GP195" s="158">
        <v>604</v>
      </c>
      <c r="GQ195" s="158">
        <v>58</v>
      </c>
      <c r="GR195" s="349">
        <v>51468</v>
      </c>
      <c r="GS195" s="158">
        <v>168.5</v>
      </c>
      <c r="GT195" s="158">
        <v>61158</v>
      </c>
      <c r="GU195" s="158">
        <v>21141.5</v>
      </c>
      <c r="GV195" s="158">
        <v>17460</v>
      </c>
      <c r="GW195" s="158">
        <v>14255</v>
      </c>
      <c r="GX195" s="158">
        <v>9463.75</v>
      </c>
      <c r="GY195" s="158">
        <v>6081.25</v>
      </c>
      <c r="GZ195" s="158">
        <v>3718.75</v>
      </c>
      <c r="HA195" s="158">
        <v>433</v>
      </c>
      <c r="HB195" s="349">
        <v>133879.75</v>
      </c>
      <c r="HC195" s="395">
        <v>0</v>
      </c>
      <c r="HD195" s="396">
        <v>4.62</v>
      </c>
      <c r="HE195" s="396">
        <v>0.5</v>
      </c>
      <c r="HF195" s="396">
        <v>0.88</v>
      </c>
      <c r="HG195" s="396">
        <v>0</v>
      </c>
      <c r="HH195" s="396">
        <v>0</v>
      </c>
      <c r="HI195" s="396">
        <v>0</v>
      </c>
      <c r="HJ195" s="396">
        <v>0</v>
      </c>
      <c r="HK195" s="396">
        <v>0</v>
      </c>
      <c r="HL195" s="397">
        <v>6</v>
      </c>
      <c r="HM195" s="219">
        <v>93.6</v>
      </c>
      <c r="HN195" s="219">
        <v>40768.9</v>
      </c>
      <c r="HO195" s="219">
        <v>16443</v>
      </c>
      <c r="HP195" s="219">
        <v>15519.2</v>
      </c>
      <c r="HQ195" s="219">
        <v>14255</v>
      </c>
      <c r="HR195" s="219">
        <v>11566.8</v>
      </c>
      <c r="HS195" s="219">
        <v>8784</v>
      </c>
      <c r="HT195" s="219">
        <v>6197.9</v>
      </c>
      <c r="HU195" s="219">
        <v>866</v>
      </c>
      <c r="HV195" s="219">
        <v>114494.39999999999</v>
      </c>
      <c r="HW195" s="457">
        <v>193.4</v>
      </c>
      <c r="HX195" s="219">
        <v>114687.8</v>
      </c>
      <c r="HY195" s="395">
        <v>168.5</v>
      </c>
      <c r="HZ195" s="219">
        <v>61158</v>
      </c>
      <c r="IA195" s="219">
        <v>21141.5</v>
      </c>
      <c r="IB195" s="219">
        <v>17460</v>
      </c>
      <c r="IC195" s="219">
        <v>14255</v>
      </c>
      <c r="ID195" s="219">
        <v>9463.75</v>
      </c>
      <c r="IE195" s="219">
        <v>6081.25</v>
      </c>
      <c r="IF195" s="219">
        <v>3718.75</v>
      </c>
      <c r="IG195" s="219">
        <v>433</v>
      </c>
      <c r="IH195" s="219">
        <v>133879.75</v>
      </c>
      <c r="II195" s="395">
        <v>0</v>
      </c>
      <c r="IJ195" s="219">
        <v>4.62</v>
      </c>
      <c r="IK195" s="219">
        <v>0.5</v>
      </c>
      <c r="IL195" s="219">
        <v>0.88</v>
      </c>
      <c r="IM195" s="219">
        <v>0</v>
      </c>
      <c r="IN195" s="219">
        <v>0</v>
      </c>
      <c r="IO195" s="219">
        <v>0</v>
      </c>
      <c r="IP195" s="219">
        <v>0</v>
      </c>
      <c r="IQ195" s="219">
        <v>0</v>
      </c>
      <c r="IR195" s="219">
        <v>6</v>
      </c>
      <c r="IS195" s="395">
        <v>49.81</v>
      </c>
      <c r="IT195" s="219">
        <v>17719.63</v>
      </c>
      <c r="IU195" s="219">
        <v>2086.09</v>
      </c>
      <c r="IV195" s="219">
        <v>1034.33</v>
      </c>
      <c r="IW195" s="219">
        <v>468.73</v>
      </c>
      <c r="IX195" s="219">
        <v>212.12</v>
      </c>
      <c r="IY195" s="219">
        <v>82.91</v>
      </c>
      <c r="IZ195" s="219">
        <v>35.56</v>
      </c>
      <c r="JA195" s="219">
        <v>4.5199999999999996</v>
      </c>
      <c r="JB195" s="219">
        <v>21693.7</v>
      </c>
      <c r="JC195" s="395">
        <v>65.900000000000006</v>
      </c>
      <c r="JD195" s="219">
        <v>28955.8</v>
      </c>
      <c r="JE195" s="219">
        <v>14820.5</v>
      </c>
      <c r="JF195" s="219">
        <v>14599.8</v>
      </c>
      <c r="JG195" s="219">
        <v>13786.3</v>
      </c>
      <c r="JH195" s="219">
        <v>11307.5</v>
      </c>
      <c r="JI195" s="219">
        <v>8664.2999999999993</v>
      </c>
      <c r="JJ195" s="219">
        <v>6138.7</v>
      </c>
      <c r="JK195" s="219">
        <v>857</v>
      </c>
      <c r="JL195" s="219">
        <v>99195.8</v>
      </c>
      <c r="JM195" s="457">
        <v>193.4</v>
      </c>
      <c r="JN195" s="397">
        <v>99389.2</v>
      </c>
      <c r="JP195" s="460"/>
      <c r="JQ195" s="460"/>
      <c r="JR195" s="460"/>
      <c r="JS195" s="460"/>
      <c r="JT195" s="460"/>
      <c r="JU195" s="460"/>
      <c r="JV195" s="460"/>
      <c r="JW195" s="460"/>
      <c r="JX195" s="460"/>
      <c r="JY195" s="460"/>
      <c r="KA195" s="460"/>
      <c r="KB195" s="460"/>
    </row>
    <row r="196" spans="1:288" x14ac:dyDescent="0.2">
      <c r="A196" s="215" t="s">
        <v>645</v>
      </c>
      <c r="B196" s="216" t="s">
        <v>285</v>
      </c>
      <c r="C196" s="217" t="s">
        <v>56</v>
      </c>
      <c r="D196" s="218" t="s">
        <v>644</v>
      </c>
      <c r="E196" s="158">
        <v>26988</v>
      </c>
      <c r="F196" s="158">
        <v>22511</v>
      </c>
      <c r="G196" s="158">
        <v>8103</v>
      </c>
      <c r="H196" s="158">
        <v>3469</v>
      </c>
      <c r="I196" s="158">
        <v>2136</v>
      </c>
      <c r="J196" s="158">
        <v>867</v>
      </c>
      <c r="K196" s="158">
        <v>616</v>
      </c>
      <c r="L196" s="158">
        <v>65</v>
      </c>
      <c r="M196" s="349">
        <v>64755</v>
      </c>
      <c r="N196" s="158">
        <v>689</v>
      </c>
      <c r="O196" s="158">
        <v>825</v>
      </c>
      <c r="P196" s="158">
        <v>358</v>
      </c>
      <c r="Q196" s="158">
        <v>133</v>
      </c>
      <c r="R196" s="158">
        <v>71</v>
      </c>
      <c r="S196" s="158">
        <v>17</v>
      </c>
      <c r="T196" s="158">
        <v>2</v>
      </c>
      <c r="U196" s="158">
        <v>9</v>
      </c>
      <c r="V196" s="349">
        <v>2104</v>
      </c>
      <c r="W196" s="158">
        <v>0</v>
      </c>
      <c r="X196" s="158">
        <v>0</v>
      </c>
      <c r="Y196" s="158">
        <v>0</v>
      </c>
      <c r="Z196" s="158">
        <v>0</v>
      </c>
      <c r="AA196" s="158">
        <v>0</v>
      </c>
      <c r="AB196" s="158">
        <v>0</v>
      </c>
      <c r="AC196" s="158">
        <v>0</v>
      </c>
      <c r="AD196" s="158">
        <v>0</v>
      </c>
      <c r="AE196" s="349">
        <v>0</v>
      </c>
      <c r="AF196" s="158">
        <v>26299</v>
      </c>
      <c r="AG196" s="158">
        <v>21686</v>
      </c>
      <c r="AH196" s="158">
        <v>7745</v>
      </c>
      <c r="AI196" s="158">
        <v>3336</v>
      </c>
      <c r="AJ196" s="158">
        <v>2065</v>
      </c>
      <c r="AK196" s="158">
        <v>850</v>
      </c>
      <c r="AL196" s="158">
        <v>614</v>
      </c>
      <c r="AM196" s="158">
        <v>56</v>
      </c>
      <c r="AN196" s="349">
        <v>62651</v>
      </c>
      <c r="AO196" s="158">
        <v>30</v>
      </c>
      <c r="AP196" s="158">
        <v>83</v>
      </c>
      <c r="AQ196" s="158">
        <v>41</v>
      </c>
      <c r="AR196" s="158">
        <v>18</v>
      </c>
      <c r="AS196" s="158">
        <v>17</v>
      </c>
      <c r="AT196" s="158">
        <v>6</v>
      </c>
      <c r="AU196" s="158">
        <v>11</v>
      </c>
      <c r="AV196" s="158">
        <v>8</v>
      </c>
      <c r="AW196" s="349">
        <v>214</v>
      </c>
      <c r="AX196" s="158">
        <v>30</v>
      </c>
      <c r="AY196" s="158">
        <v>83</v>
      </c>
      <c r="AZ196" s="158">
        <v>41</v>
      </c>
      <c r="BA196" s="158">
        <v>18</v>
      </c>
      <c r="BB196" s="158">
        <v>17</v>
      </c>
      <c r="BC196" s="158">
        <v>6</v>
      </c>
      <c r="BD196" s="158">
        <v>11</v>
      </c>
      <c r="BE196" s="158">
        <v>8</v>
      </c>
      <c r="BF196" s="158">
        <v>0</v>
      </c>
      <c r="BG196" s="349">
        <v>214</v>
      </c>
      <c r="BH196" s="158">
        <v>30</v>
      </c>
      <c r="BI196" s="158">
        <v>26352</v>
      </c>
      <c r="BJ196" s="158">
        <v>21644</v>
      </c>
      <c r="BK196" s="158">
        <v>7722</v>
      </c>
      <c r="BL196" s="158">
        <v>3335</v>
      </c>
      <c r="BM196" s="158">
        <v>2054</v>
      </c>
      <c r="BN196" s="158">
        <v>855</v>
      </c>
      <c r="BO196" s="158">
        <v>611</v>
      </c>
      <c r="BP196" s="158">
        <v>48</v>
      </c>
      <c r="BQ196" s="349">
        <v>62651</v>
      </c>
      <c r="BR196" s="158">
        <v>12</v>
      </c>
      <c r="BS196" s="158">
        <v>14808</v>
      </c>
      <c r="BT196" s="158">
        <v>7812</v>
      </c>
      <c r="BU196" s="158">
        <v>2397</v>
      </c>
      <c r="BV196" s="158">
        <v>854</v>
      </c>
      <c r="BW196" s="158">
        <v>498</v>
      </c>
      <c r="BX196" s="158">
        <v>176</v>
      </c>
      <c r="BY196" s="158">
        <v>97</v>
      </c>
      <c r="BZ196" s="158">
        <v>5</v>
      </c>
      <c r="CA196" s="349">
        <v>26659</v>
      </c>
      <c r="CB196" s="158">
        <v>3</v>
      </c>
      <c r="CC196" s="158">
        <v>225</v>
      </c>
      <c r="CD196" s="158">
        <v>289</v>
      </c>
      <c r="CE196" s="158">
        <v>80</v>
      </c>
      <c r="CF196" s="158">
        <v>28</v>
      </c>
      <c r="CG196" s="158">
        <v>14</v>
      </c>
      <c r="CH196" s="158">
        <v>6</v>
      </c>
      <c r="CI196" s="158">
        <v>3</v>
      </c>
      <c r="CJ196" s="158">
        <v>0</v>
      </c>
      <c r="CK196" s="349">
        <v>648</v>
      </c>
      <c r="CL196" s="158">
        <v>1</v>
      </c>
      <c r="CM196" s="158">
        <v>21</v>
      </c>
      <c r="CN196" s="158">
        <v>16</v>
      </c>
      <c r="CO196" s="158">
        <v>19</v>
      </c>
      <c r="CP196" s="158">
        <v>13</v>
      </c>
      <c r="CQ196" s="158">
        <v>3</v>
      </c>
      <c r="CR196" s="158">
        <v>13</v>
      </c>
      <c r="CS196" s="158">
        <v>14</v>
      </c>
      <c r="CT196" s="158">
        <v>3</v>
      </c>
      <c r="CU196" s="349">
        <v>103</v>
      </c>
      <c r="CV196" s="158">
        <v>118</v>
      </c>
      <c r="CW196" s="158">
        <v>172</v>
      </c>
      <c r="CX196" s="158">
        <v>98</v>
      </c>
      <c r="CY196" s="158">
        <v>58</v>
      </c>
      <c r="CZ196" s="158">
        <v>37</v>
      </c>
      <c r="DA196" s="158">
        <v>15</v>
      </c>
      <c r="DB196" s="158">
        <v>3</v>
      </c>
      <c r="DC196" s="158">
        <v>0</v>
      </c>
      <c r="DD196" s="349">
        <v>501</v>
      </c>
      <c r="DE196" s="158">
        <v>405</v>
      </c>
      <c r="DF196" s="158">
        <v>277</v>
      </c>
      <c r="DG196" s="158">
        <v>99</v>
      </c>
      <c r="DH196" s="158">
        <v>36</v>
      </c>
      <c r="DI196" s="158">
        <v>27</v>
      </c>
      <c r="DJ196" s="158">
        <v>8</v>
      </c>
      <c r="DK196" s="158">
        <v>4</v>
      </c>
      <c r="DL196" s="158">
        <v>1</v>
      </c>
      <c r="DM196" s="349">
        <v>857</v>
      </c>
      <c r="DN196" s="158">
        <v>142</v>
      </c>
      <c r="DO196" s="158">
        <v>75</v>
      </c>
      <c r="DP196" s="158">
        <v>26</v>
      </c>
      <c r="DQ196" s="158">
        <v>8</v>
      </c>
      <c r="DR196" s="158">
        <v>6</v>
      </c>
      <c r="DS196" s="158">
        <v>2</v>
      </c>
      <c r="DT196" s="158">
        <v>1</v>
      </c>
      <c r="DU196" s="158">
        <v>0</v>
      </c>
      <c r="DV196" s="349">
        <v>260</v>
      </c>
      <c r="DW196" s="158">
        <v>81</v>
      </c>
      <c r="DX196" s="158">
        <v>20</v>
      </c>
      <c r="DY196" s="158">
        <v>11</v>
      </c>
      <c r="DZ196" s="158">
        <v>5</v>
      </c>
      <c r="EA196" s="158">
        <v>2</v>
      </c>
      <c r="EB196" s="158">
        <v>2</v>
      </c>
      <c r="EC196" s="158">
        <v>0</v>
      </c>
      <c r="ED196" s="158">
        <v>0</v>
      </c>
      <c r="EE196" s="349">
        <v>121</v>
      </c>
      <c r="EF196" s="158">
        <v>628</v>
      </c>
      <c r="EG196" s="158">
        <v>372</v>
      </c>
      <c r="EH196" s="158">
        <v>136</v>
      </c>
      <c r="EI196" s="158">
        <v>49</v>
      </c>
      <c r="EJ196" s="158">
        <v>35</v>
      </c>
      <c r="EK196" s="158">
        <v>12</v>
      </c>
      <c r="EL196" s="158">
        <v>5</v>
      </c>
      <c r="EM196" s="158">
        <v>1</v>
      </c>
      <c r="EN196" s="349">
        <v>1238</v>
      </c>
      <c r="EO196" s="158">
        <v>231</v>
      </c>
      <c r="EP196" s="158">
        <v>106</v>
      </c>
      <c r="EQ196" s="158">
        <v>46</v>
      </c>
      <c r="ER196" s="158">
        <v>17</v>
      </c>
      <c r="ES196" s="158">
        <v>17</v>
      </c>
      <c r="ET196" s="158">
        <v>6</v>
      </c>
      <c r="EU196" s="158">
        <v>2</v>
      </c>
      <c r="EV196" s="158">
        <v>1</v>
      </c>
      <c r="EW196" s="349">
        <v>426</v>
      </c>
      <c r="EX196" s="158">
        <v>0</v>
      </c>
      <c r="EY196" s="158">
        <v>0</v>
      </c>
      <c r="EZ196" s="158">
        <v>0</v>
      </c>
      <c r="FA196" s="158">
        <v>0</v>
      </c>
      <c r="FB196" s="158">
        <v>0</v>
      </c>
      <c r="FC196" s="158">
        <v>0</v>
      </c>
      <c r="FD196" s="158">
        <v>0</v>
      </c>
      <c r="FE196" s="158">
        <v>0</v>
      </c>
      <c r="FF196" s="349">
        <v>0</v>
      </c>
      <c r="FG196" s="158">
        <v>4</v>
      </c>
      <c r="FH196" s="158">
        <v>6</v>
      </c>
      <c r="FI196" s="158">
        <v>5</v>
      </c>
      <c r="FJ196" s="158">
        <v>2</v>
      </c>
      <c r="FK196" s="158">
        <v>3</v>
      </c>
      <c r="FL196" s="158">
        <v>1</v>
      </c>
      <c r="FM196" s="158">
        <v>0</v>
      </c>
      <c r="FN196" s="158">
        <v>0</v>
      </c>
      <c r="FO196" s="349">
        <v>21</v>
      </c>
      <c r="FP196" s="158">
        <v>227</v>
      </c>
      <c r="FQ196" s="158">
        <v>100</v>
      </c>
      <c r="FR196" s="158">
        <v>41</v>
      </c>
      <c r="FS196" s="158">
        <v>15</v>
      </c>
      <c r="FT196" s="158">
        <v>14</v>
      </c>
      <c r="FU196" s="158">
        <v>5</v>
      </c>
      <c r="FV196" s="158">
        <v>2</v>
      </c>
      <c r="FW196" s="158">
        <v>1</v>
      </c>
      <c r="FX196" s="349">
        <v>405</v>
      </c>
      <c r="FY196" s="158">
        <v>14</v>
      </c>
      <c r="FZ196" s="158">
        <v>10957</v>
      </c>
      <c r="GA196" s="158">
        <v>13260</v>
      </c>
      <c r="GB196" s="158">
        <v>5091</v>
      </c>
      <c r="GC196" s="158">
        <v>2369</v>
      </c>
      <c r="GD196" s="158">
        <v>1494</v>
      </c>
      <c r="GE196" s="158">
        <v>641</v>
      </c>
      <c r="GF196" s="158">
        <v>493</v>
      </c>
      <c r="GG196" s="158">
        <v>40</v>
      </c>
      <c r="GH196" s="349">
        <v>34359</v>
      </c>
      <c r="GI196" s="158">
        <v>16</v>
      </c>
      <c r="GJ196" s="158">
        <v>15395</v>
      </c>
      <c r="GK196" s="158">
        <v>8384</v>
      </c>
      <c r="GL196" s="158">
        <v>2631</v>
      </c>
      <c r="GM196" s="158">
        <v>966</v>
      </c>
      <c r="GN196" s="158">
        <v>560</v>
      </c>
      <c r="GO196" s="158">
        <v>214</v>
      </c>
      <c r="GP196" s="158">
        <v>118</v>
      </c>
      <c r="GQ196" s="158">
        <v>8</v>
      </c>
      <c r="GR196" s="349">
        <v>28292</v>
      </c>
      <c r="GS196" s="158">
        <v>25.75</v>
      </c>
      <c r="GT196" s="158">
        <v>22479.85</v>
      </c>
      <c r="GU196" s="158">
        <v>19543.650000000001</v>
      </c>
      <c r="GV196" s="158">
        <v>7071.35</v>
      </c>
      <c r="GW196" s="158">
        <v>3101.1</v>
      </c>
      <c r="GX196" s="158">
        <v>1919.65</v>
      </c>
      <c r="GY196" s="158">
        <v>801.75</v>
      </c>
      <c r="GZ196" s="158">
        <v>578.35</v>
      </c>
      <c r="HA196" s="158">
        <v>45.25</v>
      </c>
      <c r="HB196" s="349">
        <v>55566.7</v>
      </c>
      <c r="HC196" s="395">
        <v>0</v>
      </c>
      <c r="HD196" s="396">
        <v>0.88</v>
      </c>
      <c r="HE196" s="396">
        <v>0</v>
      </c>
      <c r="HF196" s="396">
        <v>0</v>
      </c>
      <c r="HG196" s="396">
        <v>0</v>
      </c>
      <c r="HH196" s="396">
        <v>0</v>
      </c>
      <c r="HI196" s="396">
        <v>0</v>
      </c>
      <c r="HJ196" s="396">
        <v>0</v>
      </c>
      <c r="HK196" s="396">
        <v>0</v>
      </c>
      <c r="HL196" s="397">
        <v>0.88</v>
      </c>
      <c r="HM196" s="219">
        <v>14.3</v>
      </c>
      <c r="HN196" s="219">
        <v>14986</v>
      </c>
      <c r="HO196" s="219">
        <v>15200.6</v>
      </c>
      <c r="HP196" s="219">
        <v>6285.6</v>
      </c>
      <c r="HQ196" s="219">
        <v>3101.1</v>
      </c>
      <c r="HR196" s="219">
        <v>2346.1999999999998</v>
      </c>
      <c r="HS196" s="219">
        <v>1158.0999999999999</v>
      </c>
      <c r="HT196" s="219">
        <v>963.9</v>
      </c>
      <c r="HU196" s="219">
        <v>90.5</v>
      </c>
      <c r="HV196" s="219">
        <v>44146.3</v>
      </c>
      <c r="HW196" s="457">
        <v>0</v>
      </c>
      <c r="HX196" s="219">
        <v>44146.3</v>
      </c>
      <c r="HY196" s="395">
        <v>25.75</v>
      </c>
      <c r="HZ196" s="219">
        <v>22479.85</v>
      </c>
      <c r="IA196" s="219">
        <v>19543.650000000001</v>
      </c>
      <c r="IB196" s="219">
        <v>7071.35</v>
      </c>
      <c r="IC196" s="219">
        <v>3101.1</v>
      </c>
      <c r="ID196" s="219">
        <v>1919.65</v>
      </c>
      <c r="IE196" s="219">
        <v>801.75</v>
      </c>
      <c r="IF196" s="219">
        <v>578.35</v>
      </c>
      <c r="IG196" s="219">
        <v>45.25</v>
      </c>
      <c r="IH196" s="219">
        <v>55566.7</v>
      </c>
      <c r="II196" s="395">
        <v>0</v>
      </c>
      <c r="IJ196" s="219">
        <v>0.88</v>
      </c>
      <c r="IK196" s="219">
        <v>0</v>
      </c>
      <c r="IL196" s="219">
        <v>0</v>
      </c>
      <c r="IM196" s="219">
        <v>0</v>
      </c>
      <c r="IN196" s="219">
        <v>0</v>
      </c>
      <c r="IO196" s="219">
        <v>0</v>
      </c>
      <c r="IP196" s="219">
        <v>0</v>
      </c>
      <c r="IQ196" s="219">
        <v>0</v>
      </c>
      <c r="IR196" s="219">
        <v>0.88</v>
      </c>
      <c r="IS196" s="395">
        <v>12.35</v>
      </c>
      <c r="IT196" s="219">
        <v>8264.84</v>
      </c>
      <c r="IU196" s="219">
        <v>3780.12</v>
      </c>
      <c r="IV196" s="219">
        <v>530.5</v>
      </c>
      <c r="IW196" s="219">
        <v>119.34</v>
      </c>
      <c r="IX196" s="219">
        <v>30.03</v>
      </c>
      <c r="IY196" s="219">
        <v>4.71</v>
      </c>
      <c r="IZ196" s="219">
        <v>2.67</v>
      </c>
      <c r="JA196" s="219">
        <v>0</v>
      </c>
      <c r="JB196" s="219">
        <v>12744.56</v>
      </c>
      <c r="JC196" s="395">
        <v>7.4</v>
      </c>
      <c r="JD196" s="219">
        <v>9476.1</v>
      </c>
      <c r="JE196" s="219">
        <v>12260.5</v>
      </c>
      <c r="JF196" s="219">
        <v>5814.1</v>
      </c>
      <c r="JG196" s="219">
        <v>2981.8</v>
      </c>
      <c r="JH196" s="219">
        <v>2309.5</v>
      </c>
      <c r="JI196" s="219">
        <v>1151.3</v>
      </c>
      <c r="JJ196" s="219">
        <v>959.5</v>
      </c>
      <c r="JK196" s="219">
        <v>90.5</v>
      </c>
      <c r="JL196" s="219">
        <v>35050.699999999997</v>
      </c>
      <c r="JM196" s="457">
        <v>0</v>
      </c>
      <c r="JN196" s="397">
        <v>35050.699999999997</v>
      </c>
      <c r="JP196" s="460"/>
      <c r="JQ196" s="460"/>
      <c r="JR196" s="460"/>
      <c r="JS196" s="460"/>
      <c r="JT196" s="460"/>
      <c r="JU196" s="460"/>
      <c r="JV196" s="460"/>
      <c r="JW196" s="460"/>
      <c r="JX196" s="460"/>
      <c r="JY196" s="460"/>
      <c r="KA196" s="460"/>
      <c r="KB196" s="460"/>
    </row>
    <row r="197" spans="1:288" x14ac:dyDescent="0.2">
      <c r="A197" s="215" t="s">
        <v>646</v>
      </c>
      <c r="B197" s="216" t="s">
        <v>293</v>
      </c>
      <c r="C197" s="217" t="s">
        <v>288</v>
      </c>
      <c r="D197" s="218" t="s">
        <v>325</v>
      </c>
      <c r="E197" s="158">
        <v>85354</v>
      </c>
      <c r="F197" s="158">
        <v>21972</v>
      </c>
      <c r="G197" s="158">
        <v>15654</v>
      </c>
      <c r="H197" s="158">
        <v>6581</v>
      </c>
      <c r="I197" s="158">
        <v>2321</v>
      </c>
      <c r="J197" s="158">
        <v>995</v>
      </c>
      <c r="K197" s="158">
        <v>698</v>
      </c>
      <c r="L197" s="158">
        <v>111</v>
      </c>
      <c r="M197" s="349">
        <v>133686</v>
      </c>
      <c r="N197" s="158">
        <v>5051</v>
      </c>
      <c r="O197" s="158">
        <v>3154</v>
      </c>
      <c r="P197" s="158">
        <v>2464</v>
      </c>
      <c r="Q197" s="158">
        <v>811</v>
      </c>
      <c r="R197" s="158">
        <v>165</v>
      </c>
      <c r="S197" s="158">
        <v>51</v>
      </c>
      <c r="T197" s="158">
        <v>23</v>
      </c>
      <c r="U197" s="158">
        <v>17</v>
      </c>
      <c r="V197" s="349">
        <v>11736</v>
      </c>
      <c r="W197" s="158">
        <v>2</v>
      </c>
      <c r="X197" s="158">
        <v>1</v>
      </c>
      <c r="Y197" s="158">
        <v>1</v>
      </c>
      <c r="Z197" s="158">
        <v>0</v>
      </c>
      <c r="AA197" s="158">
        <v>0</v>
      </c>
      <c r="AB197" s="158">
        <v>1</v>
      </c>
      <c r="AC197" s="158">
        <v>0</v>
      </c>
      <c r="AD197" s="158">
        <v>1</v>
      </c>
      <c r="AE197" s="349">
        <v>6</v>
      </c>
      <c r="AF197" s="158">
        <v>80301</v>
      </c>
      <c r="AG197" s="158">
        <v>18817</v>
      </c>
      <c r="AH197" s="158">
        <v>13189</v>
      </c>
      <c r="AI197" s="158">
        <v>5770</v>
      </c>
      <c r="AJ197" s="158">
        <v>2156</v>
      </c>
      <c r="AK197" s="158">
        <v>943</v>
      </c>
      <c r="AL197" s="158">
        <v>675</v>
      </c>
      <c r="AM197" s="158">
        <v>93</v>
      </c>
      <c r="AN197" s="349">
        <v>121944</v>
      </c>
      <c r="AO197" s="158">
        <v>209</v>
      </c>
      <c r="AP197" s="158">
        <v>131</v>
      </c>
      <c r="AQ197" s="158">
        <v>110</v>
      </c>
      <c r="AR197" s="158">
        <v>53</v>
      </c>
      <c r="AS197" s="158">
        <v>24</v>
      </c>
      <c r="AT197" s="158">
        <v>15</v>
      </c>
      <c r="AU197" s="158">
        <v>28</v>
      </c>
      <c r="AV197" s="158">
        <v>14</v>
      </c>
      <c r="AW197" s="349">
        <v>584</v>
      </c>
      <c r="AX197" s="158">
        <v>209</v>
      </c>
      <c r="AY197" s="158">
        <v>131</v>
      </c>
      <c r="AZ197" s="158">
        <v>110</v>
      </c>
      <c r="BA197" s="158">
        <v>53</v>
      </c>
      <c r="BB197" s="158">
        <v>24</v>
      </c>
      <c r="BC197" s="158">
        <v>15</v>
      </c>
      <c r="BD197" s="158">
        <v>28</v>
      </c>
      <c r="BE197" s="158">
        <v>14</v>
      </c>
      <c r="BF197" s="158">
        <v>0</v>
      </c>
      <c r="BG197" s="349">
        <v>584</v>
      </c>
      <c r="BH197" s="158">
        <v>209</v>
      </c>
      <c r="BI197" s="158">
        <v>80223</v>
      </c>
      <c r="BJ197" s="158">
        <v>18796</v>
      </c>
      <c r="BK197" s="158">
        <v>13132</v>
      </c>
      <c r="BL197" s="158">
        <v>5741</v>
      </c>
      <c r="BM197" s="158">
        <v>2147</v>
      </c>
      <c r="BN197" s="158">
        <v>956</v>
      </c>
      <c r="BO197" s="158">
        <v>661</v>
      </c>
      <c r="BP197" s="158">
        <v>79</v>
      </c>
      <c r="BQ197" s="349">
        <v>121944</v>
      </c>
      <c r="BR197" s="158">
        <v>53</v>
      </c>
      <c r="BS197" s="158">
        <v>40610</v>
      </c>
      <c r="BT197" s="158">
        <v>7352</v>
      </c>
      <c r="BU197" s="158">
        <v>4018</v>
      </c>
      <c r="BV197" s="158">
        <v>1490</v>
      </c>
      <c r="BW197" s="158">
        <v>501</v>
      </c>
      <c r="BX197" s="158">
        <v>203</v>
      </c>
      <c r="BY197" s="158">
        <v>99</v>
      </c>
      <c r="BZ197" s="158">
        <v>5</v>
      </c>
      <c r="CA197" s="349">
        <v>54331</v>
      </c>
      <c r="CB197" s="158">
        <v>8</v>
      </c>
      <c r="CC197" s="158">
        <v>683</v>
      </c>
      <c r="CD197" s="158">
        <v>245</v>
      </c>
      <c r="CE197" s="158">
        <v>189</v>
      </c>
      <c r="CF197" s="158">
        <v>79</v>
      </c>
      <c r="CG197" s="158">
        <v>25</v>
      </c>
      <c r="CH197" s="158">
        <v>10</v>
      </c>
      <c r="CI197" s="158">
        <v>1</v>
      </c>
      <c r="CJ197" s="158">
        <v>1</v>
      </c>
      <c r="CK197" s="349">
        <v>1241</v>
      </c>
      <c r="CL197" s="158">
        <v>0</v>
      </c>
      <c r="CM197" s="158">
        <v>71</v>
      </c>
      <c r="CN197" s="158">
        <v>40</v>
      </c>
      <c r="CO197" s="158">
        <v>23</v>
      </c>
      <c r="CP197" s="158">
        <v>26</v>
      </c>
      <c r="CQ197" s="158">
        <v>14</v>
      </c>
      <c r="CR197" s="158">
        <v>15</v>
      </c>
      <c r="CS197" s="158">
        <v>26</v>
      </c>
      <c r="CT197" s="158">
        <v>16</v>
      </c>
      <c r="CU197" s="349">
        <v>231</v>
      </c>
      <c r="CV197" s="158">
        <v>255</v>
      </c>
      <c r="CW197" s="158">
        <v>92</v>
      </c>
      <c r="CX197" s="158">
        <v>80</v>
      </c>
      <c r="CY197" s="158">
        <v>59</v>
      </c>
      <c r="CZ197" s="158">
        <v>24</v>
      </c>
      <c r="DA197" s="158">
        <v>9</v>
      </c>
      <c r="DB197" s="158">
        <v>4</v>
      </c>
      <c r="DC197" s="158">
        <v>0</v>
      </c>
      <c r="DD197" s="349">
        <v>523</v>
      </c>
      <c r="DE197" s="158">
        <v>1807</v>
      </c>
      <c r="DF197" s="158">
        <v>385</v>
      </c>
      <c r="DG197" s="158">
        <v>302</v>
      </c>
      <c r="DH197" s="158">
        <v>148</v>
      </c>
      <c r="DI197" s="158">
        <v>44</v>
      </c>
      <c r="DJ197" s="158">
        <v>12</v>
      </c>
      <c r="DK197" s="158">
        <v>9</v>
      </c>
      <c r="DL197" s="158">
        <v>2</v>
      </c>
      <c r="DM197" s="349">
        <v>2709</v>
      </c>
      <c r="DN197" s="158">
        <v>0</v>
      </c>
      <c r="DO197" s="158">
        <v>0</v>
      </c>
      <c r="DP197" s="158">
        <v>0</v>
      </c>
      <c r="DQ197" s="158">
        <v>0</v>
      </c>
      <c r="DR197" s="158">
        <v>0</v>
      </c>
      <c r="DS197" s="158">
        <v>0</v>
      </c>
      <c r="DT197" s="158">
        <v>0</v>
      </c>
      <c r="DU197" s="158">
        <v>0</v>
      </c>
      <c r="DV197" s="349">
        <v>0</v>
      </c>
      <c r="DW197" s="158">
        <v>389</v>
      </c>
      <c r="DX197" s="158">
        <v>53</v>
      </c>
      <c r="DY197" s="158">
        <v>21</v>
      </c>
      <c r="DZ197" s="158">
        <v>17</v>
      </c>
      <c r="EA197" s="158">
        <v>3</v>
      </c>
      <c r="EB197" s="158">
        <v>2</v>
      </c>
      <c r="EC197" s="158">
        <v>1</v>
      </c>
      <c r="ED197" s="158">
        <v>2</v>
      </c>
      <c r="EE197" s="349">
        <v>488</v>
      </c>
      <c r="EF197" s="158">
        <v>2196</v>
      </c>
      <c r="EG197" s="158">
        <v>438</v>
      </c>
      <c r="EH197" s="158">
        <v>323</v>
      </c>
      <c r="EI197" s="158">
        <v>165</v>
      </c>
      <c r="EJ197" s="158">
        <v>47</v>
      </c>
      <c r="EK197" s="158">
        <v>14</v>
      </c>
      <c r="EL197" s="158">
        <v>10</v>
      </c>
      <c r="EM197" s="158">
        <v>4</v>
      </c>
      <c r="EN197" s="349">
        <v>3197</v>
      </c>
      <c r="EO197" s="158">
        <v>908</v>
      </c>
      <c r="EP197" s="158">
        <v>148</v>
      </c>
      <c r="EQ197" s="158">
        <v>109</v>
      </c>
      <c r="ER197" s="158">
        <v>48</v>
      </c>
      <c r="ES197" s="158">
        <v>20</v>
      </c>
      <c r="ET197" s="158">
        <v>6</v>
      </c>
      <c r="EU197" s="158">
        <v>5</v>
      </c>
      <c r="EV197" s="158">
        <v>3</v>
      </c>
      <c r="EW197" s="349">
        <v>1247</v>
      </c>
      <c r="EX197" s="158">
        <v>0</v>
      </c>
      <c r="EY197" s="158">
        <v>0</v>
      </c>
      <c r="EZ197" s="158">
        <v>0</v>
      </c>
      <c r="FA197" s="158">
        <v>0</v>
      </c>
      <c r="FB197" s="158">
        <v>0</v>
      </c>
      <c r="FC197" s="158">
        <v>0</v>
      </c>
      <c r="FD197" s="158">
        <v>0</v>
      </c>
      <c r="FE197" s="158">
        <v>0</v>
      </c>
      <c r="FF197" s="349">
        <v>0</v>
      </c>
      <c r="FG197" s="158">
        <v>0</v>
      </c>
      <c r="FH197" s="158">
        <v>1</v>
      </c>
      <c r="FI197" s="158">
        <v>0</v>
      </c>
      <c r="FJ197" s="158">
        <v>1</v>
      </c>
      <c r="FK197" s="158">
        <v>0</v>
      </c>
      <c r="FL197" s="158">
        <v>0</v>
      </c>
      <c r="FM197" s="158">
        <v>0</v>
      </c>
      <c r="FN197" s="158">
        <v>0</v>
      </c>
      <c r="FO197" s="349">
        <v>2</v>
      </c>
      <c r="FP197" s="158">
        <v>908</v>
      </c>
      <c r="FQ197" s="158">
        <v>147</v>
      </c>
      <c r="FR197" s="158">
        <v>109</v>
      </c>
      <c r="FS197" s="158">
        <v>47</v>
      </c>
      <c r="FT197" s="158">
        <v>20</v>
      </c>
      <c r="FU197" s="158">
        <v>6</v>
      </c>
      <c r="FV197" s="158">
        <v>5</v>
      </c>
      <c r="FW197" s="158">
        <v>3</v>
      </c>
      <c r="FX197" s="349">
        <v>1245</v>
      </c>
      <c r="FY197" s="158">
        <v>148</v>
      </c>
      <c r="FZ197" s="158">
        <v>38466</v>
      </c>
      <c r="GA197" s="158">
        <v>11104</v>
      </c>
      <c r="GB197" s="158">
        <v>8880</v>
      </c>
      <c r="GC197" s="158">
        <v>4127</v>
      </c>
      <c r="GD197" s="158">
        <v>1604</v>
      </c>
      <c r="GE197" s="158">
        <v>726</v>
      </c>
      <c r="GF197" s="158">
        <v>534</v>
      </c>
      <c r="GG197" s="158">
        <v>55</v>
      </c>
      <c r="GH197" s="349">
        <v>65644</v>
      </c>
      <c r="GI197" s="158">
        <v>61</v>
      </c>
      <c r="GJ197" s="158">
        <v>41757</v>
      </c>
      <c r="GK197" s="158">
        <v>7692</v>
      </c>
      <c r="GL197" s="158">
        <v>4252</v>
      </c>
      <c r="GM197" s="158">
        <v>1614</v>
      </c>
      <c r="GN197" s="158">
        <v>543</v>
      </c>
      <c r="GO197" s="158">
        <v>230</v>
      </c>
      <c r="GP197" s="158">
        <v>127</v>
      </c>
      <c r="GQ197" s="158">
        <v>24</v>
      </c>
      <c r="GR197" s="349">
        <v>56300</v>
      </c>
      <c r="GS197" s="158">
        <v>193.75</v>
      </c>
      <c r="GT197" s="158">
        <v>70056.75</v>
      </c>
      <c r="GU197" s="158">
        <v>16902.25</v>
      </c>
      <c r="GV197" s="158">
        <v>12078.75</v>
      </c>
      <c r="GW197" s="158">
        <v>5343.25</v>
      </c>
      <c r="GX197" s="158">
        <v>2010</v>
      </c>
      <c r="GY197" s="158">
        <v>896.25</v>
      </c>
      <c r="GZ197" s="158">
        <v>623.5</v>
      </c>
      <c r="HA197" s="158">
        <v>70.5</v>
      </c>
      <c r="HB197" s="349">
        <v>108175</v>
      </c>
      <c r="HC197" s="395">
        <v>0</v>
      </c>
      <c r="HD197" s="396">
        <v>1</v>
      </c>
      <c r="HE197" s="396">
        <v>0</v>
      </c>
      <c r="HF197" s="396">
        <v>0</v>
      </c>
      <c r="HG197" s="396">
        <v>0</v>
      </c>
      <c r="HH197" s="396">
        <v>0</v>
      </c>
      <c r="HI197" s="396">
        <v>0</v>
      </c>
      <c r="HJ197" s="396">
        <v>0</v>
      </c>
      <c r="HK197" s="396">
        <v>0</v>
      </c>
      <c r="HL197" s="397">
        <v>1</v>
      </c>
      <c r="HM197" s="219">
        <v>107.6</v>
      </c>
      <c r="HN197" s="219">
        <v>46703.8</v>
      </c>
      <c r="HO197" s="219">
        <v>13146.2</v>
      </c>
      <c r="HP197" s="219">
        <v>10736.7</v>
      </c>
      <c r="HQ197" s="219">
        <v>5343.3</v>
      </c>
      <c r="HR197" s="219">
        <v>2456.6999999999998</v>
      </c>
      <c r="HS197" s="219">
        <v>1294.5999999999999</v>
      </c>
      <c r="HT197" s="219">
        <v>1039.2</v>
      </c>
      <c r="HU197" s="219">
        <v>141</v>
      </c>
      <c r="HV197" s="219">
        <v>80969.100000000006</v>
      </c>
      <c r="HW197" s="457">
        <v>0</v>
      </c>
      <c r="HX197" s="219">
        <v>80969.100000000006</v>
      </c>
      <c r="HY197" s="395">
        <v>193.75</v>
      </c>
      <c r="HZ197" s="219">
        <v>70056.75</v>
      </c>
      <c r="IA197" s="219">
        <v>16902.25</v>
      </c>
      <c r="IB197" s="219">
        <v>12078.75</v>
      </c>
      <c r="IC197" s="219">
        <v>5343.25</v>
      </c>
      <c r="ID197" s="219">
        <v>2010</v>
      </c>
      <c r="IE197" s="219">
        <v>896.25</v>
      </c>
      <c r="IF197" s="219">
        <v>623.5</v>
      </c>
      <c r="IG197" s="219">
        <v>70.5</v>
      </c>
      <c r="IH197" s="219">
        <v>108175</v>
      </c>
      <c r="II197" s="395">
        <v>0</v>
      </c>
      <c r="IJ197" s="219">
        <v>1</v>
      </c>
      <c r="IK197" s="219">
        <v>0</v>
      </c>
      <c r="IL197" s="219">
        <v>0</v>
      </c>
      <c r="IM197" s="219">
        <v>0</v>
      </c>
      <c r="IN197" s="219">
        <v>0</v>
      </c>
      <c r="IO197" s="219">
        <v>0</v>
      </c>
      <c r="IP197" s="219">
        <v>0</v>
      </c>
      <c r="IQ197" s="219">
        <v>0</v>
      </c>
      <c r="IR197" s="219">
        <v>1</v>
      </c>
      <c r="IS197" s="395">
        <v>58.71</v>
      </c>
      <c r="IT197" s="219">
        <v>20433.09</v>
      </c>
      <c r="IU197" s="219">
        <v>2635.97</v>
      </c>
      <c r="IV197" s="219">
        <v>900.93</v>
      </c>
      <c r="IW197" s="219">
        <v>256.95</v>
      </c>
      <c r="IX197" s="219">
        <v>51.25</v>
      </c>
      <c r="IY197" s="219">
        <v>16.079999999999998</v>
      </c>
      <c r="IZ197" s="219">
        <v>5.72</v>
      </c>
      <c r="JA197" s="219">
        <v>1.76</v>
      </c>
      <c r="JB197" s="219">
        <v>24360.46</v>
      </c>
      <c r="JC197" s="395">
        <v>75</v>
      </c>
      <c r="JD197" s="219">
        <v>33081.800000000003</v>
      </c>
      <c r="JE197" s="219">
        <v>11096</v>
      </c>
      <c r="JF197" s="219">
        <v>9935.7999999999993</v>
      </c>
      <c r="JG197" s="219">
        <v>5086.3</v>
      </c>
      <c r="JH197" s="219">
        <v>2394</v>
      </c>
      <c r="JI197" s="219">
        <v>1271.4000000000001</v>
      </c>
      <c r="JJ197" s="219">
        <v>1029.5999999999999</v>
      </c>
      <c r="JK197" s="219">
        <v>137.5</v>
      </c>
      <c r="JL197" s="219">
        <v>64107.4</v>
      </c>
      <c r="JM197" s="457">
        <v>0</v>
      </c>
      <c r="JN197" s="397">
        <v>64107.4</v>
      </c>
      <c r="JP197" s="460"/>
      <c r="JQ197" s="460"/>
      <c r="JR197" s="460"/>
      <c r="JS197" s="460"/>
      <c r="JT197" s="460"/>
      <c r="JU197" s="460"/>
      <c r="JV197" s="460"/>
      <c r="JW197" s="460"/>
      <c r="JX197" s="460"/>
      <c r="JY197" s="460"/>
      <c r="KA197" s="460"/>
      <c r="KB197" s="460"/>
    </row>
    <row r="198" spans="1:288" x14ac:dyDescent="0.2">
      <c r="A198" s="215" t="s">
        <v>647</v>
      </c>
      <c r="B198" s="216" t="s">
        <v>285</v>
      </c>
      <c r="C198" s="217" t="s">
        <v>295</v>
      </c>
      <c r="D198" s="218" t="s">
        <v>326</v>
      </c>
      <c r="E198" s="158">
        <v>20181</v>
      </c>
      <c r="F198" s="158">
        <v>12688</v>
      </c>
      <c r="G198" s="158">
        <v>12326</v>
      </c>
      <c r="H198" s="158">
        <v>6821</v>
      </c>
      <c r="I198" s="158">
        <v>2260</v>
      </c>
      <c r="J198" s="158">
        <v>578</v>
      </c>
      <c r="K198" s="158">
        <v>145</v>
      </c>
      <c r="L198" s="158">
        <v>15</v>
      </c>
      <c r="M198" s="349">
        <v>55014</v>
      </c>
      <c r="N198" s="158">
        <v>311</v>
      </c>
      <c r="O198" s="158">
        <v>130</v>
      </c>
      <c r="P198" s="158">
        <v>128</v>
      </c>
      <c r="Q198" s="158">
        <v>63</v>
      </c>
      <c r="R198" s="158">
        <v>13</v>
      </c>
      <c r="S198" s="158">
        <v>10</v>
      </c>
      <c r="T198" s="158">
        <v>0</v>
      </c>
      <c r="U198" s="158">
        <v>0</v>
      </c>
      <c r="V198" s="349">
        <v>655</v>
      </c>
      <c r="W198" s="158">
        <v>0</v>
      </c>
      <c r="X198" s="158">
        <v>0</v>
      </c>
      <c r="Y198" s="158">
        <v>0</v>
      </c>
      <c r="Z198" s="158">
        <v>0</v>
      </c>
      <c r="AA198" s="158">
        <v>0</v>
      </c>
      <c r="AB198" s="158">
        <v>0</v>
      </c>
      <c r="AC198" s="158">
        <v>0</v>
      </c>
      <c r="AD198" s="158">
        <v>0</v>
      </c>
      <c r="AE198" s="349">
        <v>0</v>
      </c>
      <c r="AF198" s="158">
        <v>19870</v>
      </c>
      <c r="AG198" s="158">
        <v>12558</v>
      </c>
      <c r="AH198" s="158">
        <v>12198</v>
      </c>
      <c r="AI198" s="158">
        <v>6758</v>
      </c>
      <c r="AJ198" s="158">
        <v>2247</v>
      </c>
      <c r="AK198" s="158">
        <v>568</v>
      </c>
      <c r="AL198" s="158">
        <v>145</v>
      </c>
      <c r="AM198" s="158">
        <v>15</v>
      </c>
      <c r="AN198" s="349">
        <v>54359</v>
      </c>
      <c r="AO198" s="158">
        <v>44</v>
      </c>
      <c r="AP198" s="158">
        <v>88</v>
      </c>
      <c r="AQ198" s="158">
        <v>95</v>
      </c>
      <c r="AR198" s="158">
        <v>64</v>
      </c>
      <c r="AS198" s="158">
        <v>27</v>
      </c>
      <c r="AT198" s="158">
        <v>12</v>
      </c>
      <c r="AU198" s="158">
        <v>16</v>
      </c>
      <c r="AV198" s="158">
        <v>8</v>
      </c>
      <c r="AW198" s="349">
        <v>354</v>
      </c>
      <c r="AX198" s="158">
        <v>44</v>
      </c>
      <c r="AY198" s="158">
        <v>88</v>
      </c>
      <c r="AZ198" s="158">
        <v>95</v>
      </c>
      <c r="BA198" s="158">
        <v>64</v>
      </c>
      <c r="BB198" s="158">
        <v>27</v>
      </c>
      <c r="BC198" s="158">
        <v>12</v>
      </c>
      <c r="BD198" s="158">
        <v>16</v>
      </c>
      <c r="BE198" s="158">
        <v>8</v>
      </c>
      <c r="BF198" s="158">
        <v>0</v>
      </c>
      <c r="BG198" s="349">
        <v>354</v>
      </c>
      <c r="BH198" s="158">
        <v>44</v>
      </c>
      <c r="BI198" s="158">
        <v>19914</v>
      </c>
      <c r="BJ198" s="158">
        <v>12565</v>
      </c>
      <c r="BK198" s="158">
        <v>12167</v>
      </c>
      <c r="BL198" s="158">
        <v>6721</v>
      </c>
      <c r="BM198" s="158">
        <v>2232</v>
      </c>
      <c r="BN198" s="158">
        <v>572</v>
      </c>
      <c r="BO198" s="158">
        <v>137</v>
      </c>
      <c r="BP198" s="158">
        <v>7</v>
      </c>
      <c r="BQ198" s="349">
        <v>54359</v>
      </c>
      <c r="BR198" s="158">
        <v>8</v>
      </c>
      <c r="BS198" s="158">
        <v>8463</v>
      </c>
      <c r="BT198" s="158">
        <v>4039</v>
      </c>
      <c r="BU198" s="158">
        <v>3098</v>
      </c>
      <c r="BV198" s="158">
        <v>1269</v>
      </c>
      <c r="BW198" s="158">
        <v>322</v>
      </c>
      <c r="BX198" s="158">
        <v>72</v>
      </c>
      <c r="BY198" s="158">
        <v>12</v>
      </c>
      <c r="BZ198" s="158">
        <v>1</v>
      </c>
      <c r="CA198" s="349">
        <v>17284</v>
      </c>
      <c r="CB198" s="158">
        <v>3</v>
      </c>
      <c r="CC198" s="158">
        <v>118</v>
      </c>
      <c r="CD198" s="158">
        <v>94</v>
      </c>
      <c r="CE198" s="158">
        <v>85</v>
      </c>
      <c r="CF198" s="158">
        <v>47</v>
      </c>
      <c r="CG198" s="158">
        <v>14</v>
      </c>
      <c r="CH198" s="158">
        <v>2</v>
      </c>
      <c r="CI198" s="158">
        <v>0</v>
      </c>
      <c r="CJ198" s="158">
        <v>0</v>
      </c>
      <c r="CK198" s="349">
        <v>363</v>
      </c>
      <c r="CL198" s="158">
        <v>0</v>
      </c>
      <c r="CM198" s="158">
        <v>14</v>
      </c>
      <c r="CN198" s="158">
        <v>11</v>
      </c>
      <c r="CO198" s="158">
        <v>16</v>
      </c>
      <c r="CP198" s="158">
        <v>14</v>
      </c>
      <c r="CQ198" s="158">
        <v>3</v>
      </c>
      <c r="CR198" s="158">
        <v>14</v>
      </c>
      <c r="CS198" s="158">
        <v>9</v>
      </c>
      <c r="CT198" s="158">
        <v>1</v>
      </c>
      <c r="CU198" s="349">
        <v>82</v>
      </c>
      <c r="CV198" s="158">
        <v>23</v>
      </c>
      <c r="CW198" s="158">
        <v>11</v>
      </c>
      <c r="CX198" s="158">
        <v>6</v>
      </c>
      <c r="CY198" s="158">
        <v>8</v>
      </c>
      <c r="CZ198" s="158">
        <v>4</v>
      </c>
      <c r="DA198" s="158">
        <v>0</v>
      </c>
      <c r="DB198" s="158">
        <v>1</v>
      </c>
      <c r="DC198" s="158">
        <v>0</v>
      </c>
      <c r="DD198" s="349">
        <v>53</v>
      </c>
      <c r="DE198" s="158">
        <v>351</v>
      </c>
      <c r="DF198" s="158">
        <v>137</v>
      </c>
      <c r="DG198" s="158">
        <v>112</v>
      </c>
      <c r="DH198" s="158">
        <v>49</v>
      </c>
      <c r="DI198" s="158">
        <v>18</v>
      </c>
      <c r="DJ198" s="158">
        <v>4</v>
      </c>
      <c r="DK198" s="158">
        <v>1</v>
      </c>
      <c r="DL198" s="158">
        <v>0</v>
      </c>
      <c r="DM198" s="349">
        <v>672</v>
      </c>
      <c r="DN198" s="158">
        <v>291</v>
      </c>
      <c r="DO198" s="158">
        <v>80</v>
      </c>
      <c r="DP198" s="158">
        <v>43</v>
      </c>
      <c r="DQ198" s="158">
        <v>30</v>
      </c>
      <c r="DR198" s="158">
        <v>7</v>
      </c>
      <c r="DS198" s="158">
        <v>5</v>
      </c>
      <c r="DT198" s="158">
        <v>0</v>
      </c>
      <c r="DU198" s="158">
        <v>0</v>
      </c>
      <c r="DV198" s="349">
        <v>456</v>
      </c>
      <c r="DW198" s="158">
        <v>83</v>
      </c>
      <c r="DX198" s="158">
        <v>27</v>
      </c>
      <c r="DY198" s="158">
        <v>23</v>
      </c>
      <c r="DZ198" s="158">
        <v>11</v>
      </c>
      <c r="EA198" s="158">
        <v>3</v>
      </c>
      <c r="EB198" s="158">
        <v>1</v>
      </c>
      <c r="EC198" s="158">
        <v>0</v>
      </c>
      <c r="ED198" s="158">
        <v>0</v>
      </c>
      <c r="EE198" s="349">
        <v>148</v>
      </c>
      <c r="EF198" s="158">
        <v>725</v>
      </c>
      <c r="EG198" s="158">
        <v>244</v>
      </c>
      <c r="EH198" s="158">
        <v>178</v>
      </c>
      <c r="EI198" s="158">
        <v>90</v>
      </c>
      <c r="EJ198" s="158">
        <v>28</v>
      </c>
      <c r="EK198" s="158">
        <v>10</v>
      </c>
      <c r="EL198" s="158">
        <v>1</v>
      </c>
      <c r="EM198" s="158">
        <v>0</v>
      </c>
      <c r="EN198" s="349">
        <v>1276</v>
      </c>
      <c r="EO198" s="158">
        <v>324</v>
      </c>
      <c r="EP198" s="158">
        <v>125</v>
      </c>
      <c r="EQ198" s="158">
        <v>114</v>
      </c>
      <c r="ER198" s="158">
        <v>42</v>
      </c>
      <c r="ES198" s="158">
        <v>17</v>
      </c>
      <c r="ET198" s="158">
        <v>8</v>
      </c>
      <c r="EU198" s="158">
        <v>0</v>
      </c>
      <c r="EV198" s="158">
        <v>0</v>
      </c>
      <c r="EW198" s="349">
        <v>630</v>
      </c>
      <c r="EX198" s="158">
        <v>0</v>
      </c>
      <c r="EY198" s="158">
        <v>0</v>
      </c>
      <c r="EZ198" s="158">
        <v>0</v>
      </c>
      <c r="FA198" s="158">
        <v>0</v>
      </c>
      <c r="FB198" s="158">
        <v>0</v>
      </c>
      <c r="FC198" s="158">
        <v>0</v>
      </c>
      <c r="FD198" s="158">
        <v>0</v>
      </c>
      <c r="FE198" s="158">
        <v>0</v>
      </c>
      <c r="FF198" s="349">
        <v>0</v>
      </c>
      <c r="FG198" s="158">
        <v>20</v>
      </c>
      <c r="FH198" s="158">
        <v>12</v>
      </c>
      <c r="FI198" s="158">
        <v>8</v>
      </c>
      <c r="FJ198" s="158">
        <v>2</v>
      </c>
      <c r="FK198" s="158">
        <v>1</v>
      </c>
      <c r="FL198" s="158">
        <v>3</v>
      </c>
      <c r="FM198" s="158">
        <v>0</v>
      </c>
      <c r="FN198" s="158">
        <v>0</v>
      </c>
      <c r="FO198" s="349">
        <v>46</v>
      </c>
      <c r="FP198" s="158">
        <v>304</v>
      </c>
      <c r="FQ198" s="158">
        <v>113</v>
      </c>
      <c r="FR198" s="158">
        <v>106</v>
      </c>
      <c r="FS198" s="158">
        <v>40</v>
      </c>
      <c r="FT198" s="158">
        <v>16</v>
      </c>
      <c r="FU198" s="158">
        <v>5</v>
      </c>
      <c r="FV198" s="158">
        <v>0</v>
      </c>
      <c r="FW198" s="158">
        <v>0</v>
      </c>
      <c r="FX198" s="349">
        <v>584</v>
      </c>
      <c r="FY198" s="158">
        <v>33</v>
      </c>
      <c r="FZ198" s="158">
        <v>10944</v>
      </c>
      <c r="GA198" s="158">
        <v>8314</v>
      </c>
      <c r="GB198" s="158">
        <v>8902</v>
      </c>
      <c r="GC198" s="158">
        <v>5350</v>
      </c>
      <c r="GD198" s="158">
        <v>1883</v>
      </c>
      <c r="GE198" s="158">
        <v>478</v>
      </c>
      <c r="GF198" s="158">
        <v>116</v>
      </c>
      <c r="GG198" s="158">
        <v>5</v>
      </c>
      <c r="GH198" s="349">
        <v>36025</v>
      </c>
      <c r="GI198" s="158">
        <v>11</v>
      </c>
      <c r="GJ198" s="158">
        <v>8970</v>
      </c>
      <c r="GK198" s="158">
        <v>4251</v>
      </c>
      <c r="GL198" s="158">
        <v>3265</v>
      </c>
      <c r="GM198" s="158">
        <v>1371</v>
      </c>
      <c r="GN198" s="158">
        <v>349</v>
      </c>
      <c r="GO198" s="158">
        <v>94</v>
      </c>
      <c r="GP198" s="158">
        <v>21</v>
      </c>
      <c r="GQ198" s="158">
        <v>2</v>
      </c>
      <c r="GR198" s="349">
        <v>18334</v>
      </c>
      <c r="GS198" s="158">
        <v>41.25</v>
      </c>
      <c r="GT198" s="158">
        <v>17512.25</v>
      </c>
      <c r="GU198" s="158">
        <v>11459.75</v>
      </c>
      <c r="GV198" s="158">
        <v>11331.75</v>
      </c>
      <c r="GW198" s="158">
        <v>6360.5</v>
      </c>
      <c r="GX198" s="158">
        <v>2141</v>
      </c>
      <c r="GY198" s="158">
        <v>542</v>
      </c>
      <c r="GZ198" s="158">
        <v>129.5</v>
      </c>
      <c r="HA198" s="158">
        <v>6.25</v>
      </c>
      <c r="HB198" s="349">
        <v>49524.25</v>
      </c>
      <c r="HC198" s="395">
        <v>0</v>
      </c>
      <c r="HD198" s="396">
        <v>1.75</v>
      </c>
      <c r="HE198" s="396">
        <v>0</v>
      </c>
      <c r="HF198" s="396">
        <v>0</v>
      </c>
      <c r="HG198" s="396">
        <v>0</v>
      </c>
      <c r="HH198" s="396">
        <v>0.5</v>
      </c>
      <c r="HI198" s="396">
        <v>0</v>
      </c>
      <c r="HJ198" s="396">
        <v>0</v>
      </c>
      <c r="HK198" s="396">
        <v>0</v>
      </c>
      <c r="HL198" s="397">
        <v>2.25</v>
      </c>
      <c r="HM198" s="219">
        <v>22.9</v>
      </c>
      <c r="HN198" s="219">
        <v>11673.7</v>
      </c>
      <c r="HO198" s="219">
        <v>8913.1</v>
      </c>
      <c r="HP198" s="219">
        <v>10072.700000000001</v>
      </c>
      <c r="HQ198" s="219">
        <v>6360.5</v>
      </c>
      <c r="HR198" s="219">
        <v>2616.1999999999998</v>
      </c>
      <c r="HS198" s="219">
        <v>782.9</v>
      </c>
      <c r="HT198" s="219">
        <v>215.8</v>
      </c>
      <c r="HU198" s="219">
        <v>12.5</v>
      </c>
      <c r="HV198" s="219">
        <v>40670.300000000003</v>
      </c>
      <c r="HW198" s="457">
        <v>43.2</v>
      </c>
      <c r="HX198" s="219">
        <v>40713.5</v>
      </c>
      <c r="HY198" s="395">
        <v>41.25</v>
      </c>
      <c r="HZ198" s="219">
        <v>17512.25</v>
      </c>
      <c r="IA198" s="219">
        <v>11459.75</v>
      </c>
      <c r="IB198" s="219">
        <v>11331.75</v>
      </c>
      <c r="IC198" s="219">
        <v>6360.5</v>
      </c>
      <c r="ID198" s="219">
        <v>2141</v>
      </c>
      <c r="IE198" s="219">
        <v>542</v>
      </c>
      <c r="IF198" s="219">
        <v>129.5</v>
      </c>
      <c r="IG198" s="219">
        <v>6.25</v>
      </c>
      <c r="IH198" s="219">
        <v>49524.25</v>
      </c>
      <c r="II198" s="395">
        <v>0</v>
      </c>
      <c r="IJ198" s="219">
        <v>1.75</v>
      </c>
      <c r="IK198" s="219">
        <v>0</v>
      </c>
      <c r="IL198" s="219">
        <v>0</v>
      </c>
      <c r="IM198" s="219">
        <v>0</v>
      </c>
      <c r="IN198" s="219">
        <v>0.5</v>
      </c>
      <c r="IO198" s="219">
        <v>0</v>
      </c>
      <c r="IP198" s="219">
        <v>0</v>
      </c>
      <c r="IQ198" s="219">
        <v>0</v>
      </c>
      <c r="IR198" s="219">
        <v>2.25</v>
      </c>
      <c r="IS198" s="395">
        <v>8.42</v>
      </c>
      <c r="IT198" s="219">
        <v>4759.59</v>
      </c>
      <c r="IU198" s="219">
        <v>1571.87</v>
      </c>
      <c r="IV198" s="219">
        <v>821.79</v>
      </c>
      <c r="IW198" s="219">
        <v>240.29</v>
      </c>
      <c r="IX198" s="219">
        <v>49</v>
      </c>
      <c r="IY198" s="219">
        <v>6.56</v>
      </c>
      <c r="IZ198" s="219">
        <v>1</v>
      </c>
      <c r="JA198" s="219">
        <v>0</v>
      </c>
      <c r="JB198" s="219">
        <v>7458.52</v>
      </c>
      <c r="JC198" s="395">
        <v>18.2</v>
      </c>
      <c r="JD198" s="219">
        <v>8500.6</v>
      </c>
      <c r="JE198" s="219">
        <v>7690.6</v>
      </c>
      <c r="JF198" s="219">
        <v>9342.2000000000007</v>
      </c>
      <c r="JG198" s="219">
        <v>6120.2</v>
      </c>
      <c r="JH198" s="219">
        <v>2556.3000000000002</v>
      </c>
      <c r="JI198" s="219">
        <v>773.4</v>
      </c>
      <c r="JJ198" s="219">
        <v>214.2</v>
      </c>
      <c r="JK198" s="219">
        <v>12.5</v>
      </c>
      <c r="JL198" s="219">
        <v>35228.199999999997</v>
      </c>
      <c r="JM198" s="457">
        <v>43.2</v>
      </c>
      <c r="JN198" s="397">
        <v>35271.4</v>
      </c>
      <c r="JP198" s="460"/>
      <c r="JQ198" s="460"/>
      <c r="JR198" s="460"/>
      <c r="JS198" s="460"/>
      <c r="JT198" s="460"/>
      <c r="JU198" s="460"/>
      <c r="JV198" s="460"/>
      <c r="JW198" s="460"/>
      <c r="JX198" s="460"/>
      <c r="JY198" s="460"/>
      <c r="KA198" s="460"/>
      <c r="KB198" s="460"/>
    </row>
    <row r="199" spans="1:288" x14ac:dyDescent="0.2">
      <c r="A199" s="215" t="s">
        <v>648</v>
      </c>
      <c r="B199" s="216" t="s">
        <v>285</v>
      </c>
      <c r="C199" s="217" t="s">
        <v>288</v>
      </c>
      <c r="D199" s="218" t="s">
        <v>327</v>
      </c>
      <c r="E199" s="158">
        <v>3886</v>
      </c>
      <c r="F199" s="158">
        <v>5966</v>
      </c>
      <c r="G199" s="158">
        <v>7048</v>
      </c>
      <c r="H199" s="158">
        <v>3019</v>
      </c>
      <c r="I199" s="158">
        <v>1832</v>
      </c>
      <c r="J199" s="158">
        <v>547</v>
      </c>
      <c r="K199" s="158">
        <v>447</v>
      </c>
      <c r="L199" s="158">
        <v>79</v>
      </c>
      <c r="M199" s="349">
        <v>22824</v>
      </c>
      <c r="N199" s="158">
        <v>100</v>
      </c>
      <c r="O199" s="158">
        <v>79</v>
      </c>
      <c r="P199" s="158">
        <v>109</v>
      </c>
      <c r="Q199" s="158">
        <v>29</v>
      </c>
      <c r="R199" s="158">
        <v>17</v>
      </c>
      <c r="S199" s="158">
        <v>66</v>
      </c>
      <c r="T199" s="158">
        <v>4</v>
      </c>
      <c r="U199" s="158">
        <v>6</v>
      </c>
      <c r="V199" s="349">
        <v>410</v>
      </c>
      <c r="W199" s="158">
        <v>0</v>
      </c>
      <c r="X199" s="158">
        <v>0</v>
      </c>
      <c r="Y199" s="158">
        <v>0</v>
      </c>
      <c r="Z199" s="158">
        <v>0</v>
      </c>
      <c r="AA199" s="158">
        <v>0</v>
      </c>
      <c r="AB199" s="158">
        <v>0</v>
      </c>
      <c r="AC199" s="158">
        <v>0</v>
      </c>
      <c r="AD199" s="158">
        <v>0</v>
      </c>
      <c r="AE199" s="349">
        <v>0</v>
      </c>
      <c r="AF199" s="158">
        <v>3786</v>
      </c>
      <c r="AG199" s="158">
        <v>5887</v>
      </c>
      <c r="AH199" s="158">
        <v>6939</v>
      </c>
      <c r="AI199" s="158">
        <v>2990</v>
      </c>
      <c r="AJ199" s="158">
        <v>1815</v>
      </c>
      <c r="AK199" s="158">
        <v>481</v>
      </c>
      <c r="AL199" s="158">
        <v>443</v>
      </c>
      <c r="AM199" s="158">
        <v>73</v>
      </c>
      <c r="AN199" s="349">
        <v>22414</v>
      </c>
      <c r="AO199" s="158">
        <v>12</v>
      </c>
      <c r="AP199" s="158">
        <v>19</v>
      </c>
      <c r="AQ199" s="158">
        <v>51</v>
      </c>
      <c r="AR199" s="158">
        <v>37</v>
      </c>
      <c r="AS199" s="158">
        <v>24</v>
      </c>
      <c r="AT199" s="158">
        <v>14</v>
      </c>
      <c r="AU199" s="158">
        <v>17</v>
      </c>
      <c r="AV199" s="158">
        <v>10</v>
      </c>
      <c r="AW199" s="349">
        <v>184</v>
      </c>
      <c r="AX199" s="158">
        <v>12</v>
      </c>
      <c r="AY199" s="158">
        <v>19</v>
      </c>
      <c r="AZ199" s="158">
        <v>51</v>
      </c>
      <c r="BA199" s="158">
        <v>37</v>
      </c>
      <c r="BB199" s="158">
        <v>24</v>
      </c>
      <c r="BC199" s="158">
        <v>14</v>
      </c>
      <c r="BD199" s="158">
        <v>17</v>
      </c>
      <c r="BE199" s="158">
        <v>10</v>
      </c>
      <c r="BF199" s="158">
        <v>0</v>
      </c>
      <c r="BG199" s="349">
        <v>184</v>
      </c>
      <c r="BH199" s="158">
        <v>12</v>
      </c>
      <c r="BI199" s="158">
        <v>3793</v>
      </c>
      <c r="BJ199" s="158">
        <v>5919</v>
      </c>
      <c r="BK199" s="158">
        <v>6925</v>
      </c>
      <c r="BL199" s="158">
        <v>2977</v>
      </c>
      <c r="BM199" s="158">
        <v>1805</v>
      </c>
      <c r="BN199" s="158">
        <v>484</v>
      </c>
      <c r="BO199" s="158">
        <v>436</v>
      </c>
      <c r="BP199" s="158">
        <v>63</v>
      </c>
      <c r="BQ199" s="349">
        <v>22414</v>
      </c>
      <c r="BR199" s="158">
        <v>5</v>
      </c>
      <c r="BS199" s="158">
        <v>2030</v>
      </c>
      <c r="BT199" s="158">
        <v>2127</v>
      </c>
      <c r="BU199" s="158">
        <v>1827</v>
      </c>
      <c r="BV199" s="158">
        <v>616</v>
      </c>
      <c r="BW199" s="158">
        <v>231</v>
      </c>
      <c r="BX199" s="158">
        <v>62</v>
      </c>
      <c r="BY199" s="158">
        <v>36</v>
      </c>
      <c r="BZ199" s="158">
        <v>2</v>
      </c>
      <c r="CA199" s="349">
        <v>6936</v>
      </c>
      <c r="CB199" s="158">
        <v>0</v>
      </c>
      <c r="CC199" s="158">
        <v>36</v>
      </c>
      <c r="CD199" s="158">
        <v>84</v>
      </c>
      <c r="CE199" s="158">
        <v>71</v>
      </c>
      <c r="CF199" s="158">
        <v>34</v>
      </c>
      <c r="CG199" s="158">
        <v>22</v>
      </c>
      <c r="CH199" s="158">
        <v>2</v>
      </c>
      <c r="CI199" s="158">
        <v>1</v>
      </c>
      <c r="CJ199" s="158">
        <v>0</v>
      </c>
      <c r="CK199" s="349">
        <v>250</v>
      </c>
      <c r="CL199" s="158">
        <v>0</v>
      </c>
      <c r="CM199" s="158">
        <v>1</v>
      </c>
      <c r="CN199" s="158">
        <v>2</v>
      </c>
      <c r="CO199" s="158">
        <v>11</v>
      </c>
      <c r="CP199" s="158">
        <v>5</v>
      </c>
      <c r="CQ199" s="158">
        <v>2</v>
      </c>
      <c r="CR199" s="158">
        <v>6</v>
      </c>
      <c r="CS199" s="158">
        <v>11</v>
      </c>
      <c r="CT199" s="158">
        <v>1</v>
      </c>
      <c r="CU199" s="349">
        <v>39</v>
      </c>
      <c r="CV199" s="158">
        <v>14</v>
      </c>
      <c r="CW199" s="158">
        <v>22</v>
      </c>
      <c r="CX199" s="158">
        <v>14</v>
      </c>
      <c r="CY199" s="158">
        <v>11</v>
      </c>
      <c r="CZ199" s="158">
        <v>4</v>
      </c>
      <c r="DA199" s="158">
        <v>1</v>
      </c>
      <c r="DB199" s="158">
        <v>1</v>
      </c>
      <c r="DC199" s="158">
        <v>0</v>
      </c>
      <c r="DD199" s="349">
        <v>67</v>
      </c>
      <c r="DE199" s="158">
        <v>90</v>
      </c>
      <c r="DF199" s="158">
        <v>50</v>
      </c>
      <c r="DG199" s="158">
        <v>50</v>
      </c>
      <c r="DH199" s="158">
        <v>19</v>
      </c>
      <c r="DI199" s="158">
        <v>18</v>
      </c>
      <c r="DJ199" s="158">
        <v>2</v>
      </c>
      <c r="DK199" s="158">
        <v>9</v>
      </c>
      <c r="DL199" s="158">
        <v>1</v>
      </c>
      <c r="DM199" s="349">
        <v>239</v>
      </c>
      <c r="DN199" s="158">
        <v>33</v>
      </c>
      <c r="DO199" s="158">
        <v>12</v>
      </c>
      <c r="DP199" s="158">
        <v>23</v>
      </c>
      <c r="DQ199" s="158">
        <v>14</v>
      </c>
      <c r="DR199" s="158">
        <v>4</v>
      </c>
      <c r="DS199" s="158">
        <v>2</v>
      </c>
      <c r="DT199" s="158">
        <v>3</v>
      </c>
      <c r="DU199" s="158">
        <v>1</v>
      </c>
      <c r="DV199" s="349">
        <v>92</v>
      </c>
      <c r="DW199" s="158">
        <v>11</v>
      </c>
      <c r="DX199" s="158">
        <v>6</v>
      </c>
      <c r="DY199" s="158">
        <v>10</v>
      </c>
      <c r="DZ199" s="158">
        <v>3</v>
      </c>
      <c r="EA199" s="158">
        <v>2</v>
      </c>
      <c r="EB199" s="158">
        <v>1</v>
      </c>
      <c r="EC199" s="158">
        <v>2</v>
      </c>
      <c r="ED199" s="158">
        <v>0</v>
      </c>
      <c r="EE199" s="349">
        <v>35</v>
      </c>
      <c r="EF199" s="158">
        <v>134</v>
      </c>
      <c r="EG199" s="158">
        <v>68</v>
      </c>
      <c r="EH199" s="158">
        <v>83</v>
      </c>
      <c r="EI199" s="158">
        <v>36</v>
      </c>
      <c r="EJ199" s="158">
        <v>24</v>
      </c>
      <c r="EK199" s="158">
        <v>5</v>
      </c>
      <c r="EL199" s="158">
        <v>14</v>
      </c>
      <c r="EM199" s="158">
        <v>2</v>
      </c>
      <c r="EN199" s="349">
        <v>366</v>
      </c>
      <c r="EO199" s="158">
        <v>43</v>
      </c>
      <c r="EP199" s="158">
        <v>30</v>
      </c>
      <c r="EQ199" s="158">
        <v>42</v>
      </c>
      <c r="ER199" s="158">
        <v>14</v>
      </c>
      <c r="ES199" s="158">
        <v>10</v>
      </c>
      <c r="ET199" s="158">
        <v>2</v>
      </c>
      <c r="EU199" s="158">
        <v>11</v>
      </c>
      <c r="EV199" s="158">
        <v>1</v>
      </c>
      <c r="EW199" s="349">
        <v>153</v>
      </c>
      <c r="EX199" s="158">
        <v>0</v>
      </c>
      <c r="EY199" s="158">
        <v>0</v>
      </c>
      <c r="EZ199" s="158">
        <v>0</v>
      </c>
      <c r="FA199" s="158">
        <v>0</v>
      </c>
      <c r="FB199" s="158">
        <v>0</v>
      </c>
      <c r="FC199" s="158">
        <v>0</v>
      </c>
      <c r="FD199" s="158">
        <v>0</v>
      </c>
      <c r="FE199" s="158">
        <v>0</v>
      </c>
      <c r="FF199" s="349">
        <v>0</v>
      </c>
      <c r="FG199" s="158">
        <v>1</v>
      </c>
      <c r="FH199" s="158">
        <v>3</v>
      </c>
      <c r="FI199" s="158">
        <v>7</v>
      </c>
      <c r="FJ199" s="158">
        <v>4</v>
      </c>
      <c r="FK199" s="158">
        <v>0</v>
      </c>
      <c r="FL199" s="158">
        <v>0</v>
      </c>
      <c r="FM199" s="158">
        <v>2</v>
      </c>
      <c r="FN199" s="158">
        <v>1</v>
      </c>
      <c r="FO199" s="349">
        <v>18</v>
      </c>
      <c r="FP199" s="158">
        <v>42</v>
      </c>
      <c r="FQ199" s="158">
        <v>27</v>
      </c>
      <c r="FR199" s="158">
        <v>35</v>
      </c>
      <c r="FS199" s="158">
        <v>10</v>
      </c>
      <c r="FT199" s="158">
        <v>10</v>
      </c>
      <c r="FU199" s="158">
        <v>2</v>
      </c>
      <c r="FV199" s="158">
        <v>9</v>
      </c>
      <c r="FW199" s="158">
        <v>0</v>
      </c>
      <c r="FX199" s="349">
        <v>135</v>
      </c>
      <c r="FY199" s="158">
        <v>7</v>
      </c>
      <c r="FZ199" s="158">
        <v>1682</v>
      </c>
      <c r="GA199" s="158">
        <v>3688</v>
      </c>
      <c r="GB199" s="158">
        <v>4983</v>
      </c>
      <c r="GC199" s="158">
        <v>2305</v>
      </c>
      <c r="GD199" s="158">
        <v>1544</v>
      </c>
      <c r="GE199" s="158">
        <v>411</v>
      </c>
      <c r="GF199" s="158">
        <v>383</v>
      </c>
      <c r="GG199" s="158">
        <v>59</v>
      </c>
      <c r="GH199" s="349">
        <v>15062</v>
      </c>
      <c r="GI199" s="158">
        <v>5</v>
      </c>
      <c r="GJ199" s="158">
        <v>2111</v>
      </c>
      <c r="GK199" s="158">
        <v>2231</v>
      </c>
      <c r="GL199" s="158">
        <v>1942</v>
      </c>
      <c r="GM199" s="158">
        <v>672</v>
      </c>
      <c r="GN199" s="158">
        <v>261</v>
      </c>
      <c r="GO199" s="158">
        <v>73</v>
      </c>
      <c r="GP199" s="158">
        <v>53</v>
      </c>
      <c r="GQ199" s="158">
        <v>4</v>
      </c>
      <c r="GR199" s="349">
        <v>7352</v>
      </c>
      <c r="GS199" s="158">
        <v>10.75</v>
      </c>
      <c r="GT199" s="158">
        <v>3255.5</v>
      </c>
      <c r="GU199" s="158">
        <v>5359.25</v>
      </c>
      <c r="GV199" s="158">
        <v>6434.5</v>
      </c>
      <c r="GW199" s="158">
        <v>2804.5</v>
      </c>
      <c r="GX199" s="158">
        <v>1739.25</v>
      </c>
      <c r="GY199" s="158">
        <v>464.5</v>
      </c>
      <c r="GZ199" s="158">
        <v>420.25</v>
      </c>
      <c r="HA199" s="158">
        <v>61.5</v>
      </c>
      <c r="HB199" s="349">
        <v>20550</v>
      </c>
      <c r="HC199" s="395">
        <v>0</v>
      </c>
      <c r="HD199" s="396">
        <v>0.5</v>
      </c>
      <c r="HE199" s="396">
        <v>0</v>
      </c>
      <c r="HF199" s="396">
        <v>0</v>
      </c>
      <c r="HG199" s="396">
        <v>0</v>
      </c>
      <c r="HH199" s="396">
        <v>0</v>
      </c>
      <c r="HI199" s="396">
        <v>0</v>
      </c>
      <c r="HJ199" s="396">
        <v>0</v>
      </c>
      <c r="HK199" s="396">
        <v>0</v>
      </c>
      <c r="HL199" s="397">
        <v>0.5</v>
      </c>
      <c r="HM199" s="219">
        <v>6</v>
      </c>
      <c r="HN199" s="219">
        <v>2170</v>
      </c>
      <c r="HO199" s="219">
        <v>4168.3</v>
      </c>
      <c r="HP199" s="219">
        <v>5719.6</v>
      </c>
      <c r="HQ199" s="219">
        <v>2804.5</v>
      </c>
      <c r="HR199" s="219">
        <v>2125.8000000000002</v>
      </c>
      <c r="HS199" s="219">
        <v>670.9</v>
      </c>
      <c r="HT199" s="219">
        <v>700.4</v>
      </c>
      <c r="HU199" s="219">
        <v>123</v>
      </c>
      <c r="HV199" s="219">
        <v>18488.5</v>
      </c>
      <c r="HW199" s="457">
        <v>4.0999999999999996</v>
      </c>
      <c r="HX199" s="219">
        <v>18492.599999999999</v>
      </c>
      <c r="HY199" s="395">
        <v>10.75</v>
      </c>
      <c r="HZ199" s="219">
        <v>3255.5</v>
      </c>
      <c r="IA199" s="219">
        <v>5359.25</v>
      </c>
      <c r="IB199" s="219">
        <v>6434.5</v>
      </c>
      <c r="IC199" s="219">
        <v>2804.5</v>
      </c>
      <c r="ID199" s="219">
        <v>1739.25</v>
      </c>
      <c r="IE199" s="219">
        <v>464.5</v>
      </c>
      <c r="IF199" s="219">
        <v>420.25</v>
      </c>
      <c r="IG199" s="219">
        <v>61.5</v>
      </c>
      <c r="IH199" s="219">
        <v>20550</v>
      </c>
      <c r="II199" s="395">
        <v>0</v>
      </c>
      <c r="IJ199" s="219">
        <v>0.5</v>
      </c>
      <c r="IK199" s="219">
        <v>0</v>
      </c>
      <c r="IL199" s="219">
        <v>0</v>
      </c>
      <c r="IM199" s="219">
        <v>0</v>
      </c>
      <c r="IN199" s="219">
        <v>0</v>
      </c>
      <c r="IO199" s="219">
        <v>0</v>
      </c>
      <c r="IP199" s="219">
        <v>0</v>
      </c>
      <c r="IQ199" s="219">
        <v>0</v>
      </c>
      <c r="IR199" s="219">
        <v>0.5</v>
      </c>
      <c r="IS199" s="395">
        <v>2.88</v>
      </c>
      <c r="IT199" s="219">
        <v>825.66</v>
      </c>
      <c r="IU199" s="219">
        <v>682.63</v>
      </c>
      <c r="IV199" s="219">
        <v>466.54</v>
      </c>
      <c r="IW199" s="219">
        <v>118.37</v>
      </c>
      <c r="IX199" s="219">
        <v>34.99</v>
      </c>
      <c r="IY199" s="219">
        <v>13.09</v>
      </c>
      <c r="IZ199" s="219">
        <v>8.1199999999999992</v>
      </c>
      <c r="JA199" s="219">
        <v>0</v>
      </c>
      <c r="JB199" s="219">
        <v>2152.2800000000002</v>
      </c>
      <c r="JC199" s="395">
        <v>4.4000000000000004</v>
      </c>
      <c r="JD199" s="219">
        <v>1619.6</v>
      </c>
      <c r="JE199" s="219">
        <v>3637.4</v>
      </c>
      <c r="JF199" s="219">
        <v>5304.9</v>
      </c>
      <c r="JG199" s="219">
        <v>2686.1</v>
      </c>
      <c r="JH199" s="219">
        <v>2083</v>
      </c>
      <c r="JI199" s="219">
        <v>652</v>
      </c>
      <c r="JJ199" s="219">
        <v>686.9</v>
      </c>
      <c r="JK199" s="219">
        <v>123</v>
      </c>
      <c r="JL199" s="219">
        <v>16797.3</v>
      </c>
      <c r="JM199" s="457">
        <v>4.0999999999999996</v>
      </c>
      <c r="JN199" s="397">
        <v>16801.400000000001</v>
      </c>
      <c r="JP199" s="460"/>
      <c r="JQ199" s="460"/>
      <c r="JR199" s="460"/>
      <c r="JS199" s="460"/>
      <c r="JT199" s="460"/>
      <c r="JU199" s="460"/>
      <c r="JV199" s="460"/>
      <c r="JW199" s="460"/>
      <c r="JX199" s="460"/>
      <c r="JY199" s="460"/>
      <c r="KA199" s="460"/>
      <c r="KB199" s="460"/>
    </row>
    <row r="200" spans="1:288" x14ac:dyDescent="0.2">
      <c r="A200" s="215" t="s">
        <v>650</v>
      </c>
      <c r="B200" s="216" t="s">
        <v>291</v>
      </c>
      <c r="C200" s="217" t="s">
        <v>287</v>
      </c>
      <c r="D200" s="218" t="s">
        <v>649</v>
      </c>
      <c r="E200" s="158">
        <v>50221</v>
      </c>
      <c r="F200" s="158">
        <v>16656</v>
      </c>
      <c r="G200" s="158">
        <v>15653</v>
      </c>
      <c r="H200" s="158">
        <v>6601</v>
      </c>
      <c r="I200" s="158">
        <v>3229</v>
      </c>
      <c r="J200" s="158">
        <v>1483</v>
      </c>
      <c r="K200" s="158">
        <v>850</v>
      </c>
      <c r="L200" s="158">
        <v>74</v>
      </c>
      <c r="M200" s="349">
        <v>94767</v>
      </c>
      <c r="N200" s="158">
        <v>1269</v>
      </c>
      <c r="O200" s="158">
        <v>200</v>
      </c>
      <c r="P200" s="158">
        <v>186</v>
      </c>
      <c r="Q200" s="158">
        <v>55</v>
      </c>
      <c r="R200" s="158">
        <v>40</v>
      </c>
      <c r="S200" s="158">
        <v>15</v>
      </c>
      <c r="T200" s="158">
        <v>6</v>
      </c>
      <c r="U200" s="158">
        <v>1</v>
      </c>
      <c r="V200" s="349">
        <v>1772</v>
      </c>
      <c r="W200" s="158">
        <v>0</v>
      </c>
      <c r="X200" s="158">
        <v>0</v>
      </c>
      <c r="Y200" s="158">
        <v>0</v>
      </c>
      <c r="Z200" s="158">
        <v>0</v>
      </c>
      <c r="AA200" s="158">
        <v>0</v>
      </c>
      <c r="AB200" s="158">
        <v>0</v>
      </c>
      <c r="AC200" s="158">
        <v>0</v>
      </c>
      <c r="AD200" s="158">
        <v>0</v>
      </c>
      <c r="AE200" s="349">
        <v>0</v>
      </c>
      <c r="AF200" s="158">
        <v>48952</v>
      </c>
      <c r="AG200" s="158">
        <v>16456</v>
      </c>
      <c r="AH200" s="158">
        <v>15467</v>
      </c>
      <c r="AI200" s="158">
        <v>6546</v>
      </c>
      <c r="AJ200" s="158">
        <v>3189</v>
      </c>
      <c r="AK200" s="158">
        <v>1468</v>
      </c>
      <c r="AL200" s="158">
        <v>844</v>
      </c>
      <c r="AM200" s="158">
        <v>73</v>
      </c>
      <c r="AN200" s="349">
        <v>92995</v>
      </c>
      <c r="AO200" s="158">
        <v>119</v>
      </c>
      <c r="AP200" s="158">
        <v>115</v>
      </c>
      <c r="AQ200" s="158">
        <v>130</v>
      </c>
      <c r="AR200" s="158">
        <v>56</v>
      </c>
      <c r="AS200" s="158">
        <v>42</v>
      </c>
      <c r="AT200" s="158">
        <v>13</v>
      </c>
      <c r="AU200" s="158">
        <v>23</v>
      </c>
      <c r="AV200" s="158">
        <v>24</v>
      </c>
      <c r="AW200" s="349">
        <v>522</v>
      </c>
      <c r="AX200" s="158">
        <v>119</v>
      </c>
      <c r="AY200" s="158">
        <v>115</v>
      </c>
      <c r="AZ200" s="158">
        <v>130</v>
      </c>
      <c r="BA200" s="158">
        <v>56</v>
      </c>
      <c r="BB200" s="158">
        <v>42</v>
      </c>
      <c r="BC200" s="158">
        <v>13</v>
      </c>
      <c r="BD200" s="158">
        <v>23</v>
      </c>
      <c r="BE200" s="158">
        <v>24</v>
      </c>
      <c r="BF200" s="158">
        <v>0</v>
      </c>
      <c r="BG200" s="349">
        <v>522</v>
      </c>
      <c r="BH200" s="158">
        <v>119</v>
      </c>
      <c r="BI200" s="158">
        <v>48948</v>
      </c>
      <c r="BJ200" s="158">
        <v>16471</v>
      </c>
      <c r="BK200" s="158">
        <v>15393</v>
      </c>
      <c r="BL200" s="158">
        <v>6532</v>
      </c>
      <c r="BM200" s="158">
        <v>3160</v>
      </c>
      <c r="BN200" s="158">
        <v>1478</v>
      </c>
      <c r="BO200" s="158">
        <v>845</v>
      </c>
      <c r="BP200" s="158">
        <v>49</v>
      </c>
      <c r="BQ200" s="349">
        <v>92995</v>
      </c>
      <c r="BR200" s="158">
        <v>30</v>
      </c>
      <c r="BS200" s="158">
        <v>22595</v>
      </c>
      <c r="BT200" s="158">
        <v>5273</v>
      </c>
      <c r="BU200" s="158">
        <v>4057</v>
      </c>
      <c r="BV200" s="158">
        <v>1271</v>
      </c>
      <c r="BW200" s="158">
        <v>504</v>
      </c>
      <c r="BX200" s="158">
        <v>232</v>
      </c>
      <c r="BY200" s="158">
        <v>108</v>
      </c>
      <c r="BZ200" s="158">
        <v>5</v>
      </c>
      <c r="CA200" s="349">
        <v>34075</v>
      </c>
      <c r="CB200" s="158">
        <v>1</v>
      </c>
      <c r="CC200" s="158">
        <v>425</v>
      </c>
      <c r="CD200" s="158">
        <v>183</v>
      </c>
      <c r="CE200" s="158">
        <v>129</v>
      </c>
      <c r="CF200" s="158">
        <v>42</v>
      </c>
      <c r="CG200" s="158">
        <v>24</v>
      </c>
      <c r="CH200" s="158">
        <v>9</v>
      </c>
      <c r="CI200" s="158">
        <v>4</v>
      </c>
      <c r="CJ200" s="158">
        <v>0</v>
      </c>
      <c r="CK200" s="349">
        <v>817</v>
      </c>
      <c r="CL200" s="158">
        <v>1</v>
      </c>
      <c r="CM200" s="158">
        <v>22</v>
      </c>
      <c r="CN200" s="158">
        <v>9</v>
      </c>
      <c r="CO200" s="158">
        <v>12</v>
      </c>
      <c r="CP200" s="158">
        <v>6</v>
      </c>
      <c r="CQ200" s="158">
        <v>7</v>
      </c>
      <c r="CR200" s="158">
        <v>12</v>
      </c>
      <c r="CS200" s="158">
        <v>26</v>
      </c>
      <c r="CT200" s="158">
        <v>2</v>
      </c>
      <c r="CU200" s="349">
        <v>97</v>
      </c>
      <c r="CV200" s="158">
        <v>104</v>
      </c>
      <c r="CW200" s="158">
        <v>33</v>
      </c>
      <c r="CX200" s="158">
        <v>36</v>
      </c>
      <c r="CY200" s="158">
        <v>20</v>
      </c>
      <c r="CZ200" s="158">
        <v>8</v>
      </c>
      <c r="DA200" s="158">
        <v>5</v>
      </c>
      <c r="DB200" s="158">
        <v>0</v>
      </c>
      <c r="DC200" s="158">
        <v>2</v>
      </c>
      <c r="DD200" s="349">
        <v>208</v>
      </c>
      <c r="DE200" s="158">
        <v>599</v>
      </c>
      <c r="DF200" s="158">
        <v>105</v>
      </c>
      <c r="DG200" s="158">
        <v>88</v>
      </c>
      <c r="DH200" s="158">
        <v>34</v>
      </c>
      <c r="DI200" s="158">
        <v>11</v>
      </c>
      <c r="DJ200" s="158">
        <v>8</v>
      </c>
      <c r="DK200" s="158">
        <v>8</v>
      </c>
      <c r="DL200" s="158">
        <v>0</v>
      </c>
      <c r="DM200" s="349">
        <v>853</v>
      </c>
      <c r="DN200" s="158">
        <v>816</v>
      </c>
      <c r="DO200" s="158">
        <v>197</v>
      </c>
      <c r="DP200" s="158">
        <v>129</v>
      </c>
      <c r="DQ200" s="158">
        <v>55</v>
      </c>
      <c r="DR200" s="158">
        <v>19</v>
      </c>
      <c r="DS200" s="158">
        <v>7</v>
      </c>
      <c r="DT200" s="158">
        <v>6</v>
      </c>
      <c r="DU200" s="158">
        <v>0</v>
      </c>
      <c r="DV200" s="349">
        <v>1229</v>
      </c>
      <c r="DW200" s="158">
        <v>278</v>
      </c>
      <c r="DX200" s="158">
        <v>59</v>
      </c>
      <c r="DY200" s="158">
        <v>33</v>
      </c>
      <c r="DZ200" s="158">
        <v>15</v>
      </c>
      <c r="EA200" s="158">
        <v>9</v>
      </c>
      <c r="EB200" s="158">
        <v>3</v>
      </c>
      <c r="EC200" s="158">
        <v>4</v>
      </c>
      <c r="ED200" s="158">
        <v>0</v>
      </c>
      <c r="EE200" s="349">
        <v>401</v>
      </c>
      <c r="EF200" s="158">
        <v>1693</v>
      </c>
      <c r="EG200" s="158">
        <v>361</v>
      </c>
      <c r="EH200" s="158">
        <v>250</v>
      </c>
      <c r="EI200" s="158">
        <v>104</v>
      </c>
      <c r="EJ200" s="158">
        <v>39</v>
      </c>
      <c r="EK200" s="158">
        <v>18</v>
      </c>
      <c r="EL200" s="158">
        <v>18</v>
      </c>
      <c r="EM200" s="158">
        <v>0</v>
      </c>
      <c r="EN200" s="349">
        <v>2483</v>
      </c>
      <c r="EO200" s="158">
        <v>910</v>
      </c>
      <c r="EP200" s="158">
        <v>173</v>
      </c>
      <c r="EQ200" s="158">
        <v>132</v>
      </c>
      <c r="ER200" s="158">
        <v>53</v>
      </c>
      <c r="ES200" s="158">
        <v>25</v>
      </c>
      <c r="ET200" s="158">
        <v>11</v>
      </c>
      <c r="EU200" s="158">
        <v>13</v>
      </c>
      <c r="EV200" s="158">
        <v>0</v>
      </c>
      <c r="EW200" s="349">
        <v>1317</v>
      </c>
      <c r="EX200" s="158">
        <v>0</v>
      </c>
      <c r="EY200" s="158">
        <v>0</v>
      </c>
      <c r="EZ200" s="158">
        <v>0</v>
      </c>
      <c r="FA200" s="158">
        <v>0</v>
      </c>
      <c r="FB200" s="158">
        <v>0</v>
      </c>
      <c r="FC200" s="158">
        <v>0</v>
      </c>
      <c r="FD200" s="158">
        <v>0</v>
      </c>
      <c r="FE200" s="158">
        <v>0</v>
      </c>
      <c r="FF200" s="349">
        <v>0</v>
      </c>
      <c r="FG200" s="158">
        <v>33</v>
      </c>
      <c r="FH200" s="158">
        <v>9</v>
      </c>
      <c r="FI200" s="158">
        <v>11</v>
      </c>
      <c r="FJ200" s="158">
        <v>4</v>
      </c>
      <c r="FK200" s="158">
        <v>5</v>
      </c>
      <c r="FL200" s="158">
        <v>0</v>
      </c>
      <c r="FM200" s="158">
        <v>1</v>
      </c>
      <c r="FN200" s="158">
        <v>0</v>
      </c>
      <c r="FO200" s="349">
        <v>63</v>
      </c>
      <c r="FP200" s="158">
        <v>877</v>
      </c>
      <c r="FQ200" s="158">
        <v>164</v>
      </c>
      <c r="FR200" s="158">
        <v>121</v>
      </c>
      <c r="FS200" s="158">
        <v>49</v>
      </c>
      <c r="FT200" s="158">
        <v>20</v>
      </c>
      <c r="FU200" s="158">
        <v>11</v>
      </c>
      <c r="FV200" s="158">
        <v>12</v>
      </c>
      <c r="FW200" s="158">
        <v>0</v>
      </c>
      <c r="FX200" s="349">
        <v>1254</v>
      </c>
      <c r="FY200" s="158">
        <v>87</v>
      </c>
      <c r="FZ200" s="158">
        <v>24807</v>
      </c>
      <c r="GA200" s="158">
        <v>10750</v>
      </c>
      <c r="GB200" s="158">
        <v>11031</v>
      </c>
      <c r="GC200" s="158">
        <v>5142</v>
      </c>
      <c r="GD200" s="158">
        <v>2597</v>
      </c>
      <c r="GE200" s="158">
        <v>1215</v>
      </c>
      <c r="GF200" s="158">
        <v>697</v>
      </c>
      <c r="GG200" s="158">
        <v>42</v>
      </c>
      <c r="GH200" s="349">
        <v>56368</v>
      </c>
      <c r="GI200" s="158">
        <v>32</v>
      </c>
      <c r="GJ200" s="158">
        <v>24141</v>
      </c>
      <c r="GK200" s="158">
        <v>5721</v>
      </c>
      <c r="GL200" s="158">
        <v>4362</v>
      </c>
      <c r="GM200" s="158">
        <v>1390</v>
      </c>
      <c r="GN200" s="158">
        <v>563</v>
      </c>
      <c r="GO200" s="158">
        <v>263</v>
      </c>
      <c r="GP200" s="158">
        <v>148</v>
      </c>
      <c r="GQ200" s="158">
        <v>7</v>
      </c>
      <c r="GR200" s="349">
        <v>36627</v>
      </c>
      <c r="GS200" s="158">
        <v>110.75</v>
      </c>
      <c r="GT200" s="158">
        <v>43027.75</v>
      </c>
      <c r="GU200" s="158">
        <v>15064.75</v>
      </c>
      <c r="GV200" s="158">
        <v>14308</v>
      </c>
      <c r="GW200" s="158">
        <v>6189.5</v>
      </c>
      <c r="GX200" s="158">
        <v>3020</v>
      </c>
      <c r="GY200" s="158">
        <v>1410.5</v>
      </c>
      <c r="GZ200" s="158">
        <v>803.75</v>
      </c>
      <c r="HA200" s="158">
        <v>46.75</v>
      </c>
      <c r="HB200" s="349">
        <v>83981.75</v>
      </c>
      <c r="HC200" s="395">
        <v>1</v>
      </c>
      <c r="HD200" s="396">
        <v>0</v>
      </c>
      <c r="HE200" s="396">
        <v>0</v>
      </c>
      <c r="HF200" s="396">
        <v>0.5</v>
      </c>
      <c r="HG200" s="396">
        <v>0.5</v>
      </c>
      <c r="HH200" s="396">
        <v>0</v>
      </c>
      <c r="HI200" s="396">
        <v>0</v>
      </c>
      <c r="HJ200" s="396">
        <v>0</v>
      </c>
      <c r="HK200" s="396">
        <v>0</v>
      </c>
      <c r="HL200" s="397">
        <v>2</v>
      </c>
      <c r="HM200" s="219">
        <v>61</v>
      </c>
      <c r="HN200" s="219">
        <v>28685.200000000001</v>
      </c>
      <c r="HO200" s="219">
        <v>11717</v>
      </c>
      <c r="HP200" s="219">
        <v>12717.8</v>
      </c>
      <c r="HQ200" s="219">
        <v>6189</v>
      </c>
      <c r="HR200" s="219">
        <v>3691.1</v>
      </c>
      <c r="HS200" s="219">
        <v>2037.4</v>
      </c>
      <c r="HT200" s="219">
        <v>1339.6</v>
      </c>
      <c r="HU200" s="219">
        <v>93.5</v>
      </c>
      <c r="HV200" s="219">
        <v>66531.600000000006</v>
      </c>
      <c r="HW200" s="457">
        <v>0</v>
      </c>
      <c r="HX200" s="219">
        <v>66531.600000000006</v>
      </c>
      <c r="HY200" s="395">
        <v>110.75</v>
      </c>
      <c r="HZ200" s="219">
        <v>43027.75</v>
      </c>
      <c r="IA200" s="219">
        <v>15064.75</v>
      </c>
      <c r="IB200" s="219">
        <v>14308</v>
      </c>
      <c r="IC200" s="219">
        <v>6189.5</v>
      </c>
      <c r="ID200" s="219">
        <v>3020</v>
      </c>
      <c r="IE200" s="219">
        <v>1410.5</v>
      </c>
      <c r="IF200" s="219">
        <v>803.75</v>
      </c>
      <c r="IG200" s="219">
        <v>46.75</v>
      </c>
      <c r="IH200" s="219">
        <v>83981.75</v>
      </c>
      <c r="II200" s="395">
        <v>1</v>
      </c>
      <c r="IJ200" s="219">
        <v>0</v>
      </c>
      <c r="IK200" s="219">
        <v>0</v>
      </c>
      <c r="IL200" s="219">
        <v>0.5</v>
      </c>
      <c r="IM200" s="219">
        <v>0.5</v>
      </c>
      <c r="IN200" s="219">
        <v>0</v>
      </c>
      <c r="IO200" s="219">
        <v>0</v>
      </c>
      <c r="IP200" s="219">
        <v>0</v>
      </c>
      <c r="IQ200" s="219">
        <v>0</v>
      </c>
      <c r="IR200" s="219">
        <v>2</v>
      </c>
      <c r="IS200" s="395">
        <v>32.82</v>
      </c>
      <c r="IT200" s="219">
        <v>12851.52</v>
      </c>
      <c r="IU200" s="219">
        <v>1936.41</v>
      </c>
      <c r="IV200" s="219">
        <v>1161.1300000000001</v>
      </c>
      <c r="IW200" s="219">
        <v>247.62</v>
      </c>
      <c r="IX200" s="219">
        <v>79.31</v>
      </c>
      <c r="IY200" s="219">
        <v>24.05</v>
      </c>
      <c r="IZ200" s="219">
        <v>10.65</v>
      </c>
      <c r="JA200" s="219">
        <v>0.01</v>
      </c>
      <c r="JB200" s="219">
        <v>16343.52</v>
      </c>
      <c r="JC200" s="395">
        <v>42.7</v>
      </c>
      <c r="JD200" s="219">
        <v>20117.5</v>
      </c>
      <c r="JE200" s="219">
        <v>10210.9</v>
      </c>
      <c r="JF200" s="219">
        <v>11685.7</v>
      </c>
      <c r="JG200" s="219">
        <v>5941.4</v>
      </c>
      <c r="JH200" s="219">
        <v>3594.2</v>
      </c>
      <c r="JI200" s="219">
        <v>2002.7</v>
      </c>
      <c r="JJ200" s="219">
        <v>1321.8</v>
      </c>
      <c r="JK200" s="219">
        <v>93.5</v>
      </c>
      <c r="JL200" s="219">
        <v>55010.400000000001</v>
      </c>
      <c r="JM200" s="457">
        <v>0</v>
      </c>
      <c r="JN200" s="397">
        <v>55010.400000000001</v>
      </c>
      <c r="JP200" s="460"/>
      <c r="JQ200" s="460"/>
      <c r="JR200" s="460"/>
      <c r="JS200" s="460"/>
      <c r="JT200" s="460"/>
      <c r="JU200" s="460"/>
      <c r="JV200" s="460"/>
      <c r="JW200" s="460"/>
      <c r="JX200" s="460"/>
      <c r="JY200" s="460"/>
      <c r="KA200" s="460"/>
      <c r="KB200" s="460"/>
    </row>
    <row r="201" spans="1:288" x14ac:dyDescent="0.2">
      <c r="A201" s="215" t="s">
        <v>652</v>
      </c>
      <c r="B201" s="216" t="s">
        <v>285</v>
      </c>
      <c r="C201" s="217" t="s">
        <v>286</v>
      </c>
      <c r="D201" s="218" t="s">
        <v>651</v>
      </c>
      <c r="E201" s="158">
        <v>2389</v>
      </c>
      <c r="F201" s="158">
        <v>9092</v>
      </c>
      <c r="G201" s="158">
        <v>18786</v>
      </c>
      <c r="H201" s="158">
        <v>15709</v>
      </c>
      <c r="I201" s="158">
        <v>6839</v>
      </c>
      <c r="J201" s="158">
        <v>2790</v>
      </c>
      <c r="K201" s="158">
        <v>3203</v>
      </c>
      <c r="L201" s="158">
        <v>578</v>
      </c>
      <c r="M201" s="349">
        <v>59386</v>
      </c>
      <c r="N201" s="158">
        <v>422</v>
      </c>
      <c r="O201" s="158">
        <v>587</v>
      </c>
      <c r="P201" s="158">
        <v>851</v>
      </c>
      <c r="Q201" s="158">
        <v>1117</v>
      </c>
      <c r="R201" s="158">
        <v>698</v>
      </c>
      <c r="S201" s="158">
        <v>163</v>
      </c>
      <c r="T201" s="158">
        <v>221</v>
      </c>
      <c r="U201" s="158">
        <v>206</v>
      </c>
      <c r="V201" s="349">
        <v>4265</v>
      </c>
      <c r="W201" s="158">
        <v>0</v>
      </c>
      <c r="X201" s="158">
        <v>0</v>
      </c>
      <c r="Y201" s="158">
        <v>2</v>
      </c>
      <c r="Z201" s="158">
        <v>0</v>
      </c>
      <c r="AA201" s="158">
        <v>1</v>
      </c>
      <c r="AB201" s="158">
        <v>0</v>
      </c>
      <c r="AC201" s="158">
        <v>0</v>
      </c>
      <c r="AD201" s="158">
        <v>0</v>
      </c>
      <c r="AE201" s="349">
        <v>3</v>
      </c>
      <c r="AF201" s="158">
        <v>1967</v>
      </c>
      <c r="AG201" s="158">
        <v>8505</v>
      </c>
      <c r="AH201" s="158">
        <v>17933</v>
      </c>
      <c r="AI201" s="158">
        <v>14592</v>
      </c>
      <c r="AJ201" s="158">
        <v>6140</v>
      </c>
      <c r="AK201" s="158">
        <v>2627</v>
      </c>
      <c r="AL201" s="158">
        <v>2982</v>
      </c>
      <c r="AM201" s="158">
        <v>372</v>
      </c>
      <c r="AN201" s="349">
        <v>55118</v>
      </c>
      <c r="AO201" s="158">
        <v>2</v>
      </c>
      <c r="AP201" s="158">
        <v>20</v>
      </c>
      <c r="AQ201" s="158">
        <v>77</v>
      </c>
      <c r="AR201" s="158">
        <v>69</v>
      </c>
      <c r="AS201" s="158">
        <v>29</v>
      </c>
      <c r="AT201" s="158">
        <v>13</v>
      </c>
      <c r="AU201" s="158">
        <v>17</v>
      </c>
      <c r="AV201" s="158">
        <v>8</v>
      </c>
      <c r="AW201" s="349">
        <v>235</v>
      </c>
      <c r="AX201" s="158">
        <v>2</v>
      </c>
      <c r="AY201" s="158">
        <v>20</v>
      </c>
      <c r="AZ201" s="158">
        <v>77</v>
      </c>
      <c r="BA201" s="158">
        <v>69</v>
      </c>
      <c r="BB201" s="158">
        <v>29</v>
      </c>
      <c r="BC201" s="158">
        <v>13</v>
      </c>
      <c r="BD201" s="158">
        <v>17</v>
      </c>
      <c r="BE201" s="158">
        <v>8</v>
      </c>
      <c r="BF201" s="158">
        <v>0</v>
      </c>
      <c r="BG201" s="349">
        <v>235</v>
      </c>
      <c r="BH201" s="158">
        <v>2</v>
      </c>
      <c r="BI201" s="158">
        <v>1985</v>
      </c>
      <c r="BJ201" s="158">
        <v>8562</v>
      </c>
      <c r="BK201" s="158">
        <v>17925</v>
      </c>
      <c r="BL201" s="158">
        <v>14552</v>
      </c>
      <c r="BM201" s="158">
        <v>6124</v>
      </c>
      <c r="BN201" s="158">
        <v>2631</v>
      </c>
      <c r="BO201" s="158">
        <v>2973</v>
      </c>
      <c r="BP201" s="158">
        <v>364</v>
      </c>
      <c r="BQ201" s="349">
        <v>55118</v>
      </c>
      <c r="BR201" s="158">
        <v>0</v>
      </c>
      <c r="BS201" s="158">
        <v>1270</v>
      </c>
      <c r="BT201" s="158">
        <v>4525</v>
      </c>
      <c r="BU201" s="158">
        <v>5454</v>
      </c>
      <c r="BV201" s="158">
        <v>3709</v>
      </c>
      <c r="BW201" s="158">
        <v>1427</v>
      </c>
      <c r="BX201" s="158">
        <v>536</v>
      </c>
      <c r="BY201" s="158">
        <v>485</v>
      </c>
      <c r="BZ201" s="158">
        <v>25</v>
      </c>
      <c r="CA201" s="349">
        <v>17431</v>
      </c>
      <c r="CB201" s="158">
        <v>0</v>
      </c>
      <c r="CC201" s="158">
        <v>11</v>
      </c>
      <c r="CD201" s="158">
        <v>120</v>
      </c>
      <c r="CE201" s="158">
        <v>291</v>
      </c>
      <c r="CF201" s="158">
        <v>292</v>
      </c>
      <c r="CG201" s="158">
        <v>126</v>
      </c>
      <c r="CH201" s="158">
        <v>35</v>
      </c>
      <c r="CI201" s="158">
        <v>23</v>
      </c>
      <c r="CJ201" s="158">
        <v>1</v>
      </c>
      <c r="CK201" s="349">
        <v>899</v>
      </c>
      <c r="CL201" s="158">
        <v>0</v>
      </c>
      <c r="CM201" s="158">
        <v>2</v>
      </c>
      <c r="CN201" s="158">
        <v>8</v>
      </c>
      <c r="CO201" s="158">
        <v>35</v>
      </c>
      <c r="CP201" s="158">
        <v>21</v>
      </c>
      <c r="CQ201" s="158">
        <v>15</v>
      </c>
      <c r="CR201" s="158">
        <v>14</v>
      </c>
      <c r="CS201" s="158">
        <v>27</v>
      </c>
      <c r="CT201" s="158">
        <v>14</v>
      </c>
      <c r="CU201" s="349">
        <v>136</v>
      </c>
      <c r="CV201" s="158">
        <v>43</v>
      </c>
      <c r="CW201" s="158">
        <v>141</v>
      </c>
      <c r="CX201" s="158">
        <v>223</v>
      </c>
      <c r="CY201" s="158">
        <v>299</v>
      </c>
      <c r="CZ201" s="158">
        <v>172</v>
      </c>
      <c r="DA201" s="158">
        <v>65</v>
      </c>
      <c r="DB201" s="158">
        <v>46</v>
      </c>
      <c r="DC201" s="158">
        <v>12</v>
      </c>
      <c r="DD201" s="349">
        <v>1001</v>
      </c>
      <c r="DE201" s="158">
        <v>13</v>
      </c>
      <c r="DF201" s="158">
        <v>46</v>
      </c>
      <c r="DG201" s="158">
        <v>87</v>
      </c>
      <c r="DH201" s="158">
        <v>100</v>
      </c>
      <c r="DI201" s="158">
        <v>38</v>
      </c>
      <c r="DJ201" s="158">
        <v>17</v>
      </c>
      <c r="DK201" s="158">
        <v>34</v>
      </c>
      <c r="DL201" s="158">
        <v>5</v>
      </c>
      <c r="DM201" s="349">
        <v>340</v>
      </c>
      <c r="DN201" s="158">
        <v>1</v>
      </c>
      <c r="DO201" s="158">
        <v>27</v>
      </c>
      <c r="DP201" s="158">
        <v>42</v>
      </c>
      <c r="DQ201" s="158">
        <v>54</v>
      </c>
      <c r="DR201" s="158">
        <v>21</v>
      </c>
      <c r="DS201" s="158">
        <v>8</v>
      </c>
      <c r="DT201" s="158">
        <v>13</v>
      </c>
      <c r="DU201" s="158">
        <v>1</v>
      </c>
      <c r="DV201" s="349">
        <v>167</v>
      </c>
      <c r="DW201" s="158">
        <v>5</v>
      </c>
      <c r="DX201" s="158">
        <v>17</v>
      </c>
      <c r="DY201" s="158">
        <v>21</v>
      </c>
      <c r="DZ201" s="158">
        <v>15</v>
      </c>
      <c r="EA201" s="158">
        <v>9</v>
      </c>
      <c r="EB201" s="158">
        <v>2</v>
      </c>
      <c r="EC201" s="158">
        <v>6</v>
      </c>
      <c r="ED201" s="158">
        <v>1</v>
      </c>
      <c r="EE201" s="349">
        <v>76</v>
      </c>
      <c r="EF201" s="158">
        <v>19</v>
      </c>
      <c r="EG201" s="158">
        <v>90</v>
      </c>
      <c r="EH201" s="158">
        <v>150</v>
      </c>
      <c r="EI201" s="158">
        <v>169</v>
      </c>
      <c r="EJ201" s="158">
        <v>68</v>
      </c>
      <c r="EK201" s="158">
        <v>27</v>
      </c>
      <c r="EL201" s="158">
        <v>53</v>
      </c>
      <c r="EM201" s="158">
        <v>7</v>
      </c>
      <c r="EN201" s="349">
        <v>583</v>
      </c>
      <c r="EO201" s="158">
        <v>12</v>
      </c>
      <c r="EP201" s="158">
        <v>44</v>
      </c>
      <c r="EQ201" s="158">
        <v>58</v>
      </c>
      <c r="ER201" s="158">
        <v>78</v>
      </c>
      <c r="ES201" s="158">
        <v>20</v>
      </c>
      <c r="ET201" s="158">
        <v>15</v>
      </c>
      <c r="EU201" s="158">
        <v>29</v>
      </c>
      <c r="EV201" s="158">
        <v>6</v>
      </c>
      <c r="EW201" s="349">
        <v>262</v>
      </c>
      <c r="EX201" s="158">
        <v>0</v>
      </c>
      <c r="EY201" s="158">
        <v>0</v>
      </c>
      <c r="EZ201" s="158">
        <v>0</v>
      </c>
      <c r="FA201" s="158">
        <v>0</v>
      </c>
      <c r="FB201" s="158">
        <v>0</v>
      </c>
      <c r="FC201" s="158">
        <v>0</v>
      </c>
      <c r="FD201" s="158">
        <v>0</v>
      </c>
      <c r="FE201" s="158">
        <v>0</v>
      </c>
      <c r="FF201" s="349">
        <v>0</v>
      </c>
      <c r="FG201" s="158">
        <v>0</v>
      </c>
      <c r="FH201" s="158">
        <v>5</v>
      </c>
      <c r="FI201" s="158">
        <v>7</v>
      </c>
      <c r="FJ201" s="158">
        <v>20</v>
      </c>
      <c r="FK201" s="158">
        <v>4</v>
      </c>
      <c r="FL201" s="158">
        <v>4</v>
      </c>
      <c r="FM201" s="158">
        <v>9</v>
      </c>
      <c r="FN201" s="158">
        <v>1</v>
      </c>
      <c r="FO201" s="349">
        <v>50</v>
      </c>
      <c r="FP201" s="158">
        <v>12</v>
      </c>
      <c r="FQ201" s="158">
        <v>39</v>
      </c>
      <c r="FR201" s="158">
        <v>51</v>
      </c>
      <c r="FS201" s="158">
        <v>58</v>
      </c>
      <c r="FT201" s="158">
        <v>16</v>
      </c>
      <c r="FU201" s="158">
        <v>11</v>
      </c>
      <c r="FV201" s="158">
        <v>20</v>
      </c>
      <c r="FW201" s="158">
        <v>5</v>
      </c>
      <c r="FX201" s="349">
        <v>212</v>
      </c>
      <c r="FY201" s="158">
        <v>2</v>
      </c>
      <c r="FZ201" s="158">
        <v>696</v>
      </c>
      <c r="GA201" s="158">
        <v>3856</v>
      </c>
      <c r="GB201" s="158">
        <v>12073</v>
      </c>
      <c r="GC201" s="158">
        <v>10446</v>
      </c>
      <c r="GD201" s="158">
        <v>4520</v>
      </c>
      <c r="GE201" s="158">
        <v>2035</v>
      </c>
      <c r="GF201" s="158">
        <v>2416</v>
      </c>
      <c r="GG201" s="158">
        <v>320</v>
      </c>
      <c r="GH201" s="349">
        <v>36364</v>
      </c>
      <c r="GI201" s="158">
        <v>0</v>
      </c>
      <c r="GJ201" s="158">
        <v>1289</v>
      </c>
      <c r="GK201" s="158">
        <v>4706</v>
      </c>
      <c r="GL201" s="158">
        <v>5852</v>
      </c>
      <c r="GM201" s="158">
        <v>4106</v>
      </c>
      <c r="GN201" s="158">
        <v>1604</v>
      </c>
      <c r="GO201" s="158">
        <v>596</v>
      </c>
      <c r="GP201" s="158">
        <v>557</v>
      </c>
      <c r="GQ201" s="158">
        <v>44</v>
      </c>
      <c r="GR201" s="349">
        <v>18754</v>
      </c>
      <c r="GS201" s="158">
        <v>2</v>
      </c>
      <c r="GT201" s="158">
        <v>1665.25</v>
      </c>
      <c r="GU201" s="158">
        <v>7376.75</v>
      </c>
      <c r="GV201" s="158">
        <v>16442.75</v>
      </c>
      <c r="GW201" s="158">
        <v>13508.25</v>
      </c>
      <c r="GX201" s="158">
        <v>5718.5</v>
      </c>
      <c r="GY201" s="158">
        <v>2478.25</v>
      </c>
      <c r="GZ201" s="158">
        <v>2828.5</v>
      </c>
      <c r="HA201" s="158">
        <v>349.75</v>
      </c>
      <c r="HB201" s="349">
        <v>50370</v>
      </c>
      <c r="HC201" s="395">
        <v>0</v>
      </c>
      <c r="HD201" s="396">
        <v>0</v>
      </c>
      <c r="HE201" s="396">
        <v>0.5</v>
      </c>
      <c r="HF201" s="396">
        <v>0</v>
      </c>
      <c r="HG201" s="396">
        <v>0</v>
      </c>
      <c r="HH201" s="396">
        <v>0</v>
      </c>
      <c r="HI201" s="396">
        <v>0</v>
      </c>
      <c r="HJ201" s="396">
        <v>0</v>
      </c>
      <c r="HK201" s="396">
        <v>0</v>
      </c>
      <c r="HL201" s="397">
        <v>0.5</v>
      </c>
      <c r="HM201" s="219">
        <v>1.1000000000000001</v>
      </c>
      <c r="HN201" s="219">
        <v>1110.2</v>
      </c>
      <c r="HO201" s="219">
        <v>5737.1</v>
      </c>
      <c r="HP201" s="219">
        <v>14615.8</v>
      </c>
      <c r="HQ201" s="219">
        <v>13508.3</v>
      </c>
      <c r="HR201" s="219">
        <v>6989.3</v>
      </c>
      <c r="HS201" s="219">
        <v>3579.7</v>
      </c>
      <c r="HT201" s="219">
        <v>4714.2</v>
      </c>
      <c r="HU201" s="219">
        <v>699.5</v>
      </c>
      <c r="HV201" s="219">
        <v>50955.199999999997</v>
      </c>
      <c r="HW201" s="457">
        <v>0</v>
      </c>
      <c r="HX201" s="219">
        <v>50955.199999999997</v>
      </c>
      <c r="HY201" s="395">
        <v>2</v>
      </c>
      <c r="HZ201" s="219">
        <v>1665.25</v>
      </c>
      <c r="IA201" s="219">
        <v>7376.75</v>
      </c>
      <c r="IB201" s="219">
        <v>16442.75</v>
      </c>
      <c r="IC201" s="219">
        <v>13508.25</v>
      </c>
      <c r="ID201" s="219">
        <v>5718.5</v>
      </c>
      <c r="IE201" s="219">
        <v>2478.25</v>
      </c>
      <c r="IF201" s="219">
        <v>2828.5</v>
      </c>
      <c r="IG201" s="219">
        <v>349.75</v>
      </c>
      <c r="IH201" s="219">
        <v>50370</v>
      </c>
      <c r="II201" s="395">
        <v>0</v>
      </c>
      <c r="IJ201" s="219">
        <v>0</v>
      </c>
      <c r="IK201" s="219">
        <v>0.5</v>
      </c>
      <c r="IL201" s="219">
        <v>0</v>
      </c>
      <c r="IM201" s="219">
        <v>0</v>
      </c>
      <c r="IN201" s="219">
        <v>0</v>
      </c>
      <c r="IO201" s="219">
        <v>0</v>
      </c>
      <c r="IP201" s="219">
        <v>0</v>
      </c>
      <c r="IQ201" s="219">
        <v>0</v>
      </c>
      <c r="IR201" s="219">
        <v>0.5</v>
      </c>
      <c r="IS201" s="395">
        <v>0</v>
      </c>
      <c r="IT201" s="219">
        <v>558.34</v>
      </c>
      <c r="IU201" s="219">
        <v>2351.34</v>
      </c>
      <c r="IV201" s="219">
        <v>2879.26</v>
      </c>
      <c r="IW201" s="219">
        <v>1003</v>
      </c>
      <c r="IX201" s="219">
        <v>256.55</v>
      </c>
      <c r="IY201" s="219">
        <v>26.85</v>
      </c>
      <c r="IZ201" s="219">
        <v>14.7</v>
      </c>
      <c r="JA201" s="219">
        <v>0.45</v>
      </c>
      <c r="JB201" s="219">
        <v>7090.49</v>
      </c>
      <c r="JC201" s="395">
        <v>1.1000000000000001</v>
      </c>
      <c r="JD201" s="219">
        <v>737.9</v>
      </c>
      <c r="JE201" s="219">
        <v>3908.3</v>
      </c>
      <c r="JF201" s="219">
        <v>12056.4</v>
      </c>
      <c r="JG201" s="219">
        <v>12505.3</v>
      </c>
      <c r="JH201" s="219">
        <v>6675.7</v>
      </c>
      <c r="JI201" s="219">
        <v>3540.9</v>
      </c>
      <c r="JJ201" s="219">
        <v>4689.7</v>
      </c>
      <c r="JK201" s="219">
        <v>698.6</v>
      </c>
      <c r="JL201" s="219">
        <v>44813.9</v>
      </c>
      <c r="JM201" s="457">
        <v>0</v>
      </c>
      <c r="JN201" s="397">
        <v>44813.9</v>
      </c>
      <c r="JP201" s="460"/>
      <c r="JQ201" s="460"/>
      <c r="JR201" s="460"/>
      <c r="JS201" s="460"/>
      <c r="JT201" s="460"/>
      <c r="JU201" s="460"/>
      <c r="JV201" s="460"/>
      <c r="JW201" s="460"/>
      <c r="JX201" s="460"/>
      <c r="JY201" s="460"/>
      <c r="KA201" s="460"/>
      <c r="KB201" s="460"/>
    </row>
    <row r="202" spans="1:288" x14ac:dyDescent="0.2">
      <c r="A202" s="215" t="s">
        <v>654</v>
      </c>
      <c r="B202" s="216" t="s">
        <v>285</v>
      </c>
      <c r="C202" s="217" t="s">
        <v>287</v>
      </c>
      <c r="D202" s="218" t="s">
        <v>653</v>
      </c>
      <c r="E202" s="158">
        <v>24683</v>
      </c>
      <c r="F202" s="158">
        <v>4467</v>
      </c>
      <c r="G202" s="158">
        <v>4280</v>
      </c>
      <c r="H202" s="158">
        <v>3147</v>
      </c>
      <c r="I202" s="158">
        <v>1736</v>
      </c>
      <c r="J202" s="158">
        <v>947</v>
      </c>
      <c r="K202" s="158">
        <v>517</v>
      </c>
      <c r="L202" s="158">
        <v>44</v>
      </c>
      <c r="M202" s="349">
        <v>39821</v>
      </c>
      <c r="N202" s="158">
        <v>492</v>
      </c>
      <c r="O202" s="158">
        <v>68</v>
      </c>
      <c r="P202" s="158">
        <v>41</v>
      </c>
      <c r="Q202" s="158">
        <v>24</v>
      </c>
      <c r="R202" s="158">
        <v>6</v>
      </c>
      <c r="S202" s="158">
        <v>4</v>
      </c>
      <c r="T202" s="158">
        <v>7</v>
      </c>
      <c r="U202" s="158">
        <v>0</v>
      </c>
      <c r="V202" s="349">
        <v>642</v>
      </c>
      <c r="W202" s="158">
        <v>0</v>
      </c>
      <c r="X202" s="158">
        <v>0</v>
      </c>
      <c r="Y202" s="158">
        <v>0</v>
      </c>
      <c r="Z202" s="158">
        <v>0</v>
      </c>
      <c r="AA202" s="158">
        <v>0</v>
      </c>
      <c r="AB202" s="158">
        <v>0</v>
      </c>
      <c r="AC202" s="158">
        <v>0</v>
      </c>
      <c r="AD202" s="158">
        <v>0</v>
      </c>
      <c r="AE202" s="349">
        <v>0</v>
      </c>
      <c r="AF202" s="158">
        <v>24191</v>
      </c>
      <c r="AG202" s="158">
        <v>4399</v>
      </c>
      <c r="AH202" s="158">
        <v>4239</v>
      </c>
      <c r="AI202" s="158">
        <v>3123</v>
      </c>
      <c r="AJ202" s="158">
        <v>1730</v>
      </c>
      <c r="AK202" s="158">
        <v>943</v>
      </c>
      <c r="AL202" s="158">
        <v>510</v>
      </c>
      <c r="AM202" s="158">
        <v>44</v>
      </c>
      <c r="AN202" s="349">
        <v>39179</v>
      </c>
      <c r="AO202" s="158">
        <v>91</v>
      </c>
      <c r="AP202" s="158">
        <v>35</v>
      </c>
      <c r="AQ202" s="158">
        <v>41</v>
      </c>
      <c r="AR202" s="158">
        <v>51</v>
      </c>
      <c r="AS202" s="158">
        <v>35</v>
      </c>
      <c r="AT202" s="158">
        <v>26</v>
      </c>
      <c r="AU202" s="158">
        <v>22</v>
      </c>
      <c r="AV202" s="158">
        <v>3</v>
      </c>
      <c r="AW202" s="349">
        <v>304</v>
      </c>
      <c r="AX202" s="158">
        <v>91</v>
      </c>
      <c r="AY202" s="158">
        <v>35</v>
      </c>
      <c r="AZ202" s="158">
        <v>41</v>
      </c>
      <c r="BA202" s="158">
        <v>51</v>
      </c>
      <c r="BB202" s="158">
        <v>35</v>
      </c>
      <c r="BC202" s="158">
        <v>26</v>
      </c>
      <c r="BD202" s="158">
        <v>22</v>
      </c>
      <c r="BE202" s="158">
        <v>3</v>
      </c>
      <c r="BF202" s="158">
        <v>0</v>
      </c>
      <c r="BG202" s="349">
        <v>304</v>
      </c>
      <c r="BH202" s="158">
        <v>91</v>
      </c>
      <c r="BI202" s="158">
        <v>24135</v>
      </c>
      <c r="BJ202" s="158">
        <v>4405</v>
      </c>
      <c r="BK202" s="158">
        <v>4249</v>
      </c>
      <c r="BL202" s="158">
        <v>3107</v>
      </c>
      <c r="BM202" s="158">
        <v>1721</v>
      </c>
      <c r="BN202" s="158">
        <v>939</v>
      </c>
      <c r="BO202" s="158">
        <v>491</v>
      </c>
      <c r="BP202" s="158">
        <v>41</v>
      </c>
      <c r="BQ202" s="349">
        <v>39179</v>
      </c>
      <c r="BR202" s="158">
        <v>17</v>
      </c>
      <c r="BS202" s="158">
        <v>10111</v>
      </c>
      <c r="BT202" s="158">
        <v>1362</v>
      </c>
      <c r="BU202" s="158">
        <v>1081</v>
      </c>
      <c r="BV202" s="158">
        <v>627</v>
      </c>
      <c r="BW202" s="158">
        <v>274</v>
      </c>
      <c r="BX202" s="158">
        <v>117</v>
      </c>
      <c r="BY202" s="158">
        <v>66</v>
      </c>
      <c r="BZ202" s="158">
        <v>4</v>
      </c>
      <c r="CA202" s="349">
        <v>13659</v>
      </c>
      <c r="CB202" s="158">
        <v>2</v>
      </c>
      <c r="CC202" s="158">
        <v>164</v>
      </c>
      <c r="CD202" s="158">
        <v>30</v>
      </c>
      <c r="CE202" s="158">
        <v>25</v>
      </c>
      <c r="CF202" s="158">
        <v>24</v>
      </c>
      <c r="CG202" s="158">
        <v>14</v>
      </c>
      <c r="CH202" s="158">
        <v>5</v>
      </c>
      <c r="CI202" s="158">
        <v>2</v>
      </c>
      <c r="CJ202" s="158">
        <v>0</v>
      </c>
      <c r="CK202" s="349">
        <v>266</v>
      </c>
      <c r="CL202" s="158">
        <v>0</v>
      </c>
      <c r="CM202" s="158">
        <v>4</v>
      </c>
      <c r="CN202" s="158">
        <v>4</v>
      </c>
      <c r="CO202" s="158">
        <v>8</v>
      </c>
      <c r="CP202" s="158">
        <v>11</v>
      </c>
      <c r="CQ202" s="158">
        <v>9</v>
      </c>
      <c r="CR202" s="158">
        <v>12</v>
      </c>
      <c r="CS202" s="158">
        <v>5</v>
      </c>
      <c r="CT202" s="158">
        <v>3</v>
      </c>
      <c r="CU202" s="349">
        <v>56</v>
      </c>
      <c r="CV202" s="158">
        <v>134</v>
      </c>
      <c r="CW202" s="158">
        <v>24</v>
      </c>
      <c r="CX202" s="158">
        <v>15</v>
      </c>
      <c r="CY202" s="158">
        <v>9</v>
      </c>
      <c r="CZ202" s="158">
        <v>12</v>
      </c>
      <c r="DA202" s="158">
        <v>6</v>
      </c>
      <c r="DB202" s="158">
        <v>1</v>
      </c>
      <c r="DC202" s="158">
        <v>1</v>
      </c>
      <c r="DD202" s="349">
        <v>202</v>
      </c>
      <c r="DE202" s="158">
        <v>717</v>
      </c>
      <c r="DF202" s="158">
        <v>80</v>
      </c>
      <c r="DG202" s="158">
        <v>49</v>
      </c>
      <c r="DH202" s="158">
        <v>39</v>
      </c>
      <c r="DI202" s="158">
        <v>17</v>
      </c>
      <c r="DJ202" s="158">
        <v>11</v>
      </c>
      <c r="DK202" s="158">
        <v>7</v>
      </c>
      <c r="DL202" s="158">
        <v>0</v>
      </c>
      <c r="DM202" s="349">
        <v>920</v>
      </c>
      <c r="DN202" s="158">
        <v>329</v>
      </c>
      <c r="DO202" s="158">
        <v>43</v>
      </c>
      <c r="DP202" s="158">
        <v>49</v>
      </c>
      <c r="DQ202" s="158">
        <v>41</v>
      </c>
      <c r="DR202" s="158">
        <v>10</v>
      </c>
      <c r="DS202" s="158">
        <v>11</v>
      </c>
      <c r="DT202" s="158">
        <v>0</v>
      </c>
      <c r="DU202" s="158">
        <v>0</v>
      </c>
      <c r="DV202" s="349">
        <v>483</v>
      </c>
      <c r="DW202" s="158">
        <v>345</v>
      </c>
      <c r="DX202" s="158">
        <v>22</v>
      </c>
      <c r="DY202" s="158">
        <v>14</v>
      </c>
      <c r="DZ202" s="158">
        <v>15</v>
      </c>
      <c r="EA202" s="158">
        <v>6</v>
      </c>
      <c r="EB202" s="158">
        <v>2</v>
      </c>
      <c r="EC202" s="158">
        <v>2</v>
      </c>
      <c r="ED202" s="158">
        <v>1</v>
      </c>
      <c r="EE202" s="349">
        <v>407</v>
      </c>
      <c r="EF202" s="158">
        <v>1391</v>
      </c>
      <c r="EG202" s="158">
        <v>145</v>
      </c>
      <c r="EH202" s="158">
        <v>112</v>
      </c>
      <c r="EI202" s="158">
        <v>95</v>
      </c>
      <c r="EJ202" s="158">
        <v>33</v>
      </c>
      <c r="EK202" s="158">
        <v>24</v>
      </c>
      <c r="EL202" s="158">
        <v>9</v>
      </c>
      <c r="EM202" s="158">
        <v>1</v>
      </c>
      <c r="EN202" s="349">
        <v>1810</v>
      </c>
      <c r="EO202" s="158">
        <v>857</v>
      </c>
      <c r="EP202" s="158">
        <v>84</v>
      </c>
      <c r="EQ202" s="158">
        <v>52</v>
      </c>
      <c r="ER202" s="158">
        <v>52</v>
      </c>
      <c r="ES202" s="158">
        <v>19</v>
      </c>
      <c r="ET202" s="158">
        <v>15</v>
      </c>
      <c r="EU202" s="158">
        <v>8</v>
      </c>
      <c r="EV202" s="158">
        <v>1</v>
      </c>
      <c r="EW202" s="349">
        <v>1088</v>
      </c>
      <c r="EX202" s="158">
        <v>0</v>
      </c>
      <c r="EY202" s="158">
        <v>0</v>
      </c>
      <c r="EZ202" s="158">
        <v>0</v>
      </c>
      <c r="FA202" s="158">
        <v>0</v>
      </c>
      <c r="FB202" s="158">
        <v>0</v>
      </c>
      <c r="FC202" s="158">
        <v>0</v>
      </c>
      <c r="FD202" s="158">
        <v>0</v>
      </c>
      <c r="FE202" s="158">
        <v>0</v>
      </c>
      <c r="FF202" s="349">
        <v>0</v>
      </c>
      <c r="FG202" s="158">
        <v>50</v>
      </c>
      <c r="FH202" s="158">
        <v>8</v>
      </c>
      <c r="FI202" s="158">
        <v>5</v>
      </c>
      <c r="FJ202" s="158">
        <v>0</v>
      </c>
      <c r="FK202" s="158">
        <v>1</v>
      </c>
      <c r="FL202" s="158">
        <v>2</v>
      </c>
      <c r="FM202" s="158">
        <v>0</v>
      </c>
      <c r="FN202" s="158">
        <v>0</v>
      </c>
      <c r="FO202" s="349">
        <v>66</v>
      </c>
      <c r="FP202" s="158">
        <v>807</v>
      </c>
      <c r="FQ202" s="158">
        <v>76</v>
      </c>
      <c r="FR202" s="158">
        <v>47</v>
      </c>
      <c r="FS202" s="158">
        <v>52</v>
      </c>
      <c r="FT202" s="158">
        <v>18</v>
      </c>
      <c r="FU202" s="158">
        <v>13</v>
      </c>
      <c r="FV202" s="158">
        <v>8</v>
      </c>
      <c r="FW202" s="158">
        <v>1</v>
      </c>
      <c r="FX202" s="349">
        <v>1022</v>
      </c>
      <c r="FY202" s="158">
        <v>72</v>
      </c>
      <c r="FZ202" s="158">
        <v>13180</v>
      </c>
      <c r="GA202" s="158">
        <v>2940</v>
      </c>
      <c r="GB202" s="158">
        <v>3071</v>
      </c>
      <c r="GC202" s="158">
        <v>2389</v>
      </c>
      <c r="GD202" s="158">
        <v>1407</v>
      </c>
      <c r="GE202" s="158">
        <v>792</v>
      </c>
      <c r="GF202" s="158">
        <v>416</v>
      </c>
      <c r="GG202" s="158">
        <v>33</v>
      </c>
      <c r="GH202" s="349">
        <v>24300</v>
      </c>
      <c r="GI202" s="158">
        <v>19</v>
      </c>
      <c r="GJ202" s="158">
        <v>10955</v>
      </c>
      <c r="GK202" s="158">
        <v>1465</v>
      </c>
      <c r="GL202" s="158">
        <v>1178</v>
      </c>
      <c r="GM202" s="158">
        <v>718</v>
      </c>
      <c r="GN202" s="158">
        <v>314</v>
      </c>
      <c r="GO202" s="158">
        <v>147</v>
      </c>
      <c r="GP202" s="158">
        <v>75</v>
      </c>
      <c r="GQ202" s="158">
        <v>8</v>
      </c>
      <c r="GR202" s="349">
        <v>14879</v>
      </c>
      <c r="GS202" s="158">
        <v>86.25</v>
      </c>
      <c r="GT202" s="158">
        <v>21578.5</v>
      </c>
      <c r="GU202" s="158">
        <v>4043.5</v>
      </c>
      <c r="GV202" s="158">
        <v>3951.13</v>
      </c>
      <c r="GW202" s="158">
        <v>2926</v>
      </c>
      <c r="GX202" s="158">
        <v>1642.13</v>
      </c>
      <c r="GY202" s="158">
        <v>898.25</v>
      </c>
      <c r="GZ202" s="158">
        <v>472.5</v>
      </c>
      <c r="HA202" s="158">
        <v>39</v>
      </c>
      <c r="HB202" s="349">
        <v>35637.25</v>
      </c>
      <c r="HC202" s="395">
        <v>0</v>
      </c>
      <c r="HD202" s="396">
        <v>0.5</v>
      </c>
      <c r="HE202" s="396">
        <v>0</v>
      </c>
      <c r="HF202" s="396">
        <v>0</v>
      </c>
      <c r="HG202" s="396">
        <v>0</v>
      </c>
      <c r="HH202" s="396">
        <v>0</v>
      </c>
      <c r="HI202" s="396">
        <v>0</v>
      </c>
      <c r="HJ202" s="396">
        <v>0</v>
      </c>
      <c r="HK202" s="396">
        <v>0</v>
      </c>
      <c r="HL202" s="397">
        <v>0.5</v>
      </c>
      <c r="HM202" s="219">
        <v>47.9</v>
      </c>
      <c r="HN202" s="219">
        <v>14385.3</v>
      </c>
      <c r="HO202" s="219">
        <v>3144.9</v>
      </c>
      <c r="HP202" s="219">
        <v>3512.1</v>
      </c>
      <c r="HQ202" s="219">
        <v>2926</v>
      </c>
      <c r="HR202" s="219">
        <v>2007</v>
      </c>
      <c r="HS202" s="219">
        <v>1297.5</v>
      </c>
      <c r="HT202" s="219">
        <v>787.5</v>
      </c>
      <c r="HU202" s="219">
        <v>78</v>
      </c>
      <c r="HV202" s="219">
        <v>28186.2</v>
      </c>
      <c r="HW202" s="457">
        <v>0</v>
      </c>
      <c r="HX202" s="219">
        <v>28186.2</v>
      </c>
      <c r="HY202" s="395">
        <v>86.25</v>
      </c>
      <c r="HZ202" s="219">
        <v>21578.5</v>
      </c>
      <c r="IA202" s="219">
        <v>4043.5</v>
      </c>
      <c r="IB202" s="219">
        <v>3951.13</v>
      </c>
      <c r="IC202" s="219">
        <v>2926</v>
      </c>
      <c r="ID202" s="219">
        <v>1642.13</v>
      </c>
      <c r="IE202" s="219">
        <v>898.25</v>
      </c>
      <c r="IF202" s="219">
        <v>472.5</v>
      </c>
      <c r="IG202" s="219">
        <v>39</v>
      </c>
      <c r="IH202" s="219">
        <v>35637.25</v>
      </c>
      <c r="II202" s="395">
        <v>0</v>
      </c>
      <c r="IJ202" s="219">
        <v>0.5</v>
      </c>
      <c r="IK202" s="219">
        <v>0</v>
      </c>
      <c r="IL202" s="219">
        <v>0</v>
      </c>
      <c r="IM202" s="219">
        <v>0</v>
      </c>
      <c r="IN202" s="219">
        <v>0</v>
      </c>
      <c r="IO202" s="219">
        <v>0</v>
      </c>
      <c r="IP202" s="219">
        <v>0</v>
      </c>
      <c r="IQ202" s="219">
        <v>0</v>
      </c>
      <c r="IR202" s="219">
        <v>0.5</v>
      </c>
      <c r="IS202" s="395">
        <v>20.62</v>
      </c>
      <c r="IT202" s="219">
        <v>5253.91</v>
      </c>
      <c r="IU202" s="219">
        <v>464.04</v>
      </c>
      <c r="IV202" s="219">
        <v>327.58999999999997</v>
      </c>
      <c r="IW202" s="219">
        <v>143</v>
      </c>
      <c r="IX202" s="219">
        <v>54.42</v>
      </c>
      <c r="IY202" s="219">
        <v>18.03</v>
      </c>
      <c r="IZ202" s="219">
        <v>3.18</v>
      </c>
      <c r="JA202" s="219">
        <v>0</v>
      </c>
      <c r="JB202" s="219">
        <v>6284.79</v>
      </c>
      <c r="JC202" s="395">
        <v>36.5</v>
      </c>
      <c r="JD202" s="219">
        <v>10882.7</v>
      </c>
      <c r="JE202" s="219">
        <v>2784</v>
      </c>
      <c r="JF202" s="219">
        <v>3220.9</v>
      </c>
      <c r="JG202" s="219">
        <v>2783</v>
      </c>
      <c r="JH202" s="219">
        <v>1940.5</v>
      </c>
      <c r="JI202" s="219">
        <v>1271.4000000000001</v>
      </c>
      <c r="JJ202" s="219">
        <v>782.2</v>
      </c>
      <c r="JK202" s="219">
        <v>78</v>
      </c>
      <c r="JL202" s="219">
        <v>23779.200000000001</v>
      </c>
      <c r="JM202" s="457">
        <v>0</v>
      </c>
      <c r="JN202" s="397">
        <v>23779.200000000001</v>
      </c>
      <c r="JP202" s="460"/>
      <c r="JQ202" s="460"/>
      <c r="JR202" s="460"/>
      <c r="JS202" s="460"/>
      <c r="JT202" s="460"/>
      <c r="JU202" s="460"/>
      <c r="JV202" s="460"/>
      <c r="JW202" s="460"/>
      <c r="JX202" s="460"/>
      <c r="JY202" s="460"/>
      <c r="KA202" s="460"/>
      <c r="KB202" s="460"/>
    </row>
    <row r="203" spans="1:288" x14ac:dyDescent="0.2">
      <c r="A203" s="215" t="s">
        <v>655</v>
      </c>
      <c r="B203" s="216" t="s">
        <v>293</v>
      </c>
      <c r="C203" s="217" t="s">
        <v>56</v>
      </c>
      <c r="D203" s="218" t="s">
        <v>328</v>
      </c>
      <c r="E203" s="158">
        <v>33948</v>
      </c>
      <c r="F203" s="158">
        <v>19336</v>
      </c>
      <c r="G203" s="158">
        <v>12943</v>
      </c>
      <c r="H203" s="158">
        <v>7380</v>
      </c>
      <c r="I203" s="158">
        <v>4246</v>
      </c>
      <c r="J203" s="158">
        <v>1824</v>
      </c>
      <c r="K203" s="158">
        <v>905</v>
      </c>
      <c r="L203" s="158">
        <v>67</v>
      </c>
      <c r="M203" s="349">
        <v>80649</v>
      </c>
      <c r="N203" s="158">
        <v>781</v>
      </c>
      <c r="O203" s="158">
        <v>352</v>
      </c>
      <c r="P203" s="158">
        <v>145</v>
      </c>
      <c r="Q203" s="158">
        <v>88</v>
      </c>
      <c r="R203" s="158">
        <v>59</v>
      </c>
      <c r="S203" s="158">
        <v>44</v>
      </c>
      <c r="T203" s="158">
        <v>15</v>
      </c>
      <c r="U203" s="158">
        <v>6</v>
      </c>
      <c r="V203" s="349">
        <v>1490</v>
      </c>
      <c r="W203" s="158">
        <v>0</v>
      </c>
      <c r="X203" s="158">
        <v>1</v>
      </c>
      <c r="Y203" s="158">
        <v>1</v>
      </c>
      <c r="Z203" s="158">
        <v>0</v>
      </c>
      <c r="AA203" s="158">
        <v>0</v>
      </c>
      <c r="AB203" s="158">
        <v>0</v>
      </c>
      <c r="AC203" s="158">
        <v>0</v>
      </c>
      <c r="AD203" s="158">
        <v>0</v>
      </c>
      <c r="AE203" s="349">
        <v>2</v>
      </c>
      <c r="AF203" s="158">
        <v>33167</v>
      </c>
      <c r="AG203" s="158">
        <v>18983</v>
      </c>
      <c r="AH203" s="158">
        <v>12797</v>
      </c>
      <c r="AI203" s="158">
        <v>7292</v>
      </c>
      <c r="AJ203" s="158">
        <v>4187</v>
      </c>
      <c r="AK203" s="158">
        <v>1780</v>
      </c>
      <c r="AL203" s="158">
        <v>890</v>
      </c>
      <c r="AM203" s="158">
        <v>61</v>
      </c>
      <c r="AN203" s="349">
        <v>79157</v>
      </c>
      <c r="AO203" s="158">
        <v>59</v>
      </c>
      <c r="AP203" s="158">
        <v>111</v>
      </c>
      <c r="AQ203" s="158">
        <v>80</v>
      </c>
      <c r="AR203" s="158">
        <v>51</v>
      </c>
      <c r="AS203" s="158">
        <v>38</v>
      </c>
      <c r="AT203" s="158">
        <v>16</v>
      </c>
      <c r="AU203" s="158">
        <v>17</v>
      </c>
      <c r="AV203" s="158">
        <v>8</v>
      </c>
      <c r="AW203" s="349">
        <v>380</v>
      </c>
      <c r="AX203" s="158">
        <v>59</v>
      </c>
      <c r="AY203" s="158">
        <v>111</v>
      </c>
      <c r="AZ203" s="158">
        <v>80</v>
      </c>
      <c r="BA203" s="158">
        <v>51</v>
      </c>
      <c r="BB203" s="158">
        <v>38</v>
      </c>
      <c r="BC203" s="158">
        <v>16</v>
      </c>
      <c r="BD203" s="158">
        <v>17</v>
      </c>
      <c r="BE203" s="158">
        <v>8</v>
      </c>
      <c r="BF203" s="158">
        <v>0</v>
      </c>
      <c r="BG203" s="349">
        <v>380</v>
      </c>
      <c r="BH203" s="158">
        <v>59</v>
      </c>
      <c r="BI203" s="158">
        <v>33219</v>
      </c>
      <c r="BJ203" s="158">
        <v>18952</v>
      </c>
      <c r="BK203" s="158">
        <v>12768</v>
      </c>
      <c r="BL203" s="158">
        <v>7279</v>
      </c>
      <c r="BM203" s="158">
        <v>4165</v>
      </c>
      <c r="BN203" s="158">
        <v>1781</v>
      </c>
      <c r="BO203" s="158">
        <v>881</v>
      </c>
      <c r="BP203" s="158">
        <v>53</v>
      </c>
      <c r="BQ203" s="349">
        <v>79157</v>
      </c>
      <c r="BR203" s="158">
        <v>18</v>
      </c>
      <c r="BS203" s="158">
        <v>14405</v>
      </c>
      <c r="BT203" s="158">
        <v>5947</v>
      </c>
      <c r="BU203" s="158">
        <v>3243</v>
      </c>
      <c r="BV203" s="158">
        <v>1308</v>
      </c>
      <c r="BW203" s="158">
        <v>575</v>
      </c>
      <c r="BX203" s="158">
        <v>207</v>
      </c>
      <c r="BY203" s="158">
        <v>92</v>
      </c>
      <c r="BZ203" s="158">
        <v>7</v>
      </c>
      <c r="CA203" s="349">
        <v>25802</v>
      </c>
      <c r="CB203" s="158">
        <v>0</v>
      </c>
      <c r="CC203" s="158">
        <v>210</v>
      </c>
      <c r="CD203" s="158">
        <v>146</v>
      </c>
      <c r="CE203" s="158">
        <v>124</v>
      </c>
      <c r="CF203" s="158">
        <v>63</v>
      </c>
      <c r="CG203" s="158">
        <v>42</v>
      </c>
      <c r="CH203" s="158">
        <v>17</v>
      </c>
      <c r="CI203" s="158">
        <v>4</v>
      </c>
      <c r="CJ203" s="158">
        <v>0</v>
      </c>
      <c r="CK203" s="349">
        <v>606</v>
      </c>
      <c r="CL203" s="158">
        <v>0</v>
      </c>
      <c r="CM203" s="158">
        <v>13</v>
      </c>
      <c r="CN203" s="158">
        <v>5</v>
      </c>
      <c r="CO203" s="158">
        <v>5</v>
      </c>
      <c r="CP203" s="158">
        <v>8</v>
      </c>
      <c r="CQ203" s="158">
        <v>7</v>
      </c>
      <c r="CR203" s="158">
        <v>9</v>
      </c>
      <c r="CS203" s="158">
        <v>14</v>
      </c>
      <c r="CT203" s="158">
        <v>1</v>
      </c>
      <c r="CU203" s="349">
        <v>62</v>
      </c>
      <c r="CV203" s="158">
        <v>49</v>
      </c>
      <c r="CW203" s="158">
        <v>31</v>
      </c>
      <c r="CX203" s="158">
        <v>19</v>
      </c>
      <c r="CY203" s="158">
        <v>12</v>
      </c>
      <c r="CZ203" s="158">
        <v>4</v>
      </c>
      <c r="DA203" s="158">
        <v>5</v>
      </c>
      <c r="DB203" s="158">
        <v>6</v>
      </c>
      <c r="DC203" s="158">
        <v>1</v>
      </c>
      <c r="DD203" s="349">
        <v>127</v>
      </c>
      <c r="DE203" s="158">
        <v>476</v>
      </c>
      <c r="DF203" s="158">
        <v>317</v>
      </c>
      <c r="DG203" s="158">
        <v>200</v>
      </c>
      <c r="DH203" s="158">
        <v>96</v>
      </c>
      <c r="DI203" s="158">
        <v>57</v>
      </c>
      <c r="DJ203" s="158">
        <v>15</v>
      </c>
      <c r="DK203" s="158">
        <v>15</v>
      </c>
      <c r="DL203" s="158">
        <v>1</v>
      </c>
      <c r="DM203" s="349">
        <v>1177</v>
      </c>
      <c r="DN203" s="158">
        <v>1</v>
      </c>
      <c r="DO203" s="158">
        <v>0</v>
      </c>
      <c r="DP203" s="158">
        <v>0</v>
      </c>
      <c r="DQ203" s="158">
        <v>0</v>
      </c>
      <c r="DR203" s="158">
        <v>0</v>
      </c>
      <c r="DS203" s="158">
        <v>0</v>
      </c>
      <c r="DT203" s="158">
        <v>0</v>
      </c>
      <c r="DU203" s="158">
        <v>0</v>
      </c>
      <c r="DV203" s="349">
        <v>1</v>
      </c>
      <c r="DW203" s="158">
        <v>66</v>
      </c>
      <c r="DX203" s="158">
        <v>26</v>
      </c>
      <c r="DY203" s="158">
        <v>18</v>
      </c>
      <c r="DZ203" s="158">
        <v>5</v>
      </c>
      <c r="EA203" s="158">
        <v>2</v>
      </c>
      <c r="EB203" s="158">
        <v>5</v>
      </c>
      <c r="EC203" s="158">
        <v>3</v>
      </c>
      <c r="ED203" s="158">
        <v>0</v>
      </c>
      <c r="EE203" s="349">
        <v>125</v>
      </c>
      <c r="EF203" s="158">
        <v>543</v>
      </c>
      <c r="EG203" s="158">
        <v>343</v>
      </c>
      <c r="EH203" s="158">
        <v>218</v>
      </c>
      <c r="EI203" s="158">
        <v>101</v>
      </c>
      <c r="EJ203" s="158">
        <v>59</v>
      </c>
      <c r="EK203" s="158">
        <v>20</v>
      </c>
      <c r="EL203" s="158">
        <v>18</v>
      </c>
      <c r="EM203" s="158">
        <v>1</v>
      </c>
      <c r="EN203" s="349">
        <v>1303</v>
      </c>
      <c r="EO203" s="158">
        <v>302</v>
      </c>
      <c r="EP203" s="158">
        <v>140</v>
      </c>
      <c r="EQ203" s="158">
        <v>92</v>
      </c>
      <c r="ER203" s="158">
        <v>45</v>
      </c>
      <c r="ES203" s="158">
        <v>26</v>
      </c>
      <c r="ET203" s="158">
        <v>12</v>
      </c>
      <c r="EU203" s="158">
        <v>11</v>
      </c>
      <c r="EV203" s="158">
        <v>1</v>
      </c>
      <c r="EW203" s="349">
        <v>629</v>
      </c>
      <c r="EX203" s="158">
        <v>0</v>
      </c>
      <c r="EY203" s="158">
        <v>0</v>
      </c>
      <c r="EZ203" s="158">
        <v>0</v>
      </c>
      <c r="FA203" s="158">
        <v>0</v>
      </c>
      <c r="FB203" s="158">
        <v>0</v>
      </c>
      <c r="FC203" s="158">
        <v>0</v>
      </c>
      <c r="FD203" s="158">
        <v>0</v>
      </c>
      <c r="FE203" s="158">
        <v>0</v>
      </c>
      <c r="FF203" s="349">
        <v>0</v>
      </c>
      <c r="FG203" s="158">
        <v>0</v>
      </c>
      <c r="FH203" s="158">
        <v>0</v>
      </c>
      <c r="FI203" s="158">
        <v>0</v>
      </c>
      <c r="FJ203" s="158">
        <v>0</v>
      </c>
      <c r="FK203" s="158">
        <v>0</v>
      </c>
      <c r="FL203" s="158">
        <v>0</v>
      </c>
      <c r="FM203" s="158">
        <v>0</v>
      </c>
      <c r="FN203" s="158">
        <v>0</v>
      </c>
      <c r="FO203" s="349">
        <v>0</v>
      </c>
      <c r="FP203" s="158">
        <v>302</v>
      </c>
      <c r="FQ203" s="158">
        <v>140</v>
      </c>
      <c r="FR203" s="158">
        <v>92</v>
      </c>
      <c r="FS203" s="158">
        <v>45</v>
      </c>
      <c r="FT203" s="158">
        <v>26</v>
      </c>
      <c r="FU203" s="158">
        <v>12</v>
      </c>
      <c r="FV203" s="158">
        <v>11</v>
      </c>
      <c r="FW203" s="158">
        <v>1</v>
      </c>
      <c r="FX203" s="349">
        <v>629</v>
      </c>
      <c r="FY203" s="158">
        <v>41</v>
      </c>
      <c r="FZ203" s="158">
        <v>18518</v>
      </c>
      <c r="GA203" s="158">
        <v>12827</v>
      </c>
      <c r="GB203" s="158">
        <v>9378</v>
      </c>
      <c r="GC203" s="158">
        <v>5894</v>
      </c>
      <c r="GD203" s="158">
        <v>3539</v>
      </c>
      <c r="GE203" s="158">
        <v>1543</v>
      </c>
      <c r="GF203" s="158">
        <v>768</v>
      </c>
      <c r="GG203" s="158">
        <v>45</v>
      </c>
      <c r="GH203" s="349">
        <v>52553</v>
      </c>
      <c r="GI203" s="158">
        <v>18</v>
      </c>
      <c r="GJ203" s="158">
        <v>14701</v>
      </c>
      <c r="GK203" s="158">
        <v>6125</v>
      </c>
      <c r="GL203" s="158">
        <v>3390</v>
      </c>
      <c r="GM203" s="158">
        <v>1385</v>
      </c>
      <c r="GN203" s="158">
        <v>626</v>
      </c>
      <c r="GO203" s="158">
        <v>238</v>
      </c>
      <c r="GP203" s="158">
        <v>113</v>
      </c>
      <c r="GQ203" s="158">
        <v>8</v>
      </c>
      <c r="GR203" s="349">
        <v>26604</v>
      </c>
      <c r="GS203" s="158">
        <v>54.5</v>
      </c>
      <c r="GT203" s="158">
        <v>29587.75</v>
      </c>
      <c r="GU203" s="158">
        <v>17438.75</v>
      </c>
      <c r="GV203" s="158">
        <v>11932.75</v>
      </c>
      <c r="GW203" s="158">
        <v>6934.25</v>
      </c>
      <c r="GX203" s="158">
        <v>4008.25</v>
      </c>
      <c r="GY203" s="158">
        <v>1723</v>
      </c>
      <c r="GZ203" s="158">
        <v>851.5</v>
      </c>
      <c r="HA203" s="158">
        <v>50.75</v>
      </c>
      <c r="HB203" s="349">
        <v>72581.5</v>
      </c>
      <c r="HC203" s="395">
        <v>0</v>
      </c>
      <c r="HD203" s="396">
        <v>0</v>
      </c>
      <c r="HE203" s="396">
        <v>0</v>
      </c>
      <c r="HF203" s="396">
        <v>0</v>
      </c>
      <c r="HG203" s="396">
        <v>0.5</v>
      </c>
      <c r="HH203" s="396">
        <v>0</v>
      </c>
      <c r="HI203" s="396">
        <v>0</v>
      </c>
      <c r="HJ203" s="396">
        <v>0</v>
      </c>
      <c r="HK203" s="396">
        <v>0</v>
      </c>
      <c r="HL203" s="397">
        <v>0.5</v>
      </c>
      <c r="HM203" s="219">
        <v>30.3</v>
      </c>
      <c r="HN203" s="219">
        <v>19725.2</v>
      </c>
      <c r="HO203" s="219">
        <v>13563.5</v>
      </c>
      <c r="HP203" s="219">
        <v>10606.9</v>
      </c>
      <c r="HQ203" s="219">
        <v>6933.8</v>
      </c>
      <c r="HR203" s="219">
        <v>4899</v>
      </c>
      <c r="HS203" s="219">
        <v>2488.8000000000002</v>
      </c>
      <c r="HT203" s="219">
        <v>1419.2</v>
      </c>
      <c r="HU203" s="219">
        <v>101.5</v>
      </c>
      <c r="HV203" s="219">
        <v>59768.2</v>
      </c>
      <c r="HW203" s="457">
        <v>331</v>
      </c>
      <c r="HX203" s="219">
        <v>60099.199999999997</v>
      </c>
      <c r="HY203" s="395">
        <v>54.5</v>
      </c>
      <c r="HZ203" s="219">
        <v>29587.75</v>
      </c>
      <c r="IA203" s="219">
        <v>17438.75</v>
      </c>
      <c r="IB203" s="219">
        <v>11932.75</v>
      </c>
      <c r="IC203" s="219">
        <v>6934.25</v>
      </c>
      <c r="ID203" s="219">
        <v>4008.25</v>
      </c>
      <c r="IE203" s="219">
        <v>1723</v>
      </c>
      <c r="IF203" s="219">
        <v>851.5</v>
      </c>
      <c r="IG203" s="219">
        <v>50.75</v>
      </c>
      <c r="IH203" s="219">
        <v>72581.5</v>
      </c>
      <c r="II203" s="395">
        <v>0</v>
      </c>
      <c r="IJ203" s="219">
        <v>0</v>
      </c>
      <c r="IK203" s="219">
        <v>0</v>
      </c>
      <c r="IL203" s="219">
        <v>0</v>
      </c>
      <c r="IM203" s="219">
        <v>0.5</v>
      </c>
      <c r="IN203" s="219">
        <v>0</v>
      </c>
      <c r="IO203" s="219">
        <v>0</v>
      </c>
      <c r="IP203" s="219">
        <v>0</v>
      </c>
      <c r="IQ203" s="219">
        <v>0</v>
      </c>
      <c r="IR203" s="219">
        <v>0.5</v>
      </c>
      <c r="IS203" s="395">
        <v>14.58</v>
      </c>
      <c r="IT203" s="219">
        <v>7205.46</v>
      </c>
      <c r="IU203" s="219">
        <v>2168.2600000000002</v>
      </c>
      <c r="IV203" s="219">
        <v>769.38</v>
      </c>
      <c r="IW203" s="219">
        <v>242.59</v>
      </c>
      <c r="IX203" s="219">
        <v>70.790000000000006</v>
      </c>
      <c r="IY203" s="219">
        <v>13.49</v>
      </c>
      <c r="IZ203" s="219">
        <v>6.94</v>
      </c>
      <c r="JA203" s="219">
        <v>0</v>
      </c>
      <c r="JB203" s="219">
        <v>10491.49</v>
      </c>
      <c r="JC203" s="395">
        <v>22.2</v>
      </c>
      <c r="JD203" s="219">
        <v>14921.5</v>
      </c>
      <c r="JE203" s="219">
        <v>11877</v>
      </c>
      <c r="JF203" s="219">
        <v>9923</v>
      </c>
      <c r="JG203" s="219">
        <v>6691.2</v>
      </c>
      <c r="JH203" s="219">
        <v>4812.5</v>
      </c>
      <c r="JI203" s="219">
        <v>2469.3000000000002</v>
      </c>
      <c r="JJ203" s="219">
        <v>1407.6</v>
      </c>
      <c r="JK203" s="219">
        <v>101.5</v>
      </c>
      <c r="JL203" s="219">
        <v>52225.8</v>
      </c>
      <c r="JM203" s="457">
        <v>331</v>
      </c>
      <c r="JN203" s="397">
        <v>52556.800000000003</v>
      </c>
      <c r="JP203" s="460"/>
      <c r="JQ203" s="460"/>
      <c r="JR203" s="460"/>
      <c r="JS203" s="460"/>
      <c r="JT203" s="460"/>
      <c r="JU203" s="460"/>
      <c r="JV203" s="460"/>
      <c r="JW203" s="460"/>
      <c r="JX203" s="460"/>
      <c r="JY203" s="460"/>
      <c r="KA203" s="460"/>
      <c r="KB203" s="460"/>
    </row>
    <row r="204" spans="1:288" x14ac:dyDescent="0.2">
      <c r="A204" s="215" t="s">
        <v>659</v>
      </c>
      <c r="B204" s="216" t="s">
        <v>293</v>
      </c>
      <c r="C204" s="217" t="s">
        <v>294</v>
      </c>
      <c r="D204" s="218" t="s">
        <v>329</v>
      </c>
      <c r="E204" s="158">
        <v>46674</v>
      </c>
      <c r="F204" s="158">
        <v>31528</v>
      </c>
      <c r="G204" s="158">
        <v>22015</v>
      </c>
      <c r="H204" s="158">
        <v>9175</v>
      </c>
      <c r="I204" s="158">
        <v>4686</v>
      </c>
      <c r="J204" s="158">
        <v>1667</v>
      </c>
      <c r="K204" s="158">
        <v>579</v>
      </c>
      <c r="L204" s="158">
        <v>60</v>
      </c>
      <c r="M204" s="349">
        <v>116384</v>
      </c>
      <c r="N204" s="158">
        <v>2761</v>
      </c>
      <c r="O204" s="158">
        <v>1837</v>
      </c>
      <c r="P204" s="158">
        <v>1092</v>
      </c>
      <c r="Q204" s="158">
        <v>607</v>
      </c>
      <c r="R204" s="158">
        <v>205</v>
      </c>
      <c r="S204" s="158">
        <v>42</v>
      </c>
      <c r="T204" s="158">
        <v>38</v>
      </c>
      <c r="U204" s="158">
        <v>21</v>
      </c>
      <c r="V204" s="349">
        <v>6603</v>
      </c>
      <c r="W204" s="158">
        <v>5</v>
      </c>
      <c r="X204" s="158">
        <v>6</v>
      </c>
      <c r="Y204" s="158">
        <v>2</v>
      </c>
      <c r="Z204" s="158">
        <v>0</v>
      </c>
      <c r="AA204" s="158">
        <v>0</v>
      </c>
      <c r="AB204" s="158">
        <v>0</v>
      </c>
      <c r="AC204" s="158">
        <v>0</v>
      </c>
      <c r="AD204" s="158">
        <v>0</v>
      </c>
      <c r="AE204" s="349">
        <v>13</v>
      </c>
      <c r="AF204" s="158">
        <v>43908</v>
      </c>
      <c r="AG204" s="158">
        <v>29685</v>
      </c>
      <c r="AH204" s="158">
        <v>20921</v>
      </c>
      <c r="AI204" s="158">
        <v>8568</v>
      </c>
      <c r="AJ204" s="158">
        <v>4481</v>
      </c>
      <c r="AK204" s="158">
        <v>1625</v>
      </c>
      <c r="AL204" s="158">
        <v>541</v>
      </c>
      <c r="AM204" s="158">
        <v>39</v>
      </c>
      <c r="AN204" s="349">
        <v>109768</v>
      </c>
      <c r="AO204" s="158">
        <v>118</v>
      </c>
      <c r="AP204" s="158">
        <v>157</v>
      </c>
      <c r="AQ204" s="158">
        <v>118</v>
      </c>
      <c r="AR204" s="158">
        <v>88</v>
      </c>
      <c r="AS204" s="158">
        <v>63</v>
      </c>
      <c r="AT204" s="158">
        <v>25</v>
      </c>
      <c r="AU204" s="158">
        <v>31</v>
      </c>
      <c r="AV204" s="158">
        <v>11</v>
      </c>
      <c r="AW204" s="349">
        <v>611</v>
      </c>
      <c r="AX204" s="158">
        <v>118</v>
      </c>
      <c r="AY204" s="158">
        <v>157</v>
      </c>
      <c r="AZ204" s="158">
        <v>118</v>
      </c>
      <c r="BA204" s="158">
        <v>88</v>
      </c>
      <c r="BB204" s="158">
        <v>63</v>
      </c>
      <c r="BC204" s="158">
        <v>25</v>
      </c>
      <c r="BD204" s="158">
        <v>31</v>
      </c>
      <c r="BE204" s="158">
        <v>11</v>
      </c>
      <c r="BF204" s="158">
        <v>0</v>
      </c>
      <c r="BG204" s="349">
        <v>611</v>
      </c>
      <c r="BH204" s="158">
        <v>118</v>
      </c>
      <c r="BI204" s="158">
        <v>43947</v>
      </c>
      <c r="BJ204" s="158">
        <v>29646</v>
      </c>
      <c r="BK204" s="158">
        <v>20891</v>
      </c>
      <c r="BL204" s="158">
        <v>8543</v>
      </c>
      <c r="BM204" s="158">
        <v>4443</v>
      </c>
      <c r="BN204" s="158">
        <v>1631</v>
      </c>
      <c r="BO204" s="158">
        <v>521</v>
      </c>
      <c r="BP204" s="158">
        <v>28</v>
      </c>
      <c r="BQ204" s="349">
        <v>109768</v>
      </c>
      <c r="BR204" s="158">
        <v>39</v>
      </c>
      <c r="BS204" s="158">
        <v>22287</v>
      </c>
      <c r="BT204" s="158">
        <v>9813</v>
      </c>
      <c r="BU204" s="158">
        <v>5419</v>
      </c>
      <c r="BV204" s="158">
        <v>1899</v>
      </c>
      <c r="BW204" s="158">
        <v>831</v>
      </c>
      <c r="BX204" s="158">
        <v>258</v>
      </c>
      <c r="BY204" s="158">
        <v>69</v>
      </c>
      <c r="BZ204" s="158">
        <v>1</v>
      </c>
      <c r="CA204" s="349">
        <v>40616</v>
      </c>
      <c r="CB204" s="158">
        <v>7</v>
      </c>
      <c r="CC204" s="158">
        <v>553</v>
      </c>
      <c r="CD204" s="158">
        <v>361</v>
      </c>
      <c r="CE204" s="158">
        <v>204</v>
      </c>
      <c r="CF204" s="158">
        <v>68</v>
      </c>
      <c r="CG204" s="158">
        <v>34</v>
      </c>
      <c r="CH204" s="158">
        <v>15</v>
      </c>
      <c r="CI204" s="158">
        <v>6</v>
      </c>
      <c r="CJ204" s="158">
        <v>0</v>
      </c>
      <c r="CK204" s="349">
        <v>1248</v>
      </c>
      <c r="CL204" s="158">
        <v>2</v>
      </c>
      <c r="CM204" s="158">
        <v>55</v>
      </c>
      <c r="CN204" s="158">
        <v>57</v>
      </c>
      <c r="CO204" s="158">
        <v>31</v>
      </c>
      <c r="CP204" s="158">
        <v>26</v>
      </c>
      <c r="CQ204" s="158">
        <v>14</v>
      </c>
      <c r="CR204" s="158">
        <v>30</v>
      </c>
      <c r="CS204" s="158">
        <v>25</v>
      </c>
      <c r="CT204" s="158">
        <v>17</v>
      </c>
      <c r="CU204" s="349">
        <v>257</v>
      </c>
      <c r="CV204" s="158">
        <v>289</v>
      </c>
      <c r="CW204" s="158">
        <v>169</v>
      </c>
      <c r="CX204" s="158">
        <v>102</v>
      </c>
      <c r="CY204" s="158">
        <v>65</v>
      </c>
      <c r="CZ204" s="158">
        <v>72</v>
      </c>
      <c r="DA204" s="158">
        <v>20</v>
      </c>
      <c r="DB204" s="158">
        <v>13</v>
      </c>
      <c r="DC204" s="158">
        <v>0</v>
      </c>
      <c r="DD204" s="349">
        <v>730</v>
      </c>
      <c r="DE204" s="158">
        <v>748</v>
      </c>
      <c r="DF204" s="158">
        <v>383</v>
      </c>
      <c r="DG204" s="158">
        <v>161</v>
      </c>
      <c r="DH204" s="158">
        <v>66</v>
      </c>
      <c r="DI204" s="158">
        <v>37</v>
      </c>
      <c r="DJ204" s="158">
        <v>16</v>
      </c>
      <c r="DK204" s="158">
        <v>12</v>
      </c>
      <c r="DL204" s="158">
        <v>0</v>
      </c>
      <c r="DM204" s="349">
        <v>1423</v>
      </c>
      <c r="DN204" s="158">
        <v>171</v>
      </c>
      <c r="DO204" s="158">
        <v>118</v>
      </c>
      <c r="DP204" s="158">
        <v>47</v>
      </c>
      <c r="DQ204" s="158">
        <v>24</v>
      </c>
      <c r="DR204" s="158">
        <v>9</v>
      </c>
      <c r="DS204" s="158">
        <v>3</v>
      </c>
      <c r="DT204" s="158">
        <v>3</v>
      </c>
      <c r="DU204" s="158">
        <v>0</v>
      </c>
      <c r="DV204" s="349">
        <v>375</v>
      </c>
      <c r="DW204" s="158">
        <v>114</v>
      </c>
      <c r="DX204" s="158">
        <v>27</v>
      </c>
      <c r="DY204" s="158">
        <v>15</v>
      </c>
      <c r="DZ204" s="158">
        <v>5</v>
      </c>
      <c r="EA204" s="158">
        <v>0</v>
      </c>
      <c r="EB204" s="158">
        <v>4</v>
      </c>
      <c r="EC204" s="158">
        <v>5</v>
      </c>
      <c r="ED204" s="158">
        <v>2</v>
      </c>
      <c r="EE204" s="349">
        <v>172</v>
      </c>
      <c r="EF204" s="158">
        <v>1033</v>
      </c>
      <c r="EG204" s="158">
        <v>528</v>
      </c>
      <c r="EH204" s="158">
        <v>223</v>
      </c>
      <c r="EI204" s="158">
        <v>95</v>
      </c>
      <c r="EJ204" s="158">
        <v>46</v>
      </c>
      <c r="EK204" s="158">
        <v>23</v>
      </c>
      <c r="EL204" s="158">
        <v>20</v>
      </c>
      <c r="EM204" s="158">
        <v>2</v>
      </c>
      <c r="EN204" s="349">
        <v>1970</v>
      </c>
      <c r="EO204" s="158">
        <v>431</v>
      </c>
      <c r="EP204" s="158">
        <v>193</v>
      </c>
      <c r="EQ204" s="158">
        <v>84</v>
      </c>
      <c r="ER204" s="158">
        <v>35</v>
      </c>
      <c r="ES204" s="158">
        <v>16</v>
      </c>
      <c r="ET204" s="158">
        <v>11</v>
      </c>
      <c r="EU204" s="158">
        <v>14</v>
      </c>
      <c r="EV204" s="158">
        <v>2</v>
      </c>
      <c r="EW204" s="349">
        <v>786</v>
      </c>
      <c r="EX204" s="158">
        <v>0</v>
      </c>
      <c r="EY204" s="158">
        <v>0</v>
      </c>
      <c r="EZ204" s="158">
        <v>0</v>
      </c>
      <c r="FA204" s="158">
        <v>0</v>
      </c>
      <c r="FB204" s="158">
        <v>0</v>
      </c>
      <c r="FC204" s="158">
        <v>0</v>
      </c>
      <c r="FD204" s="158">
        <v>0</v>
      </c>
      <c r="FE204" s="158">
        <v>0</v>
      </c>
      <c r="FF204" s="349">
        <v>0</v>
      </c>
      <c r="FG204" s="158">
        <v>63</v>
      </c>
      <c r="FH204" s="158">
        <v>42</v>
      </c>
      <c r="FI204" s="158">
        <v>18</v>
      </c>
      <c r="FJ204" s="158">
        <v>8</v>
      </c>
      <c r="FK204" s="158">
        <v>2</v>
      </c>
      <c r="FL204" s="158">
        <v>1</v>
      </c>
      <c r="FM204" s="158">
        <v>0</v>
      </c>
      <c r="FN204" s="158">
        <v>0</v>
      </c>
      <c r="FO204" s="349">
        <v>134</v>
      </c>
      <c r="FP204" s="158">
        <v>368</v>
      </c>
      <c r="FQ204" s="158">
        <v>151</v>
      </c>
      <c r="FR204" s="158">
        <v>66</v>
      </c>
      <c r="FS204" s="158">
        <v>27</v>
      </c>
      <c r="FT204" s="158">
        <v>14</v>
      </c>
      <c r="FU204" s="158">
        <v>10</v>
      </c>
      <c r="FV204" s="158">
        <v>14</v>
      </c>
      <c r="FW204" s="158">
        <v>2</v>
      </c>
      <c r="FX204" s="349">
        <v>652</v>
      </c>
      <c r="FY204" s="158">
        <v>70</v>
      </c>
      <c r="FZ204" s="158">
        <v>20767</v>
      </c>
      <c r="GA204" s="158">
        <v>19270</v>
      </c>
      <c r="GB204" s="158">
        <v>15175</v>
      </c>
      <c r="GC204" s="158">
        <v>6521</v>
      </c>
      <c r="GD204" s="158">
        <v>3555</v>
      </c>
      <c r="GE204" s="158">
        <v>1321</v>
      </c>
      <c r="GF204" s="158">
        <v>413</v>
      </c>
      <c r="GG204" s="158">
        <v>8</v>
      </c>
      <c r="GH204" s="349">
        <v>67100</v>
      </c>
      <c r="GI204" s="158">
        <v>48</v>
      </c>
      <c r="GJ204" s="158">
        <v>23180</v>
      </c>
      <c r="GK204" s="158">
        <v>10376</v>
      </c>
      <c r="GL204" s="158">
        <v>5716</v>
      </c>
      <c r="GM204" s="158">
        <v>2022</v>
      </c>
      <c r="GN204" s="158">
        <v>888</v>
      </c>
      <c r="GO204" s="158">
        <v>310</v>
      </c>
      <c r="GP204" s="158">
        <v>108</v>
      </c>
      <c r="GQ204" s="158">
        <v>20</v>
      </c>
      <c r="GR204" s="349">
        <v>42668</v>
      </c>
      <c r="GS204" s="158">
        <v>105.5</v>
      </c>
      <c r="GT204" s="158">
        <v>38138</v>
      </c>
      <c r="GU204" s="158">
        <v>26998.5</v>
      </c>
      <c r="GV204" s="158">
        <v>19445.75</v>
      </c>
      <c r="GW204" s="158">
        <v>8022.75</v>
      </c>
      <c r="GX204" s="158">
        <v>4213.75</v>
      </c>
      <c r="GY204" s="158">
        <v>1547.75</v>
      </c>
      <c r="GZ204" s="158">
        <v>489.75</v>
      </c>
      <c r="HA204" s="158">
        <v>20.25</v>
      </c>
      <c r="HB204" s="349">
        <v>98982</v>
      </c>
      <c r="HC204" s="395">
        <v>0</v>
      </c>
      <c r="HD204" s="396">
        <v>7</v>
      </c>
      <c r="HE204" s="396">
        <v>4.5</v>
      </c>
      <c r="HF204" s="396">
        <v>8.5</v>
      </c>
      <c r="HG204" s="396">
        <v>6</v>
      </c>
      <c r="HH204" s="396">
        <v>3.5</v>
      </c>
      <c r="HI204" s="396">
        <v>4</v>
      </c>
      <c r="HJ204" s="396">
        <v>1.5</v>
      </c>
      <c r="HK204" s="396">
        <v>0</v>
      </c>
      <c r="HL204" s="397">
        <v>35</v>
      </c>
      <c r="HM204" s="219">
        <v>58.6</v>
      </c>
      <c r="HN204" s="219">
        <v>25420.7</v>
      </c>
      <c r="HO204" s="219">
        <v>20995.3</v>
      </c>
      <c r="HP204" s="219">
        <v>17277.599999999999</v>
      </c>
      <c r="HQ204" s="219">
        <v>8016.8</v>
      </c>
      <c r="HR204" s="219">
        <v>5145.8999999999996</v>
      </c>
      <c r="HS204" s="219">
        <v>2229.9</v>
      </c>
      <c r="HT204" s="219">
        <v>813.8</v>
      </c>
      <c r="HU204" s="219">
        <v>40.5</v>
      </c>
      <c r="HV204" s="219">
        <v>79999.100000000006</v>
      </c>
      <c r="HW204" s="457">
        <v>855.7</v>
      </c>
      <c r="HX204" s="219">
        <v>80854.8</v>
      </c>
      <c r="HY204" s="395">
        <v>105.5</v>
      </c>
      <c r="HZ204" s="219">
        <v>38138</v>
      </c>
      <c r="IA204" s="219">
        <v>26998.5</v>
      </c>
      <c r="IB204" s="219">
        <v>19445.75</v>
      </c>
      <c r="IC204" s="219">
        <v>8022.75</v>
      </c>
      <c r="ID204" s="219">
        <v>4213.75</v>
      </c>
      <c r="IE204" s="219">
        <v>1547.75</v>
      </c>
      <c r="IF204" s="219">
        <v>489.75</v>
      </c>
      <c r="IG204" s="219">
        <v>20.25</v>
      </c>
      <c r="IH204" s="219">
        <v>98982</v>
      </c>
      <c r="II204" s="395">
        <v>0</v>
      </c>
      <c r="IJ204" s="219">
        <v>7</v>
      </c>
      <c r="IK204" s="219">
        <v>4.5</v>
      </c>
      <c r="IL204" s="219">
        <v>8.5</v>
      </c>
      <c r="IM204" s="219">
        <v>6</v>
      </c>
      <c r="IN204" s="219">
        <v>3.5</v>
      </c>
      <c r="IO204" s="219">
        <v>4</v>
      </c>
      <c r="IP204" s="219">
        <v>1.5</v>
      </c>
      <c r="IQ204" s="219">
        <v>0</v>
      </c>
      <c r="IR204" s="219">
        <v>35</v>
      </c>
      <c r="IS204" s="395">
        <v>38.49</v>
      </c>
      <c r="IT204" s="219">
        <v>11125.2</v>
      </c>
      <c r="IU204" s="219">
        <v>3794.76</v>
      </c>
      <c r="IV204" s="219">
        <v>1209.52</v>
      </c>
      <c r="IW204" s="219">
        <v>300.35000000000002</v>
      </c>
      <c r="IX204" s="219">
        <v>76.180000000000007</v>
      </c>
      <c r="IY204" s="219">
        <v>20.92</v>
      </c>
      <c r="IZ204" s="219">
        <v>2.79</v>
      </c>
      <c r="JA204" s="219">
        <v>0</v>
      </c>
      <c r="JB204" s="219">
        <v>16568.21</v>
      </c>
      <c r="JC204" s="395">
        <v>37.200000000000003</v>
      </c>
      <c r="JD204" s="219">
        <v>18003.900000000001</v>
      </c>
      <c r="JE204" s="219">
        <v>18043.900000000001</v>
      </c>
      <c r="JF204" s="219">
        <v>16202.4</v>
      </c>
      <c r="JG204" s="219">
        <v>7716.4</v>
      </c>
      <c r="JH204" s="219">
        <v>5052.8</v>
      </c>
      <c r="JI204" s="219">
        <v>2199.6</v>
      </c>
      <c r="JJ204" s="219">
        <v>809.1</v>
      </c>
      <c r="JK204" s="219">
        <v>40.5</v>
      </c>
      <c r="JL204" s="219">
        <v>68105.8</v>
      </c>
      <c r="JM204" s="457">
        <v>855.7</v>
      </c>
      <c r="JN204" s="397">
        <v>68961.5</v>
      </c>
      <c r="JP204" s="460"/>
      <c r="JQ204" s="460"/>
      <c r="JR204" s="460"/>
      <c r="JS204" s="460"/>
      <c r="JT204" s="460"/>
      <c r="JU204" s="460"/>
      <c r="JV204" s="460"/>
      <c r="JW204" s="460"/>
      <c r="JX204" s="460"/>
      <c r="JY204" s="460"/>
      <c r="KA204" s="460"/>
      <c r="KB204" s="460"/>
    </row>
    <row r="205" spans="1:288" x14ac:dyDescent="0.2">
      <c r="A205" s="215" t="s">
        <v>660</v>
      </c>
      <c r="B205" s="216" t="s">
        <v>293</v>
      </c>
      <c r="C205" s="217" t="s">
        <v>294</v>
      </c>
      <c r="D205" s="218" t="s">
        <v>330</v>
      </c>
      <c r="E205" s="158">
        <v>4807</v>
      </c>
      <c r="F205" s="158">
        <v>11970</v>
      </c>
      <c r="G205" s="158">
        <v>22559</v>
      </c>
      <c r="H205" s="158">
        <v>12124</v>
      </c>
      <c r="I205" s="158">
        <v>8041</v>
      </c>
      <c r="J205" s="158">
        <v>3925</v>
      </c>
      <c r="K205" s="158">
        <v>3104</v>
      </c>
      <c r="L205" s="158">
        <v>952</v>
      </c>
      <c r="M205" s="349">
        <v>67482</v>
      </c>
      <c r="N205" s="158">
        <v>137</v>
      </c>
      <c r="O205" s="158">
        <v>161</v>
      </c>
      <c r="P205" s="158">
        <v>390</v>
      </c>
      <c r="Q205" s="158">
        <v>197</v>
      </c>
      <c r="R205" s="158">
        <v>95</v>
      </c>
      <c r="S205" s="158">
        <v>50</v>
      </c>
      <c r="T205" s="158">
        <v>29</v>
      </c>
      <c r="U205" s="158">
        <v>14</v>
      </c>
      <c r="V205" s="349">
        <v>1073</v>
      </c>
      <c r="W205" s="158">
        <v>1</v>
      </c>
      <c r="X205" s="158">
        <v>0</v>
      </c>
      <c r="Y205" s="158">
        <v>1</v>
      </c>
      <c r="Z205" s="158">
        <v>1</v>
      </c>
      <c r="AA205" s="158">
        <v>0</v>
      </c>
      <c r="AB205" s="158">
        <v>3</v>
      </c>
      <c r="AC205" s="158">
        <v>1</v>
      </c>
      <c r="AD205" s="158">
        <v>0</v>
      </c>
      <c r="AE205" s="349">
        <v>7</v>
      </c>
      <c r="AF205" s="158">
        <v>4669</v>
      </c>
      <c r="AG205" s="158">
        <v>11809</v>
      </c>
      <c r="AH205" s="158">
        <v>22168</v>
      </c>
      <c r="AI205" s="158">
        <v>11926</v>
      </c>
      <c r="AJ205" s="158">
        <v>7946</v>
      </c>
      <c r="AK205" s="158">
        <v>3872</v>
      </c>
      <c r="AL205" s="158">
        <v>3074</v>
      </c>
      <c r="AM205" s="158">
        <v>938</v>
      </c>
      <c r="AN205" s="349">
        <v>66402</v>
      </c>
      <c r="AO205" s="158">
        <v>10</v>
      </c>
      <c r="AP205" s="158">
        <v>32</v>
      </c>
      <c r="AQ205" s="158">
        <v>130</v>
      </c>
      <c r="AR205" s="158">
        <v>80</v>
      </c>
      <c r="AS205" s="158">
        <v>54</v>
      </c>
      <c r="AT205" s="158">
        <v>40</v>
      </c>
      <c r="AU205" s="158">
        <v>25</v>
      </c>
      <c r="AV205" s="158">
        <v>33</v>
      </c>
      <c r="AW205" s="349">
        <v>404</v>
      </c>
      <c r="AX205" s="158">
        <v>10</v>
      </c>
      <c r="AY205" s="158">
        <v>32</v>
      </c>
      <c r="AZ205" s="158">
        <v>130</v>
      </c>
      <c r="BA205" s="158">
        <v>80</v>
      </c>
      <c r="BB205" s="158">
        <v>54</v>
      </c>
      <c r="BC205" s="158">
        <v>40</v>
      </c>
      <c r="BD205" s="158">
        <v>25</v>
      </c>
      <c r="BE205" s="158">
        <v>33</v>
      </c>
      <c r="BF205" s="158">
        <v>0</v>
      </c>
      <c r="BG205" s="349">
        <v>404</v>
      </c>
      <c r="BH205" s="158">
        <v>10</v>
      </c>
      <c r="BI205" s="158">
        <v>4691</v>
      </c>
      <c r="BJ205" s="158">
        <v>11907</v>
      </c>
      <c r="BK205" s="158">
        <v>22118</v>
      </c>
      <c r="BL205" s="158">
        <v>11900</v>
      </c>
      <c r="BM205" s="158">
        <v>7932</v>
      </c>
      <c r="BN205" s="158">
        <v>3857</v>
      </c>
      <c r="BO205" s="158">
        <v>3082</v>
      </c>
      <c r="BP205" s="158">
        <v>905</v>
      </c>
      <c r="BQ205" s="349">
        <v>66402</v>
      </c>
      <c r="BR205" s="158">
        <v>6</v>
      </c>
      <c r="BS205" s="158">
        <v>3172</v>
      </c>
      <c r="BT205" s="158">
        <v>5510</v>
      </c>
      <c r="BU205" s="158">
        <v>6543</v>
      </c>
      <c r="BV205" s="158">
        <v>3202</v>
      </c>
      <c r="BW205" s="158">
        <v>1849</v>
      </c>
      <c r="BX205" s="158">
        <v>791</v>
      </c>
      <c r="BY205" s="158">
        <v>585</v>
      </c>
      <c r="BZ205" s="158">
        <v>116</v>
      </c>
      <c r="CA205" s="349">
        <v>21774</v>
      </c>
      <c r="CB205" s="158">
        <v>0</v>
      </c>
      <c r="CC205" s="158">
        <v>23</v>
      </c>
      <c r="CD205" s="158">
        <v>125</v>
      </c>
      <c r="CE205" s="158">
        <v>243</v>
      </c>
      <c r="CF205" s="158">
        <v>119</v>
      </c>
      <c r="CG205" s="158">
        <v>50</v>
      </c>
      <c r="CH205" s="158">
        <v>28</v>
      </c>
      <c r="CI205" s="158">
        <v>10</v>
      </c>
      <c r="CJ205" s="158">
        <v>2</v>
      </c>
      <c r="CK205" s="349">
        <v>600</v>
      </c>
      <c r="CL205" s="158">
        <v>0</v>
      </c>
      <c r="CM205" s="158">
        <v>11</v>
      </c>
      <c r="CN205" s="158">
        <v>7</v>
      </c>
      <c r="CO205" s="158">
        <v>17</v>
      </c>
      <c r="CP205" s="158">
        <v>23</v>
      </c>
      <c r="CQ205" s="158">
        <v>6</v>
      </c>
      <c r="CR205" s="158">
        <v>14</v>
      </c>
      <c r="CS205" s="158">
        <v>28</v>
      </c>
      <c r="CT205" s="158">
        <v>5</v>
      </c>
      <c r="CU205" s="349">
        <v>111</v>
      </c>
      <c r="CV205" s="158">
        <v>30</v>
      </c>
      <c r="CW205" s="158">
        <v>115</v>
      </c>
      <c r="CX205" s="158">
        <v>250</v>
      </c>
      <c r="CY205" s="158">
        <v>246</v>
      </c>
      <c r="CZ205" s="158">
        <v>283</v>
      </c>
      <c r="DA205" s="158">
        <v>260</v>
      </c>
      <c r="DB205" s="158">
        <v>343</v>
      </c>
      <c r="DC205" s="158">
        <v>149</v>
      </c>
      <c r="DD205" s="349">
        <v>1676</v>
      </c>
      <c r="DE205" s="158">
        <v>69</v>
      </c>
      <c r="DF205" s="158">
        <v>151</v>
      </c>
      <c r="DG205" s="158">
        <v>187</v>
      </c>
      <c r="DH205" s="158">
        <v>90</v>
      </c>
      <c r="DI205" s="158">
        <v>59</v>
      </c>
      <c r="DJ205" s="158">
        <v>25</v>
      </c>
      <c r="DK205" s="158">
        <v>34</v>
      </c>
      <c r="DL205" s="158">
        <v>27</v>
      </c>
      <c r="DM205" s="349">
        <v>642</v>
      </c>
      <c r="DN205" s="158">
        <v>0</v>
      </c>
      <c r="DO205" s="158">
        <v>0</v>
      </c>
      <c r="DP205" s="158">
        <v>0</v>
      </c>
      <c r="DQ205" s="158">
        <v>0</v>
      </c>
      <c r="DR205" s="158">
        <v>0</v>
      </c>
      <c r="DS205" s="158">
        <v>0</v>
      </c>
      <c r="DT205" s="158">
        <v>0</v>
      </c>
      <c r="DU205" s="158">
        <v>0</v>
      </c>
      <c r="DV205" s="349">
        <v>0</v>
      </c>
      <c r="DW205" s="158">
        <v>32</v>
      </c>
      <c r="DX205" s="158">
        <v>18</v>
      </c>
      <c r="DY205" s="158">
        <v>21</v>
      </c>
      <c r="DZ205" s="158">
        <v>21</v>
      </c>
      <c r="EA205" s="158">
        <v>6</v>
      </c>
      <c r="EB205" s="158">
        <v>4</v>
      </c>
      <c r="EC205" s="158">
        <v>7</v>
      </c>
      <c r="ED205" s="158">
        <v>4</v>
      </c>
      <c r="EE205" s="349">
        <v>113</v>
      </c>
      <c r="EF205" s="158">
        <v>101</v>
      </c>
      <c r="EG205" s="158">
        <v>169</v>
      </c>
      <c r="EH205" s="158">
        <v>208</v>
      </c>
      <c r="EI205" s="158">
        <v>111</v>
      </c>
      <c r="EJ205" s="158">
        <v>65</v>
      </c>
      <c r="EK205" s="158">
        <v>29</v>
      </c>
      <c r="EL205" s="158">
        <v>41</v>
      </c>
      <c r="EM205" s="158">
        <v>31</v>
      </c>
      <c r="EN205" s="349">
        <v>755</v>
      </c>
      <c r="EO205" s="158">
        <v>53</v>
      </c>
      <c r="EP205" s="158">
        <v>71</v>
      </c>
      <c r="EQ205" s="158">
        <v>91</v>
      </c>
      <c r="ER205" s="158">
        <v>44</v>
      </c>
      <c r="ES205" s="158">
        <v>36</v>
      </c>
      <c r="ET205" s="158">
        <v>19</v>
      </c>
      <c r="EU205" s="158">
        <v>28</v>
      </c>
      <c r="EV205" s="158">
        <v>21</v>
      </c>
      <c r="EW205" s="349">
        <v>363</v>
      </c>
      <c r="EX205" s="158">
        <v>0</v>
      </c>
      <c r="EY205" s="158">
        <v>0</v>
      </c>
      <c r="EZ205" s="158">
        <v>0</v>
      </c>
      <c r="FA205" s="158">
        <v>0</v>
      </c>
      <c r="FB205" s="158">
        <v>0</v>
      </c>
      <c r="FC205" s="158">
        <v>0</v>
      </c>
      <c r="FD205" s="158">
        <v>0</v>
      </c>
      <c r="FE205" s="158">
        <v>0</v>
      </c>
      <c r="FF205" s="349">
        <v>0</v>
      </c>
      <c r="FG205" s="158">
        <v>0</v>
      </c>
      <c r="FH205" s="158">
        <v>0</v>
      </c>
      <c r="FI205" s="158">
        <v>0</v>
      </c>
      <c r="FJ205" s="158">
        <v>1</v>
      </c>
      <c r="FK205" s="158">
        <v>0</v>
      </c>
      <c r="FL205" s="158">
        <v>0</v>
      </c>
      <c r="FM205" s="158">
        <v>0</v>
      </c>
      <c r="FN205" s="158">
        <v>0</v>
      </c>
      <c r="FO205" s="349">
        <v>1</v>
      </c>
      <c r="FP205" s="158">
        <v>53</v>
      </c>
      <c r="FQ205" s="158">
        <v>71</v>
      </c>
      <c r="FR205" s="158">
        <v>91</v>
      </c>
      <c r="FS205" s="158">
        <v>43</v>
      </c>
      <c r="FT205" s="158">
        <v>36</v>
      </c>
      <c r="FU205" s="158">
        <v>19</v>
      </c>
      <c r="FV205" s="158">
        <v>28</v>
      </c>
      <c r="FW205" s="158">
        <v>21</v>
      </c>
      <c r="FX205" s="349">
        <v>362</v>
      </c>
      <c r="FY205" s="158">
        <v>4</v>
      </c>
      <c r="FZ205" s="158">
        <v>1451</v>
      </c>
      <c r="GA205" s="158">
        <v>6247</v>
      </c>
      <c r="GB205" s="158">
        <v>15293</v>
      </c>
      <c r="GC205" s="158">
        <v>8533</v>
      </c>
      <c r="GD205" s="158">
        <v>6020</v>
      </c>
      <c r="GE205" s="158">
        <v>3020</v>
      </c>
      <c r="GF205" s="158">
        <v>2451</v>
      </c>
      <c r="GG205" s="158">
        <v>777</v>
      </c>
      <c r="GH205" s="349">
        <v>43796</v>
      </c>
      <c r="GI205" s="158">
        <v>6</v>
      </c>
      <c r="GJ205" s="158">
        <v>3240</v>
      </c>
      <c r="GK205" s="158">
        <v>5660</v>
      </c>
      <c r="GL205" s="158">
        <v>6825</v>
      </c>
      <c r="GM205" s="158">
        <v>3367</v>
      </c>
      <c r="GN205" s="158">
        <v>1912</v>
      </c>
      <c r="GO205" s="158">
        <v>837</v>
      </c>
      <c r="GP205" s="158">
        <v>631</v>
      </c>
      <c r="GQ205" s="158">
        <v>128</v>
      </c>
      <c r="GR205" s="349">
        <v>22606</v>
      </c>
      <c r="GS205" s="158">
        <v>8.5</v>
      </c>
      <c r="GT205" s="158">
        <v>3901.75</v>
      </c>
      <c r="GU205" s="158">
        <v>10503.75</v>
      </c>
      <c r="GV205" s="158">
        <v>20423</v>
      </c>
      <c r="GW205" s="158">
        <v>11067.75</v>
      </c>
      <c r="GX205" s="158">
        <v>7456.75</v>
      </c>
      <c r="GY205" s="158">
        <v>3647.25</v>
      </c>
      <c r="GZ205" s="158">
        <v>2922.25</v>
      </c>
      <c r="HA205" s="158">
        <v>874.5</v>
      </c>
      <c r="HB205" s="349">
        <v>60805.5</v>
      </c>
      <c r="HC205" s="395">
        <v>0</v>
      </c>
      <c r="HD205" s="396">
        <v>6.13</v>
      </c>
      <c r="HE205" s="396">
        <v>0.38</v>
      </c>
      <c r="HF205" s="396">
        <v>0</v>
      </c>
      <c r="HG205" s="396">
        <v>0</v>
      </c>
      <c r="HH205" s="396">
        <v>0</v>
      </c>
      <c r="HI205" s="396">
        <v>0</v>
      </c>
      <c r="HJ205" s="396">
        <v>0</v>
      </c>
      <c r="HK205" s="396">
        <v>0</v>
      </c>
      <c r="HL205" s="397">
        <v>6.51</v>
      </c>
      <c r="HM205" s="219">
        <v>4.7</v>
      </c>
      <c r="HN205" s="219">
        <v>2597.1</v>
      </c>
      <c r="HO205" s="219">
        <v>8169.3</v>
      </c>
      <c r="HP205" s="219">
        <v>18153.8</v>
      </c>
      <c r="HQ205" s="219">
        <v>11067.8</v>
      </c>
      <c r="HR205" s="219">
        <v>9113.7999999999993</v>
      </c>
      <c r="HS205" s="219">
        <v>5268.3</v>
      </c>
      <c r="HT205" s="219">
        <v>4870.3999999999996</v>
      </c>
      <c r="HU205" s="219">
        <v>1749</v>
      </c>
      <c r="HV205" s="219">
        <v>60994.2</v>
      </c>
      <c r="HW205" s="457">
        <v>160.19999999999999</v>
      </c>
      <c r="HX205" s="219">
        <v>61154.400000000001</v>
      </c>
      <c r="HY205" s="395">
        <v>8.5</v>
      </c>
      <c r="HZ205" s="219">
        <v>3901.75</v>
      </c>
      <c r="IA205" s="219">
        <v>10503.75</v>
      </c>
      <c r="IB205" s="219">
        <v>20423</v>
      </c>
      <c r="IC205" s="219">
        <v>11067.75</v>
      </c>
      <c r="ID205" s="219">
        <v>7456.75</v>
      </c>
      <c r="IE205" s="219">
        <v>3647.25</v>
      </c>
      <c r="IF205" s="219">
        <v>2922.25</v>
      </c>
      <c r="IG205" s="219">
        <v>874.5</v>
      </c>
      <c r="IH205" s="219">
        <v>60805.5</v>
      </c>
      <c r="II205" s="395">
        <v>0</v>
      </c>
      <c r="IJ205" s="219">
        <v>6.13</v>
      </c>
      <c r="IK205" s="219">
        <v>0.38</v>
      </c>
      <c r="IL205" s="219">
        <v>0</v>
      </c>
      <c r="IM205" s="219">
        <v>0</v>
      </c>
      <c r="IN205" s="219">
        <v>0</v>
      </c>
      <c r="IO205" s="219">
        <v>0</v>
      </c>
      <c r="IP205" s="219">
        <v>0</v>
      </c>
      <c r="IQ205" s="219">
        <v>0</v>
      </c>
      <c r="IR205" s="219">
        <v>6.51</v>
      </c>
      <c r="IS205" s="395">
        <v>1.92</v>
      </c>
      <c r="IT205" s="219">
        <v>1448.41</v>
      </c>
      <c r="IU205" s="219">
        <v>2590.2600000000002</v>
      </c>
      <c r="IV205" s="219">
        <v>2626.18</v>
      </c>
      <c r="IW205" s="219">
        <v>722.79</v>
      </c>
      <c r="IX205" s="219">
        <v>234.42</v>
      </c>
      <c r="IY205" s="219">
        <v>54.12</v>
      </c>
      <c r="IZ205" s="219">
        <v>24.57</v>
      </c>
      <c r="JA205" s="219">
        <v>1</v>
      </c>
      <c r="JB205" s="219">
        <v>7703.67</v>
      </c>
      <c r="JC205" s="395">
        <v>3.7</v>
      </c>
      <c r="JD205" s="219">
        <v>1631.5</v>
      </c>
      <c r="JE205" s="219">
        <v>6154.6</v>
      </c>
      <c r="JF205" s="219">
        <v>15819.4</v>
      </c>
      <c r="JG205" s="219">
        <v>10345</v>
      </c>
      <c r="JH205" s="219">
        <v>8827.2999999999993</v>
      </c>
      <c r="JI205" s="219">
        <v>5190.1000000000004</v>
      </c>
      <c r="JJ205" s="219">
        <v>4829.5</v>
      </c>
      <c r="JK205" s="219">
        <v>1747</v>
      </c>
      <c r="JL205" s="219">
        <v>54548.1</v>
      </c>
      <c r="JM205" s="457">
        <v>160.19999999999999</v>
      </c>
      <c r="JN205" s="397">
        <v>54708.3</v>
      </c>
      <c r="JP205" s="460"/>
      <c r="JQ205" s="460"/>
      <c r="JR205" s="460"/>
      <c r="JS205" s="460"/>
      <c r="JT205" s="460"/>
      <c r="JU205" s="460"/>
      <c r="JV205" s="460"/>
      <c r="JW205" s="460"/>
      <c r="JX205" s="460"/>
      <c r="JY205" s="460"/>
      <c r="KA205" s="460"/>
      <c r="KB205" s="460"/>
    </row>
    <row r="206" spans="1:288" x14ac:dyDescent="0.2">
      <c r="A206" s="215" t="s">
        <v>661</v>
      </c>
      <c r="B206" s="216" t="s">
        <v>293</v>
      </c>
      <c r="C206" s="217" t="s">
        <v>286</v>
      </c>
      <c r="D206" s="218" t="s">
        <v>331</v>
      </c>
      <c r="E206" s="158">
        <v>24833</v>
      </c>
      <c r="F206" s="158">
        <v>31047</v>
      </c>
      <c r="G206" s="158">
        <v>21413</v>
      </c>
      <c r="H206" s="158">
        <v>5975</v>
      </c>
      <c r="I206" s="158">
        <v>3592</v>
      </c>
      <c r="J206" s="158">
        <v>1625</v>
      </c>
      <c r="K206" s="158">
        <v>676</v>
      </c>
      <c r="L206" s="158">
        <v>62</v>
      </c>
      <c r="M206" s="349">
        <v>89223</v>
      </c>
      <c r="N206" s="158">
        <v>1407</v>
      </c>
      <c r="O206" s="158">
        <v>2187</v>
      </c>
      <c r="P206" s="158">
        <v>919</v>
      </c>
      <c r="Q206" s="158">
        <v>314</v>
      </c>
      <c r="R206" s="158">
        <v>244</v>
      </c>
      <c r="S206" s="158">
        <v>45</v>
      </c>
      <c r="T206" s="158">
        <v>39</v>
      </c>
      <c r="U206" s="158">
        <v>22</v>
      </c>
      <c r="V206" s="349">
        <v>5177</v>
      </c>
      <c r="W206" s="158">
        <v>0</v>
      </c>
      <c r="X206" s="158">
        <v>0</v>
      </c>
      <c r="Y206" s="158">
        <v>0</v>
      </c>
      <c r="Z206" s="158">
        <v>0</v>
      </c>
      <c r="AA206" s="158">
        <v>0</v>
      </c>
      <c r="AB206" s="158">
        <v>0</v>
      </c>
      <c r="AC206" s="158">
        <v>0</v>
      </c>
      <c r="AD206" s="158">
        <v>0</v>
      </c>
      <c r="AE206" s="349">
        <v>0</v>
      </c>
      <c r="AF206" s="158">
        <v>23426</v>
      </c>
      <c r="AG206" s="158">
        <v>28860</v>
      </c>
      <c r="AH206" s="158">
        <v>20494</v>
      </c>
      <c r="AI206" s="158">
        <v>5661</v>
      </c>
      <c r="AJ206" s="158">
        <v>3348</v>
      </c>
      <c r="AK206" s="158">
        <v>1580</v>
      </c>
      <c r="AL206" s="158">
        <v>637</v>
      </c>
      <c r="AM206" s="158">
        <v>40</v>
      </c>
      <c r="AN206" s="349">
        <v>84046</v>
      </c>
      <c r="AO206" s="158">
        <v>32</v>
      </c>
      <c r="AP206" s="158">
        <v>109</v>
      </c>
      <c r="AQ206" s="158">
        <v>134</v>
      </c>
      <c r="AR206" s="158">
        <v>49</v>
      </c>
      <c r="AS206" s="158">
        <v>34</v>
      </c>
      <c r="AT206" s="158">
        <v>23</v>
      </c>
      <c r="AU206" s="158">
        <v>14</v>
      </c>
      <c r="AV206" s="158">
        <v>15</v>
      </c>
      <c r="AW206" s="349">
        <v>410</v>
      </c>
      <c r="AX206" s="158">
        <v>32</v>
      </c>
      <c r="AY206" s="158">
        <v>109</v>
      </c>
      <c r="AZ206" s="158">
        <v>134</v>
      </c>
      <c r="BA206" s="158">
        <v>49</v>
      </c>
      <c r="BB206" s="158">
        <v>34</v>
      </c>
      <c r="BC206" s="158">
        <v>23</v>
      </c>
      <c r="BD206" s="158">
        <v>14</v>
      </c>
      <c r="BE206" s="158">
        <v>15</v>
      </c>
      <c r="BF206" s="158">
        <v>0</v>
      </c>
      <c r="BG206" s="349">
        <v>410</v>
      </c>
      <c r="BH206" s="158">
        <v>32</v>
      </c>
      <c r="BI206" s="158">
        <v>23503</v>
      </c>
      <c r="BJ206" s="158">
        <v>28885</v>
      </c>
      <c r="BK206" s="158">
        <v>20409</v>
      </c>
      <c r="BL206" s="158">
        <v>5646</v>
      </c>
      <c r="BM206" s="158">
        <v>3337</v>
      </c>
      <c r="BN206" s="158">
        <v>1571</v>
      </c>
      <c r="BO206" s="158">
        <v>638</v>
      </c>
      <c r="BP206" s="158">
        <v>25</v>
      </c>
      <c r="BQ206" s="349">
        <v>84046</v>
      </c>
      <c r="BR206" s="158">
        <v>8</v>
      </c>
      <c r="BS206" s="158">
        <v>13104</v>
      </c>
      <c r="BT206" s="158">
        <v>10517</v>
      </c>
      <c r="BU206" s="158">
        <v>5561</v>
      </c>
      <c r="BV206" s="158">
        <v>1425</v>
      </c>
      <c r="BW206" s="158">
        <v>741</v>
      </c>
      <c r="BX206" s="158">
        <v>330</v>
      </c>
      <c r="BY206" s="158">
        <v>93</v>
      </c>
      <c r="BZ206" s="158">
        <v>2</v>
      </c>
      <c r="CA206" s="349">
        <v>31781</v>
      </c>
      <c r="CB206" s="158">
        <v>1</v>
      </c>
      <c r="CC206" s="158">
        <v>285</v>
      </c>
      <c r="CD206" s="158">
        <v>393</v>
      </c>
      <c r="CE206" s="158">
        <v>255</v>
      </c>
      <c r="CF206" s="158">
        <v>66</v>
      </c>
      <c r="CG206" s="158">
        <v>36</v>
      </c>
      <c r="CH206" s="158">
        <v>11</v>
      </c>
      <c r="CI206" s="158">
        <v>7</v>
      </c>
      <c r="CJ206" s="158">
        <v>0</v>
      </c>
      <c r="CK206" s="349">
        <v>1054</v>
      </c>
      <c r="CL206" s="158">
        <v>0</v>
      </c>
      <c r="CM206" s="158">
        <v>47</v>
      </c>
      <c r="CN206" s="158">
        <v>20</v>
      </c>
      <c r="CO206" s="158">
        <v>29</v>
      </c>
      <c r="CP206" s="158">
        <v>4</v>
      </c>
      <c r="CQ206" s="158">
        <v>11</v>
      </c>
      <c r="CR206" s="158">
        <v>17</v>
      </c>
      <c r="CS206" s="158">
        <v>24</v>
      </c>
      <c r="CT206" s="158">
        <v>7</v>
      </c>
      <c r="CU206" s="349">
        <v>159</v>
      </c>
      <c r="CV206" s="158">
        <v>222</v>
      </c>
      <c r="CW206" s="158">
        <v>291</v>
      </c>
      <c r="CX206" s="158">
        <v>167</v>
      </c>
      <c r="CY206" s="158">
        <v>108</v>
      </c>
      <c r="CZ206" s="158">
        <v>128</v>
      </c>
      <c r="DA206" s="158">
        <v>103</v>
      </c>
      <c r="DB206" s="158">
        <v>36</v>
      </c>
      <c r="DC206" s="158">
        <v>1</v>
      </c>
      <c r="DD206" s="349">
        <v>1056</v>
      </c>
      <c r="DE206" s="158">
        <v>585</v>
      </c>
      <c r="DF206" s="158">
        <v>565</v>
      </c>
      <c r="DG206" s="158">
        <v>238</v>
      </c>
      <c r="DH206" s="158">
        <v>76</v>
      </c>
      <c r="DI206" s="158">
        <v>51</v>
      </c>
      <c r="DJ206" s="158">
        <v>24</v>
      </c>
      <c r="DK206" s="158">
        <v>8</v>
      </c>
      <c r="DL206" s="158">
        <v>1</v>
      </c>
      <c r="DM206" s="349">
        <v>1548</v>
      </c>
      <c r="DN206" s="158">
        <v>138</v>
      </c>
      <c r="DO206" s="158">
        <v>162</v>
      </c>
      <c r="DP206" s="158">
        <v>78</v>
      </c>
      <c r="DQ206" s="158">
        <v>23</v>
      </c>
      <c r="DR206" s="158">
        <v>22</v>
      </c>
      <c r="DS206" s="158">
        <v>7</v>
      </c>
      <c r="DT206" s="158">
        <v>1</v>
      </c>
      <c r="DU206" s="158">
        <v>0</v>
      </c>
      <c r="DV206" s="349">
        <v>431</v>
      </c>
      <c r="DW206" s="158">
        <v>42</v>
      </c>
      <c r="DX206" s="158">
        <v>30</v>
      </c>
      <c r="DY206" s="158">
        <v>11</v>
      </c>
      <c r="DZ206" s="158">
        <v>4</v>
      </c>
      <c r="EA206" s="158">
        <v>3</v>
      </c>
      <c r="EB206" s="158">
        <v>0</v>
      </c>
      <c r="EC206" s="158">
        <v>0</v>
      </c>
      <c r="ED206" s="158">
        <v>0</v>
      </c>
      <c r="EE206" s="349">
        <v>90</v>
      </c>
      <c r="EF206" s="158">
        <v>765</v>
      </c>
      <c r="EG206" s="158">
        <v>757</v>
      </c>
      <c r="EH206" s="158">
        <v>327</v>
      </c>
      <c r="EI206" s="158">
        <v>103</v>
      </c>
      <c r="EJ206" s="158">
        <v>76</v>
      </c>
      <c r="EK206" s="158">
        <v>31</v>
      </c>
      <c r="EL206" s="158">
        <v>9</v>
      </c>
      <c r="EM206" s="158">
        <v>1</v>
      </c>
      <c r="EN206" s="349">
        <v>2069</v>
      </c>
      <c r="EO206" s="158">
        <v>320</v>
      </c>
      <c r="EP206" s="158">
        <v>290</v>
      </c>
      <c r="EQ206" s="158">
        <v>149</v>
      </c>
      <c r="ER206" s="158">
        <v>38</v>
      </c>
      <c r="ES206" s="158">
        <v>39</v>
      </c>
      <c r="ET206" s="158">
        <v>12</v>
      </c>
      <c r="EU206" s="158">
        <v>5</v>
      </c>
      <c r="EV206" s="158">
        <v>1</v>
      </c>
      <c r="EW206" s="349">
        <v>854</v>
      </c>
      <c r="EX206" s="158">
        <v>0</v>
      </c>
      <c r="EY206" s="158">
        <v>0</v>
      </c>
      <c r="EZ206" s="158">
        <v>0</v>
      </c>
      <c r="FA206" s="158">
        <v>0</v>
      </c>
      <c r="FB206" s="158">
        <v>0</v>
      </c>
      <c r="FC206" s="158">
        <v>0</v>
      </c>
      <c r="FD206" s="158">
        <v>0</v>
      </c>
      <c r="FE206" s="158">
        <v>0</v>
      </c>
      <c r="FF206" s="349">
        <v>0</v>
      </c>
      <c r="FG206" s="158">
        <v>53</v>
      </c>
      <c r="FH206" s="158">
        <v>80</v>
      </c>
      <c r="FI206" s="158">
        <v>34</v>
      </c>
      <c r="FJ206" s="158">
        <v>10</v>
      </c>
      <c r="FK206" s="158">
        <v>12</v>
      </c>
      <c r="FL206" s="158">
        <v>4</v>
      </c>
      <c r="FM206" s="158">
        <v>1</v>
      </c>
      <c r="FN206" s="158">
        <v>0</v>
      </c>
      <c r="FO206" s="349">
        <v>194</v>
      </c>
      <c r="FP206" s="158">
        <v>267</v>
      </c>
      <c r="FQ206" s="158">
        <v>210</v>
      </c>
      <c r="FR206" s="158">
        <v>115</v>
      </c>
      <c r="FS206" s="158">
        <v>28</v>
      </c>
      <c r="FT206" s="158">
        <v>27</v>
      </c>
      <c r="FU206" s="158">
        <v>8</v>
      </c>
      <c r="FV206" s="158">
        <v>4</v>
      </c>
      <c r="FW206" s="158">
        <v>1</v>
      </c>
      <c r="FX206" s="349">
        <v>660</v>
      </c>
      <c r="FY206" s="158">
        <v>23</v>
      </c>
      <c r="FZ206" s="158">
        <v>9882</v>
      </c>
      <c r="GA206" s="158">
        <v>17762</v>
      </c>
      <c r="GB206" s="158">
        <v>14474</v>
      </c>
      <c r="GC206" s="158">
        <v>4124</v>
      </c>
      <c r="GD206" s="158">
        <v>2524</v>
      </c>
      <c r="GE206" s="158">
        <v>1206</v>
      </c>
      <c r="GF206" s="158">
        <v>513</v>
      </c>
      <c r="GG206" s="158">
        <v>16</v>
      </c>
      <c r="GH206" s="349">
        <v>50524</v>
      </c>
      <c r="GI206" s="158">
        <v>9</v>
      </c>
      <c r="GJ206" s="158">
        <v>13621</v>
      </c>
      <c r="GK206" s="158">
        <v>11123</v>
      </c>
      <c r="GL206" s="158">
        <v>5935</v>
      </c>
      <c r="GM206" s="158">
        <v>1522</v>
      </c>
      <c r="GN206" s="158">
        <v>813</v>
      </c>
      <c r="GO206" s="158">
        <v>365</v>
      </c>
      <c r="GP206" s="158">
        <v>125</v>
      </c>
      <c r="GQ206" s="158">
        <v>9</v>
      </c>
      <c r="GR206" s="349">
        <v>33522</v>
      </c>
      <c r="GS206" s="158">
        <v>29.75</v>
      </c>
      <c r="GT206" s="158">
        <v>20060.75</v>
      </c>
      <c r="GU206" s="158">
        <v>26078.6</v>
      </c>
      <c r="GV206" s="158">
        <v>18904.7</v>
      </c>
      <c r="GW206" s="158">
        <v>5262.85</v>
      </c>
      <c r="GX206" s="158">
        <v>3126.35</v>
      </c>
      <c r="GY206" s="158">
        <v>1473.85</v>
      </c>
      <c r="GZ206" s="158">
        <v>600.6</v>
      </c>
      <c r="HA206" s="158">
        <v>21</v>
      </c>
      <c r="HB206" s="349">
        <v>75558.45</v>
      </c>
      <c r="HC206" s="395">
        <v>0</v>
      </c>
      <c r="HD206" s="396">
        <v>0</v>
      </c>
      <c r="HE206" s="396">
        <v>0</v>
      </c>
      <c r="HF206" s="396">
        <v>0</v>
      </c>
      <c r="HG206" s="396">
        <v>0</v>
      </c>
      <c r="HH206" s="396">
        <v>0</v>
      </c>
      <c r="HI206" s="396">
        <v>0</v>
      </c>
      <c r="HJ206" s="396">
        <v>0</v>
      </c>
      <c r="HK206" s="396">
        <v>0</v>
      </c>
      <c r="HL206" s="397">
        <v>0</v>
      </c>
      <c r="HM206" s="219">
        <v>16.5</v>
      </c>
      <c r="HN206" s="219">
        <v>13373.8</v>
      </c>
      <c r="HO206" s="219">
        <v>20283.400000000001</v>
      </c>
      <c r="HP206" s="219">
        <v>16804.2</v>
      </c>
      <c r="HQ206" s="219">
        <v>5262.9</v>
      </c>
      <c r="HR206" s="219">
        <v>3821.1</v>
      </c>
      <c r="HS206" s="219">
        <v>2128.9</v>
      </c>
      <c r="HT206" s="219">
        <v>1001</v>
      </c>
      <c r="HU206" s="219">
        <v>42</v>
      </c>
      <c r="HV206" s="219">
        <v>62733.8</v>
      </c>
      <c r="HW206" s="457">
        <v>693.1</v>
      </c>
      <c r="HX206" s="219">
        <v>63426.9</v>
      </c>
      <c r="HY206" s="395">
        <v>29.75</v>
      </c>
      <c r="HZ206" s="219">
        <v>20060.75</v>
      </c>
      <c r="IA206" s="219">
        <v>26078.6</v>
      </c>
      <c r="IB206" s="219">
        <v>18904.7</v>
      </c>
      <c r="IC206" s="219">
        <v>5262.85</v>
      </c>
      <c r="ID206" s="219">
        <v>3126.35</v>
      </c>
      <c r="IE206" s="219">
        <v>1473.85</v>
      </c>
      <c r="IF206" s="219">
        <v>600.6</v>
      </c>
      <c r="IG206" s="219">
        <v>21</v>
      </c>
      <c r="IH206" s="219">
        <v>75558.45</v>
      </c>
      <c r="II206" s="395">
        <v>0</v>
      </c>
      <c r="IJ206" s="219">
        <v>0</v>
      </c>
      <c r="IK206" s="219">
        <v>0</v>
      </c>
      <c r="IL206" s="219">
        <v>0</v>
      </c>
      <c r="IM206" s="219">
        <v>0</v>
      </c>
      <c r="IN206" s="219">
        <v>0</v>
      </c>
      <c r="IO206" s="219">
        <v>0</v>
      </c>
      <c r="IP206" s="219">
        <v>0</v>
      </c>
      <c r="IQ206" s="219">
        <v>0</v>
      </c>
      <c r="IR206" s="219">
        <v>0</v>
      </c>
      <c r="IS206" s="395">
        <v>7.97</v>
      </c>
      <c r="IT206" s="219">
        <v>6645.13</v>
      </c>
      <c r="IU206" s="219">
        <v>3925.36</v>
      </c>
      <c r="IV206" s="219">
        <v>1519.58</v>
      </c>
      <c r="IW206" s="219">
        <v>220.48</v>
      </c>
      <c r="IX206" s="219">
        <v>62.55</v>
      </c>
      <c r="IY206" s="219">
        <v>13.19</v>
      </c>
      <c r="IZ206" s="219">
        <v>2.91</v>
      </c>
      <c r="JA206" s="219">
        <v>0</v>
      </c>
      <c r="JB206" s="219">
        <v>12397.17</v>
      </c>
      <c r="JC206" s="395">
        <v>12.1</v>
      </c>
      <c r="JD206" s="219">
        <v>8943.7000000000007</v>
      </c>
      <c r="JE206" s="219">
        <v>17230.3</v>
      </c>
      <c r="JF206" s="219">
        <v>15453.4</v>
      </c>
      <c r="JG206" s="219">
        <v>5042.3999999999996</v>
      </c>
      <c r="JH206" s="219">
        <v>3744.6</v>
      </c>
      <c r="JI206" s="219">
        <v>2109.8000000000002</v>
      </c>
      <c r="JJ206" s="219">
        <v>996.2</v>
      </c>
      <c r="JK206" s="219">
        <v>42</v>
      </c>
      <c r="JL206" s="219">
        <v>53574.5</v>
      </c>
      <c r="JM206" s="457">
        <v>693.1</v>
      </c>
      <c r="JN206" s="397">
        <v>54267.6</v>
      </c>
      <c r="JP206" s="460"/>
      <c r="JQ206" s="460"/>
      <c r="JR206" s="460"/>
      <c r="JS206" s="460"/>
      <c r="JT206" s="460"/>
      <c r="JU206" s="460"/>
      <c r="JV206" s="460"/>
      <c r="JW206" s="460"/>
      <c r="JX206" s="460"/>
      <c r="JY206" s="460"/>
      <c r="KA206" s="460"/>
      <c r="KB206" s="460"/>
    </row>
    <row r="207" spans="1:288" x14ac:dyDescent="0.2">
      <c r="A207" s="215" t="s">
        <v>663</v>
      </c>
      <c r="B207" s="216" t="s">
        <v>285</v>
      </c>
      <c r="C207" s="217" t="s">
        <v>287</v>
      </c>
      <c r="D207" s="218" t="s">
        <v>662</v>
      </c>
      <c r="E207" s="158">
        <v>28209</v>
      </c>
      <c r="F207" s="158">
        <v>12031</v>
      </c>
      <c r="G207" s="158">
        <v>9603</v>
      </c>
      <c r="H207" s="158">
        <v>6307</v>
      </c>
      <c r="I207" s="158">
        <v>2485</v>
      </c>
      <c r="J207" s="158">
        <v>1268</v>
      </c>
      <c r="K207" s="158">
        <v>888</v>
      </c>
      <c r="L207" s="158">
        <v>58</v>
      </c>
      <c r="M207" s="349">
        <v>60849</v>
      </c>
      <c r="N207" s="158">
        <v>1955</v>
      </c>
      <c r="O207" s="158">
        <v>745</v>
      </c>
      <c r="P207" s="158">
        <v>494</v>
      </c>
      <c r="Q207" s="158">
        <v>158</v>
      </c>
      <c r="R207" s="158">
        <v>48</v>
      </c>
      <c r="S207" s="158">
        <v>17</v>
      </c>
      <c r="T207" s="158">
        <v>11</v>
      </c>
      <c r="U207" s="158">
        <v>2</v>
      </c>
      <c r="V207" s="349">
        <v>3430</v>
      </c>
      <c r="W207" s="158">
        <v>9</v>
      </c>
      <c r="X207" s="158">
        <v>3</v>
      </c>
      <c r="Y207" s="158">
        <v>3</v>
      </c>
      <c r="Z207" s="158">
        <v>4</v>
      </c>
      <c r="AA207" s="158">
        <v>1</v>
      </c>
      <c r="AB207" s="158">
        <v>0</v>
      </c>
      <c r="AC207" s="158">
        <v>1</v>
      </c>
      <c r="AD207" s="158">
        <v>0</v>
      </c>
      <c r="AE207" s="349">
        <v>21</v>
      </c>
      <c r="AF207" s="158">
        <v>26245</v>
      </c>
      <c r="AG207" s="158">
        <v>11283</v>
      </c>
      <c r="AH207" s="158">
        <v>9106</v>
      </c>
      <c r="AI207" s="158">
        <v>6145</v>
      </c>
      <c r="AJ207" s="158">
        <v>2436</v>
      </c>
      <c r="AK207" s="158">
        <v>1251</v>
      </c>
      <c r="AL207" s="158">
        <v>876</v>
      </c>
      <c r="AM207" s="158">
        <v>56</v>
      </c>
      <c r="AN207" s="349">
        <v>57398</v>
      </c>
      <c r="AO207" s="158">
        <v>63</v>
      </c>
      <c r="AP207" s="158">
        <v>45</v>
      </c>
      <c r="AQ207" s="158">
        <v>55</v>
      </c>
      <c r="AR207" s="158">
        <v>40</v>
      </c>
      <c r="AS207" s="158">
        <v>24</v>
      </c>
      <c r="AT207" s="158">
        <v>17</v>
      </c>
      <c r="AU207" s="158">
        <v>18</v>
      </c>
      <c r="AV207" s="158">
        <v>19</v>
      </c>
      <c r="AW207" s="349">
        <v>281</v>
      </c>
      <c r="AX207" s="158">
        <v>63</v>
      </c>
      <c r="AY207" s="158">
        <v>45</v>
      </c>
      <c r="AZ207" s="158">
        <v>55</v>
      </c>
      <c r="BA207" s="158">
        <v>40</v>
      </c>
      <c r="BB207" s="158">
        <v>24</v>
      </c>
      <c r="BC207" s="158">
        <v>17</v>
      </c>
      <c r="BD207" s="158">
        <v>18</v>
      </c>
      <c r="BE207" s="158">
        <v>19</v>
      </c>
      <c r="BF207" s="158">
        <v>0</v>
      </c>
      <c r="BG207" s="349">
        <v>281</v>
      </c>
      <c r="BH207" s="158">
        <v>63</v>
      </c>
      <c r="BI207" s="158">
        <v>26227</v>
      </c>
      <c r="BJ207" s="158">
        <v>11293</v>
      </c>
      <c r="BK207" s="158">
        <v>9091</v>
      </c>
      <c r="BL207" s="158">
        <v>6129</v>
      </c>
      <c r="BM207" s="158">
        <v>2429</v>
      </c>
      <c r="BN207" s="158">
        <v>1252</v>
      </c>
      <c r="BO207" s="158">
        <v>877</v>
      </c>
      <c r="BP207" s="158">
        <v>37</v>
      </c>
      <c r="BQ207" s="349">
        <v>57398</v>
      </c>
      <c r="BR207" s="158">
        <v>18</v>
      </c>
      <c r="BS207" s="158">
        <v>12670</v>
      </c>
      <c r="BT207" s="158">
        <v>3700</v>
      </c>
      <c r="BU207" s="158">
        <v>2657</v>
      </c>
      <c r="BV207" s="158">
        <v>1343</v>
      </c>
      <c r="BW207" s="158">
        <v>390</v>
      </c>
      <c r="BX207" s="158">
        <v>164</v>
      </c>
      <c r="BY207" s="158">
        <v>92</v>
      </c>
      <c r="BZ207" s="158">
        <v>2</v>
      </c>
      <c r="CA207" s="349">
        <v>21036</v>
      </c>
      <c r="CB207" s="158">
        <v>0</v>
      </c>
      <c r="CC207" s="158">
        <v>334</v>
      </c>
      <c r="CD207" s="158">
        <v>183</v>
      </c>
      <c r="CE207" s="158">
        <v>143</v>
      </c>
      <c r="CF207" s="158">
        <v>70</v>
      </c>
      <c r="CG207" s="158">
        <v>26</v>
      </c>
      <c r="CH207" s="158">
        <v>15</v>
      </c>
      <c r="CI207" s="158">
        <v>5</v>
      </c>
      <c r="CJ207" s="158">
        <v>0</v>
      </c>
      <c r="CK207" s="349">
        <v>776</v>
      </c>
      <c r="CL207" s="158">
        <v>5</v>
      </c>
      <c r="CM207" s="158">
        <v>20</v>
      </c>
      <c r="CN207" s="158">
        <v>12</v>
      </c>
      <c r="CO207" s="158">
        <v>12</v>
      </c>
      <c r="CP207" s="158">
        <v>13</v>
      </c>
      <c r="CQ207" s="158">
        <v>5</v>
      </c>
      <c r="CR207" s="158">
        <v>13</v>
      </c>
      <c r="CS207" s="158">
        <v>28</v>
      </c>
      <c r="CT207" s="158">
        <v>7</v>
      </c>
      <c r="CU207" s="349">
        <v>115</v>
      </c>
      <c r="CV207" s="158">
        <v>154</v>
      </c>
      <c r="CW207" s="158">
        <v>58</v>
      </c>
      <c r="CX207" s="158">
        <v>30</v>
      </c>
      <c r="CY207" s="158">
        <v>19</v>
      </c>
      <c r="CZ207" s="158">
        <v>8</v>
      </c>
      <c r="DA207" s="158">
        <v>3</v>
      </c>
      <c r="DB207" s="158">
        <v>7</v>
      </c>
      <c r="DC207" s="158">
        <v>0</v>
      </c>
      <c r="DD207" s="349">
        <v>279</v>
      </c>
      <c r="DE207" s="158">
        <v>291</v>
      </c>
      <c r="DF207" s="158">
        <v>81</v>
      </c>
      <c r="DG207" s="158">
        <v>56</v>
      </c>
      <c r="DH207" s="158">
        <v>30</v>
      </c>
      <c r="DI207" s="158">
        <v>12</v>
      </c>
      <c r="DJ207" s="158">
        <v>9</v>
      </c>
      <c r="DK207" s="158">
        <v>11</v>
      </c>
      <c r="DL207" s="158">
        <v>1</v>
      </c>
      <c r="DM207" s="349">
        <v>491</v>
      </c>
      <c r="DN207" s="158">
        <v>616</v>
      </c>
      <c r="DO207" s="158">
        <v>204</v>
      </c>
      <c r="DP207" s="158">
        <v>131</v>
      </c>
      <c r="DQ207" s="158">
        <v>71</v>
      </c>
      <c r="DR207" s="158">
        <v>19</v>
      </c>
      <c r="DS207" s="158">
        <v>12</v>
      </c>
      <c r="DT207" s="158">
        <v>10</v>
      </c>
      <c r="DU207" s="158">
        <v>0</v>
      </c>
      <c r="DV207" s="349">
        <v>1063</v>
      </c>
      <c r="DW207" s="158">
        <v>148</v>
      </c>
      <c r="DX207" s="158">
        <v>43</v>
      </c>
      <c r="DY207" s="158">
        <v>20</v>
      </c>
      <c r="DZ207" s="158">
        <v>16</v>
      </c>
      <c r="EA207" s="158">
        <v>10</v>
      </c>
      <c r="EB207" s="158">
        <v>2</v>
      </c>
      <c r="EC207" s="158">
        <v>3</v>
      </c>
      <c r="ED207" s="158">
        <v>0</v>
      </c>
      <c r="EE207" s="349">
        <v>242</v>
      </c>
      <c r="EF207" s="158">
        <v>1055</v>
      </c>
      <c r="EG207" s="158">
        <v>328</v>
      </c>
      <c r="EH207" s="158">
        <v>207</v>
      </c>
      <c r="EI207" s="158">
        <v>117</v>
      </c>
      <c r="EJ207" s="158">
        <v>41</v>
      </c>
      <c r="EK207" s="158">
        <v>23</v>
      </c>
      <c r="EL207" s="158">
        <v>24</v>
      </c>
      <c r="EM207" s="158">
        <v>1</v>
      </c>
      <c r="EN207" s="349">
        <v>1796</v>
      </c>
      <c r="EO207" s="158">
        <v>543</v>
      </c>
      <c r="EP207" s="158">
        <v>156</v>
      </c>
      <c r="EQ207" s="158">
        <v>114</v>
      </c>
      <c r="ER207" s="158">
        <v>57</v>
      </c>
      <c r="ES207" s="158">
        <v>30</v>
      </c>
      <c r="ET207" s="158">
        <v>14</v>
      </c>
      <c r="EU207" s="158">
        <v>17</v>
      </c>
      <c r="EV207" s="158">
        <v>1</v>
      </c>
      <c r="EW207" s="349">
        <v>932</v>
      </c>
      <c r="EX207" s="158">
        <v>0</v>
      </c>
      <c r="EY207" s="158">
        <v>0</v>
      </c>
      <c r="EZ207" s="158">
        <v>0</v>
      </c>
      <c r="FA207" s="158">
        <v>0</v>
      </c>
      <c r="FB207" s="158">
        <v>0</v>
      </c>
      <c r="FC207" s="158">
        <v>0</v>
      </c>
      <c r="FD207" s="158">
        <v>0</v>
      </c>
      <c r="FE207" s="158">
        <v>0</v>
      </c>
      <c r="FF207" s="349">
        <v>0</v>
      </c>
      <c r="FG207" s="158">
        <v>44</v>
      </c>
      <c r="FH207" s="158">
        <v>14</v>
      </c>
      <c r="FI207" s="158">
        <v>22</v>
      </c>
      <c r="FJ207" s="158">
        <v>9</v>
      </c>
      <c r="FK207" s="158">
        <v>5</v>
      </c>
      <c r="FL207" s="158">
        <v>3</v>
      </c>
      <c r="FM207" s="158">
        <v>3</v>
      </c>
      <c r="FN207" s="158">
        <v>0</v>
      </c>
      <c r="FO207" s="349">
        <v>100</v>
      </c>
      <c r="FP207" s="158">
        <v>499</v>
      </c>
      <c r="FQ207" s="158">
        <v>142</v>
      </c>
      <c r="FR207" s="158">
        <v>92</v>
      </c>
      <c r="FS207" s="158">
        <v>48</v>
      </c>
      <c r="FT207" s="158">
        <v>25</v>
      </c>
      <c r="FU207" s="158">
        <v>11</v>
      </c>
      <c r="FV207" s="158">
        <v>14</v>
      </c>
      <c r="FW207" s="158">
        <v>1</v>
      </c>
      <c r="FX207" s="349">
        <v>832</v>
      </c>
      <c r="FY207" s="158">
        <v>40</v>
      </c>
      <c r="FZ207" s="158">
        <v>12436</v>
      </c>
      <c r="GA207" s="158">
        <v>7151</v>
      </c>
      <c r="GB207" s="158">
        <v>6126</v>
      </c>
      <c r="GC207" s="158">
        <v>4616</v>
      </c>
      <c r="GD207" s="158">
        <v>1979</v>
      </c>
      <c r="GE207" s="158">
        <v>1046</v>
      </c>
      <c r="GF207" s="158">
        <v>739</v>
      </c>
      <c r="GG207" s="158">
        <v>28</v>
      </c>
      <c r="GH207" s="349">
        <v>34161</v>
      </c>
      <c r="GI207" s="158">
        <v>23</v>
      </c>
      <c r="GJ207" s="158">
        <v>13791</v>
      </c>
      <c r="GK207" s="158">
        <v>4142</v>
      </c>
      <c r="GL207" s="158">
        <v>2965</v>
      </c>
      <c r="GM207" s="158">
        <v>1513</v>
      </c>
      <c r="GN207" s="158">
        <v>450</v>
      </c>
      <c r="GO207" s="158">
        <v>206</v>
      </c>
      <c r="GP207" s="158">
        <v>138</v>
      </c>
      <c r="GQ207" s="158">
        <v>9</v>
      </c>
      <c r="GR207" s="349">
        <v>23237</v>
      </c>
      <c r="GS207" s="158">
        <v>56</v>
      </c>
      <c r="GT207" s="158">
        <v>22592.5</v>
      </c>
      <c r="GU207" s="158">
        <v>10200.75</v>
      </c>
      <c r="GV207" s="158">
        <v>8305.5</v>
      </c>
      <c r="GW207" s="158">
        <v>5728.25</v>
      </c>
      <c r="GX207" s="158">
        <v>2315.5</v>
      </c>
      <c r="GY207" s="158">
        <v>1193.75</v>
      </c>
      <c r="GZ207" s="158">
        <v>834.25</v>
      </c>
      <c r="HA207" s="158">
        <v>33</v>
      </c>
      <c r="HB207" s="349">
        <v>51259.5</v>
      </c>
      <c r="HC207" s="395">
        <v>0</v>
      </c>
      <c r="HD207" s="396">
        <v>0</v>
      </c>
      <c r="HE207" s="396">
        <v>0</v>
      </c>
      <c r="HF207" s="396">
        <v>0</v>
      </c>
      <c r="HG207" s="396">
        <v>0</v>
      </c>
      <c r="HH207" s="396">
        <v>0</v>
      </c>
      <c r="HI207" s="396">
        <v>0</v>
      </c>
      <c r="HJ207" s="396">
        <v>0</v>
      </c>
      <c r="HK207" s="396">
        <v>0</v>
      </c>
      <c r="HL207" s="397">
        <v>0</v>
      </c>
      <c r="HM207" s="219">
        <v>31.1</v>
      </c>
      <c r="HN207" s="219">
        <v>15061.7</v>
      </c>
      <c r="HO207" s="219">
        <v>7933.9</v>
      </c>
      <c r="HP207" s="219">
        <v>7382.7</v>
      </c>
      <c r="HQ207" s="219">
        <v>5728.3</v>
      </c>
      <c r="HR207" s="219">
        <v>2830.1</v>
      </c>
      <c r="HS207" s="219">
        <v>1724.3</v>
      </c>
      <c r="HT207" s="219">
        <v>1390.4</v>
      </c>
      <c r="HU207" s="219">
        <v>66</v>
      </c>
      <c r="HV207" s="219">
        <v>42148.5</v>
      </c>
      <c r="HW207" s="457">
        <v>44.3</v>
      </c>
      <c r="HX207" s="219">
        <v>42192.800000000003</v>
      </c>
      <c r="HY207" s="395">
        <v>56</v>
      </c>
      <c r="HZ207" s="219">
        <v>22592.5</v>
      </c>
      <c r="IA207" s="219">
        <v>10200.75</v>
      </c>
      <c r="IB207" s="219">
        <v>8305.5</v>
      </c>
      <c r="IC207" s="219">
        <v>5728.25</v>
      </c>
      <c r="ID207" s="219">
        <v>2315.5</v>
      </c>
      <c r="IE207" s="219">
        <v>1193.75</v>
      </c>
      <c r="IF207" s="219">
        <v>834.25</v>
      </c>
      <c r="IG207" s="219">
        <v>33</v>
      </c>
      <c r="IH207" s="219">
        <v>51259.5</v>
      </c>
      <c r="II207" s="395">
        <v>0</v>
      </c>
      <c r="IJ207" s="219">
        <v>0</v>
      </c>
      <c r="IK207" s="219">
        <v>0</v>
      </c>
      <c r="IL207" s="219">
        <v>0</v>
      </c>
      <c r="IM207" s="219">
        <v>0</v>
      </c>
      <c r="IN207" s="219">
        <v>0</v>
      </c>
      <c r="IO207" s="219">
        <v>0</v>
      </c>
      <c r="IP207" s="219">
        <v>0</v>
      </c>
      <c r="IQ207" s="219">
        <v>0</v>
      </c>
      <c r="IR207" s="219">
        <v>0</v>
      </c>
      <c r="IS207" s="395">
        <v>19.100000000000001</v>
      </c>
      <c r="IT207" s="219">
        <v>6800.45</v>
      </c>
      <c r="IU207" s="219">
        <v>1299.3699999999999</v>
      </c>
      <c r="IV207" s="219">
        <v>586.85</v>
      </c>
      <c r="IW207" s="219">
        <v>226.72</v>
      </c>
      <c r="IX207" s="219">
        <v>45.18</v>
      </c>
      <c r="IY207" s="219">
        <v>19.62</v>
      </c>
      <c r="IZ207" s="219">
        <v>11.96</v>
      </c>
      <c r="JA207" s="219">
        <v>1.01</v>
      </c>
      <c r="JB207" s="219">
        <v>9010.26</v>
      </c>
      <c r="JC207" s="395">
        <v>20.5</v>
      </c>
      <c r="JD207" s="219">
        <v>10528</v>
      </c>
      <c r="JE207" s="219">
        <v>6923.3</v>
      </c>
      <c r="JF207" s="219">
        <v>6861</v>
      </c>
      <c r="JG207" s="219">
        <v>5501.5</v>
      </c>
      <c r="JH207" s="219">
        <v>2774.8</v>
      </c>
      <c r="JI207" s="219">
        <v>1696</v>
      </c>
      <c r="JJ207" s="219">
        <v>1370.5</v>
      </c>
      <c r="JK207" s="219">
        <v>64</v>
      </c>
      <c r="JL207" s="219">
        <v>35739.599999999999</v>
      </c>
      <c r="JM207" s="457">
        <v>44.3</v>
      </c>
      <c r="JN207" s="397">
        <v>35783.9</v>
      </c>
      <c r="JP207" s="460"/>
      <c r="JQ207" s="460"/>
      <c r="JR207" s="460"/>
      <c r="JS207" s="460"/>
      <c r="JT207" s="460"/>
      <c r="JU207" s="460"/>
      <c r="JV207" s="460"/>
      <c r="JW207" s="460"/>
      <c r="JX207" s="460"/>
      <c r="JY207" s="460"/>
      <c r="KA207" s="460"/>
      <c r="KB207" s="460"/>
    </row>
    <row r="208" spans="1:288" x14ac:dyDescent="0.2">
      <c r="A208" s="215" t="s">
        <v>665</v>
      </c>
      <c r="B208" s="216" t="s">
        <v>285</v>
      </c>
      <c r="C208" s="217" t="s">
        <v>294</v>
      </c>
      <c r="D208" s="218" t="s">
        <v>664</v>
      </c>
      <c r="E208" s="158">
        <v>1352</v>
      </c>
      <c r="F208" s="158">
        <v>2838</v>
      </c>
      <c r="G208" s="158">
        <v>6918</v>
      </c>
      <c r="H208" s="158">
        <v>4944</v>
      </c>
      <c r="I208" s="158">
        <v>3098</v>
      </c>
      <c r="J208" s="158">
        <v>1810</v>
      </c>
      <c r="K208" s="158">
        <v>1032</v>
      </c>
      <c r="L208" s="158">
        <v>96</v>
      </c>
      <c r="M208" s="349">
        <v>22088</v>
      </c>
      <c r="N208" s="158">
        <v>52</v>
      </c>
      <c r="O208" s="158">
        <v>168</v>
      </c>
      <c r="P208" s="158">
        <v>172</v>
      </c>
      <c r="Q208" s="158">
        <v>121</v>
      </c>
      <c r="R208" s="158">
        <v>64</v>
      </c>
      <c r="S208" s="158">
        <v>25</v>
      </c>
      <c r="T208" s="158">
        <v>15</v>
      </c>
      <c r="U208" s="158">
        <v>10</v>
      </c>
      <c r="V208" s="349">
        <v>627</v>
      </c>
      <c r="W208" s="158">
        <v>0</v>
      </c>
      <c r="X208" s="158">
        <v>0</v>
      </c>
      <c r="Y208" s="158">
        <v>0</v>
      </c>
      <c r="Z208" s="158">
        <v>0</v>
      </c>
      <c r="AA208" s="158">
        <v>0</v>
      </c>
      <c r="AB208" s="158">
        <v>0</v>
      </c>
      <c r="AC208" s="158">
        <v>0</v>
      </c>
      <c r="AD208" s="158">
        <v>0</v>
      </c>
      <c r="AE208" s="349">
        <v>0</v>
      </c>
      <c r="AF208" s="158">
        <v>1300</v>
      </c>
      <c r="AG208" s="158">
        <v>2670</v>
      </c>
      <c r="AH208" s="158">
        <v>6746</v>
      </c>
      <c r="AI208" s="158">
        <v>4823</v>
      </c>
      <c r="AJ208" s="158">
        <v>3034</v>
      </c>
      <c r="AK208" s="158">
        <v>1785</v>
      </c>
      <c r="AL208" s="158">
        <v>1017</v>
      </c>
      <c r="AM208" s="158">
        <v>86</v>
      </c>
      <c r="AN208" s="349">
        <v>21461</v>
      </c>
      <c r="AO208" s="158">
        <v>1</v>
      </c>
      <c r="AP208" s="158">
        <v>6</v>
      </c>
      <c r="AQ208" s="158">
        <v>47</v>
      </c>
      <c r="AR208" s="158">
        <v>30</v>
      </c>
      <c r="AS208" s="158">
        <v>29</v>
      </c>
      <c r="AT208" s="158">
        <v>15</v>
      </c>
      <c r="AU208" s="158">
        <v>10</v>
      </c>
      <c r="AV208" s="158">
        <v>6</v>
      </c>
      <c r="AW208" s="349">
        <v>144</v>
      </c>
      <c r="AX208" s="158">
        <v>1</v>
      </c>
      <c r="AY208" s="158">
        <v>6</v>
      </c>
      <c r="AZ208" s="158">
        <v>47</v>
      </c>
      <c r="BA208" s="158">
        <v>30</v>
      </c>
      <c r="BB208" s="158">
        <v>29</v>
      </c>
      <c r="BC208" s="158">
        <v>15</v>
      </c>
      <c r="BD208" s="158">
        <v>10</v>
      </c>
      <c r="BE208" s="158">
        <v>6</v>
      </c>
      <c r="BF208" s="158">
        <v>0</v>
      </c>
      <c r="BG208" s="349">
        <v>144</v>
      </c>
      <c r="BH208" s="158">
        <v>1</v>
      </c>
      <c r="BI208" s="158">
        <v>1305</v>
      </c>
      <c r="BJ208" s="158">
        <v>2711</v>
      </c>
      <c r="BK208" s="158">
        <v>6729</v>
      </c>
      <c r="BL208" s="158">
        <v>4822</v>
      </c>
      <c r="BM208" s="158">
        <v>3020</v>
      </c>
      <c r="BN208" s="158">
        <v>1780</v>
      </c>
      <c r="BO208" s="158">
        <v>1013</v>
      </c>
      <c r="BP208" s="158">
        <v>80</v>
      </c>
      <c r="BQ208" s="349">
        <v>21461</v>
      </c>
      <c r="BR208" s="158">
        <v>1</v>
      </c>
      <c r="BS208" s="158">
        <v>768</v>
      </c>
      <c r="BT208" s="158">
        <v>1264</v>
      </c>
      <c r="BU208" s="158">
        <v>2084</v>
      </c>
      <c r="BV208" s="158">
        <v>1254</v>
      </c>
      <c r="BW208" s="158">
        <v>612</v>
      </c>
      <c r="BX208" s="158">
        <v>308</v>
      </c>
      <c r="BY208" s="158">
        <v>144</v>
      </c>
      <c r="BZ208" s="158">
        <v>11</v>
      </c>
      <c r="CA208" s="349">
        <v>6446</v>
      </c>
      <c r="CB208" s="158">
        <v>0</v>
      </c>
      <c r="CC208" s="158">
        <v>2</v>
      </c>
      <c r="CD208" s="158">
        <v>15</v>
      </c>
      <c r="CE208" s="158">
        <v>63</v>
      </c>
      <c r="CF208" s="158">
        <v>32</v>
      </c>
      <c r="CG208" s="158">
        <v>32</v>
      </c>
      <c r="CH208" s="158">
        <v>14</v>
      </c>
      <c r="CI208" s="158">
        <v>11</v>
      </c>
      <c r="CJ208" s="158">
        <v>0</v>
      </c>
      <c r="CK208" s="349">
        <v>169</v>
      </c>
      <c r="CL208" s="158">
        <v>0</v>
      </c>
      <c r="CM208" s="158">
        <v>0</v>
      </c>
      <c r="CN208" s="158">
        <v>1</v>
      </c>
      <c r="CO208" s="158">
        <v>2</v>
      </c>
      <c r="CP208" s="158">
        <v>5</v>
      </c>
      <c r="CQ208" s="158">
        <v>2</v>
      </c>
      <c r="CR208" s="158">
        <v>2</v>
      </c>
      <c r="CS208" s="158">
        <v>6</v>
      </c>
      <c r="CT208" s="158">
        <v>1</v>
      </c>
      <c r="CU208" s="349">
        <v>19</v>
      </c>
      <c r="CV208" s="158">
        <v>74</v>
      </c>
      <c r="CW208" s="158">
        <v>174</v>
      </c>
      <c r="CX208" s="158">
        <v>431</v>
      </c>
      <c r="CY208" s="158">
        <v>403</v>
      </c>
      <c r="CZ208" s="158">
        <v>264</v>
      </c>
      <c r="DA208" s="158">
        <v>173</v>
      </c>
      <c r="DB208" s="158">
        <v>114</v>
      </c>
      <c r="DC208" s="158">
        <v>9</v>
      </c>
      <c r="DD208" s="349">
        <v>1642</v>
      </c>
      <c r="DE208" s="158">
        <v>18</v>
      </c>
      <c r="DF208" s="158">
        <v>35</v>
      </c>
      <c r="DG208" s="158">
        <v>59</v>
      </c>
      <c r="DH208" s="158">
        <v>43</v>
      </c>
      <c r="DI208" s="158">
        <v>31</v>
      </c>
      <c r="DJ208" s="158">
        <v>17</v>
      </c>
      <c r="DK208" s="158">
        <v>7</v>
      </c>
      <c r="DL208" s="158">
        <v>1</v>
      </c>
      <c r="DM208" s="349">
        <v>211</v>
      </c>
      <c r="DN208" s="158">
        <v>6</v>
      </c>
      <c r="DO208" s="158">
        <v>8</v>
      </c>
      <c r="DP208" s="158">
        <v>12</v>
      </c>
      <c r="DQ208" s="158">
        <v>9</v>
      </c>
      <c r="DR208" s="158">
        <v>6</v>
      </c>
      <c r="DS208" s="158">
        <v>3</v>
      </c>
      <c r="DT208" s="158">
        <v>3</v>
      </c>
      <c r="DU208" s="158">
        <v>0</v>
      </c>
      <c r="DV208" s="349">
        <v>47</v>
      </c>
      <c r="DW208" s="158">
        <v>5</v>
      </c>
      <c r="DX208" s="158">
        <v>10</v>
      </c>
      <c r="DY208" s="158">
        <v>8</v>
      </c>
      <c r="DZ208" s="158">
        <v>3</v>
      </c>
      <c r="EA208" s="158">
        <v>3</v>
      </c>
      <c r="EB208" s="158">
        <v>2</v>
      </c>
      <c r="EC208" s="158">
        <v>1</v>
      </c>
      <c r="ED208" s="158">
        <v>0</v>
      </c>
      <c r="EE208" s="349">
        <v>32</v>
      </c>
      <c r="EF208" s="158">
        <v>29</v>
      </c>
      <c r="EG208" s="158">
        <v>53</v>
      </c>
      <c r="EH208" s="158">
        <v>79</v>
      </c>
      <c r="EI208" s="158">
        <v>55</v>
      </c>
      <c r="EJ208" s="158">
        <v>40</v>
      </c>
      <c r="EK208" s="158">
        <v>22</v>
      </c>
      <c r="EL208" s="158">
        <v>11</v>
      </c>
      <c r="EM208" s="158">
        <v>1</v>
      </c>
      <c r="EN208" s="349">
        <v>290</v>
      </c>
      <c r="EO208" s="158">
        <v>13</v>
      </c>
      <c r="EP208" s="158">
        <v>27</v>
      </c>
      <c r="EQ208" s="158">
        <v>36</v>
      </c>
      <c r="ER208" s="158">
        <v>32</v>
      </c>
      <c r="ES208" s="158">
        <v>25</v>
      </c>
      <c r="ET208" s="158">
        <v>12</v>
      </c>
      <c r="EU208" s="158">
        <v>7</v>
      </c>
      <c r="EV208" s="158">
        <v>1</v>
      </c>
      <c r="EW208" s="349">
        <v>153</v>
      </c>
      <c r="EX208" s="158">
        <v>0</v>
      </c>
      <c r="EY208" s="158">
        <v>0</v>
      </c>
      <c r="EZ208" s="158">
        <v>0</v>
      </c>
      <c r="FA208" s="158">
        <v>0</v>
      </c>
      <c r="FB208" s="158">
        <v>0</v>
      </c>
      <c r="FC208" s="158">
        <v>0</v>
      </c>
      <c r="FD208" s="158">
        <v>0</v>
      </c>
      <c r="FE208" s="158">
        <v>0</v>
      </c>
      <c r="FF208" s="349">
        <v>0</v>
      </c>
      <c r="FG208" s="158">
        <v>0</v>
      </c>
      <c r="FH208" s="158">
        <v>1</v>
      </c>
      <c r="FI208" s="158">
        <v>4</v>
      </c>
      <c r="FJ208" s="158">
        <v>2</v>
      </c>
      <c r="FK208" s="158">
        <v>4</v>
      </c>
      <c r="FL208" s="158">
        <v>2</v>
      </c>
      <c r="FM208" s="158">
        <v>2</v>
      </c>
      <c r="FN208" s="158">
        <v>0</v>
      </c>
      <c r="FO208" s="349">
        <v>15</v>
      </c>
      <c r="FP208" s="158">
        <v>13</v>
      </c>
      <c r="FQ208" s="158">
        <v>26</v>
      </c>
      <c r="FR208" s="158">
        <v>32</v>
      </c>
      <c r="FS208" s="158">
        <v>30</v>
      </c>
      <c r="FT208" s="158">
        <v>21</v>
      </c>
      <c r="FU208" s="158">
        <v>10</v>
      </c>
      <c r="FV208" s="158">
        <v>5</v>
      </c>
      <c r="FW208" s="158">
        <v>1</v>
      </c>
      <c r="FX208" s="349">
        <v>138</v>
      </c>
      <c r="FY208" s="158">
        <v>0</v>
      </c>
      <c r="FZ208" s="158">
        <v>523</v>
      </c>
      <c r="GA208" s="158">
        <v>1410</v>
      </c>
      <c r="GB208" s="158">
        <v>4553</v>
      </c>
      <c r="GC208" s="158">
        <v>3515</v>
      </c>
      <c r="GD208" s="158">
        <v>2360</v>
      </c>
      <c r="GE208" s="158">
        <v>1449</v>
      </c>
      <c r="GF208" s="158">
        <v>846</v>
      </c>
      <c r="GG208" s="158">
        <v>68</v>
      </c>
      <c r="GH208" s="349">
        <v>14724</v>
      </c>
      <c r="GI208" s="158">
        <v>1</v>
      </c>
      <c r="GJ208" s="158">
        <v>782</v>
      </c>
      <c r="GK208" s="158">
        <v>1301</v>
      </c>
      <c r="GL208" s="158">
        <v>2176</v>
      </c>
      <c r="GM208" s="158">
        <v>1307</v>
      </c>
      <c r="GN208" s="158">
        <v>660</v>
      </c>
      <c r="GO208" s="158">
        <v>331</v>
      </c>
      <c r="GP208" s="158">
        <v>167</v>
      </c>
      <c r="GQ208" s="158">
        <v>12</v>
      </c>
      <c r="GR208" s="349">
        <v>6737</v>
      </c>
      <c r="GS208" s="158">
        <v>0.75</v>
      </c>
      <c r="GT208" s="158">
        <v>1109</v>
      </c>
      <c r="GU208" s="158">
        <v>2386.75</v>
      </c>
      <c r="GV208" s="158">
        <v>6181.75</v>
      </c>
      <c r="GW208" s="158">
        <v>4489.5</v>
      </c>
      <c r="GX208" s="158">
        <v>2854</v>
      </c>
      <c r="GY208" s="158">
        <v>1696.5</v>
      </c>
      <c r="GZ208" s="158">
        <v>968.75</v>
      </c>
      <c r="HA208" s="158">
        <v>76.75</v>
      </c>
      <c r="HB208" s="349">
        <v>19763.75</v>
      </c>
      <c r="HC208" s="395">
        <v>0</v>
      </c>
      <c r="HD208" s="396">
        <v>2.5</v>
      </c>
      <c r="HE208" s="396">
        <v>0</v>
      </c>
      <c r="HF208" s="396">
        <v>0</v>
      </c>
      <c r="HG208" s="396">
        <v>0</v>
      </c>
      <c r="HH208" s="396">
        <v>0</v>
      </c>
      <c r="HI208" s="396">
        <v>0</v>
      </c>
      <c r="HJ208" s="396">
        <v>0</v>
      </c>
      <c r="HK208" s="396">
        <v>0</v>
      </c>
      <c r="HL208" s="397">
        <v>2.5</v>
      </c>
      <c r="HM208" s="219">
        <v>0.4</v>
      </c>
      <c r="HN208" s="219">
        <v>737.7</v>
      </c>
      <c r="HO208" s="219">
        <v>1856.4</v>
      </c>
      <c r="HP208" s="219">
        <v>5494.9</v>
      </c>
      <c r="HQ208" s="219">
        <v>4489.5</v>
      </c>
      <c r="HR208" s="219">
        <v>3488.2</v>
      </c>
      <c r="HS208" s="219">
        <v>2450.5</v>
      </c>
      <c r="HT208" s="219">
        <v>1614.6</v>
      </c>
      <c r="HU208" s="219">
        <v>153.5</v>
      </c>
      <c r="HV208" s="219">
        <v>20285.7</v>
      </c>
      <c r="HW208" s="457">
        <v>286.10000000000002</v>
      </c>
      <c r="HX208" s="219">
        <v>20571.8</v>
      </c>
      <c r="HY208" s="395">
        <v>0.75</v>
      </c>
      <c r="HZ208" s="219">
        <v>1109</v>
      </c>
      <c r="IA208" s="219">
        <v>2386.75</v>
      </c>
      <c r="IB208" s="219">
        <v>6181.75</v>
      </c>
      <c r="IC208" s="219">
        <v>4489.5</v>
      </c>
      <c r="ID208" s="219">
        <v>2854</v>
      </c>
      <c r="IE208" s="219">
        <v>1696.5</v>
      </c>
      <c r="IF208" s="219">
        <v>968.75</v>
      </c>
      <c r="IG208" s="219">
        <v>76.75</v>
      </c>
      <c r="IH208" s="219">
        <v>19763.75</v>
      </c>
      <c r="II208" s="395">
        <v>0</v>
      </c>
      <c r="IJ208" s="219">
        <v>2.5</v>
      </c>
      <c r="IK208" s="219">
        <v>0</v>
      </c>
      <c r="IL208" s="219">
        <v>0</v>
      </c>
      <c r="IM208" s="219">
        <v>0</v>
      </c>
      <c r="IN208" s="219">
        <v>0</v>
      </c>
      <c r="IO208" s="219">
        <v>0</v>
      </c>
      <c r="IP208" s="219">
        <v>0</v>
      </c>
      <c r="IQ208" s="219">
        <v>0</v>
      </c>
      <c r="IR208" s="219">
        <v>2.5</v>
      </c>
      <c r="IS208" s="395">
        <v>0.78</v>
      </c>
      <c r="IT208" s="219">
        <v>312.10000000000002</v>
      </c>
      <c r="IU208" s="219">
        <v>580.89</v>
      </c>
      <c r="IV208" s="219">
        <v>909.31</v>
      </c>
      <c r="IW208" s="219">
        <v>299.47000000000003</v>
      </c>
      <c r="IX208" s="219">
        <v>82.12</v>
      </c>
      <c r="IY208" s="219">
        <v>45.85</v>
      </c>
      <c r="IZ208" s="219">
        <v>9.85</v>
      </c>
      <c r="JA208" s="219">
        <v>1.05</v>
      </c>
      <c r="JB208" s="219">
        <v>2241.42</v>
      </c>
      <c r="JC208" s="395">
        <v>0</v>
      </c>
      <c r="JD208" s="219">
        <v>529.6</v>
      </c>
      <c r="JE208" s="219">
        <v>1404.6</v>
      </c>
      <c r="JF208" s="219">
        <v>4686.6000000000004</v>
      </c>
      <c r="JG208" s="219">
        <v>4190</v>
      </c>
      <c r="JH208" s="219">
        <v>3387.9</v>
      </c>
      <c r="JI208" s="219">
        <v>2384.3000000000002</v>
      </c>
      <c r="JJ208" s="219">
        <v>1598.2</v>
      </c>
      <c r="JK208" s="219">
        <v>151.4</v>
      </c>
      <c r="JL208" s="219">
        <v>18332.599999999999</v>
      </c>
      <c r="JM208" s="457">
        <v>286.10000000000002</v>
      </c>
      <c r="JN208" s="397">
        <v>18618.7</v>
      </c>
      <c r="JP208" s="460"/>
      <c r="JQ208" s="460"/>
      <c r="JR208" s="460"/>
      <c r="JS208" s="460"/>
      <c r="JT208" s="460"/>
      <c r="JU208" s="460"/>
      <c r="JV208" s="460"/>
      <c r="JW208" s="460"/>
      <c r="JX208" s="460"/>
      <c r="JY208" s="460"/>
      <c r="KA208" s="460"/>
      <c r="KB208" s="460"/>
    </row>
    <row r="209" spans="1:288" x14ac:dyDescent="0.2">
      <c r="A209" s="215" t="s">
        <v>666</v>
      </c>
      <c r="B209" s="216" t="s">
        <v>293</v>
      </c>
      <c r="C209" s="217" t="s">
        <v>286</v>
      </c>
      <c r="D209" s="218" t="s">
        <v>332</v>
      </c>
      <c r="E209" s="158">
        <v>5674</v>
      </c>
      <c r="F209" s="158">
        <v>13519</v>
      </c>
      <c r="G209" s="158">
        <v>27998</v>
      </c>
      <c r="H209" s="158">
        <v>10497</v>
      </c>
      <c r="I209" s="158">
        <v>5356</v>
      </c>
      <c r="J209" s="158">
        <v>3246</v>
      </c>
      <c r="K209" s="158">
        <v>1809</v>
      </c>
      <c r="L209" s="158">
        <v>82</v>
      </c>
      <c r="M209" s="349">
        <v>68181</v>
      </c>
      <c r="N209" s="158">
        <v>241</v>
      </c>
      <c r="O209" s="158">
        <v>233</v>
      </c>
      <c r="P209" s="158">
        <v>680</v>
      </c>
      <c r="Q209" s="158">
        <v>491</v>
      </c>
      <c r="R209" s="158">
        <v>94</v>
      </c>
      <c r="S209" s="158">
        <v>57</v>
      </c>
      <c r="T209" s="158">
        <v>16</v>
      </c>
      <c r="U209" s="158">
        <v>6</v>
      </c>
      <c r="V209" s="349">
        <v>1818</v>
      </c>
      <c r="W209" s="158">
        <v>0</v>
      </c>
      <c r="X209" s="158">
        <v>2</v>
      </c>
      <c r="Y209" s="158">
        <v>0</v>
      </c>
      <c r="Z209" s="158">
        <v>0</v>
      </c>
      <c r="AA209" s="158">
        <v>0</v>
      </c>
      <c r="AB209" s="158">
        <v>0</v>
      </c>
      <c r="AC209" s="158">
        <v>0</v>
      </c>
      <c r="AD209" s="158">
        <v>0</v>
      </c>
      <c r="AE209" s="349">
        <v>2</v>
      </c>
      <c r="AF209" s="158">
        <v>5433</v>
      </c>
      <c r="AG209" s="158">
        <v>13284</v>
      </c>
      <c r="AH209" s="158">
        <v>27318</v>
      </c>
      <c r="AI209" s="158">
        <v>10006</v>
      </c>
      <c r="AJ209" s="158">
        <v>5262</v>
      </c>
      <c r="AK209" s="158">
        <v>3189</v>
      </c>
      <c r="AL209" s="158">
        <v>1793</v>
      </c>
      <c r="AM209" s="158">
        <v>76</v>
      </c>
      <c r="AN209" s="349">
        <v>66361</v>
      </c>
      <c r="AO209" s="158">
        <v>3</v>
      </c>
      <c r="AP209" s="158">
        <v>7</v>
      </c>
      <c r="AQ209" s="158">
        <v>56</v>
      </c>
      <c r="AR209" s="158">
        <v>37</v>
      </c>
      <c r="AS209" s="158">
        <v>27</v>
      </c>
      <c r="AT209" s="158">
        <v>22</v>
      </c>
      <c r="AU209" s="158">
        <v>16</v>
      </c>
      <c r="AV209" s="158">
        <v>7</v>
      </c>
      <c r="AW209" s="349">
        <v>175</v>
      </c>
      <c r="AX209" s="158">
        <v>3</v>
      </c>
      <c r="AY209" s="158">
        <v>7</v>
      </c>
      <c r="AZ209" s="158">
        <v>56</v>
      </c>
      <c r="BA209" s="158">
        <v>37</v>
      </c>
      <c r="BB209" s="158">
        <v>27</v>
      </c>
      <c r="BC209" s="158">
        <v>22</v>
      </c>
      <c r="BD209" s="158">
        <v>16</v>
      </c>
      <c r="BE209" s="158">
        <v>7</v>
      </c>
      <c r="BF209" s="158">
        <v>0</v>
      </c>
      <c r="BG209" s="349">
        <v>175</v>
      </c>
      <c r="BH209" s="158">
        <v>3</v>
      </c>
      <c r="BI209" s="158">
        <v>5437</v>
      </c>
      <c r="BJ209" s="158">
        <v>13333</v>
      </c>
      <c r="BK209" s="158">
        <v>27299</v>
      </c>
      <c r="BL209" s="158">
        <v>9996</v>
      </c>
      <c r="BM209" s="158">
        <v>5257</v>
      </c>
      <c r="BN209" s="158">
        <v>3183</v>
      </c>
      <c r="BO209" s="158">
        <v>1784</v>
      </c>
      <c r="BP209" s="158">
        <v>69</v>
      </c>
      <c r="BQ209" s="349">
        <v>66361</v>
      </c>
      <c r="BR209" s="158">
        <v>1</v>
      </c>
      <c r="BS209" s="158">
        <v>3100</v>
      </c>
      <c r="BT209" s="158">
        <v>6173</v>
      </c>
      <c r="BU209" s="158">
        <v>8507</v>
      </c>
      <c r="BV209" s="158">
        <v>2502</v>
      </c>
      <c r="BW209" s="158">
        <v>1057</v>
      </c>
      <c r="BX209" s="158">
        <v>540</v>
      </c>
      <c r="BY209" s="158">
        <v>191</v>
      </c>
      <c r="BZ209" s="158">
        <v>5</v>
      </c>
      <c r="CA209" s="349">
        <v>22076</v>
      </c>
      <c r="CB209" s="158">
        <v>0</v>
      </c>
      <c r="CC209" s="158">
        <v>44</v>
      </c>
      <c r="CD209" s="158">
        <v>140</v>
      </c>
      <c r="CE209" s="158">
        <v>253</v>
      </c>
      <c r="CF209" s="158">
        <v>72</v>
      </c>
      <c r="CG209" s="158">
        <v>43</v>
      </c>
      <c r="CH209" s="158">
        <v>23</v>
      </c>
      <c r="CI209" s="158">
        <v>13</v>
      </c>
      <c r="CJ209" s="158">
        <v>1</v>
      </c>
      <c r="CK209" s="349">
        <v>589</v>
      </c>
      <c r="CL209" s="158">
        <v>0</v>
      </c>
      <c r="CM209" s="158">
        <v>3</v>
      </c>
      <c r="CN209" s="158">
        <v>7</v>
      </c>
      <c r="CO209" s="158">
        <v>19</v>
      </c>
      <c r="CP209" s="158">
        <v>3</v>
      </c>
      <c r="CQ209" s="158">
        <v>6</v>
      </c>
      <c r="CR209" s="158">
        <v>10</v>
      </c>
      <c r="CS209" s="158">
        <v>22</v>
      </c>
      <c r="CT209" s="158">
        <v>12</v>
      </c>
      <c r="CU209" s="349">
        <v>82</v>
      </c>
      <c r="CV209" s="158">
        <v>121</v>
      </c>
      <c r="CW209" s="158">
        <v>228</v>
      </c>
      <c r="CX209" s="158">
        <v>378</v>
      </c>
      <c r="CY209" s="158">
        <v>135</v>
      </c>
      <c r="CZ209" s="158">
        <v>47</v>
      </c>
      <c r="DA209" s="158">
        <v>21</v>
      </c>
      <c r="DB209" s="158">
        <v>10</v>
      </c>
      <c r="DC209" s="158">
        <v>4</v>
      </c>
      <c r="DD209" s="349">
        <v>944</v>
      </c>
      <c r="DE209" s="158">
        <v>150</v>
      </c>
      <c r="DF209" s="158">
        <v>232</v>
      </c>
      <c r="DG209" s="158">
        <v>285</v>
      </c>
      <c r="DH209" s="158">
        <v>106</v>
      </c>
      <c r="DI209" s="158">
        <v>55</v>
      </c>
      <c r="DJ209" s="158">
        <v>15</v>
      </c>
      <c r="DK209" s="158">
        <v>11</v>
      </c>
      <c r="DL209" s="158">
        <v>1</v>
      </c>
      <c r="DM209" s="349">
        <v>855</v>
      </c>
      <c r="DN209" s="158">
        <v>11</v>
      </c>
      <c r="DO209" s="158">
        <v>22</v>
      </c>
      <c r="DP209" s="158">
        <v>36</v>
      </c>
      <c r="DQ209" s="158">
        <v>10</v>
      </c>
      <c r="DR209" s="158">
        <v>6</v>
      </c>
      <c r="DS209" s="158">
        <v>5</v>
      </c>
      <c r="DT209" s="158">
        <v>2</v>
      </c>
      <c r="DU209" s="158">
        <v>0</v>
      </c>
      <c r="DV209" s="349">
        <v>92</v>
      </c>
      <c r="DW209" s="158">
        <v>45</v>
      </c>
      <c r="DX209" s="158">
        <v>36</v>
      </c>
      <c r="DY209" s="158">
        <v>36</v>
      </c>
      <c r="DZ209" s="158">
        <v>8</v>
      </c>
      <c r="EA209" s="158">
        <v>5</v>
      </c>
      <c r="EB209" s="158">
        <v>4</v>
      </c>
      <c r="EC209" s="158">
        <v>2</v>
      </c>
      <c r="ED209" s="158">
        <v>0</v>
      </c>
      <c r="EE209" s="349">
        <v>136</v>
      </c>
      <c r="EF209" s="158">
        <v>206</v>
      </c>
      <c r="EG209" s="158">
        <v>290</v>
      </c>
      <c r="EH209" s="158">
        <v>357</v>
      </c>
      <c r="EI209" s="158">
        <v>124</v>
      </c>
      <c r="EJ209" s="158">
        <v>66</v>
      </c>
      <c r="EK209" s="158">
        <v>24</v>
      </c>
      <c r="EL209" s="158">
        <v>15</v>
      </c>
      <c r="EM209" s="158">
        <v>1</v>
      </c>
      <c r="EN209" s="349">
        <v>1083</v>
      </c>
      <c r="EO209" s="158">
        <v>139</v>
      </c>
      <c r="EP209" s="158">
        <v>137</v>
      </c>
      <c r="EQ209" s="158">
        <v>153</v>
      </c>
      <c r="ER209" s="158">
        <v>48</v>
      </c>
      <c r="ES209" s="158">
        <v>20</v>
      </c>
      <c r="ET209" s="158">
        <v>14</v>
      </c>
      <c r="EU209" s="158">
        <v>11</v>
      </c>
      <c r="EV209" s="158">
        <v>0</v>
      </c>
      <c r="EW209" s="349">
        <v>522</v>
      </c>
      <c r="EX209" s="158">
        <v>0</v>
      </c>
      <c r="EY209" s="158">
        <v>0</v>
      </c>
      <c r="EZ209" s="158">
        <v>0</v>
      </c>
      <c r="FA209" s="158">
        <v>0</v>
      </c>
      <c r="FB209" s="158">
        <v>0</v>
      </c>
      <c r="FC209" s="158">
        <v>0</v>
      </c>
      <c r="FD209" s="158">
        <v>0</v>
      </c>
      <c r="FE209" s="158">
        <v>0</v>
      </c>
      <c r="FF209" s="349">
        <v>0</v>
      </c>
      <c r="FG209" s="158">
        <v>4</v>
      </c>
      <c r="FH209" s="158">
        <v>7</v>
      </c>
      <c r="FI209" s="158">
        <v>15</v>
      </c>
      <c r="FJ209" s="158">
        <v>4</v>
      </c>
      <c r="FK209" s="158">
        <v>1</v>
      </c>
      <c r="FL209" s="158">
        <v>3</v>
      </c>
      <c r="FM209" s="158">
        <v>1</v>
      </c>
      <c r="FN209" s="158">
        <v>0</v>
      </c>
      <c r="FO209" s="349">
        <v>35</v>
      </c>
      <c r="FP209" s="158">
        <v>135</v>
      </c>
      <c r="FQ209" s="158">
        <v>130</v>
      </c>
      <c r="FR209" s="158">
        <v>138</v>
      </c>
      <c r="FS209" s="158">
        <v>44</v>
      </c>
      <c r="FT209" s="158">
        <v>19</v>
      </c>
      <c r="FU209" s="158">
        <v>11</v>
      </c>
      <c r="FV209" s="158">
        <v>10</v>
      </c>
      <c r="FW209" s="158">
        <v>0</v>
      </c>
      <c r="FX209" s="349">
        <v>487</v>
      </c>
      <c r="FY209" s="158">
        <v>2</v>
      </c>
      <c r="FZ209" s="158">
        <v>2113</v>
      </c>
      <c r="GA209" s="158">
        <v>6727</v>
      </c>
      <c r="GB209" s="158">
        <v>18070</v>
      </c>
      <c r="GC209" s="158">
        <v>7266</v>
      </c>
      <c r="GD209" s="158">
        <v>4093</v>
      </c>
      <c r="GE209" s="158">
        <v>2580</v>
      </c>
      <c r="GF209" s="158">
        <v>1544</v>
      </c>
      <c r="GG209" s="158">
        <v>47</v>
      </c>
      <c r="GH209" s="349">
        <v>42442</v>
      </c>
      <c r="GI209" s="158">
        <v>1</v>
      </c>
      <c r="GJ209" s="158">
        <v>3324</v>
      </c>
      <c r="GK209" s="158">
        <v>6606</v>
      </c>
      <c r="GL209" s="158">
        <v>9229</v>
      </c>
      <c r="GM209" s="158">
        <v>2730</v>
      </c>
      <c r="GN209" s="158">
        <v>1164</v>
      </c>
      <c r="GO209" s="158">
        <v>603</v>
      </c>
      <c r="GP209" s="158">
        <v>240</v>
      </c>
      <c r="GQ209" s="158">
        <v>22</v>
      </c>
      <c r="GR209" s="349">
        <v>23919</v>
      </c>
      <c r="GS209" s="158">
        <v>2.75</v>
      </c>
      <c r="GT209" s="158">
        <v>4656.95</v>
      </c>
      <c r="GU209" s="158">
        <v>11740.35</v>
      </c>
      <c r="GV209" s="158">
        <v>25071.599999999999</v>
      </c>
      <c r="GW209" s="158">
        <v>9340.25</v>
      </c>
      <c r="GX209" s="158">
        <v>4974.1499999999996</v>
      </c>
      <c r="GY209" s="158">
        <v>3035.7</v>
      </c>
      <c r="GZ209" s="158">
        <v>1721.5</v>
      </c>
      <c r="HA209" s="158">
        <v>61.3</v>
      </c>
      <c r="HB209" s="349">
        <v>60604.55</v>
      </c>
      <c r="HC209" s="395">
        <v>0</v>
      </c>
      <c r="HD209" s="396">
        <v>0</v>
      </c>
      <c r="HE209" s="396">
        <v>0</v>
      </c>
      <c r="HF209" s="396">
        <v>0</v>
      </c>
      <c r="HG209" s="396">
        <v>0</v>
      </c>
      <c r="HH209" s="396">
        <v>0</v>
      </c>
      <c r="HI209" s="396">
        <v>0</v>
      </c>
      <c r="HJ209" s="396">
        <v>0</v>
      </c>
      <c r="HK209" s="396">
        <v>0</v>
      </c>
      <c r="HL209" s="397">
        <v>0</v>
      </c>
      <c r="HM209" s="219">
        <v>1.5</v>
      </c>
      <c r="HN209" s="219">
        <v>3104.6</v>
      </c>
      <c r="HO209" s="219">
        <v>9131.4</v>
      </c>
      <c r="HP209" s="219">
        <v>22285.9</v>
      </c>
      <c r="HQ209" s="219">
        <v>9340.2999999999993</v>
      </c>
      <c r="HR209" s="219">
        <v>6079.5</v>
      </c>
      <c r="HS209" s="219">
        <v>4384.8999999999996</v>
      </c>
      <c r="HT209" s="219">
        <v>2869.2</v>
      </c>
      <c r="HU209" s="219">
        <v>122.6</v>
      </c>
      <c r="HV209" s="219">
        <v>57319.9</v>
      </c>
      <c r="HW209" s="457">
        <v>0</v>
      </c>
      <c r="HX209" s="219">
        <v>57319.9</v>
      </c>
      <c r="HY209" s="395">
        <v>2.75</v>
      </c>
      <c r="HZ209" s="219">
        <v>4656.95</v>
      </c>
      <c r="IA209" s="219">
        <v>11740.35</v>
      </c>
      <c r="IB209" s="219">
        <v>25071.599999999999</v>
      </c>
      <c r="IC209" s="219">
        <v>9340.25</v>
      </c>
      <c r="ID209" s="219">
        <v>4974.1499999999996</v>
      </c>
      <c r="IE209" s="219">
        <v>3035.7</v>
      </c>
      <c r="IF209" s="219">
        <v>1721.5</v>
      </c>
      <c r="IG209" s="219">
        <v>61.3</v>
      </c>
      <c r="IH209" s="219">
        <v>60604.55</v>
      </c>
      <c r="II209" s="395">
        <v>0</v>
      </c>
      <c r="IJ209" s="219">
        <v>0</v>
      </c>
      <c r="IK209" s="219">
        <v>0</v>
      </c>
      <c r="IL209" s="219">
        <v>0</v>
      </c>
      <c r="IM209" s="219">
        <v>0</v>
      </c>
      <c r="IN209" s="219">
        <v>0</v>
      </c>
      <c r="IO209" s="219">
        <v>0</v>
      </c>
      <c r="IP209" s="219">
        <v>0</v>
      </c>
      <c r="IQ209" s="219">
        <v>0</v>
      </c>
      <c r="IR209" s="219">
        <v>0</v>
      </c>
      <c r="IS209" s="395">
        <v>1.6</v>
      </c>
      <c r="IT209" s="219">
        <v>1330.58</v>
      </c>
      <c r="IU209" s="219">
        <v>2432.61</v>
      </c>
      <c r="IV209" s="219">
        <v>3462.46</v>
      </c>
      <c r="IW209" s="219">
        <v>619.72</v>
      </c>
      <c r="IX209" s="219">
        <v>162.36000000000001</v>
      </c>
      <c r="IY209" s="219">
        <v>46.59</v>
      </c>
      <c r="IZ209" s="219">
        <v>11.27</v>
      </c>
      <c r="JA209" s="219">
        <v>0</v>
      </c>
      <c r="JB209" s="219">
        <v>8067.19</v>
      </c>
      <c r="JC209" s="395">
        <v>0.6</v>
      </c>
      <c r="JD209" s="219">
        <v>2217.6</v>
      </c>
      <c r="JE209" s="219">
        <v>7239.4</v>
      </c>
      <c r="JF209" s="219">
        <v>19208.099999999999</v>
      </c>
      <c r="JG209" s="219">
        <v>8720.5</v>
      </c>
      <c r="JH209" s="219">
        <v>5881.1</v>
      </c>
      <c r="JI209" s="219">
        <v>4317.6000000000004</v>
      </c>
      <c r="JJ209" s="219">
        <v>2850.4</v>
      </c>
      <c r="JK209" s="219">
        <v>122.6</v>
      </c>
      <c r="JL209" s="219">
        <v>50557.9</v>
      </c>
      <c r="JM209" s="457">
        <v>0</v>
      </c>
      <c r="JN209" s="397">
        <v>50557.9</v>
      </c>
      <c r="JP209" s="460"/>
      <c r="JQ209" s="460"/>
      <c r="JR209" s="460"/>
      <c r="JS209" s="460"/>
      <c r="JT209" s="460"/>
      <c r="JU209" s="460"/>
      <c r="JV209" s="460"/>
      <c r="JW209" s="460"/>
      <c r="JX209" s="460"/>
      <c r="JY209" s="460"/>
      <c r="KA209" s="460"/>
      <c r="KB209" s="460"/>
    </row>
    <row r="210" spans="1:288" x14ac:dyDescent="0.2">
      <c r="A210" s="215" t="s">
        <v>668</v>
      </c>
      <c r="B210" s="216" t="s">
        <v>289</v>
      </c>
      <c r="C210" s="217" t="s">
        <v>109</v>
      </c>
      <c r="D210" s="218" t="s">
        <v>667</v>
      </c>
      <c r="E210" s="158">
        <v>1828</v>
      </c>
      <c r="F210" s="158">
        <v>12566</v>
      </c>
      <c r="G210" s="158">
        <v>25909</v>
      </c>
      <c r="H210" s="158">
        <v>31808</v>
      </c>
      <c r="I210" s="158">
        <v>19237</v>
      </c>
      <c r="J210" s="158">
        <v>7319</v>
      </c>
      <c r="K210" s="158">
        <v>3162</v>
      </c>
      <c r="L210" s="158">
        <v>196</v>
      </c>
      <c r="M210" s="349">
        <v>102025</v>
      </c>
      <c r="N210" s="158">
        <v>48</v>
      </c>
      <c r="O210" s="158">
        <v>303</v>
      </c>
      <c r="P210" s="158">
        <v>383</v>
      </c>
      <c r="Q210" s="158">
        <v>346</v>
      </c>
      <c r="R210" s="158">
        <v>163</v>
      </c>
      <c r="S210" s="158">
        <v>53</v>
      </c>
      <c r="T210" s="158">
        <v>16</v>
      </c>
      <c r="U210" s="158">
        <v>0</v>
      </c>
      <c r="V210" s="349">
        <v>1312</v>
      </c>
      <c r="W210" s="158">
        <v>0</v>
      </c>
      <c r="X210" s="158">
        <v>0</v>
      </c>
      <c r="Y210" s="158">
        <v>0</v>
      </c>
      <c r="Z210" s="158">
        <v>0</v>
      </c>
      <c r="AA210" s="158">
        <v>0</v>
      </c>
      <c r="AB210" s="158">
        <v>0</v>
      </c>
      <c r="AC210" s="158">
        <v>0</v>
      </c>
      <c r="AD210" s="158">
        <v>0</v>
      </c>
      <c r="AE210" s="349">
        <v>0</v>
      </c>
      <c r="AF210" s="158">
        <v>1780</v>
      </c>
      <c r="AG210" s="158">
        <v>12263</v>
      </c>
      <c r="AH210" s="158">
        <v>25526</v>
      </c>
      <c r="AI210" s="158">
        <v>31462</v>
      </c>
      <c r="AJ210" s="158">
        <v>19074</v>
      </c>
      <c r="AK210" s="158">
        <v>7266</v>
      </c>
      <c r="AL210" s="158">
        <v>3146</v>
      </c>
      <c r="AM210" s="158">
        <v>196</v>
      </c>
      <c r="AN210" s="349">
        <v>100713</v>
      </c>
      <c r="AO210" s="158">
        <v>0</v>
      </c>
      <c r="AP210" s="158">
        <v>9</v>
      </c>
      <c r="AQ210" s="158">
        <v>58</v>
      </c>
      <c r="AR210" s="158">
        <v>157</v>
      </c>
      <c r="AS210" s="158">
        <v>198</v>
      </c>
      <c r="AT210" s="158">
        <v>75</v>
      </c>
      <c r="AU210" s="158">
        <v>39</v>
      </c>
      <c r="AV210" s="158">
        <v>18</v>
      </c>
      <c r="AW210" s="349">
        <v>554</v>
      </c>
      <c r="AX210" s="158">
        <v>0</v>
      </c>
      <c r="AY210" s="158">
        <v>9</v>
      </c>
      <c r="AZ210" s="158">
        <v>58</v>
      </c>
      <c r="BA210" s="158">
        <v>157</v>
      </c>
      <c r="BB210" s="158">
        <v>198</v>
      </c>
      <c r="BC210" s="158">
        <v>75</v>
      </c>
      <c r="BD210" s="158">
        <v>39</v>
      </c>
      <c r="BE210" s="158">
        <v>18</v>
      </c>
      <c r="BF210" s="158">
        <v>0</v>
      </c>
      <c r="BG210" s="349">
        <v>554</v>
      </c>
      <c r="BH210" s="158">
        <v>0</v>
      </c>
      <c r="BI210" s="158">
        <v>1789</v>
      </c>
      <c r="BJ210" s="158">
        <v>12312</v>
      </c>
      <c r="BK210" s="158">
        <v>25625</v>
      </c>
      <c r="BL210" s="158">
        <v>31503</v>
      </c>
      <c r="BM210" s="158">
        <v>18951</v>
      </c>
      <c r="BN210" s="158">
        <v>7230</v>
      </c>
      <c r="BO210" s="158">
        <v>3125</v>
      </c>
      <c r="BP210" s="158">
        <v>178</v>
      </c>
      <c r="BQ210" s="349">
        <v>100713</v>
      </c>
      <c r="BR210" s="158">
        <v>0</v>
      </c>
      <c r="BS210" s="158">
        <v>837</v>
      </c>
      <c r="BT210" s="158">
        <v>6115</v>
      </c>
      <c r="BU210" s="158">
        <v>8825</v>
      </c>
      <c r="BV210" s="158">
        <v>6379</v>
      </c>
      <c r="BW210" s="158">
        <v>3193</v>
      </c>
      <c r="BX210" s="158">
        <v>994</v>
      </c>
      <c r="BY210" s="158">
        <v>371</v>
      </c>
      <c r="BZ210" s="158">
        <v>10</v>
      </c>
      <c r="CA210" s="349">
        <v>26724</v>
      </c>
      <c r="CB210" s="158">
        <v>0</v>
      </c>
      <c r="CC210" s="158">
        <v>6</v>
      </c>
      <c r="CD210" s="158">
        <v>89</v>
      </c>
      <c r="CE210" s="158">
        <v>260</v>
      </c>
      <c r="CF210" s="158">
        <v>278</v>
      </c>
      <c r="CG210" s="158">
        <v>155</v>
      </c>
      <c r="CH210" s="158">
        <v>48</v>
      </c>
      <c r="CI210" s="158">
        <v>19</v>
      </c>
      <c r="CJ210" s="158">
        <v>1</v>
      </c>
      <c r="CK210" s="349">
        <v>856</v>
      </c>
      <c r="CL210" s="158">
        <v>0</v>
      </c>
      <c r="CM210" s="158">
        <v>0</v>
      </c>
      <c r="CN210" s="158">
        <v>8</v>
      </c>
      <c r="CO210" s="158">
        <v>9</v>
      </c>
      <c r="CP210" s="158">
        <v>23</v>
      </c>
      <c r="CQ210" s="158">
        <v>17</v>
      </c>
      <c r="CR210" s="158">
        <v>20</v>
      </c>
      <c r="CS210" s="158">
        <v>37</v>
      </c>
      <c r="CT210" s="158">
        <v>11</v>
      </c>
      <c r="CU210" s="349">
        <v>125</v>
      </c>
      <c r="CV210" s="158">
        <v>30</v>
      </c>
      <c r="CW210" s="158">
        <v>212</v>
      </c>
      <c r="CX210" s="158">
        <v>284</v>
      </c>
      <c r="CY210" s="158">
        <v>197</v>
      </c>
      <c r="CZ210" s="158">
        <v>111</v>
      </c>
      <c r="DA210" s="158">
        <v>35</v>
      </c>
      <c r="DB210" s="158">
        <v>10</v>
      </c>
      <c r="DC210" s="158">
        <v>0</v>
      </c>
      <c r="DD210" s="349">
        <v>879</v>
      </c>
      <c r="DE210" s="158">
        <v>12</v>
      </c>
      <c r="DF210" s="158">
        <v>101</v>
      </c>
      <c r="DG210" s="158">
        <v>136</v>
      </c>
      <c r="DH210" s="158">
        <v>117</v>
      </c>
      <c r="DI210" s="158">
        <v>60</v>
      </c>
      <c r="DJ210" s="158">
        <v>35</v>
      </c>
      <c r="DK210" s="158">
        <v>13</v>
      </c>
      <c r="DL210" s="158">
        <v>0</v>
      </c>
      <c r="DM210" s="349">
        <v>474</v>
      </c>
      <c r="DN210" s="158">
        <v>0</v>
      </c>
      <c r="DO210" s="158">
        <v>0</v>
      </c>
      <c r="DP210" s="158">
        <v>0</v>
      </c>
      <c r="DQ210" s="158">
        <v>0</v>
      </c>
      <c r="DR210" s="158">
        <v>0</v>
      </c>
      <c r="DS210" s="158">
        <v>0</v>
      </c>
      <c r="DT210" s="158">
        <v>0</v>
      </c>
      <c r="DU210" s="158">
        <v>0</v>
      </c>
      <c r="DV210" s="349">
        <v>0</v>
      </c>
      <c r="DW210" s="158">
        <v>4</v>
      </c>
      <c r="DX210" s="158">
        <v>15</v>
      </c>
      <c r="DY210" s="158">
        <v>26</v>
      </c>
      <c r="DZ210" s="158">
        <v>25</v>
      </c>
      <c r="EA210" s="158">
        <v>19</v>
      </c>
      <c r="EB210" s="158">
        <v>8</v>
      </c>
      <c r="EC210" s="158">
        <v>3</v>
      </c>
      <c r="ED210" s="158">
        <v>0</v>
      </c>
      <c r="EE210" s="349">
        <v>100</v>
      </c>
      <c r="EF210" s="158">
        <v>16</v>
      </c>
      <c r="EG210" s="158">
        <v>116</v>
      </c>
      <c r="EH210" s="158">
        <v>162</v>
      </c>
      <c r="EI210" s="158">
        <v>142</v>
      </c>
      <c r="EJ210" s="158">
        <v>79</v>
      </c>
      <c r="EK210" s="158">
        <v>43</v>
      </c>
      <c r="EL210" s="158">
        <v>16</v>
      </c>
      <c r="EM210" s="158">
        <v>0</v>
      </c>
      <c r="EN210" s="349">
        <v>574</v>
      </c>
      <c r="EO210" s="158">
        <v>10</v>
      </c>
      <c r="EP210" s="158">
        <v>44</v>
      </c>
      <c r="EQ210" s="158">
        <v>72</v>
      </c>
      <c r="ER210" s="158">
        <v>82</v>
      </c>
      <c r="ES210" s="158">
        <v>47</v>
      </c>
      <c r="ET210" s="158">
        <v>22</v>
      </c>
      <c r="EU210" s="158">
        <v>12</v>
      </c>
      <c r="EV210" s="158">
        <v>0</v>
      </c>
      <c r="EW210" s="349">
        <v>289</v>
      </c>
      <c r="EX210" s="158">
        <v>0</v>
      </c>
      <c r="EY210" s="158">
        <v>0</v>
      </c>
      <c r="EZ210" s="158">
        <v>0</v>
      </c>
      <c r="FA210" s="158">
        <v>0</v>
      </c>
      <c r="FB210" s="158">
        <v>0</v>
      </c>
      <c r="FC210" s="158">
        <v>0</v>
      </c>
      <c r="FD210" s="158">
        <v>0</v>
      </c>
      <c r="FE210" s="158">
        <v>0</v>
      </c>
      <c r="FF210" s="349">
        <v>0</v>
      </c>
      <c r="FG210" s="158">
        <v>0</v>
      </c>
      <c r="FH210" s="158">
        <v>0</v>
      </c>
      <c r="FI210" s="158">
        <v>2</v>
      </c>
      <c r="FJ210" s="158">
        <v>1</v>
      </c>
      <c r="FK210" s="158">
        <v>1</v>
      </c>
      <c r="FL210" s="158">
        <v>1</v>
      </c>
      <c r="FM210" s="158">
        <v>0</v>
      </c>
      <c r="FN210" s="158">
        <v>0</v>
      </c>
      <c r="FO210" s="349">
        <v>5</v>
      </c>
      <c r="FP210" s="158">
        <v>10</v>
      </c>
      <c r="FQ210" s="158">
        <v>44</v>
      </c>
      <c r="FR210" s="158">
        <v>70</v>
      </c>
      <c r="FS210" s="158">
        <v>81</v>
      </c>
      <c r="FT210" s="158">
        <v>46</v>
      </c>
      <c r="FU210" s="158">
        <v>21</v>
      </c>
      <c r="FV210" s="158">
        <v>12</v>
      </c>
      <c r="FW210" s="158">
        <v>0</v>
      </c>
      <c r="FX210" s="349">
        <v>284</v>
      </c>
      <c r="FY210" s="158">
        <v>0</v>
      </c>
      <c r="FZ210" s="158">
        <v>942</v>
      </c>
      <c r="GA210" s="158">
        <v>6084</v>
      </c>
      <c r="GB210" s="158">
        <v>16505</v>
      </c>
      <c r="GC210" s="158">
        <v>24798</v>
      </c>
      <c r="GD210" s="158">
        <v>15567</v>
      </c>
      <c r="GE210" s="158">
        <v>6159</v>
      </c>
      <c r="GF210" s="158">
        <v>2695</v>
      </c>
      <c r="GG210" s="158">
        <v>156</v>
      </c>
      <c r="GH210" s="349">
        <v>72906</v>
      </c>
      <c r="GI210" s="158">
        <v>0</v>
      </c>
      <c r="GJ210" s="158">
        <v>847</v>
      </c>
      <c r="GK210" s="158">
        <v>6228</v>
      </c>
      <c r="GL210" s="158">
        <v>9120</v>
      </c>
      <c r="GM210" s="158">
        <v>6705</v>
      </c>
      <c r="GN210" s="158">
        <v>3384</v>
      </c>
      <c r="GO210" s="158">
        <v>1071</v>
      </c>
      <c r="GP210" s="158">
        <v>430</v>
      </c>
      <c r="GQ210" s="158">
        <v>22</v>
      </c>
      <c r="GR210" s="349">
        <v>27807</v>
      </c>
      <c r="GS210" s="158">
        <v>0</v>
      </c>
      <c r="GT210" s="158">
        <v>1580.25</v>
      </c>
      <c r="GU210" s="158">
        <v>10764</v>
      </c>
      <c r="GV210" s="158">
        <v>23362.25</v>
      </c>
      <c r="GW210" s="158">
        <v>29839.75</v>
      </c>
      <c r="GX210" s="158">
        <v>18115</v>
      </c>
      <c r="GY210" s="158">
        <v>6963</v>
      </c>
      <c r="GZ210" s="158">
        <v>3010.5</v>
      </c>
      <c r="HA210" s="158">
        <v>169.75</v>
      </c>
      <c r="HB210" s="349">
        <v>93804.5</v>
      </c>
      <c r="HC210" s="395">
        <v>0</v>
      </c>
      <c r="HD210" s="396">
        <v>0.5</v>
      </c>
      <c r="HE210" s="396">
        <v>0</v>
      </c>
      <c r="HF210" s="396">
        <v>0</v>
      </c>
      <c r="HG210" s="396">
        <v>0</v>
      </c>
      <c r="HH210" s="396">
        <v>0</v>
      </c>
      <c r="HI210" s="396">
        <v>0</v>
      </c>
      <c r="HJ210" s="396">
        <v>0</v>
      </c>
      <c r="HK210" s="396">
        <v>0</v>
      </c>
      <c r="HL210" s="397">
        <v>0.5</v>
      </c>
      <c r="HM210" s="219">
        <v>0</v>
      </c>
      <c r="HN210" s="219">
        <v>1053.2</v>
      </c>
      <c r="HO210" s="219">
        <v>8372</v>
      </c>
      <c r="HP210" s="219">
        <v>20766.400000000001</v>
      </c>
      <c r="HQ210" s="219">
        <v>29839.8</v>
      </c>
      <c r="HR210" s="219">
        <v>22140.6</v>
      </c>
      <c r="HS210" s="219">
        <v>10057.700000000001</v>
      </c>
      <c r="HT210" s="219">
        <v>5017.5</v>
      </c>
      <c r="HU210" s="219">
        <v>339.5</v>
      </c>
      <c r="HV210" s="219">
        <v>97586.7</v>
      </c>
      <c r="HW210" s="457">
        <v>0</v>
      </c>
      <c r="HX210" s="219">
        <v>97586.7</v>
      </c>
      <c r="HY210" s="395">
        <v>0</v>
      </c>
      <c r="HZ210" s="219">
        <v>1580.25</v>
      </c>
      <c r="IA210" s="219">
        <v>10764</v>
      </c>
      <c r="IB210" s="219">
        <v>23362.25</v>
      </c>
      <c r="IC210" s="219">
        <v>29839.75</v>
      </c>
      <c r="ID210" s="219">
        <v>18115</v>
      </c>
      <c r="IE210" s="219">
        <v>6963</v>
      </c>
      <c r="IF210" s="219">
        <v>3010.5</v>
      </c>
      <c r="IG210" s="219">
        <v>169.75</v>
      </c>
      <c r="IH210" s="219">
        <v>93804.5</v>
      </c>
      <c r="II210" s="395">
        <v>0</v>
      </c>
      <c r="IJ210" s="219">
        <v>0.5</v>
      </c>
      <c r="IK210" s="219">
        <v>0</v>
      </c>
      <c r="IL210" s="219">
        <v>0</v>
      </c>
      <c r="IM210" s="219">
        <v>0</v>
      </c>
      <c r="IN210" s="219">
        <v>0</v>
      </c>
      <c r="IO210" s="219">
        <v>0</v>
      </c>
      <c r="IP210" s="219">
        <v>0</v>
      </c>
      <c r="IQ210" s="219">
        <v>0</v>
      </c>
      <c r="IR210" s="219">
        <v>0.5</v>
      </c>
      <c r="IS210" s="395">
        <v>0</v>
      </c>
      <c r="IT210" s="219">
        <v>497.53</v>
      </c>
      <c r="IU210" s="219">
        <v>3366.14</v>
      </c>
      <c r="IV210" s="219">
        <v>5004.2</v>
      </c>
      <c r="IW210" s="219">
        <v>4093.21</v>
      </c>
      <c r="IX210" s="219">
        <v>1575.45</v>
      </c>
      <c r="IY210" s="219">
        <v>316.8</v>
      </c>
      <c r="IZ210" s="219">
        <v>63.4</v>
      </c>
      <c r="JA210" s="219">
        <v>2.77</v>
      </c>
      <c r="JB210" s="219">
        <v>14919.5</v>
      </c>
      <c r="JC210" s="395">
        <v>0</v>
      </c>
      <c r="JD210" s="219">
        <v>721.5</v>
      </c>
      <c r="JE210" s="219">
        <v>5753.9</v>
      </c>
      <c r="JF210" s="219">
        <v>16318.3</v>
      </c>
      <c r="JG210" s="219">
        <v>25746.5</v>
      </c>
      <c r="JH210" s="219">
        <v>20215</v>
      </c>
      <c r="JI210" s="219">
        <v>9600.1</v>
      </c>
      <c r="JJ210" s="219">
        <v>4911.8</v>
      </c>
      <c r="JK210" s="219">
        <v>334</v>
      </c>
      <c r="JL210" s="219">
        <v>83601.100000000006</v>
      </c>
      <c r="JM210" s="457">
        <v>0</v>
      </c>
      <c r="JN210" s="397">
        <v>83601.100000000006</v>
      </c>
      <c r="JP210" s="460"/>
      <c r="JQ210" s="460"/>
      <c r="JR210" s="460"/>
      <c r="JS210" s="460"/>
      <c r="JT210" s="460"/>
      <c r="JU210" s="460"/>
      <c r="JV210" s="460"/>
      <c r="JW210" s="460"/>
      <c r="JX210" s="460"/>
      <c r="JY210" s="460"/>
      <c r="KA210" s="460"/>
      <c r="KB210" s="460"/>
    </row>
    <row r="211" spans="1:288" x14ac:dyDescent="0.2">
      <c r="A211" s="215" t="s">
        <v>669</v>
      </c>
      <c r="B211" s="216" t="s">
        <v>293</v>
      </c>
      <c r="C211" s="217" t="s">
        <v>302</v>
      </c>
      <c r="D211" s="218" t="s">
        <v>333</v>
      </c>
      <c r="E211" s="158">
        <v>26570</v>
      </c>
      <c r="F211" s="158">
        <v>12855</v>
      </c>
      <c r="G211" s="158">
        <v>13686</v>
      </c>
      <c r="H211" s="158">
        <v>5304</v>
      </c>
      <c r="I211" s="158">
        <v>3057</v>
      </c>
      <c r="J211" s="158">
        <v>865</v>
      </c>
      <c r="K211" s="158">
        <v>389</v>
      </c>
      <c r="L211" s="158">
        <v>25</v>
      </c>
      <c r="M211" s="349">
        <v>62751</v>
      </c>
      <c r="N211" s="158">
        <v>530</v>
      </c>
      <c r="O211" s="158">
        <v>158</v>
      </c>
      <c r="P211" s="158">
        <v>141</v>
      </c>
      <c r="Q211" s="158">
        <v>55</v>
      </c>
      <c r="R211" s="158">
        <v>22</v>
      </c>
      <c r="S211" s="158">
        <v>7</v>
      </c>
      <c r="T211" s="158">
        <v>2</v>
      </c>
      <c r="U211" s="158">
        <v>0</v>
      </c>
      <c r="V211" s="349">
        <v>915</v>
      </c>
      <c r="W211" s="158">
        <v>0</v>
      </c>
      <c r="X211" s="158">
        <v>0</v>
      </c>
      <c r="Y211" s="158">
        <v>0</v>
      </c>
      <c r="Z211" s="158">
        <v>0</v>
      </c>
      <c r="AA211" s="158">
        <v>0</v>
      </c>
      <c r="AB211" s="158">
        <v>0</v>
      </c>
      <c r="AC211" s="158">
        <v>0</v>
      </c>
      <c r="AD211" s="158">
        <v>0</v>
      </c>
      <c r="AE211" s="349">
        <v>0</v>
      </c>
      <c r="AF211" s="158">
        <v>26040</v>
      </c>
      <c r="AG211" s="158">
        <v>12697</v>
      </c>
      <c r="AH211" s="158">
        <v>13545</v>
      </c>
      <c r="AI211" s="158">
        <v>5249</v>
      </c>
      <c r="AJ211" s="158">
        <v>3035</v>
      </c>
      <c r="AK211" s="158">
        <v>858</v>
      </c>
      <c r="AL211" s="158">
        <v>387</v>
      </c>
      <c r="AM211" s="158">
        <v>25</v>
      </c>
      <c r="AN211" s="349">
        <v>61836</v>
      </c>
      <c r="AO211" s="158">
        <v>108</v>
      </c>
      <c r="AP211" s="158">
        <v>112</v>
      </c>
      <c r="AQ211" s="158">
        <v>154</v>
      </c>
      <c r="AR211" s="158">
        <v>76</v>
      </c>
      <c r="AS211" s="158">
        <v>40</v>
      </c>
      <c r="AT211" s="158">
        <v>10</v>
      </c>
      <c r="AU211" s="158">
        <v>20</v>
      </c>
      <c r="AV211" s="158">
        <v>13</v>
      </c>
      <c r="AW211" s="349">
        <v>533</v>
      </c>
      <c r="AX211" s="158">
        <v>108</v>
      </c>
      <c r="AY211" s="158">
        <v>112</v>
      </c>
      <c r="AZ211" s="158">
        <v>154</v>
      </c>
      <c r="BA211" s="158">
        <v>76</v>
      </c>
      <c r="BB211" s="158">
        <v>40</v>
      </c>
      <c r="BC211" s="158">
        <v>10</v>
      </c>
      <c r="BD211" s="158">
        <v>20</v>
      </c>
      <c r="BE211" s="158">
        <v>13</v>
      </c>
      <c r="BF211" s="158">
        <v>0</v>
      </c>
      <c r="BG211" s="349">
        <v>533</v>
      </c>
      <c r="BH211" s="158">
        <v>108</v>
      </c>
      <c r="BI211" s="158">
        <v>26044</v>
      </c>
      <c r="BJ211" s="158">
        <v>12739</v>
      </c>
      <c r="BK211" s="158">
        <v>13467</v>
      </c>
      <c r="BL211" s="158">
        <v>5213</v>
      </c>
      <c r="BM211" s="158">
        <v>3005</v>
      </c>
      <c r="BN211" s="158">
        <v>868</v>
      </c>
      <c r="BO211" s="158">
        <v>380</v>
      </c>
      <c r="BP211" s="158">
        <v>12</v>
      </c>
      <c r="BQ211" s="349">
        <v>61836</v>
      </c>
      <c r="BR211" s="158">
        <v>29</v>
      </c>
      <c r="BS211" s="158">
        <v>12771</v>
      </c>
      <c r="BT211" s="158">
        <v>4477</v>
      </c>
      <c r="BU211" s="158">
        <v>3532</v>
      </c>
      <c r="BV211" s="158">
        <v>1087</v>
      </c>
      <c r="BW211" s="158">
        <v>482</v>
      </c>
      <c r="BX211" s="158">
        <v>127</v>
      </c>
      <c r="BY211" s="158">
        <v>44</v>
      </c>
      <c r="BZ211" s="158">
        <v>0</v>
      </c>
      <c r="CA211" s="349">
        <v>22549</v>
      </c>
      <c r="CB211" s="158">
        <v>6</v>
      </c>
      <c r="CC211" s="158">
        <v>262</v>
      </c>
      <c r="CD211" s="158">
        <v>160</v>
      </c>
      <c r="CE211" s="158">
        <v>163</v>
      </c>
      <c r="CF211" s="158">
        <v>52</v>
      </c>
      <c r="CG211" s="158">
        <v>33</v>
      </c>
      <c r="CH211" s="158">
        <v>8</v>
      </c>
      <c r="CI211" s="158">
        <v>1</v>
      </c>
      <c r="CJ211" s="158">
        <v>1</v>
      </c>
      <c r="CK211" s="349">
        <v>686</v>
      </c>
      <c r="CL211" s="158">
        <v>1</v>
      </c>
      <c r="CM211" s="158">
        <v>16</v>
      </c>
      <c r="CN211" s="158">
        <v>12</v>
      </c>
      <c r="CO211" s="158">
        <v>18</v>
      </c>
      <c r="CP211" s="158">
        <v>14</v>
      </c>
      <c r="CQ211" s="158">
        <v>7</v>
      </c>
      <c r="CR211" s="158">
        <v>20</v>
      </c>
      <c r="CS211" s="158">
        <v>17</v>
      </c>
      <c r="CT211" s="158">
        <v>3</v>
      </c>
      <c r="CU211" s="349">
        <v>108</v>
      </c>
      <c r="CV211" s="158">
        <v>60</v>
      </c>
      <c r="CW211" s="158">
        <v>47</v>
      </c>
      <c r="CX211" s="158">
        <v>27</v>
      </c>
      <c r="CY211" s="158">
        <v>18</v>
      </c>
      <c r="CZ211" s="158">
        <v>6</v>
      </c>
      <c r="DA211" s="158">
        <v>3</v>
      </c>
      <c r="DB211" s="158">
        <v>0</v>
      </c>
      <c r="DC211" s="158">
        <v>0</v>
      </c>
      <c r="DD211" s="349">
        <v>161</v>
      </c>
      <c r="DE211" s="158">
        <v>858</v>
      </c>
      <c r="DF211" s="158">
        <v>279</v>
      </c>
      <c r="DG211" s="158">
        <v>183</v>
      </c>
      <c r="DH211" s="158">
        <v>80</v>
      </c>
      <c r="DI211" s="158">
        <v>34</v>
      </c>
      <c r="DJ211" s="158">
        <v>8</v>
      </c>
      <c r="DK211" s="158">
        <v>8</v>
      </c>
      <c r="DL211" s="158">
        <v>0</v>
      </c>
      <c r="DM211" s="349">
        <v>1450</v>
      </c>
      <c r="DN211" s="158">
        <v>3</v>
      </c>
      <c r="DO211" s="158">
        <v>0</v>
      </c>
      <c r="DP211" s="158">
        <v>0</v>
      </c>
      <c r="DQ211" s="158">
        <v>0</v>
      </c>
      <c r="DR211" s="158">
        <v>0</v>
      </c>
      <c r="DS211" s="158">
        <v>0</v>
      </c>
      <c r="DT211" s="158">
        <v>0</v>
      </c>
      <c r="DU211" s="158">
        <v>0</v>
      </c>
      <c r="DV211" s="349">
        <v>3</v>
      </c>
      <c r="DW211" s="158">
        <v>206</v>
      </c>
      <c r="DX211" s="158">
        <v>40</v>
      </c>
      <c r="DY211" s="158">
        <v>59</v>
      </c>
      <c r="DZ211" s="158">
        <v>15</v>
      </c>
      <c r="EA211" s="158">
        <v>3</v>
      </c>
      <c r="EB211" s="158">
        <v>5</v>
      </c>
      <c r="EC211" s="158">
        <v>1</v>
      </c>
      <c r="ED211" s="158">
        <v>1</v>
      </c>
      <c r="EE211" s="349">
        <v>330</v>
      </c>
      <c r="EF211" s="158">
        <v>1067</v>
      </c>
      <c r="EG211" s="158">
        <v>319</v>
      </c>
      <c r="EH211" s="158">
        <v>242</v>
      </c>
      <c r="EI211" s="158">
        <v>95</v>
      </c>
      <c r="EJ211" s="158">
        <v>37</v>
      </c>
      <c r="EK211" s="158">
        <v>13</v>
      </c>
      <c r="EL211" s="158">
        <v>9</v>
      </c>
      <c r="EM211" s="158">
        <v>1</v>
      </c>
      <c r="EN211" s="349">
        <v>1783</v>
      </c>
      <c r="EO211" s="158">
        <v>623</v>
      </c>
      <c r="EP211" s="158">
        <v>166</v>
      </c>
      <c r="EQ211" s="158">
        <v>143</v>
      </c>
      <c r="ER211" s="158">
        <v>56</v>
      </c>
      <c r="ES211" s="158">
        <v>24</v>
      </c>
      <c r="ET211" s="158">
        <v>11</v>
      </c>
      <c r="EU211" s="158">
        <v>5</v>
      </c>
      <c r="EV211" s="158">
        <v>1</v>
      </c>
      <c r="EW211" s="349">
        <v>1029</v>
      </c>
      <c r="EX211" s="158">
        <v>0</v>
      </c>
      <c r="EY211" s="158">
        <v>0</v>
      </c>
      <c r="EZ211" s="158">
        <v>0</v>
      </c>
      <c r="FA211" s="158">
        <v>0</v>
      </c>
      <c r="FB211" s="158">
        <v>0</v>
      </c>
      <c r="FC211" s="158">
        <v>0</v>
      </c>
      <c r="FD211" s="158">
        <v>0</v>
      </c>
      <c r="FE211" s="158">
        <v>0</v>
      </c>
      <c r="FF211" s="349">
        <v>0</v>
      </c>
      <c r="FG211" s="158">
        <v>3</v>
      </c>
      <c r="FH211" s="158">
        <v>0</v>
      </c>
      <c r="FI211" s="158">
        <v>0</v>
      </c>
      <c r="FJ211" s="158">
        <v>0</v>
      </c>
      <c r="FK211" s="158">
        <v>0</v>
      </c>
      <c r="FL211" s="158">
        <v>0</v>
      </c>
      <c r="FM211" s="158">
        <v>0</v>
      </c>
      <c r="FN211" s="158">
        <v>0</v>
      </c>
      <c r="FO211" s="349">
        <v>3</v>
      </c>
      <c r="FP211" s="158">
        <v>620</v>
      </c>
      <c r="FQ211" s="158">
        <v>166</v>
      </c>
      <c r="FR211" s="158">
        <v>143</v>
      </c>
      <c r="FS211" s="158">
        <v>56</v>
      </c>
      <c r="FT211" s="158">
        <v>24</v>
      </c>
      <c r="FU211" s="158">
        <v>11</v>
      </c>
      <c r="FV211" s="158">
        <v>5</v>
      </c>
      <c r="FW211" s="158">
        <v>1</v>
      </c>
      <c r="FX211" s="349">
        <v>1026</v>
      </c>
      <c r="FY211" s="158">
        <v>72</v>
      </c>
      <c r="FZ211" s="158">
        <v>12786</v>
      </c>
      <c r="GA211" s="158">
        <v>8050</v>
      </c>
      <c r="GB211" s="158">
        <v>9695</v>
      </c>
      <c r="GC211" s="158">
        <v>4045</v>
      </c>
      <c r="GD211" s="158">
        <v>2480</v>
      </c>
      <c r="GE211" s="158">
        <v>708</v>
      </c>
      <c r="GF211" s="158">
        <v>317</v>
      </c>
      <c r="GG211" s="158">
        <v>7</v>
      </c>
      <c r="GH211" s="349">
        <v>38160</v>
      </c>
      <c r="GI211" s="158">
        <v>36</v>
      </c>
      <c r="GJ211" s="158">
        <v>13258</v>
      </c>
      <c r="GK211" s="158">
        <v>4689</v>
      </c>
      <c r="GL211" s="158">
        <v>3772</v>
      </c>
      <c r="GM211" s="158">
        <v>1168</v>
      </c>
      <c r="GN211" s="158">
        <v>525</v>
      </c>
      <c r="GO211" s="158">
        <v>160</v>
      </c>
      <c r="GP211" s="158">
        <v>63</v>
      </c>
      <c r="GQ211" s="158">
        <v>5</v>
      </c>
      <c r="GR211" s="349">
        <v>23676</v>
      </c>
      <c r="GS211" s="158">
        <v>98.75</v>
      </c>
      <c r="GT211" s="158">
        <v>22879.25</v>
      </c>
      <c r="GU211" s="158">
        <v>11593.75</v>
      </c>
      <c r="GV211" s="158">
        <v>12563.75</v>
      </c>
      <c r="GW211" s="158">
        <v>4928.75</v>
      </c>
      <c r="GX211" s="158">
        <v>2874.25</v>
      </c>
      <c r="GY211" s="158">
        <v>826.75</v>
      </c>
      <c r="GZ211" s="158">
        <v>360.75</v>
      </c>
      <c r="HA211" s="158">
        <v>10.75</v>
      </c>
      <c r="HB211" s="349">
        <v>56136.75</v>
      </c>
      <c r="HC211" s="395">
        <v>0</v>
      </c>
      <c r="HD211" s="396">
        <v>0</v>
      </c>
      <c r="HE211" s="396">
        <v>0</v>
      </c>
      <c r="HF211" s="396">
        <v>0</v>
      </c>
      <c r="HG211" s="396">
        <v>0</v>
      </c>
      <c r="HH211" s="396">
        <v>0</v>
      </c>
      <c r="HI211" s="396">
        <v>0</v>
      </c>
      <c r="HJ211" s="396">
        <v>0</v>
      </c>
      <c r="HK211" s="396">
        <v>0</v>
      </c>
      <c r="HL211" s="397">
        <v>0</v>
      </c>
      <c r="HM211" s="219">
        <v>54.9</v>
      </c>
      <c r="HN211" s="219">
        <v>15252.8</v>
      </c>
      <c r="HO211" s="219">
        <v>9017.4</v>
      </c>
      <c r="HP211" s="219">
        <v>11167.8</v>
      </c>
      <c r="HQ211" s="219">
        <v>4928.8</v>
      </c>
      <c r="HR211" s="219">
        <v>3513</v>
      </c>
      <c r="HS211" s="219">
        <v>1194.2</v>
      </c>
      <c r="HT211" s="219">
        <v>601.29999999999995</v>
      </c>
      <c r="HU211" s="219">
        <v>21.5</v>
      </c>
      <c r="HV211" s="219">
        <v>45751.7</v>
      </c>
      <c r="HW211" s="457">
        <v>0</v>
      </c>
      <c r="HX211" s="219">
        <v>45751.7</v>
      </c>
      <c r="HY211" s="395">
        <v>98.75</v>
      </c>
      <c r="HZ211" s="219">
        <v>22879.25</v>
      </c>
      <c r="IA211" s="219">
        <v>11593.75</v>
      </c>
      <c r="IB211" s="219">
        <v>12563.75</v>
      </c>
      <c r="IC211" s="219">
        <v>4928.75</v>
      </c>
      <c r="ID211" s="219">
        <v>2874.25</v>
      </c>
      <c r="IE211" s="219">
        <v>826.75</v>
      </c>
      <c r="IF211" s="219">
        <v>360.75</v>
      </c>
      <c r="IG211" s="219">
        <v>10.75</v>
      </c>
      <c r="IH211" s="219">
        <v>56136.75</v>
      </c>
      <c r="II211" s="395">
        <v>0</v>
      </c>
      <c r="IJ211" s="219">
        <v>0</v>
      </c>
      <c r="IK211" s="219">
        <v>0</v>
      </c>
      <c r="IL211" s="219">
        <v>0</v>
      </c>
      <c r="IM211" s="219">
        <v>0</v>
      </c>
      <c r="IN211" s="219">
        <v>0</v>
      </c>
      <c r="IO211" s="219">
        <v>0</v>
      </c>
      <c r="IP211" s="219">
        <v>0</v>
      </c>
      <c r="IQ211" s="219">
        <v>0</v>
      </c>
      <c r="IR211" s="219">
        <v>0</v>
      </c>
      <c r="IS211" s="395">
        <v>35.36</v>
      </c>
      <c r="IT211" s="219">
        <v>8170.43</v>
      </c>
      <c r="IU211" s="219">
        <v>1798.68</v>
      </c>
      <c r="IV211" s="219">
        <v>983.31</v>
      </c>
      <c r="IW211" s="219">
        <v>198.54</v>
      </c>
      <c r="IX211" s="219">
        <v>55.11</v>
      </c>
      <c r="IY211" s="219">
        <v>12.63</v>
      </c>
      <c r="IZ211" s="219">
        <v>2.75</v>
      </c>
      <c r="JA211" s="219">
        <v>0</v>
      </c>
      <c r="JB211" s="219">
        <v>11256.81</v>
      </c>
      <c r="JC211" s="395">
        <v>35.200000000000003</v>
      </c>
      <c r="JD211" s="219">
        <v>9805.9</v>
      </c>
      <c r="JE211" s="219">
        <v>7618.4</v>
      </c>
      <c r="JF211" s="219">
        <v>10293.700000000001</v>
      </c>
      <c r="JG211" s="219">
        <v>4730.2</v>
      </c>
      <c r="JH211" s="219">
        <v>3445.6</v>
      </c>
      <c r="JI211" s="219">
        <v>1176</v>
      </c>
      <c r="JJ211" s="219">
        <v>596.70000000000005</v>
      </c>
      <c r="JK211" s="219">
        <v>21.5</v>
      </c>
      <c r="JL211" s="219">
        <v>37723.199999999997</v>
      </c>
      <c r="JM211" s="457">
        <v>0</v>
      </c>
      <c r="JN211" s="397">
        <v>37723.199999999997</v>
      </c>
      <c r="JP211" s="460"/>
      <c r="JQ211" s="460"/>
      <c r="JR211" s="460"/>
      <c r="JS211" s="460"/>
      <c r="JT211" s="460"/>
      <c r="JU211" s="460"/>
      <c r="JV211" s="460"/>
      <c r="JW211" s="460"/>
      <c r="JX211" s="460"/>
      <c r="JY211" s="460"/>
      <c r="KA211" s="460"/>
      <c r="KB211" s="460"/>
    </row>
    <row r="212" spans="1:288" x14ac:dyDescent="0.2">
      <c r="A212" s="215" t="s">
        <v>671</v>
      </c>
      <c r="B212" s="216" t="s">
        <v>285</v>
      </c>
      <c r="C212" s="217" t="s">
        <v>295</v>
      </c>
      <c r="D212" s="218" t="s">
        <v>670</v>
      </c>
      <c r="E212" s="158">
        <v>7600</v>
      </c>
      <c r="F212" s="158">
        <v>11824</v>
      </c>
      <c r="G212" s="158">
        <v>7245</v>
      </c>
      <c r="H212" s="158">
        <v>4263</v>
      </c>
      <c r="I212" s="158">
        <v>3105</v>
      </c>
      <c r="J212" s="158">
        <v>1152</v>
      </c>
      <c r="K212" s="158">
        <v>440</v>
      </c>
      <c r="L212" s="158">
        <v>21</v>
      </c>
      <c r="M212" s="349">
        <v>35650</v>
      </c>
      <c r="N212" s="158">
        <v>120</v>
      </c>
      <c r="O212" s="158">
        <v>71</v>
      </c>
      <c r="P212" s="158">
        <v>65</v>
      </c>
      <c r="Q212" s="158">
        <v>17</v>
      </c>
      <c r="R212" s="158">
        <v>15</v>
      </c>
      <c r="S212" s="158">
        <v>3</v>
      </c>
      <c r="T212" s="158">
        <v>6</v>
      </c>
      <c r="U212" s="158">
        <v>0</v>
      </c>
      <c r="V212" s="349">
        <v>297</v>
      </c>
      <c r="W212" s="158">
        <v>0</v>
      </c>
      <c r="X212" s="158">
        <v>0</v>
      </c>
      <c r="Y212" s="158">
        <v>0</v>
      </c>
      <c r="Z212" s="158">
        <v>0</v>
      </c>
      <c r="AA212" s="158">
        <v>0</v>
      </c>
      <c r="AB212" s="158">
        <v>0</v>
      </c>
      <c r="AC212" s="158">
        <v>0</v>
      </c>
      <c r="AD212" s="158">
        <v>0</v>
      </c>
      <c r="AE212" s="349">
        <v>0</v>
      </c>
      <c r="AF212" s="158">
        <v>7480</v>
      </c>
      <c r="AG212" s="158">
        <v>11753</v>
      </c>
      <c r="AH212" s="158">
        <v>7180</v>
      </c>
      <c r="AI212" s="158">
        <v>4246</v>
      </c>
      <c r="AJ212" s="158">
        <v>3090</v>
      </c>
      <c r="AK212" s="158">
        <v>1149</v>
      </c>
      <c r="AL212" s="158">
        <v>434</v>
      </c>
      <c r="AM212" s="158">
        <v>21</v>
      </c>
      <c r="AN212" s="349">
        <v>35353</v>
      </c>
      <c r="AO212" s="158">
        <v>17</v>
      </c>
      <c r="AP212" s="158">
        <v>50</v>
      </c>
      <c r="AQ212" s="158">
        <v>38</v>
      </c>
      <c r="AR212" s="158">
        <v>30</v>
      </c>
      <c r="AS212" s="158">
        <v>28</v>
      </c>
      <c r="AT212" s="158">
        <v>17</v>
      </c>
      <c r="AU212" s="158">
        <v>3</v>
      </c>
      <c r="AV212" s="158">
        <v>4</v>
      </c>
      <c r="AW212" s="349">
        <v>187</v>
      </c>
      <c r="AX212" s="158">
        <v>17</v>
      </c>
      <c r="AY212" s="158">
        <v>50</v>
      </c>
      <c r="AZ212" s="158">
        <v>38</v>
      </c>
      <c r="BA212" s="158">
        <v>30</v>
      </c>
      <c r="BB212" s="158">
        <v>28</v>
      </c>
      <c r="BC212" s="158">
        <v>17</v>
      </c>
      <c r="BD212" s="158">
        <v>3</v>
      </c>
      <c r="BE212" s="158">
        <v>4</v>
      </c>
      <c r="BF212" s="158">
        <v>0</v>
      </c>
      <c r="BG212" s="349">
        <v>187</v>
      </c>
      <c r="BH212" s="158">
        <v>17</v>
      </c>
      <c r="BI212" s="158">
        <v>7513</v>
      </c>
      <c r="BJ212" s="158">
        <v>11741</v>
      </c>
      <c r="BK212" s="158">
        <v>7172</v>
      </c>
      <c r="BL212" s="158">
        <v>4244</v>
      </c>
      <c r="BM212" s="158">
        <v>3079</v>
      </c>
      <c r="BN212" s="158">
        <v>1135</v>
      </c>
      <c r="BO212" s="158">
        <v>435</v>
      </c>
      <c r="BP212" s="158">
        <v>17</v>
      </c>
      <c r="BQ212" s="349">
        <v>35353</v>
      </c>
      <c r="BR212" s="158">
        <v>7</v>
      </c>
      <c r="BS212" s="158">
        <v>4151</v>
      </c>
      <c r="BT212" s="158">
        <v>3737</v>
      </c>
      <c r="BU212" s="158">
        <v>1898</v>
      </c>
      <c r="BV212" s="158">
        <v>903</v>
      </c>
      <c r="BW212" s="158">
        <v>420</v>
      </c>
      <c r="BX212" s="158">
        <v>151</v>
      </c>
      <c r="BY212" s="158">
        <v>36</v>
      </c>
      <c r="BZ212" s="158">
        <v>2</v>
      </c>
      <c r="CA212" s="349">
        <v>11305</v>
      </c>
      <c r="CB212" s="158">
        <v>0</v>
      </c>
      <c r="CC212" s="158">
        <v>42</v>
      </c>
      <c r="CD212" s="158">
        <v>112</v>
      </c>
      <c r="CE212" s="158">
        <v>65</v>
      </c>
      <c r="CF212" s="158">
        <v>25</v>
      </c>
      <c r="CG212" s="158">
        <v>27</v>
      </c>
      <c r="CH212" s="158">
        <v>3</v>
      </c>
      <c r="CI212" s="158">
        <v>0</v>
      </c>
      <c r="CJ212" s="158">
        <v>0</v>
      </c>
      <c r="CK212" s="349">
        <v>274</v>
      </c>
      <c r="CL212" s="158">
        <v>0</v>
      </c>
      <c r="CM212" s="158">
        <v>3</v>
      </c>
      <c r="CN212" s="158">
        <v>3</v>
      </c>
      <c r="CO212" s="158">
        <v>0</v>
      </c>
      <c r="CP212" s="158">
        <v>2</v>
      </c>
      <c r="CQ212" s="158">
        <v>6</v>
      </c>
      <c r="CR212" s="158">
        <v>0</v>
      </c>
      <c r="CS212" s="158">
        <v>7</v>
      </c>
      <c r="CT212" s="158">
        <v>1</v>
      </c>
      <c r="CU212" s="349">
        <v>22</v>
      </c>
      <c r="CV212" s="158">
        <v>8</v>
      </c>
      <c r="CW212" s="158">
        <v>5</v>
      </c>
      <c r="CX212" s="158">
        <v>6</v>
      </c>
      <c r="CY212" s="158">
        <v>5</v>
      </c>
      <c r="CZ212" s="158">
        <v>4</v>
      </c>
      <c r="DA212" s="158">
        <v>1</v>
      </c>
      <c r="DB212" s="158">
        <v>1</v>
      </c>
      <c r="DC212" s="158">
        <v>0</v>
      </c>
      <c r="DD212" s="349">
        <v>30</v>
      </c>
      <c r="DE212" s="158">
        <v>99</v>
      </c>
      <c r="DF212" s="158">
        <v>101</v>
      </c>
      <c r="DG212" s="158">
        <v>52</v>
      </c>
      <c r="DH212" s="158">
        <v>29</v>
      </c>
      <c r="DI212" s="158">
        <v>15</v>
      </c>
      <c r="DJ212" s="158">
        <v>8</v>
      </c>
      <c r="DK212" s="158">
        <v>5</v>
      </c>
      <c r="DL212" s="158">
        <v>0</v>
      </c>
      <c r="DM212" s="349">
        <v>309</v>
      </c>
      <c r="DN212" s="158">
        <v>136</v>
      </c>
      <c r="DO212" s="158">
        <v>100</v>
      </c>
      <c r="DP212" s="158">
        <v>28</v>
      </c>
      <c r="DQ212" s="158">
        <v>15</v>
      </c>
      <c r="DR212" s="158">
        <v>6</v>
      </c>
      <c r="DS212" s="158">
        <v>3</v>
      </c>
      <c r="DT212" s="158">
        <v>2</v>
      </c>
      <c r="DU212" s="158">
        <v>0</v>
      </c>
      <c r="DV212" s="349">
        <v>290</v>
      </c>
      <c r="DW212" s="158">
        <v>0</v>
      </c>
      <c r="DX212" s="158">
        <v>0</v>
      </c>
      <c r="DY212" s="158">
        <v>0</v>
      </c>
      <c r="DZ212" s="158">
        <v>0</v>
      </c>
      <c r="EA212" s="158">
        <v>0</v>
      </c>
      <c r="EB212" s="158">
        <v>0</v>
      </c>
      <c r="EC212" s="158">
        <v>0</v>
      </c>
      <c r="ED212" s="158">
        <v>0</v>
      </c>
      <c r="EE212" s="349">
        <v>0</v>
      </c>
      <c r="EF212" s="158">
        <v>235</v>
      </c>
      <c r="EG212" s="158">
        <v>201</v>
      </c>
      <c r="EH212" s="158">
        <v>80</v>
      </c>
      <c r="EI212" s="158">
        <v>44</v>
      </c>
      <c r="EJ212" s="158">
        <v>21</v>
      </c>
      <c r="EK212" s="158">
        <v>11</v>
      </c>
      <c r="EL212" s="158">
        <v>7</v>
      </c>
      <c r="EM212" s="158">
        <v>0</v>
      </c>
      <c r="EN212" s="349">
        <v>599</v>
      </c>
      <c r="EO212" s="158">
        <v>72</v>
      </c>
      <c r="EP212" s="158">
        <v>68</v>
      </c>
      <c r="EQ212" s="158">
        <v>34</v>
      </c>
      <c r="ER212" s="158">
        <v>25</v>
      </c>
      <c r="ES212" s="158">
        <v>11</v>
      </c>
      <c r="ET212" s="158">
        <v>6</v>
      </c>
      <c r="EU212" s="158">
        <v>3</v>
      </c>
      <c r="EV212" s="158">
        <v>0</v>
      </c>
      <c r="EW212" s="349">
        <v>219</v>
      </c>
      <c r="EX212" s="158">
        <v>0</v>
      </c>
      <c r="EY212" s="158">
        <v>0</v>
      </c>
      <c r="EZ212" s="158">
        <v>0</v>
      </c>
      <c r="FA212" s="158">
        <v>0</v>
      </c>
      <c r="FB212" s="158">
        <v>0</v>
      </c>
      <c r="FC212" s="158">
        <v>0</v>
      </c>
      <c r="FD212" s="158">
        <v>0</v>
      </c>
      <c r="FE212" s="158">
        <v>0</v>
      </c>
      <c r="FF212" s="349">
        <v>0</v>
      </c>
      <c r="FG212" s="158">
        <v>0</v>
      </c>
      <c r="FH212" s="158">
        <v>1</v>
      </c>
      <c r="FI212" s="158">
        <v>1</v>
      </c>
      <c r="FJ212" s="158">
        <v>0</v>
      </c>
      <c r="FK212" s="158">
        <v>0</v>
      </c>
      <c r="FL212" s="158">
        <v>0</v>
      </c>
      <c r="FM212" s="158">
        <v>1</v>
      </c>
      <c r="FN212" s="158">
        <v>0</v>
      </c>
      <c r="FO212" s="349">
        <v>3</v>
      </c>
      <c r="FP212" s="158">
        <v>72</v>
      </c>
      <c r="FQ212" s="158">
        <v>67</v>
      </c>
      <c r="FR212" s="158">
        <v>33</v>
      </c>
      <c r="FS212" s="158">
        <v>25</v>
      </c>
      <c r="FT212" s="158">
        <v>11</v>
      </c>
      <c r="FU212" s="158">
        <v>6</v>
      </c>
      <c r="FV212" s="158">
        <v>2</v>
      </c>
      <c r="FW212" s="158">
        <v>0</v>
      </c>
      <c r="FX212" s="349">
        <v>216</v>
      </c>
      <c r="FY212" s="158">
        <v>10</v>
      </c>
      <c r="FZ212" s="158">
        <v>3180</v>
      </c>
      <c r="GA212" s="158">
        <v>7788</v>
      </c>
      <c r="GB212" s="158">
        <v>5181</v>
      </c>
      <c r="GC212" s="158">
        <v>3299</v>
      </c>
      <c r="GD212" s="158">
        <v>2620</v>
      </c>
      <c r="GE212" s="158">
        <v>978</v>
      </c>
      <c r="GF212" s="158">
        <v>390</v>
      </c>
      <c r="GG212" s="158">
        <v>14</v>
      </c>
      <c r="GH212" s="349">
        <v>23460</v>
      </c>
      <c r="GI212" s="158">
        <v>7</v>
      </c>
      <c r="GJ212" s="158">
        <v>4333</v>
      </c>
      <c r="GK212" s="158">
        <v>3953</v>
      </c>
      <c r="GL212" s="158">
        <v>1991</v>
      </c>
      <c r="GM212" s="158">
        <v>945</v>
      </c>
      <c r="GN212" s="158">
        <v>459</v>
      </c>
      <c r="GO212" s="158">
        <v>157</v>
      </c>
      <c r="GP212" s="158">
        <v>45</v>
      </c>
      <c r="GQ212" s="158">
        <v>3</v>
      </c>
      <c r="GR212" s="349">
        <v>11893</v>
      </c>
      <c r="GS212" s="158">
        <v>15.25</v>
      </c>
      <c r="GT212" s="158">
        <v>6393.25</v>
      </c>
      <c r="GU212" s="158">
        <v>10726.25</v>
      </c>
      <c r="GV212" s="158">
        <v>6666.75</v>
      </c>
      <c r="GW212" s="158">
        <v>4003.5</v>
      </c>
      <c r="GX212" s="158">
        <v>2961.25</v>
      </c>
      <c r="GY212" s="158">
        <v>1094.5</v>
      </c>
      <c r="GZ212" s="158">
        <v>421</v>
      </c>
      <c r="HA212" s="158">
        <v>16</v>
      </c>
      <c r="HB212" s="349">
        <v>32297.75</v>
      </c>
      <c r="HC212" s="395">
        <v>0</v>
      </c>
      <c r="HD212" s="396">
        <v>0.38</v>
      </c>
      <c r="HE212" s="396">
        <v>0</v>
      </c>
      <c r="HF212" s="396">
        <v>0</v>
      </c>
      <c r="HG212" s="396">
        <v>0</v>
      </c>
      <c r="HH212" s="396">
        <v>0</v>
      </c>
      <c r="HI212" s="396">
        <v>0</v>
      </c>
      <c r="HJ212" s="396">
        <v>0</v>
      </c>
      <c r="HK212" s="396">
        <v>0</v>
      </c>
      <c r="HL212" s="397">
        <v>0.38</v>
      </c>
      <c r="HM212" s="219">
        <v>8.5</v>
      </c>
      <c r="HN212" s="219">
        <v>4261.8999999999996</v>
      </c>
      <c r="HO212" s="219">
        <v>8342.6</v>
      </c>
      <c r="HP212" s="219">
        <v>5926</v>
      </c>
      <c r="HQ212" s="219">
        <v>4003.5</v>
      </c>
      <c r="HR212" s="219">
        <v>3619.3</v>
      </c>
      <c r="HS212" s="219">
        <v>1580.9</v>
      </c>
      <c r="HT212" s="219">
        <v>701.7</v>
      </c>
      <c r="HU212" s="219">
        <v>32</v>
      </c>
      <c r="HV212" s="219">
        <v>28476.400000000001</v>
      </c>
      <c r="HW212" s="457">
        <v>0</v>
      </c>
      <c r="HX212" s="219">
        <v>28476.400000000001</v>
      </c>
      <c r="HY212" s="395">
        <v>15.25</v>
      </c>
      <c r="HZ212" s="219">
        <v>6393.25</v>
      </c>
      <c r="IA212" s="219">
        <v>10726.25</v>
      </c>
      <c r="IB212" s="219">
        <v>6666.75</v>
      </c>
      <c r="IC212" s="219">
        <v>4003.5</v>
      </c>
      <c r="ID212" s="219">
        <v>2961.25</v>
      </c>
      <c r="IE212" s="219">
        <v>1094.5</v>
      </c>
      <c r="IF212" s="219">
        <v>421</v>
      </c>
      <c r="IG212" s="219">
        <v>16</v>
      </c>
      <c r="IH212" s="219">
        <v>32297.75</v>
      </c>
      <c r="II212" s="395">
        <v>0</v>
      </c>
      <c r="IJ212" s="219">
        <v>0.38</v>
      </c>
      <c r="IK212" s="219">
        <v>0</v>
      </c>
      <c r="IL212" s="219">
        <v>0</v>
      </c>
      <c r="IM212" s="219">
        <v>0</v>
      </c>
      <c r="IN212" s="219">
        <v>0</v>
      </c>
      <c r="IO212" s="219">
        <v>0</v>
      </c>
      <c r="IP212" s="219">
        <v>0</v>
      </c>
      <c r="IQ212" s="219">
        <v>0</v>
      </c>
      <c r="IR212" s="219">
        <v>0.38</v>
      </c>
      <c r="IS212" s="395">
        <v>6.43</v>
      </c>
      <c r="IT212" s="219">
        <v>2098.94</v>
      </c>
      <c r="IU212" s="219">
        <v>1801.54</v>
      </c>
      <c r="IV212" s="219">
        <v>494.01</v>
      </c>
      <c r="IW212" s="219">
        <v>158.02000000000001</v>
      </c>
      <c r="IX212" s="219">
        <v>60.69</v>
      </c>
      <c r="IY212" s="219">
        <v>12</v>
      </c>
      <c r="IZ212" s="219">
        <v>1.74</v>
      </c>
      <c r="JA212" s="219">
        <v>0</v>
      </c>
      <c r="JB212" s="219">
        <v>4633.37</v>
      </c>
      <c r="JC212" s="395">
        <v>4.9000000000000004</v>
      </c>
      <c r="JD212" s="219">
        <v>2862.6</v>
      </c>
      <c r="JE212" s="219">
        <v>6941.4</v>
      </c>
      <c r="JF212" s="219">
        <v>5486.9</v>
      </c>
      <c r="JG212" s="219">
        <v>3845.5</v>
      </c>
      <c r="JH212" s="219">
        <v>3545.1</v>
      </c>
      <c r="JI212" s="219">
        <v>1563.6</v>
      </c>
      <c r="JJ212" s="219">
        <v>698.8</v>
      </c>
      <c r="JK212" s="219">
        <v>32</v>
      </c>
      <c r="JL212" s="219">
        <v>24980.799999999999</v>
      </c>
      <c r="JM212" s="457">
        <v>0</v>
      </c>
      <c r="JN212" s="397">
        <v>24980.799999999999</v>
      </c>
      <c r="JP212" s="460"/>
      <c r="JQ212" s="460"/>
      <c r="JR212" s="460"/>
      <c r="JS212" s="460"/>
      <c r="JT212" s="460"/>
      <c r="JU212" s="460"/>
      <c r="JV212" s="460"/>
      <c r="JW212" s="460"/>
      <c r="JX212" s="460"/>
      <c r="JY212" s="460"/>
      <c r="KA212" s="460"/>
      <c r="KB212" s="460"/>
    </row>
    <row r="213" spans="1:288" x14ac:dyDescent="0.2">
      <c r="A213" s="215" t="s">
        <v>672</v>
      </c>
      <c r="B213" s="216" t="s">
        <v>285</v>
      </c>
      <c r="C213" s="217" t="s">
        <v>286</v>
      </c>
      <c r="D213" s="218" t="s">
        <v>334</v>
      </c>
      <c r="E213" s="158">
        <v>1058</v>
      </c>
      <c r="F213" s="158">
        <v>3595</v>
      </c>
      <c r="G213" s="158">
        <v>11636</v>
      </c>
      <c r="H213" s="158">
        <v>16832</v>
      </c>
      <c r="I213" s="158">
        <v>10517</v>
      </c>
      <c r="J213" s="158">
        <v>7128</v>
      </c>
      <c r="K213" s="158">
        <v>7091</v>
      </c>
      <c r="L213" s="158">
        <v>1004</v>
      </c>
      <c r="M213" s="349">
        <v>58861</v>
      </c>
      <c r="N213" s="158">
        <v>128</v>
      </c>
      <c r="O213" s="158">
        <v>79</v>
      </c>
      <c r="P213" s="158">
        <v>121</v>
      </c>
      <c r="Q213" s="158">
        <v>127</v>
      </c>
      <c r="R213" s="158">
        <v>100</v>
      </c>
      <c r="S213" s="158">
        <v>48</v>
      </c>
      <c r="T213" s="158">
        <v>38</v>
      </c>
      <c r="U213" s="158">
        <v>2</v>
      </c>
      <c r="V213" s="349">
        <v>643</v>
      </c>
      <c r="W213" s="158">
        <v>1</v>
      </c>
      <c r="X213" s="158">
        <v>3</v>
      </c>
      <c r="Y213" s="158">
        <v>2</v>
      </c>
      <c r="Z213" s="158">
        <v>0</v>
      </c>
      <c r="AA213" s="158">
        <v>1</v>
      </c>
      <c r="AB213" s="158">
        <v>2</v>
      </c>
      <c r="AC213" s="158">
        <v>2</v>
      </c>
      <c r="AD213" s="158">
        <v>2</v>
      </c>
      <c r="AE213" s="349">
        <v>13</v>
      </c>
      <c r="AF213" s="158">
        <v>929</v>
      </c>
      <c r="AG213" s="158">
        <v>3513</v>
      </c>
      <c r="AH213" s="158">
        <v>11513</v>
      </c>
      <c r="AI213" s="158">
        <v>16705</v>
      </c>
      <c r="AJ213" s="158">
        <v>10416</v>
      </c>
      <c r="AK213" s="158">
        <v>7078</v>
      </c>
      <c r="AL213" s="158">
        <v>7051</v>
      </c>
      <c r="AM213" s="158">
        <v>1000</v>
      </c>
      <c r="AN213" s="349">
        <v>58205</v>
      </c>
      <c r="AO213" s="158">
        <v>0</v>
      </c>
      <c r="AP213" s="158">
        <v>1</v>
      </c>
      <c r="AQ213" s="158">
        <v>40</v>
      </c>
      <c r="AR213" s="158">
        <v>88</v>
      </c>
      <c r="AS213" s="158">
        <v>55</v>
      </c>
      <c r="AT213" s="158">
        <v>45</v>
      </c>
      <c r="AU213" s="158">
        <v>73</v>
      </c>
      <c r="AV213" s="158">
        <v>22</v>
      </c>
      <c r="AW213" s="349">
        <v>324</v>
      </c>
      <c r="AX213" s="158">
        <v>0</v>
      </c>
      <c r="AY213" s="158">
        <v>1</v>
      </c>
      <c r="AZ213" s="158">
        <v>40</v>
      </c>
      <c r="BA213" s="158">
        <v>88</v>
      </c>
      <c r="BB213" s="158">
        <v>55</v>
      </c>
      <c r="BC213" s="158">
        <v>45</v>
      </c>
      <c r="BD213" s="158">
        <v>73</v>
      </c>
      <c r="BE213" s="158">
        <v>22</v>
      </c>
      <c r="BF213" s="158">
        <v>0</v>
      </c>
      <c r="BG213" s="349">
        <v>324</v>
      </c>
      <c r="BH213" s="158">
        <v>0</v>
      </c>
      <c r="BI213" s="158">
        <v>930</v>
      </c>
      <c r="BJ213" s="158">
        <v>3552</v>
      </c>
      <c r="BK213" s="158">
        <v>11561</v>
      </c>
      <c r="BL213" s="158">
        <v>16672</v>
      </c>
      <c r="BM213" s="158">
        <v>10406</v>
      </c>
      <c r="BN213" s="158">
        <v>7106</v>
      </c>
      <c r="BO213" s="158">
        <v>7000</v>
      </c>
      <c r="BP213" s="158">
        <v>978</v>
      </c>
      <c r="BQ213" s="349">
        <v>58205</v>
      </c>
      <c r="BR213" s="158">
        <v>0</v>
      </c>
      <c r="BS213" s="158">
        <v>543</v>
      </c>
      <c r="BT213" s="158">
        <v>2015</v>
      </c>
      <c r="BU213" s="158">
        <v>4892</v>
      </c>
      <c r="BV213" s="158">
        <v>4699</v>
      </c>
      <c r="BW213" s="158">
        <v>2365</v>
      </c>
      <c r="BX213" s="158">
        <v>1266</v>
      </c>
      <c r="BY213" s="158">
        <v>892</v>
      </c>
      <c r="BZ213" s="158">
        <v>79</v>
      </c>
      <c r="CA213" s="349">
        <v>16751</v>
      </c>
      <c r="CB213" s="158">
        <v>0</v>
      </c>
      <c r="CC213" s="158">
        <v>5</v>
      </c>
      <c r="CD213" s="158">
        <v>13</v>
      </c>
      <c r="CE213" s="158">
        <v>66</v>
      </c>
      <c r="CF213" s="158">
        <v>83</v>
      </c>
      <c r="CG213" s="158">
        <v>68</v>
      </c>
      <c r="CH213" s="158">
        <v>46</v>
      </c>
      <c r="CI213" s="158">
        <v>47</v>
      </c>
      <c r="CJ213" s="158">
        <v>3</v>
      </c>
      <c r="CK213" s="349">
        <v>331</v>
      </c>
      <c r="CL213" s="158">
        <v>0</v>
      </c>
      <c r="CM213" s="158">
        <v>0</v>
      </c>
      <c r="CN213" s="158">
        <v>5</v>
      </c>
      <c r="CO213" s="158">
        <v>8</v>
      </c>
      <c r="CP213" s="158">
        <v>8</v>
      </c>
      <c r="CQ213" s="158">
        <v>24</v>
      </c>
      <c r="CR213" s="158">
        <v>39</v>
      </c>
      <c r="CS213" s="158">
        <v>53</v>
      </c>
      <c r="CT213" s="158">
        <v>13</v>
      </c>
      <c r="CU213" s="349">
        <v>150</v>
      </c>
      <c r="CV213" s="158">
        <v>12</v>
      </c>
      <c r="CW213" s="158">
        <v>28</v>
      </c>
      <c r="CX213" s="158">
        <v>83</v>
      </c>
      <c r="CY213" s="158">
        <v>98</v>
      </c>
      <c r="CZ213" s="158">
        <v>40</v>
      </c>
      <c r="DA213" s="158">
        <v>29</v>
      </c>
      <c r="DB213" s="158">
        <v>33</v>
      </c>
      <c r="DC213" s="158">
        <v>9</v>
      </c>
      <c r="DD213" s="349">
        <v>332</v>
      </c>
      <c r="DE213" s="158">
        <v>23</v>
      </c>
      <c r="DF213" s="158">
        <v>68</v>
      </c>
      <c r="DG213" s="158">
        <v>152</v>
      </c>
      <c r="DH213" s="158">
        <v>150</v>
      </c>
      <c r="DI213" s="158">
        <v>85</v>
      </c>
      <c r="DJ213" s="158">
        <v>58</v>
      </c>
      <c r="DK213" s="158">
        <v>63</v>
      </c>
      <c r="DL213" s="158">
        <v>25</v>
      </c>
      <c r="DM213" s="349">
        <v>624</v>
      </c>
      <c r="DN213" s="158">
        <v>1</v>
      </c>
      <c r="DO213" s="158">
        <v>23</v>
      </c>
      <c r="DP213" s="158">
        <v>46</v>
      </c>
      <c r="DQ213" s="158">
        <v>35</v>
      </c>
      <c r="DR213" s="158">
        <v>10</v>
      </c>
      <c r="DS213" s="158">
        <v>7</v>
      </c>
      <c r="DT213" s="158">
        <v>10</v>
      </c>
      <c r="DU213" s="158">
        <v>1</v>
      </c>
      <c r="DV213" s="349">
        <v>133</v>
      </c>
      <c r="DW213" s="158">
        <v>13</v>
      </c>
      <c r="DX213" s="158">
        <v>11</v>
      </c>
      <c r="DY213" s="158">
        <v>21</v>
      </c>
      <c r="DZ213" s="158">
        <v>8</v>
      </c>
      <c r="EA213" s="158">
        <v>9</v>
      </c>
      <c r="EB213" s="158">
        <v>5</v>
      </c>
      <c r="EC213" s="158">
        <v>6</v>
      </c>
      <c r="ED213" s="158">
        <v>2</v>
      </c>
      <c r="EE213" s="349">
        <v>75</v>
      </c>
      <c r="EF213" s="158">
        <v>37</v>
      </c>
      <c r="EG213" s="158">
        <v>102</v>
      </c>
      <c r="EH213" s="158">
        <v>219</v>
      </c>
      <c r="EI213" s="158">
        <v>193</v>
      </c>
      <c r="EJ213" s="158">
        <v>104</v>
      </c>
      <c r="EK213" s="158">
        <v>70</v>
      </c>
      <c r="EL213" s="158">
        <v>79</v>
      </c>
      <c r="EM213" s="158">
        <v>28</v>
      </c>
      <c r="EN213" s="349">
        <v>832</v>
      </c>
      <c r="EO213" s="158">
        <v>30</v>
      </c>
      <c r="EP213" s="158">
        <v>36</v>
      </c>
      <c r="EQ213" s="158">
        <v>73</v>
      </c>
      <c r="ER213" s="158">
        <v>66</v>
      </c>
      <c r="ES213" s="158">
        <v>42</v>
      </c>
      <c r="ET213" s="158">
        <v>31</v>
      </c>
      <c r="EU213" s="158">
        <v>43</v>
      </c>
      <c r="EV213" s="158">
        <v>23</v>
      </c>
      <c r="EW213" s="349">
        <v>344</v>
      </c>
      <c r="EX213" s="158">
        <v>0</v>
      </c>
      <c r="EY213" s="158">
        <v>0</v>
      </c>
      <c r="EZ213" s="158">
        <v>0</v>
      </c>
      <c r="FA213" s="158">
        <v>1</v>
      </c>
      <c r="FB213" s="158">
        <v>0</v>
      </c>
      <c r="FC213" s="158">
        <v>0</v>
      </c>
      <c r="FD213" s="158">
        <v>0</v>
      </c>
      <c r="FE213" s="158">
        <v>0</v>
      </c>
      <c r="FF213" s="349">
        <v>1</v>
      </c>
      <c r="FG213" s="158">
        <v>0</v>
      </c>
      <c r="FH213" s="158">
        <v>0</v>
      </c>
      <c r="FI213" s="158">
        <v>0</v>
      </c>
      <c r="FJ213" s="158">
        <v>1</v>
      </c>
      <c r="FK213" s="158">
        <v>0</v>
      </c>
      <c r="FL213" s="158">
        <v>0</v>
      </c>
      <c r="FM213" s="158">
        <v>1</v>
      </c>
      <c r="FN213" s="158">
        <v>0</v>
      </c>
      <c r="FO213" s="349">
        <v>2</v>
      </c>
      <c r="FP213" s="158">
        <v>30</v>
      </c>
      <c r="FQ213" s="158">
        <v>36</v>
      </c>
      <c r="FR213" s="158">
        <v>73</v>
      </c>
      <c r="FS213" s="158">
        <v>64</v>
      </c>
      <c r="FT213" s="158">
        <v>42</v>
      </c>
      <c r="FU213" s="158">
        <v>31</v>
      </c>
      <c r="FV213" s="158">
        <v>42</v>
      </c>
      <c r="FW213" s="158">
        <v>23</v>
      </c>
      <c r="FX213" s="349">
        <v>341</v>
      </c>
      <c r="FY213" s="158">
        <v>0</v>
      </c>
      <c r="FZ213" s="158">
        <v>368</v>
      </c>
      <c r="GA213" s="158">
        <v>1485</v>
      </c>
      <c r="GB213" s="158">
        <v>6528</v>
      </c>
      <c r="GC213" s="158">
        <v>11839</v>
      </c>
      <c r="GD213" s="158">
        <v>7930</v>
      </c>
      <c r="GE213" s="158">
        <v>5743</v>
      </c>
      <c r="GF213" s="158">
        <v>5992</v>
      </c>
      <c r="GG213" s="158">
        <v>880</v>
      </c>
      <c r="GH213" s="349">
        <v>40765</v>
      </c>
      <c r="GI213" s="158">
        <v>0</v>
      </c>
      <c r="GJ213" s="158">
        <v>562</v>
      </c>
      <c r="GK213" s="158">
        <v>2067</v>
      </c>
      <c r="GL213" s="158">
        <v>5033</v>
      </c>
      <c r="GM213" s="158">
        <v>4833</v>
      </c>
      <c r="GN213" s="158">
        <v>2476</v>
      </c>
      <c r="GO213" s="158">
        <v>1363</v>
      </c>
      <c r="GP213" s="158">
        <v>1008</v>
      </c>
      <c r="GQ213" s="158">
        <v>98</v>
      </c>
      <c r="GR213" s="349">
        <v>17440</v>
      </c>
      <c r="GS213" s="158">
        <v>0</v>
      </c>
      <c r="GT213" s="158">
        <v>798.5</v>
      </c>
      <c r="GU213" s="158">
        <v>3025</v>
      </c>
      <c r="GV213" s="158">
        <v>10282</v>
      </c>
      <c r="GW213" s="158">
        <v>15441.5</v>
      </c>
      <c r="GX213" s="158">
        <v>9780.25</v>
      </c>
      <c r="GY213" s="158">
        <v>6754</v>
      </c>
      <c r="GZ213" s="158">
        <v>6731.75</v>
      </c>
      <c r="HA213" s="158">
        <v>951</v>
      </c>
      <c r="HB213" s="349">
        <v>53764</v>
      </c>
      <c r="HC213" s="395">
        <v>0</v>
      </c>
      <c r="HD213" s="396">
        <v>16</v>
      </c>
      <c r="HE213" s="396">
        <v>1</v>
      </c>
      <c r="HF213" s="396">
        <v>0</v>
      </c>
      <c r="HG213" s="396">
        <v>1</v>
      </c>
      <c r="HH213" s="396">
        <v>0</v>
      </c>
      <c r="HI213" s="396">
        <v>0</v>
      </c>
      <c r="HJ213" s="396">
        <v>0</v>
      </c>
      <c r="HK213" s="396">
        <v>0</v>
      </c>
      <c r="HL213" s="397">
        <v>18</v>
      </c>
      <c r="HM213" s="219">
        <v>0</v>
      </c>
      <c r="HN213" s="219">
        <v>521.70000000000005</v>
      </c>
      <c r="HO213" s="219">
        <v>2352</v>
      </c>
      <c r="HP213" s="219">
        <v>9139.6</v>
      </c>
      <c r="HQ213" s="219">
        <v>15440.5</v>
      </c>
      <c r="HR213" s="219">
        <v>11953.6</v>
      </c>
      <c r="HS213" s="219">
        <v>9755.7999999999993</v>
      </c>
      <c r="HT213" s="219">
        <v>11219.6</v>
      </c>
      <c r="HU213" s="219">
        <v>1902</v>
      </c>
      <c r="HV213" s="219">
        <v>62284.800000000003</v>
      </c>
      <c r="HW213" s="457">
        <v>0</v>
      </c>
      <c r="HX213" s="219">
        <v>62284.800000000003</v>
      </c>
      <c r="HY213" s="395">
        <v>0</v>
      </c>
      <c r="HZ213" s="219">
        <v>798.5</v>
      </c>
      <c r="IA213" s="219">
        <v>3025</v>
      </c>
      <c r="IB213" s="219">
        <v>10282</v>
      </c>
      <c r="IC213" s="219">
        <v>15441.5</v>
      </c>
      <c r="ID213" s="219">
        <v>9780.25</v>
      </c>
      <c r="IE213" s="219">
        <v>6754</v>
      </c>
      <c r="IF213" s="219">
        <v>6731.75</v>
      </c>
      <c r="IG213" s="219">
        <v>951</v>
      </c>
      <c r="IH213" s="219">
        <v>53764</v>
      </c>
      <c r="II213" s="395">
        <v>0</v>
      </c>
      <c r="IJ213" s="219">
        <v>16</v>
      </c>
      <c r="IK213" s="219">
        <v>1</v>
      </c>
      <c r="IL213" s="219">
        <v>0</v>
      </c>
      <c r="IM213" s="219">
        <v>1</v>
      </c>
      <c r="IN213" s="219">
        <v>0</v>
      </c>
      <c r="IO213" s="219">
        <v>0</v>
      </c>
      <c r="IP213" s="219">
        <v>0</v>
      </c>
      <c r="IQ213" s="219">
        <v>0</v>
      </c>
      <c r="IR213" s="219">
        <v>18</v>
      </c>
      <c r="IS213" s="395">
        <v>0</v>
      </c>
      <c r="IT213" s="219">
        <v>177.1</v>
      </c>
      <c r="IU213" s="219">
        <v>787.4</v>
      </c>
      <c r="IV213" s="219">
        <v>1678.2</v>
      </c>
      <c r="IW213" s="219">
        <v>1348.4</v>
      </c>
      <c r="IX213" s="219">
        <v>343.6</v>
      </c>
      <c r="IY213" s="219">
        <v>88.7</v>
      </c>
      <c r="IZ213" s="219">
        <v>43</v>
      </c>
      <c r="JA213" s="219">
        <v>3</v>
      </c>
      <c r="JB213" s="219">
        <v>4469.3999999999996</v>
      </c>
      <c r="JC213" s="395">
        <v>0</v>
      </c>
      <c r="JD213" s="219">
        <v>403.6</v>
      </c>
      <c r="JE213" s="219">
        <v>1739.6</v>
      </c>
      <c r="JF213" s="219">
        <v>7647.8</v>
      </c>
      <c r="JG213" s="219">
        <v>14092.1</v>
      </c>
      <c r="JH213" s="219">
        <v>11533.7</v>
      </c>
      <c r="JI213" s="219">
        <v>9627.7000000000007</v>
      </c>
      <c r="JJ213" s="219">
        <v>11147.9</v>
      </c>
      <c r="JK213" s="219">
        <v>1896</v>
      </c>
      <c r="JL213" s="219">
        <v>58088.4</v>
      </c>
      <c r="JM213" s="457">
        <v>0</v>
      </c>
      <c r="JN213" s="397">
        <v>58088.4</v>
      </c>
      <c r="JP213" s="460"/>
      <c r="JQ213" s="460"/>
      <c r="JR213" s="460"/>
      <c r="JS213" s="460"/>
      <c r="JT213" s="460"/>
      <c r="JU213" s="460"/>
      <c r="JV213" s="460"/>
      <c r="JW213" s="460"/>
      <c r="JX213" s="460"/>
      <c r="JY213" s="460"/>
      <c r="KA213" s="460"/>
      <c r="KB213" s="460"/>
    </row>
    <row r="214" spans="1:288" x14ac:dyDescent="0.2">
      <c r="A214" s="215" t="s">
        <v>674</v>
      </c>
      <c r="B214" s="216" t="s">
        <v>285</v>
      </c>
      <c r="C214" s="217" t="s">
        <v>287</v>
      </c>
      <c r="D214" s="218" t="s">
        <v>673</v>
      </c>
      <c r="E214" s="158">
        <v>3579</v>
      </c>
      <c r="F214" s="158">
        <v>4894</v>
      </c>
      <c r="G214" s="158">
        <v>4913</v>
      </c>
      <c r="H214" s="158">
        <v>4476</v>
      </c>
      <c r="I214" s="158">
        <v>3337</v>
      </c>
      <c r="J214" s="158">
        <v>2081</v>
      </c>
      <c r="K214" s="158">
        <v>1881</v>
      </c>
      <c r="L214" s="158">
        <v>210</v>
      </c>
      <c r="M214" s="349">
        <v>25371</v>
      </c>
      <c r="N214" s="158">
        <v>75</v>
      </c>
      <c r="O214" s="158">
        <v>51</v>
      </c>
      <c r="P214" s="158">
        <v>57</v>
      </c>
      <c r="Q214" s="158">
        <v>65</v>
      </c>
      <c r="R214" s="158">
        <v>29</v>
      </c>
      <c r="S214" s="158">
        <v>10</v>
      </c>
      <c r="T214" s="158">
        <v>17</v>
      </c>
      <c r="U214" s="158">
        <v>1</v>
      </c>
      <c r="V214" s="349">
        <v>305</v>
      </c>
      <c r="W214" s="158">
        <v>0</v>
      </c>
      <c r="X214" s="158">
        <v>0</v>
      </c>
      <c r="Y214" s="158">
        <v>0</v>
      </c>
      <c r="Z214" s="158">
        <v>0</v>
      </c>
      <c r="AA214" s="158">
        <v>0</v>
      </c>
      <c r="AB214" s="158">
        <v>0</v>
      </c>
      <c r="AC214" s="158">
        <v>0</v>
      </c>
      <c r="AD214" s="158">
        <v>0</v>
      </c>
      <c r="AE214" s="349">
        <v>0</v>
      </c>
      <c r="AF214" s="158">
        <v>3504</v>
      </c>
      <c r="AG214" s="158">
        <v>4843</v>
      </c>
      <c r="AH214" s="158">
        <v>4856</v>
      </c>
      <c r="AI214" s="158">
        <v>4411</v>
      </c>
      <c r="AJ214" s="158">
        <v>3308</v>
      </c>
      <c r="AK214" s="158">
        <v>2071</v>
      </c>
      <c r="AL214" s="158">
        <v>1864</v>
      </c>
      <c r="AM214" s="158">
        <v>209</v>
      </c>
      <c r="AN214" s="349">
        <v>25066</v>
      </c>
      <c r="AO214" s="158">
        <v>11</v>
      </c>
      <c r="AP214" s="158">
        <v>23</v>
      </c>
      <c r="AQ214" s="158">
        <v>25</v>
      </c>
      <c r="AR214" s="158">
        <v>31</v>
      </c>
      <c r="AS214" s="158">
        <v>25</v>
      </c>
      <c r="AT214" s="158">
        <v>23</v>
      </c>
      <c r="AU214" s="158">
        <v>22</v>
      </c>
      <c r="AV214" s="158">
        <v>12</v>
      </c>
      <c r="AW214" s="349">
        <v>172</v>
      </c>
      <c r="AX214" s="158">
        <v>11</v>
      </c>
      <c r="AY214" s="158">
        <v>23</v>
      </c>
      <c r="AZ214" s="158">
        <v>25</v>
      </c>
      <c r="BA214" s="158">
        <v>31</v>
      </c>
      <c r="BB214" s="158">
        <v>25</v>
      </c>
      <c r="BC214" s="158">
        <v>23</v>
      </c>
      <c r="BD214" s="158">
        <v>22</v>
      </c>
      <c r="BE214" s="158">
        <v>12</v>
      </c>
      <c r="BF214" s="158">
        <v>0</v>
      </c>
      <c r="BG214" s="349">
        <v>172</v>
      </c>
      <c r="BH214" s="158">
        <v>11</v>
      </c>
      <c r="BI214" s="158">
        <v>3516</v>
      </c>
      <c r="BJ214" s="158">
        <v>4845</v>
      </c>
      <c r="BK214" s="158">
        <v>4862</v>
      </c>
      <c r="BL214" s="158">
        <v>4405</v>
      </c>
      <c r="BM214" s="158">
        <v>3306</v>
      </c>
      <c r="BN214" s="158">
        <v>2070</v>
      </c>
      <c r="BO214" s="158">
        <v>1854</v>
      </c>
      <c r="BP214" s="158">
        <v>197</v>
      </c>
      <c r="BQ214" s="349">
        <v>25066</v>
      </c>
      <c r="BR214" s="158">
        <v>3</v>
      </c>
      <c r="BS214" s="158">
        <v>1831</v>
      </c>
      <c r="BT214" s="158">
        <v>1839</v>
      </c>
      <c r="BU214" s="158">
        <v>1575</v>
      </c>
      <c r="BV214" s="158">
        <v>1074</v>
      </c>
      <c r="BW214" s="158">
        <v>624</v>
      </c>
      <c r="BX214" s="158">
        <v>327</v>
      </c>
      <c r="BY214" s="158">
        <v>245</v>
      </c>
      <c r="BZ214" s="158">
        <v>18</v>
      </c>
      <c r="CA214" s="349">
        <v>7536</v>
      </c>
      <c r="CB214" s="158">
        <v>0</v>
      </c>
      <c r="CC214" s="158">
        <v>29</v>
      </c>
      <c r="CD214" s="158">
        <v>63</v>
      </c>
      <c r="CE214" s="158">
        <v>39</v>
      </c>
      <c r="CF214" s="158">
        <v>30</v>
      </c>
      <c r="CG214" s="158">
        <v>22</v>
      </c>
      <c r="CH214" s="158">
        <v>16</v>
      </c>
      <c r="CI214" s="158">
        <v>8</v>
      </c>
      <c r="CJ214" s="158">
        <v>0</v>
      </c>
      <c r="CK214" s="349">
        <v>207</v>
      </c>
      <c r="CL214" s="158">
        <v>0</v>
      </c>
      <c r="CM214" s="158">
        <v>22</v>
      </c>
      <c r="CN214" s="158">
        <v>13</v>
      </c>
      <c r="CO214" s="158">
        <v>7</v>
      </c>
      <c r="CP214" s="158">
        <v>10</v>
      </c>
      <c r="CQ214" s="158">
        <v>7</v>
      </c>
      <c r="CR214" s="158">
        <v>7</v>
      </c>
      <c r="CS214" s="158">
        <v>10</v>
      </c>
      <c r="CT214" s="158">
        <v>1</v>
      </c>
      <c r="CU214" s="349">
        <v>77</v>
      </c>
      <c r="CV214" s="158">
        <v>31</v>
      </c>
      <c r="CW214" s="158">
        <v>39</v>
      </c>
      <c r="CX214" s="158">
        <v>35</v>
      </c>
      <c r="CY214" s="158">
        <v>23</v>
      </c>
      <c r="CZ214" s="158">
        <v>33</v>
      </c>
      <c r="DA214" s="158">
        <v>9</v>
      </c>
      <c r="DB214" s="158">
        <v>17</v>
      </c>
      <c r="DC214" s="158">
        <v>3</v>
      </c>
      <c r="DD214" s="349">
        <v>190</v>
      </c>
      <c r="DE214" s="158">
        <v>37</v>
      </c>
      <c r="DF214" s="158">
        <v>47</v>
      </c>
      <c r="DG214" s="158">
        <v>42</v>
      </c>
      <c r="DH214" s="158">
        <v>33</v>
      </c>
      <c r="DI214" s="158">
        <v>27</v>
      </c>
      <c r="DJ214" s="158">
        <v>7</v>
      </c>
      <c r="DK214" s="158">
        <v>12</v>
      </c>
      <c r="DL214" s="158">
        <v>1</v>
      </c>
      <c r="DM214" s="349">
        <v>206</v>
      </c>
      <c r="DN214" s="158">
        <v>123</v>
      </c>
      <c r="DO214" s="158">
        <v>93</v>
      </c>
      <c r="DP214" s="158">
        <v>74</v>
      </c>
      <c r="DQ214" s="158">
        <v>49</v>
      </c>
      <c r="DR214" s="158">
        <v>29</v>
      </c>
      <c r="DS214" s="158">
        <v>24</v>
      </c>
      <c r="DT214" s="158">
        <v>12</v>
      </c>
      <c r="DU214" s="158">
        <v>1</v>
      </c>
      <c r="DV214" s="349">
        <v>405</v>
      </c>
      <c r="DW214" s="158">
        <v>0</v>
      </c>
      <c r="DX214" s="158">
        <v>0</v>
      </c>
      <c r="DY214" s="158">
        <v>0</v>
      </c>
      <c r="DZ214" s="158">
        <v>0</v>
      </c>
      <c r="EA214" s="158">
        <v>0</v>
      </c>
      <c r="EB214" s="158">
        <v>0</v>
      </c>
      <c r="EC214" s="158">
        <v>0</v>
      </c>
      <c r="ED214" s="158">
        <v>0</v>
      </c>
      <c r="EE214" s="349">
        <v>0</v>
      </c>
      <c r="EF214" s="158">
        <v>160</v>
      </c>
      <c r="EG214" s="158">
        <v>140</v>
      </c>
      <c r="EH214" s="158">
        <v>116</v>
      </c>
      <c r="EI214" s="158">
        <v>82</v>
      </c>
      <c r="EJ214" s="158">
        <v>56</v>
      </c>
      <c r="EK214" s="158">
        <v>31</v>
      </c>
      <c r="EL214" s="158">
        <v>24</v>
      </c>
      <c r="EM214" s="158">
        <v>2</v>
      </c>
      <c r="EN214" s="349">
        <v>611</v>
      </c>
      <c r="EO214" s="158">
        <v>42</v>
      </c>
      <c r="EP214" s="158">
        <v>52</v>
      </c>
      <c r="EQ214" s="158">
        <v>46</v>
      </c>
      <c r="ER214" s="158">
        <v>38</v>
      </c>
      <c r="ES214" s="158">
        <v>28</v>
      </c>
      <c r="ET214" s="158">
        <v>10</v>
      </c>
      <c r="EU214" s="158">
        <v>12</v>
      </c>
      <c r="EV214" s="158">
        <v>1</v>
      </c>
      <c r="EW214" s="349">
        <v>229</v>
      </c>
      <c r="EX214" s="158">
        <v>0</v>
      </c>
      <c r="EY214" s="158">
        <v>0</v>
      </c>
      <c r="EZ214" s="158">
        <v>0</v>
      </c>
      <c r="FA214" s="158">
        <v>0</v>
      </c>
      <c r="FB214" s="158">
        <v>0</v>
      </c>
      <c r="FC214" s="158">
        <v>0</v>
      </c>
      <c r="FD214" s="158">
        <v>0</v>
      </c>
      <c r="FE214" s="158">
        <v>0</v>
      </c>
      <c r="FF214" s="349">
        <v>0</v>
      </c>
      <c r="FG214" s="158">
        <v>5</v>
      </c>
      <c r="FH214" s="158">
        <v>5</v>
      </c>
      <c r="FI214" s="158">
        <v>4</v>
      </c>
      <c r="FJ214" s="158">
        <v>5</v>
      </c>
      <c r="FK214" s="158">
        <v>1</v>
      </c>
      <c r="FL214" s="158">
        <v>3</v>
      </c>
      <c r="FM214" s="158">
        <v>0</v>
      </c>
      <c r="FN214" s="158">
        <v>0</v>
      </c>
      <c r="FO214" s="349">
        <v>23</v>
      </c>
      <c r="FP214" s="158">
        <v>37</v>
      </c>
      <c r="FQ214" s="158">
        <v>47</v>
      </c>
      <c r="FR214" s="158">
        <v>42</v>
      </c>
      <c r="FS214" s="158">
        <v>33</v>
      </c>
      <c r="FT214" s="158">
        <v>27</v>
      </c>
      <c r="FU214" s="158">
        <v>7</v>
      </c>
      <c r="FV214" s="158">
        <v>12</v>
      </c>
      <c r="FW214" s="158">
        <v>1</v>
      </c>
      <c r="FX214" s="349">
        <v>206</v>
      </c>
      <c r="FY214" s="158">
        <v>8</v>
      </c>
      <c r="FZ214" s="158">
        <v>1480</v>
      </c>
      <c r="GA214" s="158">
        <v>2798</v>
      </c>
      <c r="GB214" s="158">
        <v>3132</v>
      </c>
      <c r="GC214" s="158">
        <v>3219</v>
      </c>
      <c r="GD214" s="158">
        <v>2591</v>
      </c>
      <c r="GE214" s="158">
        <v>1687</v>
      </c>
      <c r="GF214" s="158">
        <v>1562</v>
      </c>
      <c r="GG214" s="158">
        <v>174</v>
      </c>
      <c r="GH214" s="349">
        <v>16651</v>
      </c>
      <c r="GI214" s="158">
        <v>3</v>
      </c>
      <c r="GJ214" s="158">
        <v>2036</v>
      </c>
      <c r="GK214" s="158">
        <v>2047</v>
      </c>
      <c r="GL214" s="158">
        <v>1730</v>
      </c>
      <c r="GM214" s="158">
        <v>1186</v>
      </c>
      <c r="GN214" s="158">
        <v>715</v>
      </c>
      <c r="GO214" s="158">
        <v>383</v>
      </c>
      <c r="GP214" s="158">
        <v>292</v>
      </c>
      <c r="GQ214" s="158">
        <v>23</v>
      </c>
      <c r="GR214" s="349">
        <v>8415</v>
      </c>
      <c r="GS214" s="158">
        <v>10.25</v>
      </c>
      <c r="GT214" s="158">
        <v>2913.9</v>
      </c>
      <c r="GU214" s="158">
        <v>4265.7</v>
      </c>
      <c r="GV214" s="158">
        <v>4377.5</v>
      </c>
      <c r="GW214" s="158">
        <v>4072.7</v>
      </c>
      <c r="GX214" s="158">
        <v>3108.7</v>
      </c>
      <c r="GY214" s="158">
        <v>1955.85</v>
      </c>
      <c r="GZ214" s="158">
        <v>1771.65</v>
      </c>
      <c r="HA214" s="158">
        <v>190.7</v>
      </c>
      <c r="HB214" s="349">
        <v>22666.95</v>
      </c>
      <c r="HC214" s="395">
        <v>0</v>
      </c>
      <c r="HD214" s="396">
        <v>1.25</v>
      </c>
      <c r="HE214" s="396">
        <v>0</v>
      </c>
      <c r="HF214" s="396">
        <v>0</v>
      </c>
      <c r="HG214" s="396">
        <v>0.38</v>
      </c>
      <c r="HH214" s="396">
        <v>0</v>
      </c>
      <c r="HI214" s="396">
        <v>0</v>
      </c>
      <c r="HJ214" s="396">
        <v>0</v>
      </c>
      <c r="HK214" s="396">
        <v>0</v>
      </c>
      <c r="HL214" s="397">
        <v>1.63</v>
      </c>
      <c r="HM214" s="219">
        <v>5.7</v>
      </c>
      <c r="HN214" s="219">
        <v>1941.8</v>
      </c>
      <c r="HO214" s="219">
        <v>3317.8</v>
      </c>
      <c r="HP214" s="219">
        <v>3891.1</v>
      </c>
      <c r="HQ214" s="219">
        <v>4072.3</v>
      </c>
      <c r="HR214" s="219">
        <v>3799.5</v>
      </c>
      <c r="HS214" s="219">
        <v>2825.1</v>
      </c>
      <c r="HT214" s="219">
        <v>2952.8</v>
      </c>
      <c r="HU214" s="219">
        <v>381.4</v>
      </c>
      <c r="HV214" s="219">
        <v>23187.5</v>
      </c>
      <c r="HW214" s="457">
        <v>0</v>
      </c>
      <c r="HX214" s="219">
        <v>23187.5</v>
      </c>
      <c r="HY214" s="395">
        <v>10.25</v>
      </c>
      <c r="HZ214" s="219">
        <v>2913.9</v>
      </c>
      <c r="IA214" s="219">
        <v>4265.7</v>
      </c>
      <c r="IB214" s="219">
        <v>4377.5</v>
      </c>
      <c r="IC214" s="219">
        <v>4072.7</v>
      </c>
      <c r="ID214" s="219">
        <v>3108.7</v>
      </c>
      <c r="IE214" s="219">
        <v>1955.85</v>
      </c>
      <c r="IF214" s="219">
        <v>1771.65</v>
      </c>
      <c r="IG214" s="219">
        <v>190.7</v>
      </c>
      <c r="IH214" s="219">
        <v>22666.95</v>
      </c>
      <c r="II214" s="395">
        <v>0</v>
      </c>
      <c r="IJ214" s="219">
        <v>1.25</v>
      </c>
      <c r="IK214" s="219">
        <v>0</v>
      </c>
      <c r="IL214" s="219">
        <v>0</v>
      </c>
      <c r="IM214" s="219">
        <v>0.38</v>
      </c>
      <c r="IN214" s="219">
        <v>0</v>
      </c>
      <c r="IO214" s="219">
        <v>0</v>
      </c>
      <c r="IP214" s="219">
        <v>0</v>
      </c>
      <c r="IQ214" s="219">
        <v>0</v>
      </c>
      <c r="IR214" s="219">
        <v>1.63</v>
      </c>
      <c r="IS214" s="395">
        <v>1.54</v>
      </c>
      <c r="IT214" s="219">
        <v>653.84</v>
      </c>
      <c r="IU214" s="219">
        <v>486.79</v>
      </c>
      <c r="IV214" s="219">
        <v>256.66000000000003</v>
      </c>
      <c r="IW214" s="219">
        <v>136.04</v>
      </c>
      <c r="IX214" s="219">
        <v>61.61</v>
      </c>
      <c r="IY214" s="219">
        <v>27.29</v>
      </c>
      <c r="IZ214" s="219">
        <v>16.899999999999999</v>
      </c>
      <c r="JA214" s="219">
        <v>0</v>
      </c>
      <c r="JB214" s="219">
        <v>1640.67</v>
      </c>
      <c r="JC214" s="395">
        <v>4.8</v>
      </c>
      <c r="JD214" s="219">
        <v>1505.9</v>
      </c>
      <c r="JE214" s="219">
        <v>2939.2</v>
      </c>
      <c r="JF214" s="219">
        <v>3663</v>
      </c>
      <c r="JG214" s="219">
        <v>3936.3</v>
      </c>
      <c r="JH214" s="219">
        <v>3724.2</v>
      </c>
      <c r="JI214" s="219">
        <v>2785.7</v>
      </c>
      <c r="JJ214" s="219">
        <v>2924.6</v>
      </c>
      <c r="JK214" s="219">
        <v>381.4</v>
      </c>
      <c r="JL214" s="219">
        <v>21865.1</v>
      </c>
      <c r="JM214" s="457">
        <v>0</v>
      </c>
      <c r="JN214" s="397">
        <v>21865.1</v>
      </c>
      <c r="JP214" s="460"/>
      <c r="JQ214" s="460"/>
      <c r="JR214" s="460"/>
      <c r="JS214" s="460"/>
      <c r="JT214" s="460"/>
      <c r="JU214" s="460"/>
      <c r="JV214" s="460"/>
      <c r="JW214" s="460"/>
      <c r="JX214" s="460"/>
      <c r="JY214" s="460"/>
      <c r="KA214" s="460"/>
      <c r="KB214" s="460"/>
    </row>
    <row r="215" spans="1:288" x14ac:dyDescent="0.2">
      <c r="A215" s="215" t="s">
        <v>676</v>
      </c>
      <c r="B215" s="216" t="s">
        <v>289</v>
      </c>
      <c r="C215" s="217" t="s">
        <v>109</v>
      </c>
      <c r="D215" s="218" t="s">
        <v>675</v>
      </c>
      <c r="E215" s="158">
        <v>584</v>
      </c>
      <c r="F215" s="158">
        <v>2126</v>
      </c>
      <c r="G215" s="158">
        <v>12825</v>
      </c>
      <c r="H215" s="158">
        <v>20153</v>
      </c>
      <c r="I215" s="158">
        <v>19644</v>
      </c>
      <c r="J215" s="158">
        <v>11741</v>
      </c>
      <c r="K215" s="158">
        <v>12503</v>
      </c>
      <c r="L215" s="158">
        <v>3328</v>
      </c>
      <c r="M215" s="349">
        <v>82904</v>
      </c>
      <c r="N215" s="158">
        <v>21</v>
      </c>
      <c r="O215" s="158">
        <v>44</v>
      </c>
      <c r="P215" s="158">
        <v>216</v>
      </c>
      <c r="Q215" s="158">
        <v>280</v>
      </c>
      <c r="R215" s="158">
        <v>158</v>
      </c>
      <c r="S215" s="158">
        <v>89</v>
      </c>
      <c r="T215" s="158">
        <v>65</v>
      </c>
      <c r="U215" s="158">
        <v>25</v>
      </c>
      <c r="V215" s="349">
        <v>898</v>
      </c>
      <c r="W215" s="158">
        <v>0</v>
      </c>
      <c r="X215" s="158">
        <v>0</v>
      </c>
      <c r="Y215" s="158">
        <v>0</v>
      </c>
      <c r="Z215" s="158">
        <v>0</v>
      </c>
      <c r="AA215" s="158">
        <v>0</v>
      </c>
      <c r="AB215" s="158">
        <v>0</v>
      </c>
      <c r="AC215" s="158">
        <v>0</v>
      </c>
      <c r="AD215" s="158">
        <v>0</v>
      </c>
      <c r="AE215" s="349">
        <v>0</v>
      </c>
      <c r="AF215" s="158">
        <v>563</v>
      </c>
      <c r="AG215" s="158">
        <v>2082</v>
      </c>
      <c r="AH215" s="158">
        <v>12609</v>
      </c>
      <c r="AI215" s="158">
        <v>19873</v>
      </c>
      <c r="AJ215" s="158">
        <v>19486</v>
      </c>
      <c r="AK215" s="158">
        <v>11652</v>
      </c>
      <c r="AL215" s="158">
        <v>12438</v>
      </c>
      <c r="AM215" s="158">
        <v>3303</v>
      </c>
      <c r="AN215" s="349">
        <v>82006</v>
      </c>
      <c r="AO215" s="158">
        <v>1</v>
      </c>
      <c r="AP215" s="158">
        <v>1</v>
      </c>
      <c r="AQ215" s="158">
        <v>23</v>
      </c>
      <c r="AR215" s="158">
        <v>68</v>
      </c>
      <c r="AS215" s="158">
        <v>76</v>
      </c>
      <c r="AT215" s="158">
        <v>51</v>
      </c>
      <c r="AU215" s="158">
        <v>61</v>
      </c>
      <c r="AV215" s="158">
        <v>0</v>
      </c>
      <c r="AW215" s="349">
        <v>281</v>
      </c>
      <c r="AX215" s="158">
        <v>1</v>
      </c>
      <c r="AY215" s="158">
        <v>1</v>
      </c>
      <c r="AZ215" s="158">
        <v>23</v>
      </c>
      <c r="BA215" s="158">
        <v>68</v>
      </c>
      <c r="BB215" s="158">
        <v>76</v>
      </c>
      <c r="BC215" s="158">
        <v>51</v>
      </c>
      <c r="BD215" s="158">
        <v>61</v>
      </c>
      <c r="BE215" s="158">
        <v>0</v>
      </c>
      <c r="BF215" s="158">
        <v>0</v>
      </c>
      <c r="BG215" s="349">
        <v>281</v>
      </c>
      <c r="BH215" s="158">
        <v>1</v>
      </c>
      <c r="BI215" s="158">
        <v>563</v>
      </c>
      <c r="BJ215" s="158">
        <v>2104</v>
      </c>
      <c r="BK215" s="158">
        <v>12654</v>
      </c>
      <c r="BL215" s="158">
        <v>19881</v>
      </c>
      <c r="BM215" s="158">
        <v>19461</v>
      </c>
      <c r="BN215" s="158">
        <v>11662</v>
      </c>
      <c r="BO215" s="158">
        <v>12377</v>
      </c>
      <c r="BP215" s="158">
        <v>3303</v>
      </c>
      <c r="BQ215" s="349">
        <v>82006</v>
      </c>
      <c r="BR215" s="158">
        <v>0</v>
      </c>
      <c r="BS215" s="158">
        <v>298</v>
      </c>
      <c r="BT215" s="158">
        <v>1050</v>
      </c>
      <c r="BU215" s="158">
        <v>5598</v>
      </c>
      <c r="BV215" s="158">
        <v>6458</v>
      </c>
      <c r="BW215" s="158">
        <v>5196</v>
      </c>
      <c r="BX215" s="158">
        <v>2378</v>
      </c>
      <c r="BY215" s="158">
        <v>1711</v>
      </c>
      <c r="BZ215" s="158">
        <v>249</v>
      </c>
      <c r="CA215" s="349">
        <v>22938</v>
      </c>
      <c r="CB215" s="158">
        <v>0</v>
      </c>
      <c r="CC215" s="158">
        <v>2</v>
      </c>
      <c r="CD215" s="158">
        <v>8</v>
      </c>
      <c r="CE215" s="158">
        <v>78</v>
      </c>
      <c r="CF215" s="158">
        <v>175</v>
      </c>
      <c r="CG215" s="158">
        <v>169</v>
      </c>
      <c r="CH215" s="158">
        <v>94</v>
      </c>
      <c r="CI215" s="158">
        <v>80</v>
      </c>
      <c r="CJ215" s="158">
        <v>11</v>
      </c>
      <c r="CK215" s="349">
        <v>617</v>
      </c>
      <c r="CL215" s="158">
        <v>0</v>
      </c>
      <c r="CM215" s="158">
        <v>0</v>
      </c>
      <c r="CN215" s="158">
        <v>0</v>
      </c>
      <c r="CO215" s="158">
        <v>1</v>
      </c>
      <c r="CP215" s="158">
        <v>4</v>
      </c>
      <c r="CQ215" s="158">
        <v>14</v>
      </c>
      <c r="CR215" s="158">
        <v>15</v>
      </c>
      <c r="CS215" s="158">
        <v>28</v>
      </c>
      <c r="CT215" s="158">
        <v>9</v>
      </c>
      <c r="CU215" s="349">
        <v>71</v>
      </c>
      <c r="CV215" s="158">
        <v>5</v>
      </c>
      <c r="CW215" s="158">
        <v>15</v>
      </c>
      <c r="CX215" s="158">
        <v>91</v>
      </c>
      <c r="CY215" s="158">
        <v>136</v>
      </c>
      <c r="CZ215" s="158">
        <v>159</v>
      </c>
      <c r="DA215" s="158">
        <v>85</v>
      </c>
      <c r="DB215" s="158">
        <v>96</v>
      </c>
      <c r="DC215" s="158">
        <v>22</v>
      </c>
      <c r="DD215" s="349">
        <v>609</v>
      </c>
      <c r="DE215" s="158">
        <v>16</v>
      </c>
      <c r="DF215" s="158">
        <v>29</v>
      </c>
      <c r="DG215" s="158">
        <v>123</v>
      </c>
      <c r="DH215" s="158">
        <v>136</v>
      </c>
      <c r="DI215" s="158">
        <v>190</v>
      </c>
      <c r="DJ215" s="158">
        <v>86</v>
      </c>
      <c r="DK215" s="158">
        <v>116</v>
      </c>
      <c r="DL215" s="158">
        <v>43</v>
      </c>
      <c r="DM215" s="349">
        <v>739</v>
      </c>
      <c r="DN215" s="158">
        <v>0</v>
      </c>
      <c r="DO215" s="158">
        <v>0</v>
      </c>
      <c r="DP215" s="158">
        <v>0</v>
      </c>
      <c r="DQ215" s="158">
        <v>0</v>
      </c>
      <c r="DR215" s="158">
        <v>0</v>
      </c>
      <c r="DS215" s="158">
        <v>0</v>
      </c>
      <c r="DT215" s="158">
        <v>0</v>
      </c>
      <c r="DU215" s="158">
        <v>0</v>
      </c>
      <c r="DV215" s="349">
        <v>0</v>
      </c>
      <c r="DW215" s="158">
        <v>0</v>
      </c>
      <c r="DX215" s="158">
        <v>5</v>
      </c>
      <c r="DY215" s="158">
        <v>23</v>
      </c>
      <c r="DZ215" s="158">
        <v>22</v>
      </c>
      <c r="EA215" s="158">
        <v>14</v>
      </c>
      <c r="EB215" s="158">
        <v>9</v>
      </c>
      <c r="EC215" s="158">
        <v>18</v>
      </c>
      <c r="ED215" s="158">
        <v>9</v>
      </c>
      <c r="EE215" s="349">
        <v>100</v>
      </c>
      <c r="EF215" s="158">
        <v>16</v>
      </c>
      <c r="EG215" s="158">
        <v>34</v>
      </c>
      <c r="EH215" s="158">
        <v>146</v>
      </c>
      <c r="EI215" s="158">
        <v>158</v>
      </c>
      <c r="EJ215" s="158">
        <v>204</v>
      </c>
      <c r="EK215" s="158">
        <v>95</v>
      </c>
      <c r="EL215" s="158">
        <v>134</v>
      </c>
      <c r="EM215" s="158">
        <v>52</v>
      </c>
      <c r="EN215" s="349">
        <v>839</v>
      </c>
      <c r="EO215" s="158">
        <v>6</v>
      </c>
      <c r="EP215" s="158">
        <v>16</v>
      </c>
      <c r="EQ215" s="158">
        <v>65</v>
      </c>
      <c r="ER215" s="158">
        <v>72</v>
      </c>
      <c r="ES215" s="158">
        <v>98</v>
      </c>
      <c r="ET215" s="158">
        <v>57</v>
      </c>
      <c r="EU215" s="158">
        <v>79</v>
      </c>
      <c r="EV215" s="158">
        <v>33</v>
      </c>
      <c r="EW215" s="349">
        <v>426</v>
      </c>
      <c r="EX215" s="158">
        <v>0</v>
      </c>
      <c r="EY215" s="158">
        <v>0</v>
      </c>
      <c r="EZ215" s="158">
        <v>0</v>
      </c>
      <c r="FA215" s="158">
        <v>0</v>
      </c>
      <c r="FB215" s="158">
        <v>0</v>
      </c>
      <c r="FC215" s="158">
        <v>0</v>
      </c>
      <c r="FD215" s="158">
        <v>0</v>
      </c>
      <c r="FE215" s="158">
        <v>0</v>
      </c>
      <c r="FF215" s="349">
        <v>0</v>
      </c>
      <c r="FG215" s="158">
        <v>0</v>
      </c>
      <c r="FH215" s="158">
        <v>0</v>
      </c>
      <c r="FI215" s="158">
        <v>0</v>
      </c>
      <c r="FJ215" s="158">
        <v>0</v>
      </c>
      <c r="FK215" s="158">
        <v>0</v>
      </c>
      <c r="FL215" s="158">
        <v>0</v>
      </c>
      <c r="FM215" s="158">
        <v>0</v>
      </c>
      <c r="FN215" s="158">
        <v>0</v>
      </c>
      <c r="FO215" s="349">
        <v>0</v>
      </c>
      <c r="FP215" s="158">
        <v>6</v>
      </c>
      <c r="FQ215" s="158">
        <v>16</v>
      </c>
      <c r="FR215" s="158">
        <v>65</v>
      </c>
      <c r="FS215" s="158">
        <v>72</v>
      </c>
      <c r="FT215" s="158">
        <v>98</v>
      </c>
      <c r="FU215" s="158">
        <v>57</v>
      </c>
      <c r="FV215" s="158">
        <v>79</v>
      </c>
      <c r="FW215" s="158">
        <v>33</v>
      </c>
      <c r="FX215" s="349">
        <v>426</v>
      </c>
      <c r="FY215" s="158">
        <v>1</v>
      </c>
      <c r="FZ215" s="158">
        <v>263</v>
      </c>
      <c r="GA215" s="158">
        <v>1041</v>
      </c>
      <c r="GB215" s="158">
        <v>6954</v>
      </c>
      <c r="GC215" s="158">
        <v>13222</v>
      </c>
      <c r="GD215" s="158">
        <v>14068</v>
      </c>
      <c r="GE215" s="158">
        <v>9166</v>
      </c>
      <c r="GF215" s="158">
        <v>10540</v>
      </c>
      <c r="GG215" s="158">
        <v>3025</v>
      </c>
      <c r="GH215" s="349">
        <v>58280</v>
      </c>
      <c r="GI215" s="158">
        <v>0</v>
      </c>
      <c r="GJ215" s="158">
        <v>300</v>
      </c>
      <c r="GK215" s="158">
        <v>1063</v>
      </c>
      <c r="GL215" s="158">
        <v>5700</v>
      </c>
      <c r="GM215" s="158">
        <v>6659</v>
      </c>
      <c r="GN215" s="158">
        <v>5393</v>
      </c>
      <c r="GO215" s="158">
        <v>2496</v>
      </c>
      <c r="GP215" s="158">
        <v>1837</v>
      </c>
      <c r="GQ215" s="158">
        <v>278</v>
      </c>
      <c r="GR215" s="349">
        <v>23726</v>
      </c>
      <c r="GS215" s="158">
        <v>1</v>
      </c>
      <c r="GT215" s="158">
        <v>488</v>
      </c>
      <c r="GU215" s="158">
        <v>1842</v>
      </c>
      <c r="GV215" s="158">
        <v>11246</v>
      </c>
      <c r="GW215" s="158">
        <v>18231.75</v>
      </c>
      <c r="GX215" s="158">
        <v>18119.75</v>
      </c>
      <c r="GY215" s="158">
        <v>11041</v>
      </c>
      <c r="GZ215" s="158">
        <v>11924.25</v>
      </c>
      <c r="HA215" s="158">
        <v>3238</v>
      </c>
      <c r="HB215" s="349">
        <v>76131.75</v>
      </c>
      <c r="HC215" s="395">
        <v>0</v>
      </c>
      <c r="HD215" s="396">
        <v>0</v>
      </c>
      <c r="HE215" s="396">
        <v>0</v>
      </c>
      <c r="HF215" s="396">
        <v>0</v>
      </c>
      <c r="HG215" s="396">
        <v>0</v>
      </c>
      <c r="HH215" s="396">
        <v>0</v>
      </c>
      <c r="HI215" s="396">
        <v>0</v>
      </c>
      <c r="HJ215" s="396">
        <v>0</v>
      </c>
      <c r="HK215" s="396">
        <v>0</v>
      </c>
      <c r="HL215" s="397">
        <v>0</v>
      </c>
      <c r="HM215" s="219">
        <v>0.6</v>
      </c>
      <c r="HN215" s="219">
        <v>325.3</v>
      </c>
      <c r="HO215" s="219">
        <v>1432.7</v>
      </c>
      <c r="HP215" s="219">
        <v>9996.4</v>
      </c>
      <c r="HQ215" s="219">
        <v>18231.8</v>
      </c>
      <c r="HR215" s="219">
        <v>22146.400000000001</v>
      </c>
      <c r="HS215" s="219">
        <v>15948.1</v>
      </c>
      <c r="HT215" s="219">
        <v>19873.8</v>
      </c>
      <c r="HU215" s="219">
        <v>6476</v>
      </c>
      <c r="HV215" s="219">
        <v>94431.1</v>
      </c>
      <c r="HW215" s="457">
        <v>47.7</v>
      </c>
      <c r="HX215" s="219">
        <v>94478.8</v>
      </c>
      <c r="HY215" s="395">
        <v>1</v>
      </c>
      <c r="HZ215" s="219">
        <v>488</v>
      </c>
      <c r="IA215" s="219">
        <v>1842</v>
      </c>
      <c r="IB215" s="219">
        <v>11246</v>
      </c>
      <c r="IC215" s="219">
        <v>18231.75</v>
      </c>
      <c r="ID215" s="219">
        <v>18119.75</v>
      </c>
      <c r="IE215" s="219">
        <v>11041</v>
      </c>
      <c r="IF215" s="219">
        <v>11924.25</v>
      </c>
      <c r="IG215" s="219">
        <v>3238</v>
      </c>
      <c r="IH215" s="219">
        <v>76131.75</v>
      </c>
      <c r="II215" s="395">
        <v>0</v>
      </c>
      <c r="IJ215" s="219">
        <v>0</v>
      </c>
      <c r="IK215" s="219">
        <v>0</v>
      </c>
      <c r="IL215" s="219">
        <v>0</v>
      </c>
      <c r="IM215" s="219">
        <v>0</v>
      </c>
      <c r="IN215" s="219">
        <v>0</v>
      </c>
      <c r="IO215" s="219">
        <v>0</v>
      </c>
      <c r="IP215" s="219">
        <v>0</v>
      </c>
      <c r="IQ215" s="219">
        <v>0</v>
      </c>
      <c r="IR215" s="219">
        <v>0</v>
      </c>
      <c r="IS215" s="395">
        <v>1</v>
      </c>
      <c r="IT215" s="219">
        <v>126.23</v>
      </c>
      <c r="IU215" s="219">
        <v>567.87</v>
      </c>
      <c r="IV215" s="219">
        <v>2711.97</v>
      </c>
      <c r="IW215" s="219">
        <v>2313.23</v>
      </c>
      <c r="IX215" s="219">
        <v>1226.52</v>
      </c>
      <c r="IY215" s="219">
        <v>253.51</v>
      </c>
      <c r="IZ215" s="219">
        <v>93.65</v>
      </c>
      <c r="JA215" s="219">
        <v>7.76</v>
      </c>
      <c r="JB215" s="219">
        <v>7301.74</v>
      </c>
      <c r="JC215" s="395">
        <v>0</v>
      </c>
      <c r="JD215" s="219">
        <v>241.2</v>
      </c>
      <c r="JE215" s="219">
        <v>991</v>
      </c>
      <c r="JF215" s="219">
        <v>7585.8</v>
      </c>
      <c r="JG215" s="219">
        <v>15918.5</v>
      </c>
      <c r="JH215" s="219">
        <v>20647.3</v>
      </c>
      <c r="JI215" s="219">
        <v>15581.9</v>
      </c>
      <c r="JJ215" s="219">
        <v>19717.7</v>
      </c>
      <c r="JK215" s="219">
        <v>6460.5</v>
      </c>
      <c r="JL215" s="219">
        <v>87143.9</v>
      </c>
      <c r="JM215" s="457">
        <v>47.7</v>
      </c>
      <c r="JN215" s="397">
        <v>87191.6</v>
      </c>
      <c r="JP215" s="460"/>
      <c r="JQ215" s="460"/>
      <c r="JR215" s="460"/>
      <c r="JS215" s="460"/>
      <c r="JT215" s="460"/>
      <c r="JU215" s="460"/>
      <c r="JV215" s="460"/>
      <c r="JW215" s="460"/>
      <c r="JX215" s="460"/>
      <c r="JY215" s="460"/>
      <c r="KA215" s="460"/>
      <c r="KB215" s="460"/>
    </row>
    <row r="216" spans="1:288" x14ac:dyDescent="0.2">
      <c r="A216" s="215" t="s">
        <v>678</v>
      </c>
      <c r="B216" s="216" t="s">
        <v>285</v>
      </c>
      <c r="C216" s="217" t="s">
        <v>292</v>
      </c>
      <c r="D216" s="218" t="s">
        <v>677</v>
      </c>
      <c r="E216" s="158">
        <v>3670</v>
      </c>
      <c r="F216" s="158">
        <v>4798</v>
      </c>
      <c r="G216" s="158">
        <v>5299</v>
      </c>
      <c r="H216" s="158">
        <v>3388</v>
      </c>
      <c r="I216" s="158">
        <v>3123</v>
      </c>
      <c r="J216" s="158">
        <v>1641</v>
      </c>
      <c r="K216" s="158">
        <v>812</v>
      </c>
      <c r="L216" s="158">
        <v>97</v>
      </c>
      <c r="M216" s="349">
        <v>22828</v>
      </c>
      <c r="N216" s="158">
        <v>754</v>
      </c>
      <c r="O216" s="158">
        <v>437</v>
      </c>
      <c r="P216" s="158">
        <v>863</v>
      </c>
      <c r="Q216" s="158">
        <v>102</v>
      </c>
      <c r="R216" s="158">
        <v>63</v>
      </c>
      <c r="S216" s="158">
        <v>24</v>
      </c>
      <c r="T216" s="158">
        <v>17</v>
      </c>
      <c r="U216" s="158">
        <v>29</v>
      </c>
      <c r="V216" s="349">
        <v>2289</v>
      </c>
      <c r="W216" s="158">
        <v>0</v>
      </c>
      <c r="X216" s="158">
        <v>1</v>
      </c>
      <c r="Y216" s="158">
        <v>1</v>
      </c>
      <c r="Z216" s="158">
        <v>0</v>
      </c>
      <c r="AA216" s="158">
        <v>1</v>
      </c>
      <c r="AB216" s="158">
        <v>1</v>
      </c>
      <c r="AC216" s="158">
        <v>1</v>
      </c>
      <c r="AD216" s="158">
        <v>0</v>
      </c>
      <c r="AE216" s="349">
        <v>5</v>
      </c>
      <c r="AF216" s="158">
        <v>2916</v>
      </c>
      <c r="AG216" s="158">
        <v>4360</v>
      </c>
      <c r="AH216" s="158">
        <v>4435</v>
      </c>
      <c r="AI216" s="158">
        <v>3286</v>
      </c>
      <c r="AJ216" s="158">
        <v>3059</v>
      </c>
      <c r="AK216" s="158">
        <v>1616</v>
      </c>
      <c r="AL216" s="158">
        <v>794</v>
      </c>
      <c r="AM216" s="158">
        <v>68</v>
      </c>
      <c r="AN216" s="349">
        <v>20534</v>
      </c>
      <c r="AO216" s="158">
        <v>4</v>
      </c>
      <c r="AP216" s="158">
        <v>13</v>
      </c>
      <c r="AQ216" s="158">
        <v>19</v>
      </c>
      <c r="AR216" s="158">
        <v>14</v>
      </c>
      <c r="AS216" s="158">
        <v>22</v>
      </c>
      <c r="AT216" s="158">
        <v>9</v>
      </c>
      <c r="AU216" s="158">
        <v>5</v>
      </c>
      <c r="AV216" s="158">
        <v>8</v>
      </c>
      <c r="AW216" s="349">
        <v>94</v>
      </c>
      <c r="AX216" s="158">
        <v>4</v>
      </c>
      <c r="AY216" s="158">
        <v>13</v>
      </c>
      <c r="AZ216" s="158">
        <v>19</v>
      </c>
      <c r="BA216" s="158">
        <v>14</v>
      </c>
      <c r="BB216" s="158">
        <v>22</v>
      </c>
      <c r="BC216" s="158">
        <v>9</v>
      </c>
      <c r="BD216" s="158">
        <v>5</v>
      </c>
      <c r="BE216" s="158">
        <v>8</v>
      </c>
      <c r="BF216" s="158">
        <v>0</v>
      </c>
      <c r="BG216" s="349">
        <v>94</v>
      </c>
      <c r="BH216" s="158">
        <v>4</v>
      </c>
      <c r="BI216" s="158">
        <v>2925</v>
      </c>
      <c r="BJ216" s="158">
        <v>4366</v>
      </c>
      <c r="BK216" s="158">
        <v>4430</v>
      </c>
      <c r="BL216" s="158">
        <v>3294</v>
      </c>
      <c r="BM216" s="158">
        <v>3046</v>
      </c>
      <c r="BN216" s="158">
        <v>1612</v>
      </c>
      <c r="BO216" s="158">
        <v>797</v>
      </c>
      <c r="BP216" s="158">
        <v>60</v>
      </c>
      <c r="BQ216" s="349">
        <v>20534</v>
      </c>
      <c r="BR216" s="158">
        <v>0</v>
      </c>
      <c r="BS216" s="158">
        <v>1387</v>
      </c>
      <c r="BT216" s="158">
        <v>1524</v>
      </c>
      <c r="BU216" s="158">
        <v>1247</v>
      </c>
      <c r="BV216" s="158">
        <v>794</v>
      </c>
      <c r="BW216" s="158">
        <v>572</v>
      </c>
      <c r="BX216" s="158">
        <v>281</v>
      </c>
      <c r="BY216" s="158">
        <v>104</v>
      </c>
      <c r="BZ216" s="158">
        <v>6</v>
      </c>
      <c r="CA216" s="349">
        <v>5915</v>
      </c>
      <c r="CB216" s="158">
        <v>0</v>
      </c>
      <c r="CC216" s="158">
        <v>10</v>
      </c>
      <c r="CD216" s="158">
        <v>25</v>
      </c>
      <c r="CE216" s="158">
        <v>23</v>
      </c>
      <c r="CF216" s="158">
        <v>21</v>
      </c>
      <c r="CG216" s="158">
        <v>18</v>
      </c>
      <c r="CH216" s="158">
        <v>7</v>
      </c>
      <c r="CI216" s="158">
        <v>4</v>
      </c>
      <c r="CJ216" s="158">
        <v>0</v>
      </c>
      <c r="CK216" s="349">
        <v>108</v>
      </c>
      <c r="CL216" s="158">
        <v>0</v>
      </c>
      <c r="CM216" s="158">
        <v>1</v>
      </c>
      <c r="CN216" s="158">
        <v>0</v>
      </c>
      <c r="CO216" s="158">
        <v>4</v>
      </c>
      <c r="CP216" s="158">
        <v>2</v>
      </c>
      <c r="CQ216" s="158">
        <v>5</v>
      </c>
      <c r="CR216" s="158">
        <v>2</v>
      </c>
      <c r="CS216" s="158">
        <v>8</v>
      </c>
      <c r="CT216" s="158">
        <v>1</v>
      </c>
      <c r="CU216" s="349">
        <v>23</v>
      </c>
      <c r="CV216" s="158">
        <v>92</v>
      </c>
      <c r="CW216" s="158">
        <v>185</v>
      </c>
      <c r="CX216" s="158">
        <v>238</v>
      </c>
      <c r="CY216" s="158">
        <v>239</v>
      </c>
      <c r="CZ216" s="158">
        <v>161</v>
      </c>
      <c r="DA216" s="158">
        <v>60</v>
      </c>
      <c r="DB216" s="158">
        <v>33</v>
      </c>
      <c r="DC216" s="158">
        <v>1</v>
      </c>
      <c r="DD216" s="349">
        <v>1009</v>
      </c>
      <c r="DE216" s="158">
        <v>81</v>
      </c>
      <c r="DF216" s="158">
        <v>57</v>
      </c>
      <c r="DG216" s="158">
        <v>70</v>
      </c>
      <c r="DH216" s="158">
        <v>39</v>
      </c>
      <c r="DI216" s="158">
        <v>43</v>
      </c>
      <c r="DJ216" s="158">
        <v>20</v>
      </c>
      <c r="DK216" s="158">
        <v>6</v>
      </c>
      <c r="DL216" s="158">
        <v>3</v>
      </c>
      <c r="DM216" s="349">
        <v>319</v>
      </c>
      <c r="DN216" s="158">
        <v>71</v>
      </c>
      <c r="DO216" s="158">
        <v>76</v>
      </c>
      <c r="DP216" s="158">
        <v>77</v>
      </c>
      <c r="DQ216" s="158">
        <v>54</v>
      </c>
      <c r="DR216" s="158">
        <v>41</v>
      </c>
      <c r="DS216" s="158">
        <v>16</v>
      </c>
      <c r="DT216" s="158">
        <v>11</v>
      </c>
      <c r="DU216" s="158">
        <v>0</v>
      </c>
      <c r="DV216" s="349">
        <v>346</v>
      </c>
      <c r="DW216" s="158">
        <v>0</v>
      </c>
      <c r="DX216" s="158">
        <v>0</v>
      </c>
      <c r="DY216" s="158">
        <v>0</v>
      </c>
      <c r="DZ216" s="158">
        <v>0</v>
      </c>
      <c r="EA216" s="158">
        <v>0</v>
      </c>
      <c r="EB216" s="158">
        <v>0</v>
      </c>
      <c r="EC216" s="158">
        <v>0</v>
      </c>
      <c r="ED216" s="158">
        <v>0</v>
      </c>
      <c r="EE216" s="349">
        <v>0</v>
      </c>
      <c r="EF216" s="158">
        <v>152</v>
      </c>
      <c r="EG216" s="158">
        <v>133</v>
      </c>
      <c r="EH216" s="158">
        <v>147</v>
      </c>
      <c r="EI216" s="158">
        <v>93</v>
      </c>
      <c r="EJ216" s="158">
        <v>84</v>
      </c>
      <c r="EK216" s="158">
        <v>36</v>
      </c>
      <c r="EL216" s="158">
        <v>17</v>
      </c>
      <c r="EM216" s="158">
        <v>3</v>
      </c>
      <c r="EN216" s="349">
        <v>665</v>
      </c>
      <c r="EO216" s="158">
        <v>81</v>
      </c>
      <c r="EP216" s="158">
        <v>57</v>
      </c>
      <c r="EQ216" s="158">
        <v>71</v>
      </c>
      <c r="ER216" s="158">
        <v>39</v>
      </c>
      <c r="ES216" s="158">
        <v>43</v>
      </c>
      <c r="ET216" s="158">
        <v>21</v>
      </c>
      <c r="EU216" s="158">
        <v>6</v>
      </c>
      <c r="EV216" s="158">
        <v>3</v>
      </c>
      <c r="EW216" s="349">
        <v>321</v>
      </c>
      <c r="EX216" s="158">
        <v>0</v>
      </c>
      <c r="EY216" s="158">
        <v>0</v>
      </c>
      <c r="EZ216" s="158">
        <v>0</v>
      </c>
      <c r="FA216" s="158">
        <v>0</v>
      </c>
      <c r="FB216" s="158">
        <v>0</v>
      </c>
      <c r="FC216" s="158">
        <v>0</v>
      </c>
      <c r="FD216" s="158">
        <v>0</v>
      </c>
      <c r="FE216" s="158">
        <v>0</v>
      </c>
      <c r="FF216" s="349">
        <v>0</v>
      </c>
      <c r="FG216" s="158">
        <v>4</v>
      </c>
      <c r="FH216" s="158">
        <v>10</v>
      </c>
      <c r="FI216" s="158">
        <v>12</v>
      </c>
      <c r="FJ216" s="158">
        <v>10</v>
      </c>
      <c r="FK216" s="158">
        <v>8</v>
      </c>
      <c r="FL216" s="158">
        <v>2</v>
      </c>
      <c r="FM216" s="158">
        <v>2</v>
      </c>
      <c r="FN216" s="158">
        <v>0</v>
      </c>
      <c r="FO216" s="349">
        <v>48</v>
      </c>
      <c r="FP216" s="158">
        <v>77</v>
      </c>
      <c r="FQ216" s="158">
        <v>47</v>
      </c>
      <c r="FR216" s="158">
        <v>59</v>
      </c>
      <c r="FS216" s="158">
        <v>29</v>
      </c>
      <c r="FT216" s="158">
        <v>35</v>
      </c>
      <c r="FU216" s="158">
        <v>19</v>
      </c>
      <c r="FV216" s="158">
        <v>4</v>
      </c>
      <c r="FW216" s="158">
        <v>3</v>
      </c>
      <c r="FX216" s="349">
        <v>273</v>
      </c>
      <c r="FY216" s="158">
        <v>4</v>
      </c>
      <c r="FZ216" s="158">
        <v>1455</v>
      </c>
      <c r="GA216" s="158">
        <v>2737</v>
      </c>
      <c r="GB216" s="158">
        <v>3074</v>
      </c>
      <c r="GC216" s="158">
        <v>2417</v>
      </c>
      <c r="GD216" s="158">
        <v>2408</v>
      </c>
      <c r="GE216" s="158">
        <v>1304</v>
      </c>
      <c r="GF216" s="158">
        <v>670</v>
      </c>
      <c r="GG216" s="158">
        <v>52</v>
      </c>
      <c r="GH216" s="349">
        <v>14121</v>
      </c>
      <c r="GI216" s="158">
        <v>0</v>
      </c>
      <c r="GJ216" s="158">
        <v>1470</v>
      </c>
      <c r="GK216" s="158">
        <v>1629</v>
      </c>
      <c r="GL216" s="158">
        <v>1356</v>
      </c>
      <c r="GM216" s="158">
        <v>877</v>
      </c>
      <c r="GN216" s="158">
        <v>638</v>
      </c>
      <c r="GO216" s="158">
        <v>308</v>
      </c>
      <c r="GP216" s="158">
        <v>127</v>
      </c>
      <c r="GQ216" s="158">
        <v>8</v>
      </c>
      <c r="GR216" s="349">
        <v>6413</v>
      </c>
      <c r="GS216" s="158">
        <v>4</v>
      </c>
      <c r="GT216" s="158">
        <v>2532.25</v>
      </c>
      <c r="GU216" s="158">
        <v>3930.25</v>
      </c>
      <c r="GV216" s="158">
        <v>4062.5</v>
      </c>
      <c r="GW216" s="158">
        <v>3057.25</v>
      </c>
      <c r="GX216" s="158">
        <v>2873.5</v>
      </c>
      <c r="GY216" s="158">
        <v>1528</v>
      </c>
      <c r="GZ216" s="158">
        <v>759</v>
      </c>
      <c r="HA216" s="158">
        <v>57.5</v>
      </c>
      <c r="HB216" s="349">
        <v>18804.25</v>
      </c>
      <c r="HC216" s="395">
        <v>0</v>
      </c>
      <c r="HD216" s="396">
        <v>1.1100000000000001</v>
      </c>
      <c r="HE216" s="396">
        <v>0.67</v>
      </c>
      <c r="HF216" s="396">
        <v>1.56</v>
      </c>
      <c r="HG216" s="396">
        <v>0</v>
      </c>
      <c r="HH216" s="396">
        <v>0</v>
      </c>
      <c r="HI216" s="396">
        <v>0</v>
      </c>
      <c r="HJ216" s="396">
        <v>0</v>
      </c>
      <c r="HK216" s="396">
        <v>0</v>
      </c>
      <c r="HL216" s="397">
        <v>3.34</v>
      </c>
      <c r="HM216" s="219">
        <v>2.2000000000000002</v>
      </c>
      <c r="HN216" s="219">
        <v>1687.4</v>
      </c>
      <c r="HO216" s="219">
        <v>3056.3</v>
      </c>
      <c r="HP216" s="219">
        <v>3609.7</v>
      </c>
      <c r="HQ216" s="219">
        <v>3057.3</v>
      </c>
      <c r="HR216" s="219">
        <v>3512.1</v>
      </c>
      <c r="HS216" s="219">
        <v>2207.1</v>
      </c>
      <c r="HT216" s="219">
        <v>1265</v>
      </c>
      <c r="HU216" s="219">
        <v>115</v>
      </c>
      <c r="HV216" s="219">
        <v>18512.099999999999</v>
      </c>
      <c r="HW216" s="457">
        <v>1566.1</v>
      </c>
      <c r="HX216" s="219">
        <v>20078.2</v>
      </c>
      <c r="HY216" s="395">
        <v>4</v>
      </c>
      <c r="HZ216" s="219">
        <v>2532.25</v>
      </c>
      <c r="IA216" s="219">
        <v>3930.25</v>
      </c>
      <c r="IB216" s="219">
        <v>4062.5</v>
      </c>
      <c r="IC216" s="219">
        <v>3057.25</v>
      </c>
      <c r="ID216" s="219">
        <v>2873.5</v>
      </c>
      <c r="IE216" s="219">
        <v>1528</v>
      </c>
      <c r="IF216" s="219">
        <v>759</v>
      </c>
      <c r="IG216" s="219">
        <v>57.5</v>
      </c>
      <c r="IH216" s="219">
        <v>18804.25</v>
      </c>
      <c r="II216" s="395">
        <v>0</v>
      </c>
      <c r="IJ216" s="219">
        <v>1.1100000000000001</v>
      </c>
      <c r="IK216" s="219">
        <v>0.67</v>
      </c>
      <c r="IL216" s="219">
        <v>1.56</v>
      </c>
      <c r="IM216" s="219">
        <v>0</v>
      </c>
      <c r="IN216" s="219">
        <v>0</v>
      </c>
      <c r="IO216" s="219">
        <v>0</v>
      </c>
      <c r="IP216" s="219">
        <v>0</v>
      </c>
      <c r="IQ216" s="219">
        <v>0</v>
      </c>
      <c r="IR216" s="219">
        <v>3.34</v>
      </c>
      <c r="IS216" s="395">
        <v>0.91</v>
      </c>
      <c r="IT216" s="219">
        <v>628.1</v>
      </c>
      <c r="IU216" s="219">
        <v>559.91</v>
      </c>
      <c r="IV216" s="219">
        <v>297.39999999999998</v>
      </c>
      <c r="IW216" s="219">
        <v>139.91999999999999</v>
      </c>
      <c r="IX216" s="219">
        <v>75.599999999999994</v>
      </c>
      <c r="IY216" s="219">
        <v>21.87</v>
      </c>
      <c r="IZ216" s="219">
        <v>6.11</v>
      </c>
      <c r="JA216" s="219">
        <v>0</v>
      </c>
      <c r="JB216" s="219">
        <v>1729.82</v>
      </c>
      <c r="JC216" s="395">
        <v>1.7</v>
      </c>
      <c r="JD216" s="219">
        <v>1268.7</v>
      </c>
      <c r="JE216" s="219">
        <v>2620.9</v>
      </c>
      <c r="JF216" s="219">
        <v>3345.4</v>
      </c>
      <c r="JG216" s="219">
        <v>2917.3</v>
      </c>
      <c r="JH216" s="219">
        <v>3419.7</v>
      </c>
      <c r="JI216" s="219">
        <v>2175.5</v>
      </c>
      <c r="JJ216" s="219">
        <v>1254.8</v>
      </c>
      <c r="JK216" s="219">
        <v>115</v>
      </c>
      <c r="JL216" s="219">
        <v>17119</v>
      </c>
      <c r="JM216" s="457">
        <v>1566.1</v>
      </c>
      <c r="JN216" s="397">
        <v>18685.099999999999</v>
      </c>
      <c r="JP216" s="460"/>
      <c r="JQ216" s="460"/>
      <c r="JR216" s="460"/>
      <c r="JS216" s="460"/>
      <c r="JT216" s="460"/>
      <c r="JU216" s="460"/>
      <c r="JV216" s="460"/>
      <c r="JW216" s="460"/>
      <c r="JX216" s="460"/>
      <c r="JY216" s="460"/>
      <c r="KA216" s="460"/>
      <c r="KB216" s="460"/>
    </row>
    <row r="217" spans="1:288" x14ac:dyDescent="0.2">
      <c r="A217" s="215" t="s">
        <v>680</v>
      </c>
      <c r="B217" s="216" t="s">
        <v>291</v>
      </c>
      <c r="C217" s="217" t="s">
        <v>287</v>
      </c>
      <c r="D217" s="218" t="s">
        <v>679</v>
      </c>
      <c r="E217" s="158">
        <v>51059</v>
      </c>
      <c r="F217" s="158">
        <v>15031</v>
      </c>
      <c r="G217" s="158">
        <v>11581</v>
      </c>
      <c r="H217" s="158">
        <v>7632</v>
      </c>
      <c r="I217" s="158">
        <v>4128</v>
      </c>
      <c r="J217" s="158">
        <v>1595</v>
      </c>
      <c r="K217" s="158">
        <v>861</v>
      </c>
      <c r="L217" s="158">
        <v>51</v>
      </c>
      <c r="M217" s="349">
        <v>91938</v>
      </c>
      <c r="N217" s="158">
        <v>1026</v>
      </c>
      <c r="O217" s="158">
        <v>155</v>
      </c>
      <c r="P217" s="158">
        <v>124</v>
      </c>
      <c r="Q217" s="158">
        <v>65</v>
      </c>
      <c r="R217" s="158">
        <v>43</v>
      </c>
      <c r="S217" s="158">
        <v>14</v>
      </c>
      <c r="T217" s="158">
        <v>9</v>
      </c>
      <c r="U217" s="158">
        <v>2</v>
      </c>
      <c r="V217" s="349">
        <v>1438</v>
      </c>
      <c r="W217" s="158">
        <v>0</v>
      </c>
      <c r="X217" s="158">
        <v>0</v>
      </c>
      <c r="Y217" s="158">
        <v>0</v>
      </c>
      <c r="Z217" s="158">
        <v>0</v>
      </c>
      <c r="AA217" s="158">
        <v>0</v>
      </c>
      <c r="AB217" s="158">
        <v>1</v>
      </c>
      <c r="AC217" s="158">
        <v>0</v>
      </c>
      <c r="AD217" s="158">
        <v>0</v>
      </c>
      <c r="AE217" s="349">
        <v>1</v>
      </c>
      <c r="AF217" s="158">
        <v>50033</v>
      </c>
      <c r="AG217" s="158">
        <v>14876</v>
      </c>
      <c r="AH217" s="158">
        <v>11457</v>
      </c>
      <c r="AI217" s="158">
        <v>7567</v>
      </c>
      <c r="AJ217" s="158">
        <v>4085</v>
      </c>
      <c r="AK217" s="158">
        <v>1580</v>
      </c>
      <c r="AL217" s="158">
        <v>852</v>
      </c>
      <c r="AM217" s="158">
        <v>49</v>
      </c>
      <c r="AN217" s="349">
        <v>90499</v>
      </c>
      <c r="AO217" s="158">
        <v>88</v>
      </c>
      <c r="AP217" s="158">
        <v>56</v>
      </c>
      <c r="AQ217" s="158">
        <v>56</v>
      </c>
      <c r="AR217" s="158">
        <v>59</v>
      </c>
      <c r="AS217" s="158">
        <v>38</v>
      </c>
      <c r="AT217" s="158">
        <v>26</v>
      </c>
      <c r="AU217" s="158">
        <v>33</v>
      </c>
      <c r="AV217" s="158">
        <v>16</v>
      </c>
      <c r="AW217" s="349">
        <v>372</v>
      </c>
      <c r="AX217" s="158">
        <v>88</v>
      </c>
      <c r="AY217" s="158">
        <v>56</v>
      </c>
      <c r="AZ217" s="158">
        <v>56</v>
      </c>
      <c r="BA217" s="158">
        <v>59</v>
      </c>
      <c r="BB217" s="158">
        <v>38</v>
      </c>
      <c r="BC217" s="158">
        <v>26</v>
      </c>
      <c r="BD217" s="158">
        <v>33</v>
      </c>
      <c r="BE217" s="158">
        <v>16</v>
      </c>
      <c r="BF217" s="158">
        <v>0</v>
      </c>
      <c r="BG217" s="349">
        <v>372</v>
      </c>
      <c r="BH217" s="158">
        <v>88</v>
      </c>
      <c r="BI217" s="158">
        <v>50001</v>
      </c>
      <c r="BJ217" s="158">
        <v>14876</v>
      </c>
      <c r="BK217" s="158">
        <v>11460</v>
      </c>
      <c r="BL217" s="158">
        <v>7546</v>
      </c>
      <c r="BM217" s="158">
        <v>4073</v>
      </c>
      <c r="BN217" s="158">
        <v>1587</v>
      </c>
      <c r="BO217" s="158">
        <v>835</v>
      </c>
      <c r="BP217" s="158">
        <v>33</v>
      </c>
      <c r="BQ217" s="349">
        <v>90499</v>
      </c>
      <c r="BR217" s="158">
        <v>17</v>
      </c>
      <c r="BS217" s="158">
        <v>23669</v>
      </c>
      <c r="BT217" s="158">
        <v>4690</v>
      </c>
      <c r="BU217" s="158">
        <v>2929</v>
      </c>
      <c r="BV217" s="158">
        <v>1563</v>
      </c>
      <c r="BW217" s="158">
        <v>652</v>
      </c>
      <c r="BX217" s="158">
        <v>219</v>
      </c>
      <c r="BY217" s="158">
        <v>96</v>
      </c>
      <c r="BZ217" s="158">
        <v>3</v>
      </c>
      <c r="CA217" s="349">
        <v>33838</v>
      </c>
      <c r="CB217" s="158">
        <v>3</v>
      </c>
      <c r="CC217" s="158">
        <v>468</v>
      </c>
      <c r="CD217" s="158">
        <v>140</v>
      </c>
      <c r="CE217" s="158">
        <v>107</v>
      </c>
      <c r="CF217" s="158">
        <v>66</v>
      </c>
      <c r="CG217" s="158">
        <v>22</v>
      </c>
      <c r="CH217" s="158">
        <v>14</v>
      </c>
      <c r="CI217" s="158">
        <v>3</v>
      </c>
      <c r="CJ217" s="158">
        <v>0</v>
      </c>
      <c r="CK217" s="349">
        <v>823</v>
      </c>
      <c r="CL217" s="158">
        <v>2</v>
      </c>
      <c r="CM217" s="158">
        <v>49</v>
      </c>
      <c r="CN217" s="158">
        <v>12</v>
      </c>
      <c r="CO217" s="158">
        <v>16</v>
      </c>
      <c r="CP217" s="158">
        <v>18</v>
      </c>
      <c r="CQ217" s="158">
        <v>19</v>
      </c>
      <c r="CR217" s="158">
        <v>32</v>
      </c>
      <c r="CS217" s="158">
        <v>19</v>
      </c>
      <c r="CT217" s="158">
        <v>6</v>
      </c>
      <c r="CU217" s="349">
        <v>173</v>
      </c>
      <c r="CV217" s="158">
        <v>285</v>
      </c>
      <c r="CW217" s="158">
        <v>43</v>
      </c>
      <c r="CX217" s="158">
        <v>26</v>
      </c>
      <c r="CY217" s="158">
        <v>22</v>
      </c>
      <c r="CZ217" s="158">
        <v>13</v>
      </c>
      <c r="DA217" s="158">
        <v>1</v>
      </c>
      <c r="DB217" s="158">
        <v>1</v>
      </c>
      <c r="DC217" s="158">
        <v>0</v>
      </c>
      <c r="DD217" s="349">
        <v>391</v>
      </c>
      <c r="DE217" s="158">
        <v>467</v>
      </c>
      <c r="DF217" s="158">
        <v>111</v>
      </c>
      <c r="DG217" s="158">
        <v>76</v>
      </c>
      <c r="DH217" s="158">
        <v>45</v>
      </c>
      <c r="DI217" s="158">
        <v>20</v>
      </c>
      <c r="DJ217" s="158">
        <v>11</v>
      </c>
      <c r="DK217" s="158">
        <v>12</v>
      </c>
      <c r="DL217" s="158">
        <v>0</v>
      </c>
      <c r="DM217" s="349">
        <v>742</v>
      </c>
      <c r="DN217" s="158">
        <v>744</v>
      </c>
      <c r="DO217" s="158">
        <v>204</v>
      </c>
      <c r="DP217" s="158">
        <v>91</v>
      </c>
      <c r="DQ217" s="158">
        <v>59</v>
      </c>
      <c r="DR217" s="158">
        <v>24</v>
      </c>
      <c r="DS217" s="158">
        <v>12</v>
      </c>
      <c r="DT217" s="158">
        <v>2</v>
      </c>
      <c r="DU217" s="158">
        <v>0</v>
      </c>
      <c r="DV217" s="349">
        <v>1136</v>
      </c>
      <c r="DW217" s="158">
        <v>253</v>
      </c>
      <c r="DX217" s="158">
        <v>43</v>
      </c>
      <c r="DY217" s="158">
        <v>33</v>
      </c>
      <c r="DZ217" s="158">
        <v>22</v>
      </c>
      <c r="EA217" s="158">
        <v>11</v>
      </c>
      <c r="EB217" s="158">
        <v>7</v>
      </c>
      <c r="EC217" s="158">
        <v>8</v>
      </c>
      <c r="ED217" s="158">
        <v>0</v>
      </c>
      <c r="EE217" s="349">
        <v>377</v>
      </c>
      <c r="EF217" s="158">
        <v>1464</v>
      </c>
      <c r="EG217" s="158">
        <v>358</v>
      </c>
      <c r="EH217" s="158">
        <v>200</v>
      </c>
      <c r="EI217" s="158">
        <v>126</v>
      </c>
      <c r="EJ217" s="158">
        <v>55</v>
      </c>
      <c r="EK217" s="158">
        <v>30</v>
      </c>
      <c r="EL217" s="158">
        <v>22</v>
      </c>
      <c r="EM217" s="158">
        <v>0</v>
      </c>
      <c r="EN217" s="349">
        <v>2255</v>
      </c>
      <c r="EO217" s="158">
        <v>700</v>
      </c>
      <c r="EP217" s="158">
        <v>159</v>
      </c>
      <c r="EQ217" s="158">
        <v>118</v>
      </c>
      <c r="ER217" s="158">
        <v>77</v>
      </c>
      <c r="ES217" s="158">
        <v>32</v>
      </c>
      <c r="ET217" s="158">
        <v>21</v>
      </c>
      <c r="EU217" s="158">
        <v>20</v>
      </c>
      <c r="EV217" s="158">
        <v>0</v>
      </c>
      <c r="EW217" s="349">
        <v>1127</v>
      </c>
      <c r="EX217" s="158">
        <v>0</v>
      </c>
      <c r="EY217" s="158">
        <v>0</v>
      </c>
      <c r="EZ217" s="158">
        <v>0</v>
      </c>
      <c r="FA217" s="158">
        <v>0</v>
      </c>
      <c r="FB217" s="158">
        <v>0</v>
      </c>
      <c r="FC217" s="158">
        <v>0</v>
      </c>
      <c r="FD217" s="158">
        <v>0</v>
      </c>
      <c r="FE217" s="158">
        <v>0</v>
      </c>
      <c r="FF217" s="349">
        <v>0</v>
      </c>
      <c r="FG217" s="158">
        <v>37</v>
      </c>
      <c r="FH217" s="158">
        <v>13</v>
      </c>
      <c r="FI217" s="158">
        <v>12</v>
      </c>
      <c r="FJ217" s="158">
        <v>12</v>
      </c>
      <c r="FK217" s="158">
        <v>4</v>
      </c>
      <c r="FL217" s="158">
        <v>3</v>
      </c>
      <c r="FM217" s="158">
        <v>0</v>
      </c>
      <c r="FN217" s="158">
        <v>0</v>
      </c>
      <c r="FO217" s="349">
        <v>81</v>
      </c>
      <c r="FP217" s="158">
        <v>663</v>
      </c>
      <c r="FQ217" s="158">
        <v>146</v>
      </c>
      <c r="FR217" s="158">
        <v>106</v>
      </c>
      <c r="FS217" s="158">
        <v>65</v>
      </c>
      <c r="FT217" s="158">
        <v>28</v>
      </c>
      <c r="FU217" s="158">
        <v>18</v>
      </c>
      <c r="FV217" s="158">
        <v>20</v>
      </c>
      <c r="FW217" s="158">
        <v>0</v>
      </c>
      <c r="FX217" s="349">
        <v>1046</v>
      </c>
      <c r="FY217" s="158">
        <v>66</v>
      </c>
      <c r="FZ217" s="158">
        <v>24548</v>
      </c>
      <c r="GA217" s="158">
        <v>9753</v>
      </c>
      <c r="GB217" s="158">
        <v>8261</v>
      </c>
      <c r="GC217" s="158">
        <v>5799</v>
      </c>
      <c r="GD217" s="158">
        <v>3336</v>
      </c>
      <c r="GE217" s="158">
        <v>1303</v>
      </c>
      <c r="GF217" s="158">
        <v>707</v>
      </c>
      <c r="GG217" s="158">
        <v>24</v>
      </c>
      <c r="GH217" s="349">
        <v>53797</v>
      </c>
      <c r="GI217" s="158">
        <v>22</v>
      </c>
      <c r="GJ217" s="158">
        <v>25453</v>
      </c>
      <c r="GK217" s="158">
        <v>5123</v>
      </c>
      <c r="GL217" s="158">
        <v>3199</v>
      </c>
      <c r="GM217" s="158">
        <v>1747</v>
      </c>
      <c r="GN217" s="158">
        <v>737</v>
      </c>
      <c r="GO217" s="158">
        <v>284</v>
      </c>
      <c r="GP217" s="158">
        <v>128</v>
      </c>
      <c r="GQ217" s="158">
        <v>9</v>
      </c>
      <c r="GR217" s="349">
        <v>36702</v>
      </c>
      <c r="GS217" s="158">
        <v>82</v>
      </c>
      <c r="GT217" s="158">
        <v>43634.5</v>
      </c>
      <c r="GU217" s="158">
        <v>13594.25</v>
      </c>
      <c r="GV217" s="158">
        <v>10661.75</v>
      </c>
      <c r="GW217" s="158">
        <v>7110.5</v>
      </c>
      <c r="GX217" s="158">
        <v>3887</v>
      </c>
      <c r="GY217" s="158">
        <v>1512.5</v>
      </c>
      <c r="GZ217" s="158">
        <v>804.25</v>
      </c>
      <c r="HA217" s="158">
        <v>29.25</v>
      </c>
      <c r="HB217" s="349">
        <v>81316</v>
      </c>
      <c r="HC217" s="395">
        <v>0</v>
      </c>
      <c r="HD217" s="396">
        <v>0</v>
      </c>
      <c r="HE217" s="396">
        <v>0.38</v>
      </c>
      <c r="HF217" s="396">
        <v>0.38</v>
      </c>
      <c r="HG217" s="396">
        <v>0</v>
      </c>
      <c r="HH217" s="396">
        <v>0</v>
      </c>
      <c r="HI217" s="396">
        <v>0</v>
      </c>
      <c r="HJ217" s="396">
        <v>0</v>
      </c>
      <c r="HK217" s="396">
        <v>0</v>
      </c>
      <c r="HL217" s="397">
        <v>0.76</v>
      </c>
      <c r="HM217" s="219">
        <v>45.6</v>
      </c>
      <c r="HN217" s="219">
        <v>29089.7</v>
      </c>
      <c r="HO217" s="219">
        <v>10573</v>
      </c>
      <c r="HP217" s="219">
        <v>9476.7999999999993</v>
      </c>
      <c r="HQ217" s="219">
        <v>7110.5</v>
      </c>
      <c r="HR217" s="219">
        <v>4750.8</v>
      </c>
      <c r="HS217" s="219">
        <v>2184.6999999999998</v>
      </c>
      <c r="HT217" s="219">
        <v>1340.4</v>
      </c>
      <c r="HU217" s="219">
        <v>58.5</v>
      </c>
      <c r="HV217" s="219">
        <v>64630</v>
      </c>
      <c r="HW217" s="457">
        <v>0</v>
      </c>
      <c r="HX217" s="219">
        <v>64630</v>
      </c>
      <c r="HY217" s="395">
        <v>82</v>
      </c>
      <c r="HZ217" s="219">
        <v>43634.5</v>
      </c>
      <c r="IA217" s="219">
        <v>13594.25</v>
      </c>
      <c r="IB217" s="219">
        <v>10661.75</v>
      </c>
      <c r="IC217" s="219">
        <v>7110.5</v>
      </c>
      <c r="ID217" s="219">
        <v>3887</v>
      </c>
      <c r="IE217" s="219">
        <v>1512.5</v>
      </c>
      <c r="IF217" s="219">
        <v>804.25</v>
      </c>
      <c r="IG217" s="219">
        <v>29.25</v>
      </c>
      <c r="IH217" s="219">
        <v>81316</v>
      </c>
      <c r="II217" s="395">
        <v>0</v>
      </c>
      <c r="IJ217" s="219">
        <v>0</v>
      </c>
      <c r="IK217" s="219">
        <v>0.38</v>
      </c>
      <c r="IL217" s="219">
        <v>0.38</v>
      </c>
      <c r="IM217" s="219">
        <v>0</v>
      </c>
      <c r="IN217" s="219">
        <v>0</v>
      </c>
      <c r="IO217" s="219">
        <v>0</v>
      </c>
      <c r="IP217" s="219">
        <v>0</v>
      </c>
      <c r="IQ217" s="219">
        <v>0</v>
      </c>
      <c r="IR217" s="219">
        <v>0.76</v>
      </c>
      <c r="IS217" s="395">
        <v>21.12</v>
      </c>
      <c r="IT217" s="219">
        <v>12479.16</v>
      </c>
      <c r="IU217" s="219">
        <v>1473.34</v>
      </c>
      <c r="IV217" s="219">
        <v>714.76</v>
      </c>
      <c r="IW217" s="219">
        <v>294</v>
      </c>
      <c r="IX217" s="219">
        <v>74.760000000000005</v>
      </c>
      <c r="IY217" s="219">
        <v>25.76</v>
      </c>
      <c r="IZ217" s="219">
        <v>14.41</v>
      </c>
      <c r="JA217" s="219">
        <v>0</v>
      </c>
      <c r="JB217" s="219">
        <v>15097.31</v>
      </c>
      <c r="JC217" s="395">
        <v>33.799999999999997</v>
      </c>
      <c r="JD217" s="219">
        <v>20770.2</v>
      </c>
      <c r="JE217" s="219">
        <v>9427.1</v>
      </c>
      <c r="JF217" s="219">
        <v>8841.4</v>
      </c>
      <c r="JG217" s="219">
        <v>6816.5</v>
      </c>
      <c r="JH217" s="219">
        <v>4659.3999999999996</v>
      </c>
      <c r="JI217" s="219">
        <v>2147.5</v>
      </c>
      <c r="JJ217" s="219">
        <v>1316.4</v>
      </c>
      <c r="JK217" s="219">
        <v>58.5</v>
      </c>
      <c r="JL217" s="219">
        <v>54070.8</v>
      </c>
      <c r="JM217" s="457">
        <v>0</v>
      </c>
      <c r="JN217" s="397">
        <v>54070.8</v>
      </c>
      <c r="JP217" s="460"/>
      <c r="JQ217" s="460"/>
      <c r="JR217" s="460"/>
      <c r="JS217" s="460"/>
      <c r="JT217" s="460"/>
      <c r="JU217" s="460"/>
      <c r="JV217" s="460"/>
      <c r="JW217" s="460"/>
      <c r="JX217" s="460"/>
      <c r="JY217" s="460"/>
      <c r="KA217" s="460"/>
      <c r="KB217" s="460"/>
    </row>
    <row r="218" spans="1:288" x14ac:dyDescent="0.2">
      <c r="A218" s="215" t="s">
        <v>682</v>
      </c>
      <c r="B218" s="216" t="s">
        <v>285</v>
      </c>
      <c r="C218" s="217" t="s">
        <v>56</v>
      </c>
      <c r="D218" s="218" t="s">
        <v>681</v>
      </c>
      <c r="E218" s="158">
        <v>1365</v>
      </c>
      <c r="F218" s="158">
        <v>3620</v>
      </c>
      <c r="G218" s="158">
        <v>11530</v>
      </c>
      <c r="H218" s="158">
        <v>10263</v>
      </c>
      <c r="I218" s="158">
        <v>4781</v>
      </c>
      <c r="J218" s="158">
        <v>2242</v>
      </c>
      <c r="K218" s="158">
        <v>1164</v>
      </c>
      <c r="L218" s="158">
        <v>76</v>
      </c>
      <c r="M218" s="349">
        <v>35041</v>
      </c>
      <c r="N218" s="158">
        <v>66</v>
      </c>
      <c r="O218" s="158">
        <v>68</v>
      </c>
      <c r="P218" s="158">
        <v>117</v>
      </c>
      <c r="Q218" s="158">
        <v>75</v>
      </c>
      <c r="R218" s="158">
        <v>24</v>
      </c>
      <c r="S218" s="158">
        <v>9</v>
      </c>
      <c r="T218" s="158">
        <v>5</v>
      </c>
      <c r="U218" s="158">
        <v>0</v>
      </c>
      <c r="V218" s="349">
        <v>364</v>
      </c>
      <c r="W218" s="158">
        <v>0</v>
      </c>
      <c r="X218" s="158">
        <v>0</v>
      </c>
      <c r="Y218" s="158">
        <v>1</v>
      </c>
      <c r="Z218" s="158">
        <v>2</v>
      </c>
      <c r="AA218" s="158">
        <v>0</v>
      </c>
      <c r="AB218" s="158">
        <v>0</v>
      </c>
      <c r="AC218" s="158">
        <v>0</v>
      </c>
      <c r="AD218" s="158">
        <v>0</v>
      </c>
      <c r="AE218" s="349">
        <v>3</v>
      </c>
      <c r="AF218" s="158">
        <v>1299</v>
      </c>
      <c r="AG218" s="158">
        <v>3552</v>
      </c>
      <c r="AH218" s="158">
        <v>11412</v>
      </c>
      <c r="AI218" s="158">
        <v>10186</v>
      </c>
      <c r="AJ218" s="158">
        <v>4757</v>
      </c>
      <c r="AK218" s="158">
        <v>2233</v>
      </c>
      <c r="AL218" s="158">
        <v>1159</v>
      </c>
      <c r="AM218" s="158">
        <v>76</v>
      </c>
      <c r="AN218" s="349">
        <v>34674</v>
      </c>
      <c r="AO218" s="158">
        <v>1</v>
      </c>
      <c r="AP218" s="158">
        <v>4</v>
      </c>
      <c r="AQ218" s="158">
        <v>39</v>
      </c>
      <c r="AR218" s="158">
        <v>48</v>
      </c>
      <c r="AS218" s="158">
        <v>31</v>
      </c>
      <c r="AT218" s="158">
        <v>14</v>
      </c>
      <c r="AU218" s="158">
        <v>12</v>
      </c>
      <c r="AV218" s="158">
        <v>6</v>
      </c>
      <c r="AW218" s="349">
        <v>155</v>
      </c>
      <c r="AX218" s="158">
        <v>1</v>
      </c>
      <c r="AY218" s="158">
        <v>4</v>
      </c>
      <c r="AZ218" s="158">
        <v>39</v>
      </c>
      <c r="BA218" s="158">
        <v>48</v>
      </c>
      <c r="BB218" s="158">
        <v>31</v>
      </c>
      <c r="BC218" s="158">
        <v>14</v>
      </c>
      <c r="BD218" s="158">
        <v>12</v>
      </c>
      <c r="BE218" s="158">
        <v>6</v>
      </c>
      <c r="BF218" s="158">
        <v>0</v>
      </c>
      <c r="BG218" s="349">
        <v>155</v>
      </c>
      <c r="BH218" s="158">
        <v>1</v>
      </c>
      <c r="BI218" s="158">
        <v>1302</v>
      </c>
      <c r="BJ218" s="158">
        <v>3587</v>
      </c>
      <c r="BK218" s="158">
        <v>11421</v>
      </c>
      <c r="BL218" s="158">
        <v>10169</v>
      </c>
      <c r="BM218" s="158">
        <v>4740</v>
      </c>
      <c r="BN218" s="158">
        <v>2231</v>
      </c>
      <c r="BO218" s="158">
        <v>1153</v>
      </c>
      <c r="BP218" s="158">
        <v>70</v>
      </c>
      <c r="BQ218" s="349">
        <v>34674</v>
      </c>
      <c r="BR218" s="158">
        <v>1</v>
      </c>
      <c r="BS218" s="158">
        <v>830</v>
      </c>
      <c r="BT218" s="158">
        <v>2164</v>
      </c>
      <c r="BU218" s="158">
        <v>3652</v>
      </c>
      <c r="BV218" s="158">
        <v>2241</v>
      </c>
      <c r="BW218" s="158">
        <v>765</v>
      </c>
      <c r="BX218" s="158">
        <v>251</v>
      </c>
      <c r="BY218" s="158">
        <v>113</v>
      </c>
      <c r="BZ218" s="158">
        <v>9</v>
      </c>
      <c r="CA218" s="349">
        <v>10026</v>
      </c>
      <c r="CB218" s="158">
        <v>0</v>
      </c>
      <c r="CC218" s="158">
        <v>2</v>
      </c>
      <c r="CD218" s="158">
        <v>26</v>
      </c>
      <c r="CE218" s="158">
        <v>92</v>
      </c>
      <c r="CF218" s="158">
        <v>69</v>
      </c>
      <c r="CG218" s="158">
        <v>30</v>
      </c>
      <c r="CH218" s="158">
        <v>17</v>
      </c>
      <c r="CI218" s="158">
        <v>3</v>
      </c>
      <c r="CJ218" s="158">
        <v>1</v>
      </c>
      <c r="CK218" s="349">
        <v>240</v>
      </c>
      <c r="CL218" s="158">
        <v>0</v>
      </c>
      <c r="CM218" s="158">
        <v>1</v>
      </c>
      <c r="CN218" s="158">
        <v>3</v>
      </c>
      <c r="CO218" s="158">
        <v>6</v>
      </c>
      <c r="CP218" s="158">
        <v>5</v>
      </c>
      <c r="CQ218" s="158">
        <v>3</v>
      </c>
      <c r="CR218" s="158">
        <v>4</v>
      </c>
      <c r="CS218" s="158">
        <v>5</v>
      </c>
      <c r="CT218" s="158">
        <v>1</v>
      </c>
      <c r="CU218" s="349">
        <v>28</v>
      </c>
      <c r="CV218" s="158">
        <v>11</v>
      </c>
      <c r="CW218" s="158">
        <v>14</v>
      </c>
      <c r="CX218" s="158">
        <v>27</v>
      </c>
      <c r="CY218" s="158">
        <v>20</v>
      </c>
      <c r="CZ218" s="158">
        <v>9</v>
      </c>
      <c r="DA218" s="158">
        <v>2</v>
      </c>
      <c r="DB218" s="158">
        <v>3</v>
      </c>
      <c r="DC218" s="158">
        <v>2</v>
      </c>
      <c r="DD218" s="349">
        <v>88</v>
      </c>
      <c r="DE218" s="158">
        <v>15</v>
      </c>
      <c r="DF218" s="158">
        <v>55</v>
      </c>
      <c r="DG218" s="158">
        <v>65</v>
      </c>
      <c r="DH218" s="158">
        <v>37</v>
      </c>
      <c r="DI218" s="158">
        <v>12</v>
      </c>
      <c r="DJ218" s="158">
        <v>12</v>
      </c>
      <c r="DK218" s="158">
        <v>8</v>
      </c>
      <c r="DL218" s="158">
        <v>1</v>
      </c>
      <c r="DM218" s="349">
        <v>205</v>
      </c>
      <c r="DN218" s="158">
        <v>4</v>
      </c>
      <c r="DO218" s="158">
        <v>11</v>
      </c>
      <c r="DP218" s="158">
        <v>27</v>
      </c>
      <c r="DQ218" s="158">
        <v>28</v>
      </c>
      <c r="DR218" s="158">
        <v>6</v>
      </c>
      <c r="DS218" s="158">
        <v>2</v>
      </c>
      <c r="DT218" s="158">
        <v>1</v>
      </c>
      <c r="DU218" s="158">
        <v>0</v>
      </c>
      <c r="DV218" s="349">
        <v>79</v>
      </c>
      <c r="DW218" s="158">
        <v>10</v>
      </c>
      <c r="DX218" s="158">
        <v>16</v>
      </c>
      <c r="DY218" s="158">
        <v>24</v>
      </c>
      <c r="DZ218" s="158">
        <v>15</v>
      </c>
      <c r="EA218" s="158">
        <v>8</v>
      </c>
      <c r="EB218" s="158">
        <v>2</v>
      </c>
      <c r="EC218" s="158">
        <v>4</v>
      </c>
      <c r="ED218" s="158">
        <v>0</v>
      </c>
      <c r="EE218" s="349">
        <v>79</v>
      </c>
      <c r="EF218" s="158">
        <v>29</v>
      </c>
      <c r="EG218" s="158">
        <v>82</v>
      </c>
      <c r="EH218" s="158">
        <v>116</v>
      </c>
      <c r="EI218" s="158">
        <v>80</v>
      </c>
      <c r="EJ218" s="158">
        <v>26</v>
      </c>
      <c r="EK218" s="158">
        <v>16</v>
      </c>
      <c r="EL218" s="158">
        <v>13</v>
      </c>
      <c r="EM218" s="158">
        <v>1</v>
      </c>
      <c r="EN218" s="349">
        <v>363</v>
      </c>
      <c r="EO218" s="158">
        <v>20</v>
      </c>
      <c r="EP218" s="158">
        <v>46</v>
      </c>
      <c r="EQ218" s="158">
        <v>59</v>
      </c>
      <c r="ER218" s="158">
        <v>51</v>
      </c>
      <c r="ES218" s="158">
        <v>20</v>
      </c>
      <c r="ET218" s="158">
        <v>14</v>
      </c>
      <c r="EU218" s="158">
        <v>11</v>
      </c>
      <c r="EV218" s="158">
        <v>0</v>
      </c>
      <c r="EW218" s="349">
        <v>221</v>
      </c>
      <c r="EX218" s="158">
        <v>0</v>
      </c>
      <c r="EY218" s="158">
        <v>0</v>
      </c>
      <c r="EZ218" s="158">
        <v>0</v>
      </c>
      <c r="FA218" s="158">
        <v>0</v>
      </c>
      <c r="FB218" s="158">
        <v>0</v>
      </c>
      <c r="FC218" s="158">
        <v>0</v>
      </c>
      <c r="FD218" s="158">
        <v>0</v>
      </c>
      <c r="FE218" s="158">
        <v>0</v>
      </c>
      <c r="FF218" s="349">
        <v>0</v>
      </c>
      <c r="FG218" s="158">
        <v>2</v>
      </c>
      <c r="FH218" s="158">
        <v>1</v>
      </c>
      <c r="FI218" s="158">
        <v>16</v>
      </c>
      <c r="FJ218" s="158">
        <v>22</v>
      </c>
      <c r="FK218" s="158">
        <v>4</v>
      </c>
      <c r="FL218" s="158">
        <v>2</v>
      </c>
      <c r="FM218" s="158">
        <v>0</v>
      </c>
      <c r="FN218" s="158">
        <v>0</v>
      </c>
      <c r="FO218" s="349">
        <v>47</v>
      </c>
      <c r="FP218" s="158">
        <v>18</v>
      </c>
      <c r="FQ218" s="158">
        <v>45</v>
      </c>
      <c r="FR218" s="158">
        <v>43</v>
      </c>
      <c r="FS218" s="158">
        <v>29</v>
      </c>
      <c r="FT218" s="158">
        <v>16</v>
      </c>
      <c r="FU218" s="158">
        <v>12</v>
      </c>
      <c r="FV218" s="158">
        <v>11</v>
      </c>
      <c r="FW218" s="158">
        <v>0</v>
      </c>
      <c r="FX218" s="349">
        <v>174</v>
      </c>
      <c r="FY218" s="158">
        <v>0</v>
      </c>
      <c r="FZ218" s="158">
        <v>449</v>
      </c>
      <c r="GA218" s="158">
        <v>1367</v>
      </c>
      <c r="GB218" s="158">
        <v>7620</v>
      </c>
      <c r="GC218" s="158">
        <v>7811</v>
      </c>
      <c r="GD218" s="158">
        <v>3928</v>
      </c>
      <c r="GE218" s="158">
        <v>1955</v>
      </c>
      <c r="GF218" s="158">
        <v>1027</v>
      </c>
      <c r="GG218" s="158">
        <v>59</v>
      </c>
      <c r="GH218" s="349">
        <v>24216</v>
      </c>
      <c r="GI218" s="158">
        <v>1</v>
      </c>
      <c r="GJ218" s="158">
        <v>853</v>
      </c>
      <c r="GK218" s="158">
        <v>2220</v>
      </c>
      <c r="GL218" s="158">
        <v>3801</v>
      </c>
      <c r="GM218" s="158">
        <v>2358</v>
      </c>
      <c r="GN218" s="158">
        <v>812</v>
      </c>
      <c r="GO218" s="158">
        <v>276</v>
      </c>
      <c r="GP218" s="158">
        <v>126</v>
      </c>
      <c r="GQ218" s="158">
        <v>11</v>
      </c>
      <c r="GR218" s="349">
        <v>10458</v>
      </c>
      <c r="GS218" s="158">
        <v>0.75</v>
      </c>
      <c r="GT218" s="158">
        <v>1093</v>
      </c>
      <c r="GU218" s="158">
        <v>3036</v>
      </c>
      <c r="GV218" s="158">
        <v>10478</v>
      </c>
      <c r="GW218" s="158">
        <v>9580.5</v>
      </c>
      <c r="GX218" s="158">
        <v>4539.75</v>
      </c>
      <c r="GY218" s="158">
        <v>2162</v>
      </c>
      <c r="GZ218" s="158">
        <v>1123</v>
      </c>
      <c r="HA218" s="158">
        <v>67</v>
      </c>
      <c r="HB218" s="349">
        <v>32080</v>
      </c>
      <c r="HC218" s="395">
        <v>0</v>
      </c>
      <c r="HD218" s="396">
        <v>1.5</v>
      </c>
      <c r="HE218" s="396">
        <v>0.38</v>
      </c>
      <c r="HF218" s="396">
        <v>0.5</v>
      </c>
      <c r="HG218" s="396">
        <v>0</v>
      </c>
      <c r="HH218" s="396">
        <v>0</v>
      </c>
      <c r="HI218" s="396">
        <v>0</v>
      </c>
      <c r="HJ218" s="396">
        <v>0</v>
      </c>
      <c r="HK218" s="396">
        <v>0</v>
      </c>
      <c r="HL218" s="397">
        <v>2.38</v>
      </c>
      <c r="HM218" s="219">
        <v>0.4</v>
      </c>
      <c r="HN218" s="219">
        <v>727.7</v>
      </c>
      <c r="HO218" s="219">
        <v>2361</v>
      </c>
      <c r="HP218" s="219">
        <v>9313.2999999999993</v>
      </c>
      <c r="HQ218" s="219">
        <v>9580.5</v>
      </c>
      <c r="HR218" s="219">
        <v>5548.6</v>
      </c>
      <c r="HS218" s="219">
        <v>3122.9</v>
      </c>
      <c r="HT218" s="219">
        <v>1871.7</v>
      </c>
      <c r="HU218" s="219">
        <v>134</v>
      </c>
      <c r="HV218" s="219">
        <v>32660.1</v>
      </c>
      <c r="HW218" s="457">
        <v>0</v>
      </c>
      <c r="HX218" s="219">
        <v>32660.1</v>
      </c>
      <c r="HY218" s="395">
        <v>0.75</v>
      </c>
      <c r="HZ218" s="219">
        <v>1093</v>
      </c>
      <c r="IA218" s="219">
        <v>3036</v>
      </c>
      <c r="IB218" s="219">
        <v>10478</v>
      </c>
      <c r="IC218" s="219">
        <v>9580.5</v>
      </c>
      <c r="ID218" s="219">
        <v>4539.75</v>
      </c>
      <c r="IE218" s="219">
        <v>2162</v>
      </c>
      <c r="IF218" s="219">
        <v>1123</v>
      </c>
      <c r="IG218" s="219">
        <v>67</v>
      </c>
      <c r="IH218" s="219">
        <v>32080</v>
      </c>
      <c r="II218" s="395">
        <v>0</v>
      </c>
      <c r="IJ218" s="219">
        <v>1.5</v>
      </c>
      <c r="IK218" s="219">
        <v>0.38</v>
      </c>
      <c r="IL218" s="219">
        <v>0.5</v>
      </c>
      <c r="IM218" s="219">
        <v>0</v>
      </c>
      <c r="IN218" s="219">
        <v>0</v>
      </c>
      <c r="IO218" s="219">
        <v>0</v>
      </c>
      <c r="IP218" s="219">
        <v>0</v>
      </c>
      <c r="IQ218" s="219">
        <v>0</v>
      </c>
      <c r="IR218" s="219">
        <v>2.38</v>
      </c>
      <c r="IS218" s="395">
        <v>0.11</v>
      </c>
      <c r="IT218" s="219">
        <v>364.32</v>
      </c>
      <c r="IU218" s="219">
        <v>874.72</v>
      </c>
      <c r="IV218" s="219">
        <v>1184.1400000000001</v>
      </c>
      <c r="IW218" s="219">
        <v>508.63</v>
      </c>
      <c r="IX218" s="219">
        <v>122.62</v>
      </c>
      <c r="IY218" s="219">
        <v>28.65</v>
      </c>
      <c r="IZ218" s="219">
        <v>10.89</v>
      </c>
      <c r="JA218" s="219">
        <v>0</v>
      </c>
      <c r="JB218" s="219">
        <v>3094.08</v>
      </c>
      <c r="JC218" s="395">
        <v>0.4</v>
      </c>
      <c r="JD218" s="219">
        <v>484.8</v>
      </c>
      <c r="JE218" s="219">
        <v>1680.7</v>
      </c>
      <c r="JF218" s="219">
        <v>8260.7999999999993</v>
      </c>
      <c r="JG218" s="219">
        <v>9071.9</v>
      </c>
      <c r="JH218" s="219">
        <v>5398.7</v>
      </c>
      <c r="JI218" s="219">
        <v>3081.5</v>
      </c>
      <c r="JJ218" s="219">
        <v>1853.5</v>
      </c>
      <c r="JK218" s="219">
        <v>134</v>
      </c>
      <c r="JL218" s="219">
        <v>29966.3</v>
      </c>
      <c r="JM218" s="457">
        <v>0</v>
      </c>
      <c r="JN218" s="397">
        <v>29966.3</v>
      </c>
      <c r="JP218" s="460"/>
      <c r="JQ218" s="460"/>
      <c r="JR218" s="460"/>
      <c r="JS218" s="460"/>
      <c r="JT218" s="460"/>
      <c r="JU218" s="460"/>
      <c r="JV218" s="460"/>
      <c r="JW218" s="460"/>
      <c r="JX218" s="460"/>
      <c r="JY218" s="460"/>
      <c r="KA218" s="460"/>
      <c r="KB218" s="460"/>
    </row>
    <row r="219" spans="1:288" x14ac:dyDescent="0.2">
      <c r="A219" s="215" t="s">
        <v>684</v>
      </c>
      <c r="B219" s="216" t="s">
        <v>285</v>
      </c>
      <c r="C219" s="217" t="s">
        <v>287</v>
      </c>
      <c r="D219" s="218" t="s">
        <v>683</v>
      </c>
      <c r="E219" s="158">
        <v>16130</v>
      </c>
      <c r="F219" s="158">
        <v>4882</v>
      </c>
      <c r="G219" s="158">
        <v>4016</v>
      </c>
      <c r="H219" s="158">
        <v>3275</v>
      </c>
      <c r="I219" s="158">
        <v>1882</v>
      </c>
      <c r="J219" s="158">
        <v>651</v>
      </c>
      <c r="K219" s="158">
        <v>435</v>
      </c>
      <c r="L219" s="158">
        <v>38</v>
      </c>
      <c r="M219" s="349">
        <v>31309</v>
      </c>
      <c r="N219" s="158">
        <v>183</v>
      </c>
      <c r="O219" s="158">
        <v>38</v>
      </c>
      <c r="P219" s="158">
        <v>42</v>
      </c>
      <c r="Q219" s="158">
        <v>33</v>
      </c>
      <c r="R219" s="158">
        <v>17</v>
      </c>
      <c r="S219" s="158">
        <v>8</v>
      </c>
      <c r="T219" s="158">
        <v>3</v>
      </c>
      <c r="U219" s="158">
        <v>0</v>
      </c>
      <c r="V219" s="349">
        <v>324</v>
      </c>
      <c r="W219" s="158">
        <v>0</v>
      </c>
      <c r="X219" s="158">
        <v>0</v>
      </c>
      <c r="Y219" s="158">
        <v>0</v>
      </c>
      <c r="Z219" s="158">
        <v>0</v>
      </c>
      <c r="AA219" s="158">
        <v>0</v>
      </c>
      <c r="AB219" s="158">
        <v>0</v>
      </c>
      <c r="AC219" s="158">
        <v>0</v>
      </c>
      <c r="AD219" s="158">
        <v>0</v>
      </c>
      <c r="AE219" s="349">
        <v>0</v>
      </c>
      <c r="AF219" s="158">
        <v>15947</v>
      </c>
      <c r="AG219" s="158">
        <v>4844</v>
      </c>
      <c r="AH219" s="158">
        <v>3974</v>
      </c>
      <c r="AI219" s="158">
        <v>3242</v>
      </c>
      <c r="AJ219" s="158">
        <v>1865</v>
      </c>
      <c r="AK219" s="158">
        <v>643</v>
      </c>
      <c r="AL219" s="158">
        <v>432</v>
      </c>
      <c r="AM219" s="158">
        <v>38</v>
      </c>
      <c r="AN219" s="349">
        <v>30985</v>
      </c>
      <c r="AO219" s="158">
        <v>51</v>
      </c>
      <c r="AP219" s="158">
        <v>31</v>
      </c>
      <c r="AQ219" s="158">
        <v>33</v>
      </c>
      <c r="AR219" s="158">
        <v>30</v>
      </c>
      <c r="AS219" s="158">
        <v>15</v>
      </c>
      <c r="AT219" s="158">
        <v>11</v>
      </c>
      <c r="AU219" s="158">
        <v>17</v>
      </c>
      <c r="AV219" s="158">
        <v>10</v>
      </c>
      <c r="AW219" s="349">
        <v>198</v>
      </c>
      <c r="AX219" s="158">
        <v>51</v>
      </c>
      <c r="AY219" s="158">
        <v>31</v>
      </c>
      <c r="AZ219" s="158">
        <v>33</v>
      </c>
      <c r="BA219" s="158">
        <v>30</v>
      </c>
      <c r="BB219" s="158">
        <v>15</v>
      </c>
      <c r="BC219" s="158">
        <v>11</v>
      </c>
      <c r="BD219" s="158">
        <v>17</v>
      </c>
      <c r="BE219" s="158">
        <v>10</v>
      </c>
      <c r="BF219" s="158">
        <v>0</v>
      </c>
      <c r="BG219" s="349">
        <v>198</v>
      </c>
      <c r="BH219" s="158">
        <v>51</v>
      </c>
      <c r="BI219" s="158">
        <v>15927</v>
      </c>
      <c r="BJ219" s="158">
        <v>4846</v>
      </c>
      <c r="BK219" s="158">
        <v>3971</v>
      </c>
      <c r="BL219" s="158">
        <v>3227</v>
      </c>
      <c r="BM219" s="158">
        <v>1861</v>
      </c>
      <c r="BN219" s="158">
        <v>649</v>
      </c>
      <c r="BO219" s="158">
        <v>425</v>
      </c>
      <c r="BP219" s="158">
        <v>28</v>
      </c>
      <c r="BQ219" s="349">
        <v>30985</v>
      </c>
      <c r="BR219" s="158">
        <v>11</v>
      </c>
      <c r="BS219" s="158">
        <v>7047</v>
      </c>
      <c r="BT219" s="158">
        <v>1414</v>
      </c>
      <c r="BU219" s="158">
        <v>968</v>
      </c>
      <c r="BV219" s="158">
        <v>567</v>
      </c>
      <c r="BW219" s="158">
        <v>256</v>
      </c>
      <c r="BX219" s="158">
        <v>78</v>
      </c>
      <c r="BY219" s="158">
        <v>51</v>
      </c>
      <c r="BZ219" s="158">
        <v>4</v>
      </c>
      <c r="CA219" s="349">
        <v>10396</v>
      </c>
      <c r="CB219" s="158">
        <v>1</v>
      </c>
      <c r="CC219" s="158">
        <v>114</v>
      </c>
      <c r="CD219" s="158">
        <v>44</v>
      </c>
      <c r="CE219" s="158">
        <v>27</v>
      </c>
      <c r="CF219" s="158">
        <v>12</v>
      </c>
      <c r="CG219" s="158">
        <v>12</v>
      </c>
      <c r="CH219" s="158">
        <v>6</v>
      </c>
      <c r="CI219" s="158">
        <v>1</v>
      </c>
      <c r="CJ219" s="158">
        <v>0</v>
      </c>
      <c r="CK219" s="349">
        <v>217</v>
      </c>
      <c r="CL219" s="158">
        <v>0</v>
      </c>
      <c r="CM219" s="158">
        <v>1</v>
      </c>
      <c r="CN219" s="158">
        <v>5</v>
      </c>
      <c r="CO219" s="158">
        <v>3</v>
      </c>
      <c r="CP219" s="158">
        <v>4</v>
      </c>
      <c r="CQ219" s="158">
        <v>4</v>
      </c>
      <c r="CR219" s="158">
        <v>9</v>
      </c>
      <c r="CS219" s="158">
        <v>9</v>
      </c>
      <c r="CT219" s="158">
        <v>1</v>
      </c>
      <c r="CU219" s="349">
        <v>36</v>
      </c>
      <c r="CV219" s="158">
        <v>79</v>
      </c>
      <c r="CW219" s="158">
        <v>23</v>
      </c>
      <c r="CX219" s="158">
        <v>17</v>
      </c>
      <c r="CY219" s="158">
        <v>14</v>
      </c>
      <c r="CZ219" s="158">
        <v>9</v>
      </c>
      <c r="DA219" s="158">
        <v>2</v>
      </c>
      <c r="DB219" s="158">
        <v>3</v>
      </c>
      <c r="DC219" s="158">
        <v>0</v>
      </c>
      <c r="DD219" s="349">
        <v>147</v>
      </c>
      <c r="DE219" s="158">
        <v>262</v>
      </c>
      <c r="DF219" s="158">
        <v>49</v>
      </c>
      <c r="DG219" s="158">
        <v>30</v>
      </c>
      <c r="DH219" s="158">
        <v>21</v>
      </c>
      <c r="DI219" s="158">
        <v>10</v>
      </c>
      <c r="DJ219" s="158">
        <v>5</v>
      </c>
      <c r="DK219" s="158">
        <v>2</v>
      </c>
      <c r="DL219" s="158">
        <v>0</v>
      </c>
      <c r="DM219" s="349">
        <v>379</v>
      </c>
      <c r="DN219" s="158">
        <v>512</v>
      </c>
      <c r="DO219" s="158">
        <v>99</v>
      </c>
      <c r="DP219" s="158">
        <v>52</v>
      </c>
      <c r="DQ219" s="158">
        <v>44</v>
      </c>
      <c r="DR219" s="158">
        <v>12</v>
      </c>
      <c r="DS219" s="158">
        <v>5</v>
      </c>
      <c r="DT219" s="158">
        <v>2</v>
      </c>
      <c r="DU219" s="158">
        <v>0</v>
      </c>
      <c r="DV219" s="349">
        <v>726</v>
      </c>
      <c r="DW219" s="158">
        <v>115</v>
      </c>
      <c r="DX219" s="158">
        <v>15</v>
      </c>
      <c r="DY219" s="158">
        <v>7</v>
      </c>
      <c r="DZ219" s="158">
        <v>9</v>
      </c>
      <c r="EA219" s="158">
        <v>10</v>
      </c>
      <c r="EB219" s="158">
        <v>6</v>
      </c>
      <c r="EC219" s="158">
        <v>1</v>
      </c>
      <c r="ED219" s="158">
        <v>1</v>
      </c>
      <c r="EE219" s="349">
        <v>164</v>
      </c>
      <c r="EF219" s="158">
        <v>889</v>
      </c>
      <c r="EG219" s="158">
        <v>163</v>
      </c>
      <c r="EH219" s="158">
        <v>89</v>
      </c>
      <c r="EI219" s="158">
        <v>74</v>
      </c>
      <c r="EJ219" s="158">
        <v>32</v>
      </c>
      <c r="EK219" s="158">
        <v>16</v>
      </c>
      <c r="EL219" s="158">
        <v>5</v>
      </c>
      <c r="EM219" s="158">
        <v>1</v>
      </c>
      <c r="EN219" s="349">
        <v>1269</v>
      </c>
      <c r="EO219" s="158">
        <v>455</v>
      </c>
      <c r="EP219" s="158">
        <v>80</v>
      </c>
      <c r="EQ219" s="158">
        <v>43</v>
      </c>
      <c r="ER219" s="158">
        <v>32</v>
      </c>
      <c r="ES219" s="158">
        <v>21</v>
      </c>
      <c r="ET219" s="158">
        <v>12</v>
      </c>
      <c r="EU219" s="158">
        <v>3</v>
      </c>
      <c r="EV219" s="158">
        <v>1</v>
      </c>
      <c r="EW219" s="349">
        <v>647</v>
      </c>
      <c r="EX219" s="158">
        <v>0</v>
      </c>
      <c r="EY219" s="158">
        <v>0</v>
      </c>
      <c r="EZ219" s="158">
        <v>0</v>
      </c>
      <c r="FA219" s="158">
        <v>0</v>
      </c>
      <c r="FB219" s="158">
        <v>0</v>
      </c>
      <c r="FC219" s="158">
        <v>0</v>
      </c>
      <c r="FD219" s="158">
        <v>0</v>
      </c>
      <c r="FE219" s="158">
        <v>0</v>
      </c>
      <c r="FF219" s="349">
        <v>0</v>
      </c>
      <c r="FG219" s="158">
        <v>78</v>
      </c>
      <c r="FH219" s="158">
        <v>16</v>
      </c>
      <c r="FI219" s="158">
        <v>6</v>
      </c>
      <c r="FJ219" s="158">
        <v>2</v>
      </c>
      <c r="FK219" s="158">
        <v>1</v>
      </c>
      <c r="FL219" s="158">
        <v>1</v>
      </c>
      <c r="FM219" s="158">
        <v>0</v>
      </c>
      <c r="FN219" s="158">
        <v>0</v>
      </c>
      <c r="FO219" s="349">
        <v>104</v>
      </c>
      <c r="FP219" s="158">
        <v>377</v>
      </c>
      <c r="FQ219" s="158">
        <v>64</v>
      </c>
      <c r="FR219" s="158">
        <v>37</v>
      </c>
      <c r="FS219" s="158">
        <v>30</v>
      </c>
      <c r="FT219" s="158">
        <v>20</v>
      </c>
      <c r="FU219" s="158">
        <v>11</v>
      </c>
      <c r="FV219" s="158">
        <v>3</v>
      </c>
      <c r="FW219" s="158">
        <v>1</v>
      </c>
      <c r="FX219" s="349">
        <v>543</v>
      </c>
      <c r="FY219" s="158">
        <v>39</v>
      </c>
      <c r="FZ219" s="158">
        <v>8138</v>
      </c>
      <c r="GA219" s="158">
        <v>3269</v>
      </c>
      <c r="GB219" s="158">
        <v>2914</v>
      </c>
      <c r="GC219" s="158">
        <v>2591</v>
      </c>
      <c r="GD219" s="158">
        <v>1567</v>
      </c>
      <c r="GE219" s="158">
        <v>545</v>
      </c>
      <c r="GF219" s="158">
        <v>361</v>
      </c>
      <c r="GG219" s="158">
        <v>22</v>
      </c>
      <c r="GH219" s="349">
        <v>19446</v>
      </c>
      <c r="GI219" s="158">
        <v>12</v>
      </c>
      <c r="GJ219" s="158">
        <v>7789</v>
      </c>
      <c r="GK219" s="158">
        <v>1577</v>
      </c>
      <c r="GL219" s="158">
        <v>1057</v>
      </c>
      <c r="GM219" s="158">
        <v>636</v>
      </c>
      <c r="GN219" s="158">
        <v>294</v>
      </c>
      <c r="GO219" s="158">
        <v>104</v>
      </c>
      <c r="GP219" s="158">
        <v>64</v>
      </c>
      <c r="GQ219" s="158">
        <v>6</v>
      </c>
      <c r="GR219" s="349">
        <v>11539</v>
      </c>
      <c r="GS219" s="158">
        <v>48</v>
      </c>
      <c r="GT219" s="158">
        <v>13900.25</v>
      </c>
      <c r="GU219" s="158">
        <v>4431.5</v>
      </c>
      <c r="GV219" s="158">
        <v>3695.75</v>
      </c>
      <c r="GW219" s="158">
        <v>3060.25</v>
      </c>
      <c r="GX219" s="158">
        <v>1790.5</v>
      </c>
      <c r="GY219" s="158">
        <v>624</v>
      </c>
      <c r="GZ219" s="158">
        <v>407</v>
      </c>
      <c r="HA219" s="158">
        <v>27</v>
      </c>
      <c r="HB219" s="349">
        <v>27984.25</v>
      </c>
      <c r="HC219" s="395">
        <v>0</v>
      </c>
      <c r="HD219" s="396">
        <v>0</v>
      </c>
      <c r="HE219" s="396">
        <v>0</v>
      </c>
      <c r="HF219" s="396">
        <v>0</v>
      </c>
      <c r="HG219" s="396">
        <v>0</v>
      </c>
      <c r="HH219" s="396">
        <v>0</v>
      </c>
      <c r="HI219" s="396">
        <v>0</v>
      </c>
      <c r="HJ219" s="396">
        <v>0</v>
      </c>
      <c r="HK219" s="396">
        <v>0</v>
      </c>
      <c r="HL219" s="397">
        <v>0</v>
      </c>
      <c r="HM219" s="219">
        <v>26.7</v>
      </c>
      <c r="HN219" s="219">
        <v>9266.7999999999993</v>
      </c>
      <c r="HO219" s="219">
        <v>3446.7</v>
      </c>
      <c r="HP219" s="219">
        <v>3285.1</v>
      </c>
      <c r="HQ219" s="219">
        <v>3060.3</v>
      </c>
      <c r="HR219" s="219">
        <v>2188.4</v>
      </c>
      <c r="HS219" s="219">
        <v>901.3</v>
      </c>
      <c r="HT219" s="219">
        <v>678.3</v>
      </c>
      <c r="HU219" s="219">
        <v>54</v>
      </c>
      <c r="HV219" s="219">
        <v>22907.599999999999</v>
      </c>
      <c r="HW219" s="457">
        <v>0</v>
      </c>
      <c r="HX219" s="219">
        <v>22907.599999999999</v>
      </c>
      <c r="HY219" s="395">
        <v>48</v>
      </c>
      <c r="HZ219" s="219">
        <v>13900.25</v>
      </c>
      <c r="IA219" s="219">
        <v>4431.5</v>
      </c>
      <c r="IB219" s="219">
        <v>3695.75</v>
      </c>
      <c r="IC219" s="219">
        <v>3060.25</v>
      </c>
      <c r="ID219" s="219">
        <v>1790.5</v>
      </c>
      <c r="IE219" s="219">
        <v>624</v>
      </c>
      <c r="IF219" s="219">
        <v>407</v>
      </c>
      <c r="IG219" s="219">
        <v>27</v>
      </c>
      <c r="IH219" s="219">
        <v>27984.25</v>
      </c>
      <c r="II219" s="395">
        <v>0</v>
      </c>
      <c r="IJ219" s="219">
        <v>0</v>
      </c>
      <c r="IK219" s="219">
        <v>0</v>
      </c>
      <c r="IL219" s="219">
        <v>0</v>
      </c>
      <c r="IM219" s="219">
        <v>0</v>
      </c>
      <c r="IN219" s="219">
        <v>0</v>
      </c>
      <c r="IO219" s="219">
        <v>0</v>
      </c>
      <c r="IP219" s="219">
        <v>0</v>
      </c>
      <c r="IQ219" s="219">
        <v>0</v>
      </c>
      <c r="IR219" s="219">
        <v>0</v>
      </c>
      <c r="IS219" s="395">
        <v>14.29</v>
      </c>
      <c r="IT219" s="219">
        <v>3743.7</v>
      </c>
      <c r="IU219" s="219">
        <v>565.54999999999995</v>
      </c>
      <c r="IV219" s="219">
        <v>281.51</v>
      </c>
      <c r="IW219" s="219">
        <v>116.91</v>
      </c>
      <c r="IX219" s="219">
        <v>55.66</v>
      </c>
      <c r="IY219" s="219">
        <v>16.93</v>
      </c>
      <c r="IZ219" s="219">
        <v>6.57</v>
      </c>
      <c r="JA219" s="219">
        <v>0</v>
      </c>
      <c r="JB219" s="219">
        <v>4801.12</v>
      </c>
      <c r="JC219" s="395">
        <v>18.7</v>
      </c>
      <c r="JD219" s="219">
        <v>6771</v>
      </c>
      <c r="JE219" s="219">
        <v>3006.9</v>
      </c>
      <c r="JF219" s="219">
        <v>3034.9</v>
      </c>
      <c r="JG219" s="219">
        <v>2943.3</v>
      </c>
      <c r="JH219" s="219">
        <v>2120.4</v>
      </c>
      <c r="JI219" s="219">
        <v>876.9</v>
      </c>
      <c r="JJ219" s="219">
        <v>667.4</v>
      </c>
      <c r="JK219" s="219">
        <v>54</v>
      </c>
      <c r="JL219" s="219">
        <v>19493.5</v>
      </c>
      <c r="JM219" s="457">
        <v>0</v>
      </c>
      <c r="JN219" s="397">
        <v>19493.5</v>
      </c>
      <c r="JP219" s="460"/>
      <c r="JQ219" s="460"/>
      <c r="JR219" s="460"/>
      <c r="JS219" s="460"/>
      <c r="JT219" s="460"/>
      <c r="JU219" s="460"/>
      <c r="JV219" s="460"/>
      <c r="JW219" s="460"/>
      <c r="JX219" s="460"/>
      <c r="JY219" s="460"/>
      <c r="KA219" s="460"/>
      <c r="KB219" s="460"/>
    </row>
    <row r="220" spans="1:288" x14ac:dyDescent="0.2">
      <c r="A220" s="215" t="s">
        <v>686</v>
      </c>
      <c r="B220" s="216" t="s">
        <v>285</v>
      </c>
      <c r="C220" s="217" t="s">
        <v>286</v>
      </c>
      <c r="D220" s="218" t="s">
        <v>685</v>
      </c>
      <c r="E220" s="158">
        <v>4676</v>
      </c>
      <c r="F220" s="158">
        <v>6964</v>
      </c>
      <c r="G220" s="158">
        <v>9780</v>
      </c>
      <c r="H220" s="158">
        <v>8970</v>
      </c>
      <c r="I220" s="158">
        <v>7237</v>
      </c>
      <c r="J220" s="158">
        <v>3744</v>
      </c>
      <c r="K220" s="158">
        <v>2561</v>
      </c>
      <c r="L220" s="158">
        <v>268</v>
      </c>
      <c r="M220" s="349">
        <v>44200</v>
      </c>
      <c r="N220" s="158">
        <v>149</v>
      </c>
      <c r="O220" s="158">
        <v>111</v>
      </c>
      <c r="P220" s="158">
        <v>107</v>
      </c>
      <c r="Q220" s="158">
        <v>117</v>
      </c>
      <c r="R220" s="158">
        <v>106</v>
      </c>
      <c r="S220" s="158">
        <v>31</v>
      </c>
      <c r="T220" s="158">
        <v>15</v>
      </c>
      <c r="U220" s="158">
        <v>6</v>
      </c>
      <c r="V220" s="349">
        <v>642</v>
      </c>
      <c r="W220" s="158">
        <v>3</v>
      </c>
      <c r="X220" s="158">
        <v>2</v>
      </c>
      <c r="Y220" s="158">
        <v>0</v>
      </c>
      <c r="Z220" s="158">
        <v>0</v>
      </c>
      <c r="AA220" s="158">
        <v>0</v>
      </c>
      <c r="AB220" s="158">
        <v>1</v>
      </c>
      <c r="AC220" s="158">
        <v>0</v>
      </c>
      <c r="AD220" s="158">
        <v>0</v>
      </c>
      <c r="AE220" s="349">
        <v>6</v>
      </c>
      <c r="AF220" s="158">
        <v>4524</v>
      </c>
      <c r="AG220" s="158">
        <v>6851</v>
      </c>
      <c r="AH220" s="158">
        <v>9673</v>
      </c>
      <c r="AI220" s="158">
        <v>8853</v>
      </c>
      <c r="AJ220" s="158">
        <v>7131</v>
      </c>
      <c r="AK220" s="158">
        <v>3712</v>
      </c>
      <c r="AL220" s="158">
        <v>2546</v>
      </c>
      <c r="AM220" s="158">
        <v>262</v>
      </c>
      <c r="AN220" s="349">
        <v>43552</v>
      </c>
      <c r="AO220" s="158">
        <v>3</v>
      </c>
      <c r="AP220" s="158">
        <v>36</v>
      </c>
      <c r="AQ220" s="158">
        <v>67</v>
      </c>
      <c r="AR220" s="158">
        <v>77</v>
      </c>
      <c r="AS220" s="158">
        <v>81</v>
      </c>
      <c r="AT220" s="158">
        <v>46</v>
      </c>
      <c r="AU220" s="158">
        <v>43</v>
      </c>
      <c r="AV220" s="158">
        <v>28</v>
      </c>
      <c r="AW220" s="349">
        <v>381</v>
      </c>
      <c r="AX220" s="158">
        <v>3</v>
      </c>
      <c r="AY220" s="158">
        <v>36</v>
      </c>
      <c r="AZ220" s="158">
        <v>67</v>
      </c>
      <c r="BA220" s="158">
        <v>77</v>
      </c>
      <c r="BB220" s="158">
        <v>81</v>
      </c>
      <c r="BC220" s="158">
        <v>46</v>
      </c>
      <c r="BD220" s="158">
        <v>43</v>
      </c>
      <c r="BE220" s="158">
        <v>28</v>
      </c>
      <c r="BF220" s="158">
        <v>0</v>
      </c>
      <c r="BG220" s="349">
        <v>381</v>
      </c>
      <c r="BH220" s="158">
        <v>3</v>
      </c>
      <c r="BI220" s="158">
        <v>4557</v>
      </c>
      <c r="BJ220" s="158">
        <v>6882</v>
      </c>
      <c r="BK220" s="158">
        <v>9683</v>
      </c>
      <c r="BL220" s="158">
        <v>8857</v>
      </c>
      <c r="BM220" s="158">
        <v>7096</v>
      </c>
      <c r="BN220" s="158">
        <v>3709</v>
      </c>
      <c r="BO220" s="158">
        <v>2531</v>
      </c>
      <c r="BP220" s="158">
        <v>234</v>
      </c>
      <c r="BQ220" s="349">
        <v>43552</v>
      </c>
      <c r="BR220" s="158">
        <v>3</v>
      </c>
      <c r="BS220" s="158">
        <v>2498</v>
      </c>
      <c r="BT220" s="158">
        <v>3248</v>
      </c>
      <c r="BU220" s="158">
        <v>3623</v>
      </c>
      <c r="BV220" s="158">
        <v>2713</v>
      </c>
      <c r="BW220" s="158">
        <v>1758</v>
      </c>
      <c r="BX220" s="158">
        <v>672</v>
      </c>
      <c r="BY220" s="158">
        <v>339</v>
      </c>
      <c r="BZ220" s="158">
        <v>23</v>
      </c>
      <c r="CA220" s="349">
        <v>14877</v>
      </c>
      <c r="CB220" s="158">
        <v>0</v>
      </c>
      <c r="CC220" s="158">
        <v>31</v>
      </c>
      <c r="CD220" s="158">
        <v>69</v>
      </c>
      <c r="CE220" s="158">
        <v>95</v>
      </c>
      <c r="CF220" s="158">
        <v>106</v>
      </c>
      <c r="CG220" s="158">
        <v>98</v>
      </c>
      <c r="CH220" s="158">
        <v>33</v>
      </c>
      <c r="CI220" s="158">
        <v>16</v>
      </c>
      <c r="CJ220" s="158">
        <v>0</v>
      </c>
      <c r="CK220" s="349">
        <v>448</v>
      </c>
      <c r="CL220" s="158">
        <v>0</v>
      </c>
      <c r="CM220" s="158">
        <v>3</v>
      </c>
      <c r="CN220" s="158">
        <v>2</v>
      </c>
      <c r="CO220" s="158">
        <v>10</v>
      </c>
      <c r="CP220" s="158">
        <v>14</v>
      </c>
      <c r="CQ220" s="158">
        <v>24</v>
      </c>
      <c r="CR220" s="158">
        <v>33</v>
      </c>
      <c r="CS220" s="158">
        <v>42</v>
      </c>
      <c r="CT220" s="158">
        <v>5</v>
      </c>
      <c r="CU220" s="349">
        <v>133</v>
      </c>
      <c r="CV220" s="158">
        <v>239</v>
      </c>
      <c r="CW220" s="158">
        <v>216</v>
      </c>
      <c r="CX220" s="158">
        <v>280</v>
      </c>
      <c r="CY220" s="158">
        <v>272</v>
      </c>
      <c r="CZ220" s="158">
        <v>188</v>
      </c>
      <c r="DA220" s="158">
        <v>105</v>
      </c>
      <c r="DB220" s="158">
        <v>93</v>
      </c>
      <c r="DC220" s="158">
        <v>17</v>
      </c>
      <c r="DD220" s="349">
        <v>1410</v>
      </c>
      <c r="DE220" s="158">
        <v>167</v>
      </c>
      <c r="DF220" s="158">
        <v>149</v>
      </c>
      <c r="DG220" s="158">
        <v>122</v>
      </c>
      <c r="DH220" s="158">
        <v>77</v>
      </c>
      <c r="DI220" s="158">
        <v>55</v>
      </c>
      <c r="DJ220" s="158">
        <v>22</v>
      </c>
      <c r="DK220" s="158">
        <v>18</v>
      </c>
      <c r="DL220" s="158">
        <v>1</v>
      </c>
      <c r="DM220" s="349">
        <v>611</v>
      </c>
      <c r="DN220" s="158">
        <v>38</v>
      </c>
      <c r="DO220" s="158">
        <v>26</v>
      </c>
      <c r="DP220" s="158">
        <v>27</v>
      </c>
      <c r="DQ220" s="158">
        <v>32</v>
      </c>
      <c r="DR220" s="158">
        <v>20</v>
      </c>
      <c r="DS220" s="158">
        <v>14</v>
      </c>
      <c r="DT220" s="158">
        <v>7</v>
      </c>
      <c r="DU220" s="158">
        <v>1</v>
      </c>
      <c r="DV220" s="349">
        <v>165</v>
      </c>
      <c r="DW220" s="158">
        <v>25</v>
      </c>
      <c r="DX220" s="158">
        <v>15</v>
      </c>
      <c r="DY220" s="158">
        <v>18</v>
      </c>
      <c r="DZ220" s="158">
        <v>17</v>
      </c>
      <c r="EA220" s="158">
        <v>15</v>
      </c>
      <c r="EB220" s="158">
        <v>7</v>
      </c>
      <c r="EC220" s="158">
        <v>8</v>
      </c>
      <c r="ED220" s="158">
        <v>4</v>
      </c>
      <c r="EE220" s="349">
        <v>109</v>
      </c>
      <c r="EF220" s="158">
        <v>230</v>
      </c>
      <c r="EG220" s="158">
        <v>190</v>
      </c>
      <c r="EH220" s="158">
        <v>167</v>
      </c>
      <c r="EI220" s="158">
        <v>126</v>
      </c>
      <c r="EJ220" s="158">
        <v>90</v>
      </c>
      <c r="EK220" s="158">
        <v>43</v>
      </c>
      <c r="EL220" s="158">
        <v>33</v>
      </c>
      <c r="EM220" s="158">
        <v>6</v>
      </c>
      <c r="EN220" s="349">
        <v>885</v>
      </c>
      <c r="EO220" s="158">
        <v>113</v>
      </c>
      <c r="EP220" s="158">
        <v>96</v>
      </c>
      <c r="EQ220" s="158">
        <v>88</v>
      </c>
      <c r="ER220" s="158">
        <v>73</v>
      </c>
      <c r="ES220" s="158">
        <v>50</v>
      </c>
      <c r="ET220" s="158">
        <v>25</v>
      </c>
      <c r="EU220" s="158">
        <v>21</v>
      </c>
      <c r="EV220" s="158">
        <v>5</v>
      </c>
      <c r="EW220" s="349">
        <v>471</v>
      </c>
      <c r="EX220" s="158">
        <v>0</v>
      </c>
      <c r="EY220" s="158">
        <v>0</v>
      </c>
      <c r="EZ220" s="158">
        <v>0</v>
      </c>
      <c r="FA220" s="158">
        <v>0</v>
      </c>
      <c r="FB220" s="158">
        <v>0</v>
      </c>
      <c r="FC220" s="158">
        <v>0</v>
      </c>
      <c r="FD220" s="158">
        <v>0</v>
      </c>
      <c r="FE220" s="158">
        <v>0</v>
      </c>
      <c r="FF220" s="349">
        <v>0</v>
      </c>
      <c r="FG220" s="158">
        <v>20</v>
      </c>
      <c r="FH220" s="158">
        <v>16</v>
      </c>
      <c r="FI220" s="158">
        <v>16</v>
      </c>
      <c r="FJ220" s="158">
        <v>16</v>
      </c>
      <c r="FK220" s="158">
        <v>13</v>
      </c>
      <c r="FL220" s="158">
        <v>9</v>
      </c>
      <c r="FM220" s="158">
        <v>3</v>
      </c>
      <c r="FN220" s="158">
        <v>1</v>
      </c>
      <c r="FO220" s="349">
        <v>94</v>
      </c>
      <c r="FP220" s="158">
        <v>93</v>
      </c>
      <c r="FQ220" s="158">
        <v>80</v>
      </c>
      <c r="FR220" s="158">
        <v>72</v>
      </c>
      <c r="FS220" s="158">
        <v>57</v>
      </c>
      <c r="FT220" s="158">
        <v>37</v>
      </c>
      <c r="FU220" s="158">
        <v>16</v>
      </c>
      <c r="FV220" s="158">
        <v>18</v>
      </c>
      <c r="FW220" s="158">
        <v>4</v>
      </c>
      <c r="FX220" s="349">
        <v>377</v>
      </c>
      <c r="FY220" s="158">
        <v>0</v>
      </c>
      <c r="FZ220" s="158">
        <v>1961</v>
      </c>
      <c r="GA220" s="158">
        <v>3521</v>
      </c>
      <c r="GB220" s="158">
        <v>5906</v>
      </c>
      <c r="GC220" s="158">
        <v>5972</v>
      </c>
      <c r="GD220" s="158">
        <v>5177</v>
      </c>
      <c r="GE220" s="158">
        <v>2950</v>
      </c>
      <c r="GF220" s="158">
        <v>2118</v>
      </c>
      <c r="GG220" s="158">
        <v>201</v>
      </c>
      <c r="GH220" s="349">
        <v>27806</v>
      </c>
      <c r="GI220" s="158">
        <v>3</v>
      </c>
      <c r="GJ220" s="158">
        <v>2596</v>
      </c>
      <c r="GK220" s="158">
        <v>3361</v>
      </c>
      <c r="GL220" s="158">
        <v>3777</v>
      </c>
      <c r="GM220" s="158">
        <v>2885</v>
      </c>
      <c r="GN220" s="158">
        <v>1919</v>
      </c>
      <c r="GO220" s="158">
        <v>759</v>
      </c>
      <c r="GP220" s="158">
        <v>413</v>
      </c>
      <c r="GQ220" s="158">
        <v>33</v>
      </c>
      <c r="GR220" s="349">
        <v>15746</v>
      </c>
      <c r="GS220" s="158">
        <v>2.25</v>
      </c>
      <c r="GT220" s="158">
        <v>3909.75</v>
      </c>
      <c r="GU220" s="158">
        <v>6043.75</v>
      </c>
      <c r="GV220" s="158">
        <v>8740</v>
      </c>
      <c r="GW220" s="158">
        <v>8133.25</v>
      </c>
      <c r="GX220" s="158">
        <v>6615</v>
      </c>
      <c r="GY220" s="158">
        <v>3510.75</v>
      </c>
      <c r="GZ220" s="158">
        <v>2420.75</v>
      </c>
      <c r="HA220" s="158">
        <v>227.25</v>
      </c>
      <c r="HB220" s="349">
        <v>39602.75</v>
      </c>
      <c r="HC220" s="395">
        <v>0</v>
      </c>
      <c r="HD220" s="396">
        <v>19.63</v>
      </c>
      <c r="HE220" s="396">
        <v>1.75</v>
      </c>
      <c r="HF220" s="396">
        <v>1.1299999999999999</v>
      </c>
      <c r="HG220" s="396">
        <v>0</v>
      </c>
      <c r="HH220" s="396">
        <v>0.5</v>
      </c>
      <c r="HI220" s="396">
        <v>0</v>
      </c>
      <c r="HJ220" s="396">
        <v>0</v>
      </c>
      <c r="HK220" s="396">
        <v>0</v>
      </c>
      <c r="HL220" s="397">
        <v>23.01</v>
      </c>
      <c r="HM220" s="219">
        <v>1.3</v>
      </c>
      <c r="HN220" s="219">
        <v>2593.4</v>
      </c>
      <c r="HO220" s="219">
        <v>4699.3</v>
      </c>
      <c r="HP220" s="219">
        <v>7767.9</v>
      </c>
      <c r="HQ220" s="219">
        <v>8133.3</v>
      </c>
      <c r="HR220" s="219">
        <v>8084.4</v>
      </c>
      <c r="HS220" s="219">
        <v>5071.1000000000004</v>
      </c>
      <c r="HT220" s="219">
        <v>4034.6</v>
      </c>
      <c r="HU220" s="219">
        <v>454.5</v>
      </c>
      <c r="HV220" s="219">
        <v>40839.800000000003</v>
      </c>
      <c r="HW220" s="457">
        <v>0</v>
      </c>
      <c r="HX220" s="219">
        <v>40839.800000000003</v>
      </c>
      <c r="HY220" s="395">
        <v>2.25</v>
      </c>
      <c r="HZ220" s="219">
        <v>3909.75</v>
      </c>
      <c r="IA220" s="219">
        <v>6043.75</v>
      </c>
      <c r="IB220" s="219">
        <v>8740</v>
      </c>
      <c r="IC220" s="219">
        <v>8133.25</v>
      </c>
      <c r="ID220" s="219">
        <v>6615</v>
      </c>
      <c r="IE220" s="219">
        <v>3510.75</v>
      </c>
      <c r="IF220" s="219">
        <v>2420.75</v>
      </c>
      <c r="IG220" s="219">
        <v>227.25</v>
      </c>
      <c r="IH220" s="219">
        <v>39602.75</v>
      </c>
      <c r="II220" s="395">
        <v>0</v>
      </c>
      <c r="IJ220" s="219">
        <v>19.63</v>
      </c>
      <c r="IK220" s="219">
        <v>1.75</v>
      </c>
      <c r="IL220" s="219">
        <v>1.1299999999999999</v>
      </c>
      <c r="IM220" s="219">
        <v>0</v>
      </c>
      <c r="IN220" s="219">
        <v>0.5</v>
      </c>
      <c r="IO220" s="219">
        <v>0</v>
      </c>
      <c r="IP220" s="219">
        <v>0</v>
      </c>
      <c r="IQ220" s="219">
        <v>0</v>
      </c>
      <c r="IR220" s="219">
        <v>23.01</v>
      </c>
      <c r="IS220" s="395">
        <v>1.5</v>
      </c>
      <c r="IT220" s="219">
        <v>1152.9000000000001</v>
      </c>
      <c r="IU220" s="219">
        <v>1641.1</v>
      </c>
      <c r="IV220" s="219">
        <v>1587.9</v>
      </c>
      <c r="IW220" s="219">
        <v>709.1</v>
      </c>
      <c r="IX220" s="219">
        <v>296.89999999999998</v>
      </c>
      <c r="IY220" s="219">
        <v>92</v>
      </c>
      <c r="IZ220" s="219">
        <v>31.2</v>
      </c>
      <c r="JA220" s="219">
        <v>0</v>
      </c>
      <c r="JB220" s="219">
        <v>5512.6</v>
      </c>
      <c r="JC220" s="395">
        <v>0.4</v>
      </c>
      <c r="JD220" s="219">
        <v>1824.8</v>
      </c>
      <c r="JE220" s="219">
        <v>3422.9</v>
      </c>
      <c r="JF220" s="219">
        <v>6356.4</v>
      </c>
      <c r="JG220" s="219">
        <v>7424.2</v>
      </c>
      <c r="JH220" s="219">
        <v>7721.5</v>
      </c>
      <c r="JI220" s="219">
        <v>4938.2</v>
      </c>
      <c r="JJ220" s="219">
        <v>3982.6</v>
      </c>
      <c r="JK220" s="219">
        <v>454.5</v>
      </c>
      <c r="JL220" s="219">
        <v>36125.5</v>
      </c>
      <c r="JM220" s="457">
        <v>0</v>
      </c>
      <c r="JN220" s="397">
        <v>36125.5</v>
      </c>
      <c r="JP220" s="460"/>
      <c r="JQ220" s="460"/>
      <c r="JR220" s="460"/>
      <c r="JS220" s="460"/>
      <c r="JT220" s="460"/>
      <c r="JU220" s="460"/>
      <c r="JV220" s="460"/>
      <c r="JW220" s="460"/>
      <c r="JX220" s="460"/>
      <c r="JY220" s="460"/>
      <c r="KA220" s="460"/>
      <c r="KB220" s="460"/>
    </row>
    <row r="221" spans="1:288" x14ac:dyDescent="0.2">
      <c r="A221" s="215" t="s">
        <v>688</v>
      </c>
      <c r="B221" s="216" t="s">
        <v>291</v>
      </c>
      <c r="C221" s="217" t="s">
        <v>292</v>
      </c>
      <c r="D221" s="218" t="s">
        <v>687</v>
      </c>
      <c r="E221" s="158">
        <v>62771</v>
      </c>
      <c r="F221" s="158">
        <v>22013</v>
      </c>
      <c r="G221" s="158">
        <v>14872</v>
      </c>
      <c r="H221" s="158">
        <v>8547</v>
      </c>
      <c r="I221" s="158">
        <v>4341</v>
      </c>
      <c r="J221" s="158">
        <v>1645</v>
      </c>
      <c r="K221" s="158">
        <v>648</v>
      </c>
      <c r="L221" s="158">
        <v>60</v>
      </c>
      <c r="M221" s="349">
        <v>114897</v>
      </c>
      <c r="N221" s="158">
        <v>679</v>
      </c>
      <c r="O221" s="158">
        <v>188</v>
      </c>
      <c r="P221" s="158">
        <v>114</v>
      </c>
      <c r="Q221" s="158">
        <v>51</v>
      </c>
      <c r="R221" s="158">
        <v>27</v>
      </c>
      <c r="S221" s="158">
        <v>8</v>
      </c>
      <c r="T221" s="158">
        <v>5</v>
      </c>
      <c r="U221" s="158">
        <v>0</v>
      </c>
      <c r="V221" s="349">
        <v>1072</v>
      </c>
      <c r="W221" s="158">
        <v>0</v>
      </c>
      <c r="X221" s="158">
        <v>0</v>
      </c>
      <c r="Y221" s="158">
        <v>0</v>
      </c>
      <c r="Z221" s="158">
        <v>0</v>
      </c>
      <c r="AA221" s="158">
        <v>0</v>
      </c>
      <c r="AB221" s="158">
        <v>0</v>
      </c>
      <c r="AC221" s="158">
        <v>0</v>
      </c>
      <c r="AD221" s="158">
        <v>0</v>
      </c>
      <c r="AE221" s="349">
        <v>0</v>
      </c>
      <c r="AF221" s="158">
        <v>62092</v>
      </c>
      <c r="AG221" s="158">
        <v>21825</v>
      </c>
      <c r="AH221" s="158">
        <v>14758</v>
      </c>
      <c r="AI221" s="158">
        <v>8496</v>
      </c>
      <c r="AJ221" s="158">
        <v>4314</v>
      </c>
      <c r="AK221" s="158">
        <v>1637</v>
      </c>
      <c r="AL221" s="158">
        <v>643</v>
      </c>
      <c r="AM221" s="158">
        <v>60</v>
      </c>
      <c r="AN221" s="349">
        <v>113825</v>
      </c>
      <c r="AO221" s="158">
        <v>196</v>
      </c>
      <c r="AP221" s="158">
        <v>119</v>
      </c>
      <c r="AQ221" s="158">
        <v>108</v>
      </c>
      <c r="AR221" s="158">
        <v>89</v>
      </c>
      <c r="AS221" s="158">
        <v>54</v>
      </c>
      <c r="AT221" s="158">
        <v>28</v>
      </c>
      <c r="AU221" s="158">
        <v>24</v>
      </c>
      <c r="AV221" s="158">
        <v>20</v>
      </c>
      <c r="AW221" s="349">
        <v>638</v>
      </c>
      <c r="AX221" s="158">
        <v>196</v>
      </c>
      <c r="AY221" s="158">
        <v>119</v>
      </c>
      <c r="AZ221" s="158">
        <v>108</v>
      </c>
      <c r="BA221" s="158">
        <v>89</v>
      </c>
      <c r="BB221" s="158">
        <v>54</v>
      </c>
      <c r="BC221" s="158">
        <v>28</v>
      </c>
      <c r="BD221" s="158">
        <v>24</v>
      </c>
      <c r="BE221" s="158">
        <v>20</v>
      </c>
      <c r="BF221" s="158">
        <v>0</v>
      </c>
      <c r="BG221" s="349">
        <v>638</v>
      </c>
      <c r="BH221" s="158">
        <v>196</v>
      </c>
      <c r="BI221" s="158">
        <v>62015</v>
      </c>
      <c r="BJ221" s="158">
        <v>21814</v>
      </c>
      <c r="BK221" s="158">
        <v>14739</v>
      </c>
      <c r="BL221" s="158">
        <v>8461</v>
      </c>
      <c r="BM221" s="158">
        <v>4288</v>
      </c>
      <c r="BN221" s="158">
        <v>1633</v>
      </c>
      <c r="BO221" s="158">
        <v>639</v>
      </c>
      <c r="BP221" s="158">
        <v>40</v>
      </c>
      <c r="BQ221" s="349">
        <v>113825</v>
      </c>
      <c r="BR221" s="158">
        <v>38</v>
      </c>
      <c r="BS221" s="158">
        <v>25913</v>
      </c>
      <c r="BT221" s="158">
        <v>5860</v>
      </c>
      <c r="BU221" s="158">
        <v>3428</v>
      </c>
      <c r="BV221" s="158">
        <v>1422</v>
      </c>
      <c r="BW221" s="158">
        <v>573</v>
      </c>
      <c r="BX221" s="158">
        <v>228</v>
      </c>
      <c r="BY221" s="158">
        <v>65</v>
      </c>
      <c r="BZ221" s="158">
        <v>2</v>
      </c>
      <c r="CA221" s="349">
        <v>37529</v>
      </c>
      <c r="CB221" s="158">
        <v>11</v>
      </c>
      <c r="CC221" s="158">
        <v>547</v>
      </c>
      <c r="CD221" s="158">
        <v>225</v>
      </c>
      <c r="CE221" s="158">
        <v>142</v>
      </c>
      <c r="CF221" s="158">
        <v>74</v>
      </c>
      <c r="CG221" s="158">
        <v>35</v>
      </c>
      <c r="CH221" s="158">
        <v>16</v>
      </c>
      <c r="CI221" s="158">
        <v>3</v>
      </c>
      <c r="CJ221" s="158">
        <v>0</v>
      </c>
      <c r="CK221" s="349">
        <v>1053</v>
      </c>
      <c r="CL221" s="158">
        <v>2</v>
      </c>
      <c r="CM221" s="158">
        <v>105</v>
      </c>
      <c r="CN221" s="158">
        <v>16</v>
      </c>
      <c r="CO221" s="158">
        <v>26</v>
      </c>
      <c r="CP221" s="158">
        <v>24</v>
      </c>
      <c r="CQ221" s="158">
        <v>15</v>
      </c>
      <c r="CR221" s="158">
        <v>24</v>
      </c>
      <c r="CS221" s="158">
        <v>22</v>
      </c>
      <c r="CT221" s="158">
        <v>16</v>
      </c>
      <c r="CU221" s="349">
        <v>250</v>
      </c>
      <c r="CV221" s="158">
        <v>230</v>
      </c>
      <c r="CW221" s="158">
        <v>80</v>
      </c>
      <c r="CX221" s="158">
        <v>59</v>
      </c>
      <c r="CY221" s="158">
        <v>30</v>
      </c>
      <c r="CZ221" s="158">
        <v>18</v>
      </c>
      <c r="DA221" s="158">
        <v>8</v>
      </c>
      <c r="DB221" s="158">
        <v>7</v>
      </c>
      <c r="DC221" s="158">
        <v>0</v>
      </c>
      <c r="DD221" s="349">
        <v>432</v>
      </c>
      <c r="DE221" s="158">
        <v>554</v>
      </c>
      <c r="DF221" s="158">
        <v>109</v>
      </c>
      <c r="DG221" s="158">
        <v>99</v>
      </c>
      <c r="DH221" s="158">
        <v>39</v>
      </c>
      <c r="DI221" s="158">
        <v>22</v>
      </c>
      <c r="DJ221" s="158">
        <v>13</v>
      </c>
      <c r="DK221" s="158">
        <v>5</v>
      </c>
      <c r="DL221" s="158">
        <v>0</v>
      </c>
      <c r="DM221" s="349">
        <v>841</v>
      </c>
      <c r="DN221" s="158">
        <v>1199</v>
      </c>
      <c r="DO221" s="158">
        <v>197</v>
      </c>
      <c r="DP221" s="158">
        <v>141</v>
      </c>
      <c r="DQ221" s="158">
        <v>59</v>
      </c>
      <c r="DR221" s="158">
        <v>27</v>
      </c>
      <c r="DS221" s="158">
        <v>4</v>
      </c>
      <c r="DT221" s="158">
        <v>7</v>
      </c>
      <c r="DU221" s="158">
        <v>0</v>
      </c>
      <c r="DV221" s="349">
        <v>1634</v>
      </c>
      <c r="DW221" s="158">
        <v>209</v>
      </c>
      <c r="DX221" s="158">
        <v>30</v>
      </c>
      <c r="DY221" s="158">
        <v>11</v>
      </c>
      <c r="DZ221" s="158">
        <v>11</v>
      </c>
      <c r="EA221" s="158">
        <v>2</v>
      </c>
      <c r="EB221" s="158">
        <v>5</v>
      </c>
      <c r="EC221" s="158">
        <v>2</v>
      </c>
      <c r="ED221" s="158">
        <v>1</v>
      </c>
      <c r="EE221" s="349">
        <v>271</v>
      </c>
      <c r="EF221" s="158">
        <v>1962</v>
      </c>
      <c r="EG221" s="158">
        <v>336</v>
      </c>
      <c r="EH221" s="158">
        <v>251</v>
      </c>
      <c r="EI221" s="158">
        <v>109</v>
      </c>
      <c r="EJ221" s="158">
        <v>51</v>
      </c>
      <c r="EK221" s="158">
        <v>22</v>
      </c>
      <c r="EL221" s="158">
        <v>14</v>
      </c>
      <c r="EM221" s="158">
        <v>1</v>
      </c>
      <c r="EN221" s="349">
        <v>2746</v>
      </c>
      <c r="EO221" s="158">
        <v>823</v>
      </c>
      <c r="EP221" s="158">
        <v>160</v>
      </c>
      <c r="EQ221" s="158">
        <v>125</v>
      </c>
      <c r="ER221" s="158">
        <v>63</v>
      </c>
      <c r="ES221" s="158">
        <v>25</v>
      </c>
      <c r="ET221" s="158">
        <v>18</v>
      </c>
      <c r="EU221" s="158">
        <v>7</v>
      </c>
      <c r="EV221" s="158">
        <v>1</v>
      </c>
      <c r="EW221" s="349">
        <v>1222</v>
      </c>
      <c r="EX221" s="158">
        <v>0</v>
      </c>
      <c r="EY221" s="158">
        <v>0</v>
      </c>
      <c r="EZ221" s="158">
        <v>0</v>
      </c>
      <c r="FA221" s="158">
        <v>0</v>
      </c>
      <c r="FB221" s="158">
        <v>0</v>
      </c>
      <c r="FC221" s="158">
        <v>0</v>
      </c>
      <c r="FD221" s="158">
        <v>0</v>
      </c>
      <c r="FE221" s="158">
        <v>0</v>
      </c>
      <c r="FF221" s="349">
        <v>0</v>
      </c>
      <c r="FG221" s="158">
        <v>43</v>
      </c>
      <c r="FH221" s="158">
        <v>17</v>
      </c>
      <c r="FI221" s="158">
        <v>11</v>
      </c>
      <c r="FJ221" s="158">
        <v>9</v>
      </c>
      <c r="FK221" s="158">
        <v>1</v>
      </c>
      <c r="FL221" s="158">
        <v>0</v>
      </c>
      <c r="FM221" s="158">
        <v>0</v>
      </c>
      <c r="FN221" s="158">
        <v>0</v>
      </c>
      <c r="FO221" s="349">
        <v>81</v>
      </c>
      <c r="FP221" s="158">
        <v>780</v>
      </c>
      <c r="FQ221" s="158">
        <v>143</v>
      </c>
      <c r="FR221" s="158">
        <v>114</v>
      </c>
      <c r="FS221" s="158">
        <v>54</v>
      </c>
      <c r="FT221" s="158">
        <v>24</v>
      </c>
      <c r="FU221" s="158">
        <v>18</v>
      </c>
      <c r="FV221" s="158">
        <v>7</v>
      </c>
      <c r="FW221" s="158">
        <v>1</v>
      </c>
      <c r="FX221" s="349">
        <v>1141</v>
      </c>
      <c r="FY221" s="158">
        <v>145</v>
      </c>
      <c r="FZ221" s="158">
        <v>34032</v>
      </c>
      <c r="GA221" s="158">
        <v>15483</v>
      </c>
      <c r="GB221" s="158">
        <v>10990</v>
      </c>
      <c r="GC221" s="158">
        <v>6869</v>
      </c>
      <c r="GD221" s="158">
        <v>3634</v>
      </c>
      <c r="GE221" s="158">
        <v>1356</v>
      </c>
      <c r="GF221" s="158">
        <v>540</v>
      </c>
      <c r="GG221" s="158">
        <v>21</v>
      </c>
      <c r="GH221" s="349">
        <v>73070</v>
      </c>
      <c r="GI221" s="158">
        <v>51</v>
      </c>
      <c r="GJ221" s="158">
        <v>27983</v>
      </c>
      <c r="GK221" s="158">
        <v>6331</v>
      </c>
      <c r="GL221" s="158">
        <v>3749</v>
      </c>
      <c r="GM221" s="158">
        <v>1592</v>
      </c>
      <c r="GN221" s="158">
        <v>654</v>
      </c>
      <c r="GO221" s="158">
        <v>277</v>
      </c>
      <c r="GP221" s="158">
        <v>99</v>
      </c>
      <c r="GQ221" s="158">
        <v>19</v>
      </c>
      <c r="GR221" s="349">
        <v>40755</v>
      </c>
      <c r="GS221" s="158">
        <v>182.75</v>
      </c>
      <c r="GT221" s="158">
        <v>55147.25</v>
      </c>
      <c r="GU221" s="158">
        <v>20249</v>
      </c>
      <c r="GV221" s="158">
        <v>13803.25</v>
      </c>
      <c r="GW221" s="158">
        <v>8064.75</v>
      </c>
      <c r="GX221" s="158">
        <v>4121.75</v>
      </c>
      <c r="GY221" s="158">
        <v>1561.5</v>
      </c>
      <c r="GZ221" s="158">
        <v>610.25</v>
      </c>
      <c r="HA221" s="158">
        <v>32</v>
      </c>
      <c r="HB221" s="349">
        <v>103772.5</v>
      </c>
      <c r="HC221" s="395">
        <v>0</v>
      </c>
      <c r="HD221" s="396">
        <v>4</v>
      </c>
      <c r="HE221" s="396">
        <v>0.38</v>
      </c>
      <c r="HF221" s="396">
        <v>0.5</v>
      </c>
      <c r="HG221" s="396">
        <v>0</v>
      </c>
      <c r="HH221" s="396">
        <v>0</v>
      </c>
      <c r="HI221" s="396">
        <v>0</v>
      </c>
      <c r="HJ221" s="396">
        <v>0</v>
      </c>
      <c r="HK221" s="396">
        <v>0</v>
      </c>
      <c r="HL221" s="397">
        <v>4.88</v>
      </c>
      <c r="HM221" s="219">
        <v>101.5</v>
      </c>
      <c r="HN221" s="219">
        <v>36762.199999999997</v>
      </c>
      <c r="HO221" s="219">
        <v>15748.9</v>
      </c>
      <c r="HP221" s="219">
        <v>12269.1</v>
      </c>
      <c r="HQ221" s="219">
        <v>8064.8</v>
      </c>
      <c r="HR221" s="219">
        <v>5037.7</v>
      </c>
      <c r="HS221" s="219">
        <v>2255.5</v>
      </c>
      <c r="HT221" s="219">
        <v>1017.1</v>
      </c>
      <c r="HU221" s="219">
        <v>64</v>
      </c>
      <c r="HV221" s="219">
        <v>81320.800000000003</v>
      </c>
      <c r="HW221" s="457">
        <v>0</v>
      </c>
      <c r="HX221" s="219">
        <v>81320.800000000003</v>
      </c>
      <c r="HY221" s="395">
        <v>182.75</v>
      </c>
      <c r="HZ221" s="219">
        <v>55147.25</v>
      </c>
      <c r="IA221" s="219">
        <v>20249</v>
      </c>
      <c r="IB221" s="219">
        <v>13803.25</v>
      </c>
      <c r="IC221" s="219">
        <v>8064.75</v>
      </c>
      <c r="ID221" s="219">
        <v>4121.75</v>
      </c>
      <c r="IE221" s="219">
        <v>1561.5</v>
      </c>
      <c r="IF221" s="219">
        <v>610.25</v>
      </c>
      <c r="IG221" s="219">
        <v>32</v>
      </c>
      <c r="IH221" s="219">
        <v>103772.5</v>
      </c>
      <c r="II221" s="395">
        <v>0</v>
      </c>
      <c r="IJ221" s="219">
        <v>4</v>
      </c>
      <c r="IK221" s="219">
        <v>0.38</v>
      </c>
      <c r="IL221" s="219">
        <v>0.5</v>
      </c>
      <c r="IM221" s="219">
        <v>0</v>
      </c>
      <c r="IN221" s="219">
        <v>0</v>
      </c>
      <c r="IO221" s="219">
        <v>0</v>
      </c>
      <c r="IP221" s="219">
        <v>0</v>
      </c>
      <c r="IQ221" s="219">
        <v>0</v>
      </c>
      <c r="IR221" s="219">
        <v>4.88</v>
      </c>
      <c r="IS221" s="395">
        <v>62.26</v>
      </c>
      <c r="IT221" s="219">
        <v>16718.560000000001</v>
      </c>
      <c r="IU221" s="219">
        <v>2172.91</v>
      </c>
      <c r="IV221" s="219">
        <v>960.27</v>
      </c>
      <c r="IW221" s="219">
        <v>294.58</v>
      </c>
      <c r="IX221" s="219">
        <v>99.28</v>
      </c>
      <c r="IY221" s="219">
        <v>30.93</v>
      </c>
      <c r="IZ221" s="219">
        <v>5.5</v>
      </c>
      <c r="JA221" s="219">
        <v>0</v>
      </c>
      <c r="JB221" s="219">
        <v>20344.29</v>
      </c>
      <c r="JC221" s="395">
        <v>66.900000000000006</v>
      </c>
      <c r="JD221" s="219">
        <v>25616.5</v>
      </c>
      <c r="JE221" s="219">
        <v>14058.9</v>
      </c>
      <c r="JF221" s="219">
        <v>11415.5</v>
      </c>
      <c r="JG221" s="219">
        <v>7770.2</v>
      </c>
      <c r="JH221" s="219">
        <v>4916.3999999999996</v>
      </c>
      <c r="JI221" s="219">
        <v>2210.8000000000002</v>
      </c>
      <c r="JJ221" s="219">
        <v>1007.9</v>
      </c>
      <c r="JK221" s="219">
        <v>64</v>
      </c>
      <c r="JL221" s="219">
        <v>67127.100000000006</v>
      </c>
      <c r="JM221" s="457">
        <v>0</v>
      </c>
      <c r="JN221" s="397">
        <v>67127.100000000006</v>
      </c>
      <c r="JP221" s="460"/>
      <c r="JQ221" s="460"/>
      <c r="JR221" s="460"/>
      <c r="JS221" s="460"/>
      <c r="JT221" s="460"/>
      <c r="JU221" s="460"/>
      <c r="JV221" s="460"/>
      <c r="JW221" s="460"/>
      <c r="JX221" s="460"/>
      <c r="JY221" s="460"/>
      <c r="KA221" s="460"/>
      <c r="KB221" s="460"/>
    </row>
    <row r="222" spans="1:288" x14ac:dyDescent="0.2">
      <c r="A222" s="215" t="s">
        <v>690</v>
      </c>
      <c r="B222" s="216" t="s">
        <v>285</v>
      </c>
      <c r="C222" s="217" t="s">
        <v>295</v>
      </c>
      <c r="D222" s="218" t="s">
        <v>689</v>
      </c>
      <c r="E222" s="158">
        <v>8355</v>
      </c>
      <c r="F222" s="158">
        <v>11058</v>
      </c>
      <c r="G222" s="158">
        <v>10618</v>
      </c>
      <c r="H222" s="158">
        <v>5848</v>
      </c>
      <c r="I222" s="158">
        <v>4260</v>
      </c>
      <c r="J222" s="158">
        <v>2650</v>
      </c>
      <c r="K222" s="158">
        <v>1511</v>
      </c>
      <c r="L222" s="158">
        <v>102</v>
      </c>
      <c r="M222" s="349">
        <v>44402</v>
      </c>
      <c r="N222" s="158">
        <v>226</v>
      </c>
      <c r="O222" s="158">
        <v>158</v>
      </c>
      <c r="P222" s="158">
        <v>85</v>
      </c>
      <c r="Q222" s="158">
        <v>38</v>
      </c>
      <c r="R222" s="158">
        <v>26</v>
      </c>
      <c r="S222" s="158">
        <v>12</v>
      </c>
      <c r="T222" s="158">
        <v>11</v>
      </c>
      <c r="U222" s="158">
        <v>14</v>
      </c>
      <c r="V222" s="349">
        <v>570</v>
      </c>
      <c r="W222" s="158">
        <v>0</v>
      </c>
      <c r="X222" s="158">
        <v>0</v>
      </c>
      <c r="Y222" s="158">
        <v>0</v>
      </c>
      <c r="Z222" s="158">
        <v>0</v>
      </c>
      <c r="AA222" s="158">
        <v>0</v>
      </c>
      <c r="AB222" s="158">
        <v>0</v>
      </c>
      <c r="AC222" s="158">
        <v>0</v>
      </c>
      <c r="AD222" s="158">
        <v>0</v>
      </c>
      <c r="AE222" s="349">
        <v>0</v>
      </c>
      <c r="AF222" s="158">
        <v>8129</v>
      </c>
      <c r="AG222" s="158">
        <v>10900</v>
      </c>
      <c r="AH222" s="158">
        <v>10533</v>
      </c>
      <c r="AI222" s="158">
        <v>5810</v>
      </c>
      <c r="AJ222" s="158">
        <v>4234</v>
      </c>
      <c r="AK222" s="158">
        <v>2638</v>
      </c>
      <c r="AL222" s="158">
        <v>1500</v>
      </c>
      <c r="AM222" s="158">
        <v>88</v>
      </c>
      <c r="AN222" s="349">
        <v>43832</v>
      </c>
      <c r="AO222" s="158">
        <v>14</v>
      </c>
      <c r="AP222" s="158">
        <v>42</v>
      </c>
      <c r="AQ222" s="158">
        <v>57</v>
      </c>
      <c r="AR222" s="158">
        <v>48</v>
      </c>
      <c r="AS222" s="158">
        <v>35</v>
      </c>
      <c r="AT222" s="158">
        <v>24</v>
      </c>
      <c r="AU222" s="158">
        <v>16</v>
      </c>
      <c r="AV222" s="158">
        <v>18</v>
      </c>
      <c r="AW222" s="349">
        <v>254</v>
      </c>
      <c r="AX222" s="158">
        <v>14</v>
      </c>
      <c r="AY222" s="158">
        <v>42</v>
      </c>
      <c r="AZ222" s="158">
        <v>57</v>
      </c>
      <c r="BA222" s="158">
        <v>48</v>
      </c>
      <c r="BB222" s="158">
        <v>35</v>
      </c>
      <c r="BC222" s="158">
        <v>24</v>
      </c>
      <c r="BD222" s="158">
        <v>16</v>
      </c>
      <c r="BE222" s="158">
        <v>18</v>
      </c>
      <c r="BF222" s="158">
        <v>0</v>
      </c>
      <c r="BG222" s="349">
        <v>254</v>
      </c>
      <c r="BH222" s="158">
        <v>14</v>
      </c>
      <c r="BI222" s="158">
        <v>8157</v>
      </c>
      <c r="BJ222" s="158">
        <v>10915</v>
      </c>
      <c r="BK222" s="158">
        <v>10524</v>
      </c>
      <c r="BL222" s="158">
        <v>5797</v>
      </c>
      <c r="BM222" s="158">
        <v>4223</v>
      </c>
      <c r="BN222" s="158">
        <v>2630</v>
      </c>
      <c r="BO222" s="158">
        <v>1502</v>
      </c>
      <c r="BP222" s="158">
        <v>70</v>
      </c>
      <c r="BQ222" s="349">
        <v>43832</v>
      </c>
      <c r="BR222" s="158">
        <v>7</v>
      </c>
      <c r="BS222" s="158">
        <v>4308</v>
      </c>
      <c r="BT222" s="158">
        <v>4240</v>
      </c>
      <c r="BU222" s="158">
        <v>3124</v>
      </c>
      <c r="BV222" s="158">
        <v>1381</v>
      </c>
      <c r="BW222" s="158">
        <v>729</v>
      </c>
      <c r="BX222" s="158">
        <v>328</v>
      </c>
      <c r="BY222" s="158">
        <v>149</v>
      </c>
      <c r="BZ222" s="158">
        <v>6</v>
      </c>
      <c r="CA222" s="349">
        <v>14272</v>
      </c>
      <c r="CB222" s="158">
        <v>0</v>
      </c>
      <c r="CC222" s="158">
        <v>42</v>
      </c>
      <c r="CD222" s="158">
        <v>61</v>
      </c>
      <c r="CE222" s="158">
        <v>70</v>
      </c>
      <c r="CF222" s="158">
        <v>29</v>
      </c>
      <c r="CG222" s="158">
        <v>25</v>
      </c>
      <c r="CH222" s="158">
        <v>13</v>
      </c>
      <c r="CI222" s="158">
        <v>12</v>
      </c>
      <c r="CJ222" s="158">
        <v>21</v>
      </c>
      <c r="CK222" s="349">
        <v>273</v>
      </c>
      <c r="CL222" s="158">
        <v>0</v>
      </c>
      <c r="CM222" s="158">
        <v>6</v>
      </c>
      <c r="CN222" s="158">
        <v>5</v>
      </c>
      <c r="CO222" s="158">
        <v>4</v>
      </c>
      <c r="CP222" s="158">
        <v>3</v>
      </c>
      <c r="CQ222" s="158">
        <v>5</v>
      </c>
      <c r="CR222" s="158">
        <v>5</v>
      </c>
      <c r="CS222" s="158">
        <v>20</v>
      </c>
      <c r="CT222" s="158">
        <v>4</v>
      </c>
      <c r="CU222" s="349">
        <v>52</v>
      </c>
      <c r="CV222" s="158">
        <v>47</v>
      </c>
      <c r="CW222" s="158">
        <v>49</v>
      </c>
      <c r="CX222" s="158">
        <v>25</v>
      </c>
      <c r="CY222" s="158">
        <v>24</v>
      </c>
      <c r="CZ222" s="158">
        <v>11</v>
      </c>
      <c r="DA222" s="158">
        <v>9</v>
      </c>
      <c r="DB222" s="158">
        <v>12</v>
      </c>
      <c r="DC222" s="158">
        <v>0</v>
      </c>
      <c r="DD222" s="349">
        <v>177</v>
      </c>
      <c r="DE222" s="158">
        <v>86</v>
      </c>
      <c r="DF222" s="158">
        <v>58</v>
      </c>
      <c r="DG222" s="158">
        <v>32</v>
      </c>
      <c r="DH222" s="158">
        <v>21</v>
      </c>
      <c r="DI222" s="158">
        <v>16</v>
      </c>
      <c r="DJ222" s="158">
        <v>10</v>
      </c>
      <c r="DK222" s="158">
        <v>7</v>
      </c>
      <c r="DL222" s="158">
        <v>1</v>
      </c>
      <c r="DM222" s="349">
        <v>231</v>
      </c>
      <c r="DN222" s="158">
        <v>169</v>
      </c>
      <c r="DO222" s="158">
        <v>160</v>
      </c>
      <c r="DP222" s="158">
        <v>99</v>
      </c>
      <c r="DQ222" s="158">
        <v>65</v>
      </c>
      <c r="DR222" s="158">
        <v>44</v>
      </c>
      <c r="DS222" s="158">
        <v>13</v>
      </c>
      <c r="DT222" s="158">
        <v>13</v>
      </c>
      <c r="DU222" s="158">
        <v>1</v>
      </c>
      <c r="DV222" s="349">
        <v>564</v>
      </c>
      <c r="DW222" s="158">
        <v>31</v>
      </c>
      <c r="DX222" s="158">
        <v>15</v>
      </c>
      <c r="DY222" s="158">
        <v>20</v>
      </c>
      <c r="DZ222" s="158">
        <v>11</v>
      </c>
      <c r="EA222" s="158">
        <v>4</v>
      </c>
      <c r="EB222" s="158">
        <v>3</v>
      </c>
      <c r="EC222" s="158">
        <v>3</v>
      </c>
      <c r="ED222" s="158">
        <v>0</v>
      </c>
      <c r="EE222" s="349">
        <v>87</v>
      </c>
      <c r="EF222" s="158">
        <v>286</v>
      </c>
      <c r="EG222" s="158">
        <v>233</v>
      </c>
      <c r="EH222" s="158">
        <v>151</v>
      </c>
      <c r="EI222" s="158">
        <v>97</v>
      </c>
      <c r="EJ222" s="158">
        <v>64</v>
      </c>
      <c r="EK222" s="158">
        <v>26</v>
      </c>
      <c r="EL222" s="158">
        <v>23</v>
      </c>
      <c r="EM222" s="158">
        <v>2</v>
      </c>
      <c r="EN222" s="349">
        <v>882</v>
      </c>
      <c r="EO222" s="158">
        <v>120</v>
      </c>
      <c r="EP222" s="158">
        <v>81</v>
      </c>
      <c r="EQ222" s="158">
        <v>72</v>
      </c>
      <c r="ER222" s="158">
        <v>43</v>
      </c>
      <c r="ES222" s="158">
        <v>26</v>
      </c>
      <c r="ET222" s="158">
        <v>16</v>
      </c>
      <c r="EU222" s="158">
        <v>14</v>
      </c>
      <c r="EV222" s="158">
        <v>1</v>
      </c>
      <c r="EW222" s="349">
        <v>373</v>
      </c>
      <c r="EX222" s="158">
        <v>0</v>
      </c>
      <c r="EY222" s="158">
        <v>0</v>
      </c>
      <c r="EZ222" s="158">
        <v>0</v>
      </c>
      <c r="FA222" s="158">
        <v>0</v>
      </c>
      <c r="FB222" s="158">
        <v>0</v>
      </c>
      <c r="FC222" s="158">
        <v>0</v>
      </c>
      <c r="FD222" s="158">
        <v>0</v>
      </c>
      <c r="FE222" s="158">
        <v>0</v>
      </c>
      <c r="FF222" s="349">
        <v>0</v>
      </c>
      <c r="FG222" s="158">
        <v>6</v>
      </c>
      <c r="FH222" s="158">
        <v>7</v>
      </c>
      <c r="FI222" s="158">
        <v>13</v>
      </c>
      <c r="FJ222" s="158">
        <v>7</v>
      </c>
      <c r="FK222" s="158">
        <v>4</v>
      </c>
      <c r="FL222" s="158">
        <v>2</v>
      </c>
      <c r="FM222" s="158">
        <v>2</v>
      </c>
      <c r="FN222" s="158">
        <v>0</v>
      </c>
      <c r="FO222" s="349">
        <v>41</v>
      </c>
      <c r="FP222" s="158">
        <v>114</v>
      </c>
      <c r="FQ222" s="158">
        <v>74</v>
      </c>
      <c r="FR222" s="158">
        <v>59</v>
      </c>
      <c r="FS222" s="158">
        <v>36</v>
      </c>
      <c r="FT222" s="158">
        <v>22</v>
      </c>
      <c r="FU222" s="158">
        <v>14</v>
      </c>
      <c r="FV222" s="158">
        <v>12</v>
      </c>
      <c r="FW222" s="158">
        <v>1</v>
      </c>
      <c r="FX222" s="349">
        <v>332</v>
      </c>
      <c r="FY222" s="158">
        <v>7</v>
      </c>
      <c r="FZ222" s="158">
        <v>3599</v>
      </c>
      <c r="GA222" s="158">
        <v>6434</v>
      </c>
      <c r="GB222" s="158">
        <v>7206</v>
      </c>
      <c r="GC222" s="158">
        <v>4307</v>
      </c>
      <c r="GD222" s="158">
        <v>3415</v>
      </c>
      <c r="GE222" s="158">
        <v>2268</v>
      </c>
      <c r="GF222" s="158">
        <v>1305</v>
      </c>
      <c r="GG222" s="158">
        <v>38</v>
      </c>
      <c r="GH222" s="349">
        <v>28579</v>
      </c>
      <c r="GI222" s="158">
        <v>7</v>
      </c>
      <c r="GJ222" s="158">
        <v>4558</v>
      </c>
      <c r="GK222" s="158">
        <v>4481</v>
      </c>
      <c r="GL222" s="158">
        <v>3318</v>
      </c>
      <c r="GM222" s="158">
        <v>1490</v>
      </c>
      <c r="GN222" s="158">
        <v>808</v>
      </c>
      <c r="GO222" s="158">
        <v>362</v>
      </c>
      <c r="GP222" s="158">
        <v>197</v>
      </c>
      <c r="GQ222" s="158">
        <v>32</v>
      </c>
      <c r="GR222" s="349">
        <v>15253</v>
      </c>
      <c r="GS222" s="158">
        <v>12.25</v>
      </c>
      <c r="GT222" s="158">
        <v>6912</v>
      </c>
      <c r="GU222" s="158">
        <v>9685.25</v>
      </c>
      <c r="GV222" s="158">
        <v>9635.5</v>
      </c>
      <c r="GW222" s="158">
        <v>5383.5</v>
      </c>
      <c r="GX222" s="158">
        <v>3990.75</v>
      </c>
      <c r="GY222" s="158">
        <v>2530.75</v>
      </c>
      <c r="GZ222" s="158">
        <v>1440.25</v>
      </c>
      <c r="HA222" s="158">
        <v>60.25</v>
      </c>
      <c r="HB222" s="349">
        <v>39650.5</v>
      </c>
      <c r="HC222" s="395">
        <v>0</v>
      </c>
      <c r="HD222" s="396">
        <v>0</v>
      </c>
      <c r="HE222" s="396">
        <v>0</v>
      </c>
      <c r="HF222" s="396">
        <v>0</v>
      </c>
      <c r="HG222" s="396">
        <v>0</v>
      </c>
      <c r="HH222" s="396">
        <v>0</v>
      </c>
      <c r="HI222" s="396">
        <v>0</v>
      </c>
      <c r="HJ222" s="396">
        <v>0</v>
      </c>
      <c r="HK222" s="396">
        <v>0</v>
      </c>
      <c r="HL222" s="397">
        <v>0</v>
      </c>
      <c r="HM222" s="219">
        <v>6.8</v>
      </c>
      <c r="HN222" s="219">
        <v>4608</v>
      </c>
      <c r="HO222" s="219">
        <v>7533</v>
      </c>
      <c r="HP222" s="219">
        <v>8564.9</v>
      </c>
      <c r="HQ222" s="219">
        <v>5383.5</v>
      </c>
      <c r="HR222" s="219">
        <v>4877.6000000000004</v>
      </c>
      <c r="HS222" s="219">
        <v>3655.5</v>
      </c>
      <c r="HT222" s="219">
        <v>2400.4</v>
      </c>
      <c r="HU222" s="219">
        <v>120.5</v>
      </c>
      <c r="HV222" s="219">
        <v>37150.199999999997</v>
      </c>
      <c r="HW222" s="457">
        <v>134.80000000000001</v>
      </c>
      <c r="HX222" s="219">
        <v>37285</v>
      </c>
      <c r="HY222" s="395">
        <v>12.25</v>
      </c>
      <c r="HZ222" s="219">
        <v>6912</v>
      </c>
      <c r="IA222" s="219">
        <v>9685.25</v>
      </c>
      <c r="IB222" s="219">
        <v>9635.5</v>
      </c>
      <c r="IC222" s="219">
        <v>5383.5</v>
      </c>
      <c r="ID222" s="219">
        <v>3990.75</v>
      </c>
      <c r="IE222" s="219">
        <v>2530.75</v>
      </c>
      <c r="IF222" s="219">
        <v>1440.25</v>
      </c>
      <c r="IG222" s="219">
        <v>60.25</v>
      </c>
      <c r="IH222" s="219">
        <v>39650.5</v>
      </c>
      <c r="II222" s="395">
        <v>0</v>
      </c>
      <c r="IJ222" s="219">
        <v>0</v>
      </c>
      <c r="IK222" s="219">
        <v>0</v>
      </c>
      <c r="IL222" s="219">
        <v>0</v>
      </c>
      <c r="IM222" s="219">
        <v>0</v>
      </c>
      <c r="IN222" s="219">
        <v>0</v>
      </c>
      <c r="IO222" s="219">
        <v>0</v>
      </c>
      <c r="IP222" s="219">
        <v>0</v>
      </c>
      <c r="IQ222" s="219">
        <v>0</v>
      </c>
      <c r="IR222" s="219">
        <v>0</v>
      </c>
      <c r="IS222" s="395">
        <v>3.41</v>
      </c>
      <c r="IT222" s="219">
        <v>1637.9</v>
      </c>
      <c r="IU222" s="219">
        <v>1391.8</v>
      </c>
      <c r="IV222" s="219">
        <v>783.36</v>
      </c>
      <c r="IW222" s="219">
        <v>195.75</v>
      </c>
      <c r="IX222" s="219">
        <v>82.67</v>
      </c>
      <c r="IY222" s="219">
        <v>30.51</v>
      </c>
      <c r="IZ222" s="219">
        <v>11.21</v>
      </c>
      <c r="JA222" s="219">
        <v>0.91</v>
      </c>
      <c r="JB222" s="219">
        <v>4137.5200000000004</v>
      </c>
      <c r="JC222" s="395">
        <v>4.9000000000000004</v>
      </c>
      <c r="JD222" s="219">
        <v>3516.1</v>
      </c>
      <c r="JE222" s="219">
        <v>6450.5</v>
      </c>
      <c r="JF222" s="219">
        <v>7868.6</v>
      </c>
      <c r="JG222" s="219">
        <v>5187.8</v>
      </c>
      <c r="JH222" s="219">
        <v>4776.5</v>
      </c>
      <c r="JI222" s="219">
        <v>3611.5</v>
      </c>
      <c r="JJ222" s="219">
        <v>2381.6999999999998</v>
      </c>
      <c r="JK222" s="219">
        <v>118.7</v>
      </c>
      <c r="JL222" s="219">
        <v>33916.300000000003</v>
      </c>
      <c r="JM222" s="457">
        <v>134.80000000000001</v>
      </c>
      <c r="JN222" s="397">
        <v>34051.1</v>
      </c>
      <c r="JP222" s="460"/>
      <c r="JQ222" s="460"/>
      <c r="JR222" s="460"/>
      <c r="JS222" s="460"/>
      <c r="JT222" s="460"/>
      <c r="JU222" s="460"/>
      <c r="JV222" s="460"/>
      <c r="JW222" s="460"/>
      <c r="JX222" s="460"/>
      <c r="JY222" s="460"/>
      <c r="KA222" s="460"/>
      <c r="KB222" s="460"/>
    </row>
    <row r="223" spans="1:288" x14ac:dyDescent="0.2">
      <c r="A223" s="215" t="s">
        <v>692</v>
      </c>
      <c r="B223" s="216" t="s">
        <v>285</v>
      </c>
      <c r="C223" s="217" t="s">
        <v>286</v>
      </c>
      <c r="D223" s="218" t="s">
        <v>691</v>
      </c>
      <c r="E223" s="158">
        <v>1464</v>
      </c>
      <c r="F223" s="158">
        <v>1293</v>
      </c>
      <c r="G223" s="158">
        <v>6490</v>
      </c>
      <c r="H223" s="158">
        <v>11039</v>
      </c>
      <c r="I223" s="158">
        <v>6579</v>
      </c>
      <c r="J223" s="158">
        <v>3919</v>
      </c>
      <c r="K223" s="158">
        <v>2885</v>
      </c>
      <c r="L223" s="158">
        <v>1043</v>
      </c>
      <c r="M223" s="349">
        <v>34712</v>
      </c>
      <c r="N223" s="158">
        <v>100</v>
      </c>
      <c r="O223" s="158">
        <v>50</v>
      </c>
      <c r="P223" s="158">
        <v>207</v>
      </c>
      <c r="Q223" s="158">
        <v>515</v>
      </c>
      <c r="R223" s="158">
        <v>205</v>
      </c>
      <c r="S223" s="158">
        <v>84</v>
      </c>
      <c r="T223" s="158">
        <v>23</v>
      </c>
      <c r="U223" s="158">
        <v>27</v>
      </c>
      <c r="V223" s="349">
        <v>1211</v>
      </c>
      <c r="W223" s="158">
        <v>0</v>
      </c>
      <c r="X223" s="158">
        <v>0</v>
      </c>
      <c r="Y223" s="158">
        <v>0</v>
      </c>
      <c r="Z223" s="158">
        <v>0</v>
      </c>
      <c r="AA223" s="158">
        <v>0</v>
      </c>
      <c r="AB223" s="158">
        <v>0</v>
      </c>
      <c r="AC223" s="158">
        <v>0</v>
      </c>
      <c r="AD223" s="158">
        <v>0</v>
      </c>
      <c r="AE223" s="349">
        <v>0</v>
      </c>
      <c r="AF223" s="158">
        <v>1364</v>
      </c>
      <c r="AG223" s="158">
        <v>1243</v>
      </c>
      <c r="AH223" s="158">
        <v>6283</v>
      </c>
      <c r="AI223" s="158">
        <v>10524</v>
      </c>
      <c r="AJ223" s="158">
        <v>6374</v>
      </c>
      <c r="AK223" s="158">
        <v>3835</v>
      </c>
      <c r="AL223" s="158">
        <v>2862</v>
      </c>
      <c r="AM223" s="158">
        <v>1016</v>
      </c>
      <c r="AN223" s="349">
        <v>33501</v>
      </c>
      <c r="AO223" s="158">
        <v>2</v>
      </c>
      <c r="AP223" s="158">
        <v>2</v>
      </c>
      <c r="AQ223" s="158">
        <v>8</v>
      </c>
      <c r="AR223" s="158">
        <v>41</v>
      </c>
      <c r="AS223" s="158">
        <v>28</v>
      </c>
      <c r="AT223" s="158">
        <v>29</v>
      </c>
      <c r="AU223" s="158">
        <v>23</v>
      </c>
      <c r="AV223" s="158">
        <v>7</v>
      </c>
      <c r="AW223" s="349">
        <v>140</v>
      </c>
      <c r="AX223" s="158">
        <v>2</v>
      </c>
      <c r="AY223" s="158">
        <v>2</v>
      </c>
      <c r="AZ223" s="158">
        <v>8</v>
      </c>
      <c r="BA223" s="158">
        <v>41</v>
      </c>
      <c r="BB223" s="158">
        <v>28</v>
      </c>
      <c r="BC223" s="158">
        <v>29</v>
      </c>
      <c r="BD223" s="158">
        <v>23</v>
      </c>
      <c r="BE223" s="158">
        <v>7</v>
      </c>
      <c r="BF223" s="158">
        <v>0</v>
      </c>
      <c r="BG223" s="349">
        <v>140</v>
      </c>
      <c r="BH223" s="158">
        <v>2</v>
      </c>
      <c r="BI223" s="158">
        <v>1364</v>
      </c>
      <c r="BJ223" s="158">
        <v>1249</v>
      </c>
      <c r="BK223" s="158">
        <v>6316</v>
      </c>
      <c r="BL223" s="158">
        <v>10511</v>
      </c>
      <c r="BM223" s="158">
        <v>6375</v>
      </c>
      <c r="BN223" s="158">
        <v>3829</v>
      </c>
      <c r="BO223" s="158">
        <v>2846</v>
      </c>
      <c r="BP223" s="158">
        <v>1009</v>
      </c>
      <c r="BQ223" s="349">
        <v>33501</v>
      </c>
      <c r="BR223" s="158">
        <v>0</v>
      </c>
      <c r="BS223" s="158">
        <v>665</v>
      </c>
      <c r="BT223" s="158">
        <v>725</v>
      </c>
      <c r="BU223" s="158">
        <v>3058</v>
      </c>
      <c r="BV223" s="158">
        <v>3061</v>
      </c>
      <c r="BW223" s="158">
        <v>1359</v>
      </c>
      <c r="BX223" s="158">
        <v>697</v>
      </c>
      <c r="BY223" s="158">
        <v>424</v>
      </c>
      <c r="BZ223" s="158">
        <v>91</v>
      </c>
      <c r="CA223" s="349">
        <v>10080</v>
      </c>
      <c r="CB223" s="158">
        <v>0</v>
      </c>
      <c r="CC223" s="158">
        <v>10</v>
      </c>
      <c r="CD223" s="158">
        <v>3</v>
      </c>
      <c r="CE223" s="158">
        <v>39</v>
      </c>
      <c r="CF223" s="158">
        <v>73</v>
      </c>
      <c r="CG223" s="158">
        <v>50</v>
      </c>
      <c r="CH223" s="158">
        <v>21</v>
      </c>
      <c r="CI223" s="158">
        <v>10</v>
      </c>
      <c r="CJ223" s="158">
        <v>2</v>
      </c>
      <c r="CK223" s="349">
        <v>208</v>
      </c>
      <c r="CL223" s="158">
        <v>0</v>
      </c>
      <c r="CM223" s="158">
        <v>0</v>
      </c>
      <c r="CN223" s="158">
        <v>0</v>
      </c>
      <c r="CO223" s="158">
        <v>2</v>
      </c>
      <c r="CP223" s="158">
        <v>10</v>
      </c>
      <c r="CQ223" s="158">
        <v>8</v>
      </c>
      <c r="CR223" s="158">
        <v>11</v>
      </c>
      <c r="CS223" s="158">
        <v>12</v>
      </c>
      <c r="CT223" s="158">
        <v>3</v>
      </c>
      <c r="CU223" s="349">
        <v>46</v>
      </c>
      <c r="CV223" s="158">
        <v>31</v>
      </c>
      <c r="CW223" s="158">
        <v>6</v>
      </c>
      <c r="CX223" s="158">
        <v>26</v>
      </c>
      <c r="CY223" s="158">
        <v>27</v>
      </c>
      <c r="CZ223" s="158">
        <v>23</v>
      </c>
      <c r="DA223" s="158">
        <v>10</v>
      </c>
      <c r="DB223" s="158">
        <v>20</v>
      </c>
      <c r="DC223" s="158">
        <v>46</v>
      </c>
      <c r="DD223" s="349">
        <v>189</v>
      </c>
      <c r="DE223" s="158">
        <v>3</v>
      </c>
      <c r="DF223" s="158">
        <v>5</v>
      </c>
      <c r="DG223" s="158">
        <v>16</v>
      </c>
      <c r="DH223" s="158">
        <v>20</v>
      </c>
      <c r="DI223" s="158">
        <v>29</v>
      </c>
      <c r="DJ223" s="158">
        <v>14</v>
      </c>
      <c r="DK223" s="158">
        <v>24</v>
      </c>
      <c r="DL223" s="158">
        <v>7</v>
      </c>
      <c r="DM223" s="349">
        <v>118</v>
      </c>
      <c r="DN223" s="158">
        <v>7</v>
      </c>
      <c r="DO223" s="158">
        <v>8</v>
      </c>
      <c r="DP223" s="158">
        <v>45</v>
      </c>
      <c r="DQ223" s="158">
        <v>96</v>
      </c>
      <c r="DR223" s="158">
        <v>54</v>
      </c>
      <c r="DS223" s="158">
        <v>37</v>
      </c>
      <c r="DT223" s="158">
        <v>20</v>
      </c>
      <c r="DU223" s="158">
        <v>15</v>
      </c>
      <c r="DV223" s="349">
        <v>282</v>
      </c>
      <c r="DW223" s="158">
        <v>4</v>
      </c>
      <c r="DX223" s="158">
        <v>3</v>
      </c>
      <c r="DY223" s="158">
        <v>15</v>
      </c>
      <c r="DZ223" s="158">
        <v>11</v>
      </c>
      <c r="EA223" s="158">
        <v>17</v>
      </c>
      <c r="EB223" s="158">
        <v>8</v>
      </c>
      <c r="EC223" s="158">
        <v>10</v>
      </c>
      <c r="ED223" s="158">
        <v>12</v>
      </c>
      <c r="EE223" s="349">
        <v>80</v>
      </c>
      <c r="EF223" s="158">
        <v>14</v>
      </c>
      <c r="EG223" s="158">
        <v>16</v>
      </c>
      <c r="EH223" s="158">
        <v>76</v>
      </c>
      <c r="EI223" s="158">
        <v>127</v>
      </c>
      <c r="EJ223" s="158">
        <v>100</v>
      </c>
      <c r="EK223" s="158">
        <v>59</v>
      </c>
      <c r="EL223" s="158">
        <v>54</v>
      </c>
      <c r="EM223" s="158">
        <v>34</v>
      </c>
      <c r="EN223" s="349">
        <v>480</v>
      </c>
      <c r="EO223" s="158">
        <v>7</v>
      </c>
      <c r="EP223" s="158">
        <v>9</v>
      </c>
      <c r="EQ223" s="158">
        <v>37</v>
      </c>
      <c r="ER223" s="158">
        <v>91</v>
      </c>
      <c r="ES223" s="158">
        <v>87</v>
      </c>
      <c r="ET223" s="158">
        <v>50</v>
      </c>
      <c r="EU223" s="158">
        <v>52</v>
      </c>
      <c r="EV223" s="158">
        <v>19</v>
      </c>
      <c r="EW223" s="349">
        <v>352</v>
      </c>
      <c r="EX223" s="158">
        <v>0</v>
      </c>
      <c r="EY223" s="158">
        <v>1</v>
      </c>
      <c r="EZ223" s="158">
        <v>6</v>
      </c>
      <c r="FA223" s="158">
        <v>60</v>
      </c>
      <c r="FB223" s="158">
        <v>41</v>
      </c>
      <c r="FC223" s="158">
        <v>28</v>
      </c>
      <c r="FD223" s="158">
        <v>18</v>
      </c>
      <c r="FE223" s="158">
        <v>0</v>
      </c>
      <c r="FF223" s="349">
        <v>154</v>
      </c>
      <c r="FG223" s="158">
        <v>2</v>
      </c>
      <c r="FH223" s="158">
        <v>0</v>
      </c>
      <c r="FI223" s="158">
        <v>1</v>
      </c>
      <c r="FJ223" s="158">
        <v>3</v>
      </c>
      <c r="FK223" s="158">
        <v>0</v>
      </c>
      <c r="FL223" s="158">
        <v>2</v>
      </c>
      <c r="FM223" s="158">
        <v>1</v>
      </c>
      <c r="FN223" s="158">
        <v>1</v>
      </c>
      <c r="FO223" s="349">
        <v>10</v>
      </c>
      <c r="FP223" s="158">
        <v>5</v>
      </c>
      <c r="FQ223" s="158">
        <v>8</v>
      </c>
      <c r="FR223" s="158">
        <v>30</v>
      </c>
      <c r="FS223" s="158">
        <v>28</v>
      </c>
      <c r="FT223" s="158">
        <v>46</v>
      </c>
      <c r="FU223" s="158">
        <v>20</v>
      </c>
      <c r="FV223" s="158">
        <v>33</v>
      </c>
      <c r="FW223" s="158">
        <v>18</v>
      </c>
      <c r="FX223" s="349">
        <v>188</v>
      </c>
      <c r="FY223" s="158">
        <v>2</v>
      </c>
      <c r="FZ223" s="158">
        <v>659</v>
      </c>
      <c r="GA223" s="158">
        <v>507</v>
      </c>
      <c r="GB223" s="158">
        <v>3157</v>
      </c>
      <c r="GC223" s="158">
        <v>7260</v>
      </c>
      <c r="GD223" s="158">
        <v>4887</v>
      </c>
      <c r="GE223" s="158">
        <v>3055</v>
      </c>
      <c r="GF223" s="158">
        <v>2370</v>
      </c>
      <c r="GG223" s="158">
        <v>886</v>
      </c>
      <c r="GH223" s="349">
        <v>22783</v>
      </c>
      <c r="GI223" s="158">
        <v>0</v>
      </c>
      <c r="GJ223" s="158">
        <v>705</v>
      </c>
      <c r="GK223" s="158">
        <v>742</v>
      </c>
      <c r="GL223" s="158">
        <v>3159</v>
      </c>
      <c r="GM223" s="158">
        <v>3251</v>
      </c>
      <c r="GN223" s="158">
        <v>1488</v>
      </c>
      <c r="GO223" s="158">
        <v>774</v>
      </c>
      <c r="GP223" s="158">
        <v>476</v>
      </c>
      <c r="GQ223" s="158">
        <v>123</v>
      </c>
      <c r="GR223" s="349">
        <v>10718</v>
      </c>
      <c r="GS223" s="158">
        <v>2</v>
      </c>
      <c r="GT223" s="158">
        <v>1180.75</v>
      </c>
      <c r="GU223" s="158">
        <v>1059</v>
      </c>
      <c r="GV223" s="158">
        <v>5503.25</v>
      </c>
      <c r="GW223" s="158">
        <v>9632</v>
      </c>
      <c r="GX223" s="158">
        <v>5973.25</v>
      </c>
      <c r="GY223" s="158">
        <v>3611</v>
      </c>
      <c r="GZ223" s="158">
        <v>2716.5</v>
      </c>
      <c r="HA223" s="158">
        <v>975.25</v>
      </c>
      <c r="HB223" s="349">
        <v>30653</v>
      </c>
      <c r="HC223" s="395">
        <v>0</v>
      </c>
      <c r="HD223" s="396">
        <v>2</v>
      </c>
      <c r="HE223" s="396">
        <v>0</v>
      </c>
      <c r="HF223" s="396">
        <v>0</v>
      </c>
      <c r="HG223" s="396">
        <v>0</v>
      </c>
      <c r="HH223" s="396">
        <v>0</v>
      </c>
      <c r="HI223" s="396">
        <v>0</v>
      </c>
      <c r="HJ223" s="396">
        <v>0</v>
      </c>
      <c r="HK223" s="396">
        <v>0</v>
      </c>
      <c r="HL223" s="397">
        <v>2</v>
      </c>
      <c r="HM223" s="219">
        <v>1.1000000000000001</v>
      </c>
      <c r="HN223" s="219">
        <v>785.8</v>
      </c>
      <c r="HO223" s="219">
        <v>823.7</v>
      </c>
      <c r="HP223" s="219">
        <v>4891.8</v>
      </c>
      <c r="HQ223" s="219">
        <v>9632</v>
      </c>
      <c r="HR223" s="219">
        <v>7300.6</v>
      </c>
      <c r="HS223" s="219">
        <v>5215.8999999999996</v>
      </c>
      <c r="HT223" s="219">
        <v>4527.5</v>
      </c>
      <c r="HU223" s="219">
        <v>1950.5</v>
      </c>
      <c r="HV223" s="219">
        <v>35128.9</v>
      </c>
      <c r="HW223" s="457">
        <v>43.8</v>
      </c>
      <c r="HX223" s="219">
        <v>35172.699999999997</v>
      </c>
      <c r="HY223" s="395">
        <v>2</v>
      </c>
      <c r="HZ223" s="219">
        <v>1180.75</v>
      </c>
      <c r="IA223" s="219">
        <v>1059</v>
      </c>
      <c r="IB223" s="219">
        <v>5503.25</v>
      </c>
      <c r="IC223" s="219">
        <v>9632</v>
      </c>
      <c r="ID223" s="219">
        <v>5973.25</v>
      </c>
      <c r="IE223" s="219">
        <v>3611</v>
      </c>
      <c r="IF223" s="219">
        <v>2716.5</v>
      </c>
      <c r="IG223" s="219">
        <v>975.25</v>
      </c>
      <c r="IH223" s="219">
        <v>30653</v>
      </c>
      <c r="II223" s="395">
        <v>0</v>
      </c>
      <c r="IJ223" s="219">
        <v>2</v>
      </c>
      <c r="IK223" s="219">
        <v>0</v>
      </c>
      <c r="IL223" s="219">
        <v>0</v>
      </c>
      <c r="IM223" s="219">
        <v>0</v>
      </c>
      <c r="IN223" s="219">
        <v>0</v>
      </c>
      <c r="IO223" s="219">
        <v>0</v>
      </c>
      <c r="IP223" s="219">
        <v>0</v>
      </c>
      <c r="IQ223" s="219">
        <v>0</v>
      </c>
      <c r="IR223" s="219">
        <v>2</v>
      </c>
      <c r="IS223" s="395">
        <v>0</v>
      </c>
      <c r="IT223" s="219">
        <v>209.16</v>
      </c>
      <c r="IU223" s="219">
        <v>275.2</v>
      </c>
      <c r="IV223" s="219">
        <v>942.53</v>
      </c>
      <c r="IW223" s="219">
        <v>906.1</v>
      </c>
      <c r="IX223" s="219">
        <v>174.52</v>
      </c>
      <c r="IY223" s="219">
        <v>59.89</v>
      </c>
      <c r="IZ223" s="219">
        <v>25.63</v>
      </c>
      <c r="JA223" s="219">
        <v>4.3600000000000003</v>
      </c>
      <c r="JB223" s="219">
        <v>2597.39</v>
      </c>
      <c r="JC223" s="395">
        <v>1.1000000000000001</v>
      </c>
      <c r="JD223" s="219">
        <v>646.4</v>
      </c>
      <c r="JE223" s="219">
        <v>609.6</v>
      </c>
      <c r="JF223" s="219">
        <v>4054</v>
      </c>
      <c r="JG223" s="219">
        <v>8725.9</v>
      </c>
      <c r="JH223" s="219">
        <v>7087.3</v>
      </c>
      <c r="JI223" s="219">
        <v>5129.3999999999996</v>
      </c>
      <c r="JJ223" s="219">
        <v>4484.8</v>
      </c>
      <c r="JK223" s="219">
        <v>1941.8</v>
      </c>
      <c r="JL223" s="219">
        <v>32680.3</v>
      </c>
      <c r="JM223" s="457">
        <v>43.8</v>
      </c>
      <c r="JN223" s="397">
        <v>32724.1</v>
      </c>
      <c r="JP223" s="460"/>
      <c r="JQ223" s="460"/>
      <c r="JR223" s="460"/>
      <c r="JS223" s="460"/>
      <c r="JT223" s="460"/>
      <c r="JU223" s="460"/>
      <c r="JV223" s="460"/>
      <c r="JW223" s="460"/>
      <c r="JX223" s="460"/>
      <c r="JY223" s="460"/>
      <c r="KA223" s="460"/>
      <c r="KB223" s="460"/>
    </row>
    <row r="224" spans="1:288" x14ac:dyDescent="0.2">
      <c r="A224" s="215" t="s">
        <v>694</v>
      </c>
      <c r="B224" s="216" t="s">
        <v>285</v>
      </c>
      <c r="C224" s="217" t="s">
        <v>288</v>
      </c>
      <c r="D224" s="218" t="s">
        <v>693</v>
      </c>
      <c r="E224" s="158">
        <v>6104</v>
      </c>
      <c r="F224" s="158">
        <v>9909</v>
      </c>
      <c r="G224" s="158">
        <v>10568</v>
      </c>
      <c r="H224" s="158">
        <v>9001</v>
      </c>
      <c r="I224" s="158">
        <v>6327</v>
      </c>
      <c r="J224" s="158">
        <v>3872</v>
      </c>
      <c r="K224" s="158">
        <v>2307</v>
      </c>
      <c r="L224" s="158">
        <v>124</v>
      </c>
      <c r="M224" s="349">
        <v>48212</v>
      </c>
      <c r="N224" s="158">
        <v>276</v>
      </c>
      <c r="O224" s="158">
        <v>290</v>
      </c>
      <c r="P224" s="158">
        <v>170</v>
      </c>
      <c r="Q224" s="158">
        <v>117</v>
      </c>
      <c r="R224" s="158">
        <v>32</v>
      </c>
      <c r="S224" s="158">
        <v>17</v>
      </c>
      <c r="T224" s="158">
        <v>15</v>
      </c>
      <c r="U224" s="158">
        <v>7</v>
      </c>
      <c r="V224" s="349">
        <v>924</v>
      </c>
      <c r="W224" s="158">
        <v>0</v>
      </c>
      <c r="X224" s="158">
        <v>0</v>
      </c>
      <c r="Y224" s="158">
        <v>0</v>
      </c>
      <c r="Z224" s="158">
        <v>0</v>
      </c>
      <c r="AA224" s="158">
        <v>0</v>
      </c>
      <c r="AB224" s="158">
        <v>0</v>
      </c>
      <c r="AC224" s="158">
        <v>0</v>
      </c>
      <c r="AD224" s="158">
        <v>0</v>
      </c>
      <c r="AE224" s="349">
        <v>0</v>
      </c>
      <c r="AF224" s="158">
        <v>5828</v>
      </c>
      <c r="AG224" s="158">
        <v>9619</v>
      </c>
      <c r="AH224" s="158">
        <v>10398</v>
      </c>
      <c r="AI224" s="158">
        <v>8884</v>
      </c>
      <c r="AJ224" s="158">
        <v>6295</v>
      </c>
      <c r="AK224" s="158">
        <v>3855</v>
      </c>
      <c r="AL224" s="158">
        <v>2292</v>
      </c>
      <c r="AM224" s="158">
        <v>117</v>
      </c>
      <c r="AN224" s="349">
        <v>47288</v>
      </c>
      <c r="AO224" s="158">
        <v>15</v>
      </c>
      <c r="AP224" s="158">
        <v>42</v>
      </c>
      <c r="AQ224" s="158">
        <v>64</v>
      </c>
      <c r="AR224" s="158">
        <v>60</v>
      </c>
      <c r="AS224" s="158">
        <v>53</v>
      </c>
      <c r="AT224" s="158">
        <v>37</v>
      </c>
      <c r="AU224" s="158">
        <v>30</v>
      </c>
      <c r="AV224" s="158">
        <v>6</v>
      </c>
      <c r="AW224" s="349">
        <v>307</v>
      </c>
      <c r="AX224" s="158">
        <v>15</v>
      </c>
      <c r="AY224" s="158">
        <v>42</v>
      </c>
      <c r="AZ224" s="158">
        <v>64</v>
      </c>
      <c r="BA224" s="158">
        <v>60</v>
      </c>
      <c r="BB224" s="158">
        <v>53</v>
      </c>
      <c r="BC224" s="158">
        <v>37</v>
      </c>
      <c r="BD224" s="158">
        <v>30</v>
      </c>
      <c r="BE224" s="158">
        <v>6</v>
      </c>
      <c r="BF224" s="158">
        <v>0</v>
      </c>
      <c r="BG224" s="349">
        <v>307</v>
      </c>
      <c r="BH224" s="158">
        <v>15</v>
      </c>
      <c r="BI224" s="158">
        <v>5855</v>
      </c>
      <c r="BJ224" s="158">
        <v>9641</v>
      </c>
      <c r="BK224" s="158">
        <v>10394</v>
      </c>
      <c r="BL224" s="158">
        <v>8877</v>
      </c>
      <c r="BM224" s="158">
        <v>6279</v>
      </c>
      <c r="BN224" s="158">
        <v>3848</v>
      </c>
      <c r="BO224" s="158">
        <v>2268</v>
      </c>
      <c r="BP224" s="158">
        <v>111</v>
      </c>
      <c r="BQ224" s="349">
        <v>47288</v>
      </c>
      <c r="BR224" s="158">
        <v>3</v>
      </c>
      <c r="BS224" s="158">
        <v>3220</v>
      </c>
      <c r="BT224" s="158">
        <v>4185</v>
      </c>
      <c r="BU224" s="158">
        <v>3261</v>
      </c>
      <c r="BV224" s="158">
        <v>2090</v>
      </c>
      <c r="BW224" s="158">
        <v>1118</v>
      </c>
      <c r="BX224" s="158">
        <v>520</v>
      </c>
      <c r="BY224" s="158">
        <v>280</v>
      </c>
      <c r="BZ224" s="158">
        <v>23</v>
      </c>
      <c r="CA224" s="349">
        <v>14700</v>
      </c>
      <c r="CB224" s="158">
        <v>1</v>
      </c>
      <c r="CC224" s="158">
        <v>58</v>
      </c>
      <c r="CD224" s="158">
        <v>123</v>
      </c>
      <c r="CE224" s="158">
        <v>127</v>
      </c>
      <c r="CF224" s="158">
        <v>87</v>
      </c>
      <c r="CG224" s="158">
        <v>37</v>
      </c>
      <c r="CH224" s="158">
        <v>24</v>
      </c>
      <c r="CI224" s="158">
        <v>13</v>
      </c>
      <c r="CJ224" s="158">
        <v>0</v>
      </c>
      <c r="CK224" s="349">
        <v>470</v>
      </c>
      <c r="CL224" s="158">
        <v>0</v>
      </c>
      <c r="CM224" s="158">
        <v>2</v>
      </c>
      <c r="CN224" s="158">
        <v>3</v>
      </c>
      <c r="CO224" s="158">
        <v>6</v>
      </c>
      <c r="CP224" s="158">
        <v>8</v>
      </c>
      <c r="CQ224" s="158">
        <v>8</v>
      </c>
      <c r="CR224" s="158">
        <v>13</v>
      </c>
      <c r="CS224" s="158">
        <v>12</v>
      </c>
      <c r="CT224" s="158">
        <v>6</v>
      </c>
      <c r="CU224" s="349">
        <v>58</v>
      </c>
      <c r="CV224" s="158">
        <v>52</v>
      </c>
      <c r="CW224" s="158">
        <v>52</v>
      </c>
      <c r="CX224" s="158">
        <v>42</v>
      </c>
      <c r="CY224" s="158">
        <v>27</v>
      </c>
      <c r="CZ224" s="158">
        <v>22</v>
      </c>
      <c r="DA224" s="158">
        <v>6</v>
      </c>
      <c r="DB224" s="158">
        <v>6</v>
      </c>
      <c r="DC224" s="158">
        <v>2</v>
      </c>
      <c r="DD224" s="349">
        <v>209</v>
      </c>
      <c r="DE224" s="158">
        <v>63</v>
      </c>
      <c r="DF224" s="158">
        <v>54</v>
      </c>
      <c r="DG224" s="158">
        <v>43</v>
      </c>
      <c r="DH224" s="158">
        <v>39</v>
      </c>
      <c r="DI224" s="158">
        <v>25</v>
      </c>
      <c r="DJ224" s="158">
        <v>19</v>
      </c>
      <c r="DK224" s="158">
        <v>16</v>
      </c>
      <c r="DL224" s="158">
        <v>1</v>
      </c>
      <c r="DM224" s="349">
        <v>260</v>
      </c>
      <c r="DN224" s="158">
        <v>105</v>
      </c>
      <c r="DO224" s="158">
        <v>125</v>
      </c>
      <c r="DP224" s="158">
        <v>92</v>
      </c>
      <c r="DQ224" s="158">
        <v>70</v>
      </c>
      <c r="DR224" s="158">
        <v>46</v>
      </c>
      <c r="DS224" s="158">
        <v>32</v>
      </c>
      <c r="DT224" s="158">
        <v>19</v>
      </c>
      <c r="DU224" s="158">
        <v>1</v>
      </c>
      <c r="DV224" s="349">
        <v>490</v>
      </c>
      <c r="DW224" s="158">
        <v>0</v>
      </c>
      <c r="DX224" s="158">
        <v>0</v>
      </c>
      <c r="DY224" s="158">
        <v>0</v>
      </c>
      <c r="DZ224" s="158">
        <v>0</v>
      </c>
      <c r="EA224" s="158">
        <v>0</v>
      </c>
      <c r="EB224" s="158">
        <v>0</v>
      </c>
      <c r="EC224" s="158">
        <v>0</v>
      </c>
      <c r="ED224" s="158">
        <v>0</v>
      </c>
      <c r="EE224" s="349">
        <v>0</v>
      </c>
      <c r="EF224" s="158">
        <v>168</v>
      </c>
      <c r="EG224" s="158">
        <v>179</v>
      </c>
      <c r="EH224" s="158">
        <v>135</v>
      </c>
      <c r="EI224" s="158">
        <v>109</v>
      </c>
      <c r="EJ224" s="158">
        <v>71</v>
      </c>
      <c r="EK224" s="158">
        <v>51</v>
      </c>
      <c r="EL224" s="158">
        <v>35</v>
      </c>
      <c r="EM224" s="158">
        <v>2</v>
      </c>
      <c r="EN224" s="349">
        <v>750</v>
      </c>
      <c r="EO224" s="158">
        <v>72</v>
      </c>
      <c r="EP224" s="158">
        <v>66</v>
      </c>
      <c r="EQ224" s="158">
        <v>55</v>
      </c>
      <c r="ER224" s="158">
        <v>54</v>
      </c>
      <c r="ES224" s="158">
        <v>32</v>
      </c>
      <c r="ET224" s="158">
        <v>32</v>
      </c>
      <c r="EU224" s="158">
        <v>23</v>
      </c>
      <c r="EV224" s="158">
        <v>2</v>
      </c>
      <c r="EW224" s="349">
        <v>336</v>
      </c>
      <c r="EX224" s="158">
        <v>0</v>
      </c>
      <c r="EY224" s="158">
        <v>0</v>
      </c>
      <c r="EZ224" s="158">
        <v>0</v>
      </c>
      <c r="FA224" s="158">
        <v>0</v>
      </c>
      <c r="FB224" s="158">
        <v>0</v>
      </c>
      <c r="FC224" s="158">
        <v>0</v>
      </c>
      <c r="FD224" s="158">
        <v>0</v>
      </c>
      <c r="FE224" s="158">
        <v>0</v>
      </c>
      <c r="FF224" s="349">
        <v>0</v>
      </c>
      <c r="FG224" s="158">
        <v>5</v>
      </c>
      <c r="FH224" s="158">
        <v>7</v>
      </c>
      <c r="FI224" s="158">
        <v>9</v>
      </c>
      <c r="FJ224" s="158">
        <v>11</v>
      </c>
      <c r="FK224" s="158">
        <v>6</v>
      </c>
      <c r="FL224" s="158">
        <v>10</v>
      </c>
      <c r="FM224" s="158">
        <v>5</v>
      </c>
      <c r="FN224" s="158">
        <v>1</v>
      </c>
      <c r="FO224" s="349">
        <v>54</v>
      </c>
      <c r="FP224" s="158">
        <v>67</v>
      </c>
      <c r="FQ224" s="158">
        <v>59</v>
      </c>
      <c r="FR224" s="158">
        <v>46</v>
      </c>
      <c r="FS224" s="158">
        <v>43</v>
      </c>
      <c r="FT224" s="158">
        <v>26</v>
      </c>
      <c r="FU224" s="158">
        <v>22</v>
      </c>
      <c r="FV224" s="158">
        <v>18</v>
      </c>
      <c r="FW224" s="158">
        <v>1</v>
      </c>
      <c r="FX224" s="349">
        <v>282</v>
      </c>
      <c r="FY224" s="158">
        <v>11</v>
      </c>
      <c r="FZ224" s="158">
        <v>2465</v>
      </c>
      <c r="GA224" s="158">
        <v>5204</v>
      </c>
      <c r="GB224" s="158">
        <v>6908</v>
      </c>
      <c r="GC224" s="158">
        <v>6621</v>
      </c>
      <c r="GD224" s="158">
        <v>5069</v>
      </c>
      <c r="GE224" s="158">
        <v>3257</v>
      </c>
      <c r="GF224" s="158">
        <v>1944</v>
      </c>
      <c r="GG224" s="158">
        <v>81</v>
      </c>
      <c r="GH224" s="349">
        <v>31560</v>
      </c>
      <c r="GI224" s="158">
        <v>4</v>
      </c>
      <c r="GJ224" s="158">
        <v>3390</v>
      </c>
      <c r="GK224" s="158">
        <v>4437</v>
      </c>
      <c r="GL224" s="158">
        <v>3486</v>
      </c>
      <c r="GM224" s="158">
        <v>2256</v>
      </c>
      <c r="GN224" s="158">
        <v>1210</v>
      </c>
      <c r="GO224" s="158">
        <v>591</v>
      </c>
      <c r="GP224" s="158">
        <v>324</v>
      </c>
      <c r="GQ224" s="158">
        <v>30</v>
      </c>
      <c r="GR224" s="349">
        <v>15728</v>
      </c>
      <c r="GS224" s="158">
        <v>14</v>
      </c>
      <c r="GT224" s="158">
        <v>4979.5</v>
      </c>
      <c r="GU224" s="158">
        <v>8499.5</v>
      </c>
      <c r="GV224" s="158">
        <v>9498</v>
      </c>
      <c r="GW224" s="158">
        <v>8293.25</v>
      </c>
      <c r="GX224" s="158">
        <v>5962.75</v>
      </c>
      <c r="GY224" s="158">
        <v>3688.5</v>
      </c>
      <c r="GZ224" s="158">
        <v>2179.25</v>
      </c>
      <c r="HA224" s="158">
        <v>101.75</v>
      </c>
      <c r="HB224" s="349">
        <v>43216.5</v>
      </c>
      <c r="HC224" s="395">
        <v>0</v>
      </c>
      <c r="HD224" s="396">
        <v>0</v>
      </c>
      <c r="HE224" s="396">
        <v>0</v>
      </c>
      <c r="HF224" s="396">
        <v>0</v>
      </c>
      <c r="HG224" s="396">
        <v>0</v>
      </c>
      <c r="HH224" s="396">
        <v>0</v>
      </c>
      <c r="HI224" s="396">
        <v>0</v>
      </c>
      <c r="HJ224" s="396">
        <v>0</v>
      </c>
      <c r="HK224" s="396">
        <v>0</v>
      </c>
      <c r="HL224" s="397">
        <v>0</v>
      </c>
      <c r="HM224" s="219">
        <v>7.8</v>
      </c>
      <c r="HN224" s="219">
        <v>3319.7</v>
      </c>
      <c r="HO224" s="219">
        <v>6610.7</v>
      </c>
      <c r="HP224" s="219">
        <v>8442.7000000000007</v>
      </c>
      <c r="HQ224" s="219">
        <v>8293.2999999999993</v>
      </c>
      <c r="HR224" s="219">
        <v>7287.8</v>
      </c>
      <c r="HS224" s="219">
        <v>5327.8</v>
      </c>
      <c r="HT224" s="219">
        <v>3632.1</v>
      </c>
      <c r="HU224" s="219">
        <v>203.5</v>
      </c>
      <c r="HV224" s="219">
        <v>43125.4</v>
      </c>
      <c r="HW224" s="457">
        <v>0</v>
      </c>
      <c r="HX224" s="219">
        <v>43125.4</v>
      </c>
      <c r="HY224" s="395">
        <v>14</v>
      </c>
      <c r="HZ224" s="219">
        <v>4979.5</v>
      </c>
      <c r="IA224" s="219">
        <v>8499.5</v>
      </c>
      <c r="IB224" s="219">
        <v>9498</v>
      </c>
      <c r="IC224" s="219">
        <v>8293.25</v>
      </c>
      <c r="ID224" s="219">
        <v>5962.75</v>
      </c>
      <c r="IE224" s="219">
        <v>3688.5</v>
      </c>
      <c r="IF224" s="219">
        <v>2179.25</v>
      </c>
      <c r="IG224" s="219">
        <v>101.75</v>
      </c>
      <c r="IH224" s="219">
        <v>43216.5</v>
      </c>
      <c r="II224" s="395">
        <v>0</v>
      </c>
      <c r="IJ224" s="219">
        <v>0</v>
      </c>
      <c r="IK224" s="219">
        <v>0</v>
      </c>
      <c r="IL224" s="219">
        <v>0</v>
      </c>
      <c r="IM224" s="219">
        <v>0</v>
      </c>
      <c r="IN224" s="219">
        <v>0</v>
      </c>
      <c r="IO224" s="219">
        <v>0</v>
      </c>
      <c r="IP224" s="219">
        <v>0</v>
      </c>
      <c r="IQ224" s="219">
        <v>0</v>
      </c>
      <c r="IR224" s="219">
        <v>0</v>
      </c>
      <c r="IS224" s="395">
        <v>3.71</v>
      </c>
      <c r="IT224" s="219">
        <v>1229.4100000000001</v>
      </c>
      <c r="IU224" s="219">
        <v>1384.35</v>
      </c>
      <c r="IV224" s="219">
        <v>675.56</v>
      </c>
      <c r="IW224" s="219">
        <v>258.29000000000002</v>
      </c>
      <c r="IX224" s="219">
        <v>119.01</v>
      </c>
      <c r="IY224" s="219">
        <v>42.78</v>
      </c>
      <c r="IZ224" s="219">
        <v>18.05</v>
      </c>
      <c r="JA224" s="219">
        <v>0</v>
      </c>
      <c r="JB224" s="219">
        <v>3731.16</v>
      </c>
      <c r="JC224" s="395">
        <v>5.7</v>
      </c>
      <c r="JD224" s="219">
        <v>2500.1</v>
      </c>
      <c r="JE224" s="219">
        <v>5534</v>
      </c>
      <c r="JF224" s="219">
        <v>7842.2</v>
      </c>
      <c r="JG224" s="219">
        <v>8035</v>
      </c>
      <c r="JH224" s="219">
        <v>7142.3</v>
      </c>
      <c r="JI224" s="219">
        <v>5266</v>
      </c>
      <c r="JJ224" s="219">
        <v>3602</v>
      </c>
      <c r="JK224" s="219">
        <v>203.5</v>
      </c>
      <c r="JL224" s="219">
        <v>40130.800000000003</v>
      </c>
      <c r="JM224" s="457">
        <v>0</v>
      </c>
      <c r="JN224" s="397">
        <v>40130.800000000003</v>
      </c>
      <c r="JP224" s="460"/>
      <c r="JQ224" s="460"/>
      <c r="JR224" s="460"/>
      <c r="JS224" s="460"/>
      <c r="JT224" s="460"/>
      <c r="JU224" s="460"/>
      <c r="JV224" s="460"/>
      <c r="JW224" s="460"/>
      <c r="JX224" s="460"/>
      <c r="JY224" s="460"/>
      <c r="KA224" s="460"/>
      <c r="KB224" s="460"/>
    </row>
    <row r="225" spans="1:288" x14ac:dyDescent="0.2">
      <c r="A225" s="215" t="s">
        <v>696</v>
      </c>
      <c r="B225" s="216" t="s">
        <v>285</v>
      </c>
      <c r="C225" s="217" t="s">
        <v>286</v>
      </c>
      <c r="D225" s="218" t="s">
        <v>695</v>
      </c>
      <c r="E225" s="158">
        <v>1336</v>
      </c>
      <c r="F225" s="158">
        <v>8324</v>
      </c>
      <c r="G225" s="158">
        <v>15429</v>
      </c>
      <c r="H225" s="158">
        <v>8509</v>
      </c>
      <c r="I225" s="158">
        <v>3774</v>
      </c>
      <c r="J225" s="158">
        <v>1155</v>
      </c>
      <c r="K225" s="158">
        <v>317</v>
      </c>
      <c r="L225" s="158">
        <v>37</v>
      </c>
      <c r="M225" s="349">
        <v>38881</v>
      </c>
      <c r="N225" s="158">
        <v>40</v>
      </c>
      <c r="O225" s="158">
        <v>135</v>
      </c>
      <c r="P225" s="158">
        <v>1086</v>
      </c>
      <c r="Q225" s="158">
        <v>936</v>
      </c>
      <c r="R225" s="158">
        <v>82</v>
      </c>
      <c r="S225" s="158">
        <v>12</v>
      </c>
      <c r="T225" s="158">
        <v>20</v>
      </c>
      <c r="U225" s="158">
        <v>26</v>
      </c>
      <c r="V225" s="349">
        <v>2337</v>
      </c>
      <c r="W225" s="158">
        <v>0</v>
      </c>
      <c r="X225" s="158">
        <v>0</v>
      </c>
      <c r="Y225" s="158">
        <v>0</v>
      </c>
      <c r="Z225" s="158">
        <v>0</v>
      </c>
      <c r="AA225" s="158">
        <v>0</v>
      </c>
      <c r="AB225" s="158">
        <v>0</v>
      </c>
      <c r="AC225" s="158">
        <v>0</v>
      </c>
      <c r="AD225" s="158">
        <v>0</v>
      </c>
      <c r="AE225" s="349">
        <v>0</v>
      </c>
      <c r="AF225" s="158">
        <v>1296</v>
      </c>
      <c r="AG225" s="158">
        <v>8189</v>
      </c>
      <c r="AH225" s="158">
        <v>14343</v>
      </c>
      <c r="AI225" s="158">
        <v>7573</v>
      </c>
      <c r="AJ225" s="158">
        <v>3692</v>
      </c>
      <c r="AK225" s="158">
        <v>1143</v>
      </c>
      <c r="AL225" s="158">
        <v>297</v>
      </c>
      <c r="AM225" s="158">
        <v>11</v>
      </c>
      <c r="AN225" s="349">
        <v>36544</v>
      </c>
      <c r="AO225" s="158">
        <v>0</v>
      </c>
      <c r="AP225" s="158">
        <v>30</v>
      </c>
      <c r="AQ225" s="158">
        <v>80</v>
      </c>
      <c r="AR225" s="158">
        <v>64</v>
      </c>
      <c r="AS225" s="158">
        <v>32</v>
      </c>
      <c r="AT225" s="158">
        <v>17</v>
      </c>
      <c r="AU225" s="158">
        <v>6</v>
      </c>
      <c r="AV225" s="158">
        <v>4</v>
      </c>
      <c r="AW225" s="349">
        <v>233</v>
      </c>
      <c r="AX225" s="158">
        <v>0</v>
      </c>
      <c r="AY225" s="158">
        <v>30</v>
      </c>
      <c r="AZ225" s="158">
        <v>80</v>
      </c>
      <c r="BA225" s="158">
        <v>64</v>
      </c>
      <c r="BB225" s="158">
        <v>32</v>
      </c>
      <c r="BC225" s="158">
        <v>17</v>
      </c>
      <c r="BD225" s="158">
        <v>6</v>
      </c>
      <c r="BE225" s="158">
        <v>4</v>
      </c>
      <c r="BF225" s="158">
        <v>0</v>
      </c>
      <c r="BG225" s="349">
        <v>233</v>
      </c>
      <c r="BH225" s="158">
        <v>0</v>
      </c>
      <c r="BI225" s="158">
        <v>1326</v>
      </c>
      <c r="BJ225" s="158">
        <v>8239</v>
      </c>
      <c r="BK225" s="158">
        <v>14327</v>
      </c>
      <c r="BL225" s="158">
        <v>7541</v>
      </c>
      <c r="BM225" s="158">
        <v>3677</v>
      </c>
      <c r="BN225" s="158">
        <v>1132</v>
      </c>
      <c r="BO225" s="158">
        <v>295</v>
      </c>
      <c r="BP225" s="158">
        <v>7</v>
      </c>
      <c r="BQ225" s="349">
        <v>36544</v>
      </c>
      <c r="BR225" s="158">
        <v>0</v>
      </c>
      <c r="BS225" s="158">
        <v>783</v>
      </c>
      <c r="BT225" s="158">
        <v>4046</v>
      </c>
      <c r="BU225" s="158">
        <v>4216</v>
      </c>
      <c r="BV225" s="158">
        <v>1569</v>
      </c>
      <c r="BW225" s="158">
        <v>607</v>
      </c>
      <c r="BX225" s="158">
        <v>120</v>
      </c>
      <c r="BY225" s="158">
        <v>28</v>
      </c>
      <c r="BZ225" s="158">
        <v>0</v>
      </c>
      <c r="CA225" s="349">
        <v>11369</v>
      </c>
      <c r="CB225" s="158">
        <v>0</v>
      </c>
      <c r="CC225" s="158">
        <v>5</v>
      </c>
      <c r="CD225" s="158">
        <v>60</v>
      </c>
      <c r="CE225" s="158">
        <v>118</v>
      </c>
      <c r="CF225" s="158">
        <v>64</v>
      </c>
      <c r="CG225" s="158">
        <v>22</v>
      </c>
      <c r="CH225" s="158">
        <v>7</v>
      </c>
      <c r="CI225" s="158">
        <v>1</v>
      </c>
      <c r="CJ225" s="158">
        <v>0</v>
      </c>
      <c r="CK225" s="349">
        <v>277</v>
      </c>
      <c r="CL225" s="158">
        <v>0</v>
      </c>
      <c r="CM225" s="158">
        <v>0</v>
      </c>
      <c r="CN225" s="158">
        <v>8</v>
      </c>
      <c r="CO225" s="158">
        <v>3</v>
      </c>
      <c r="CP225" s="158">
        <v>1</v>
      </c>
      <c r="CQ225" s="158">
        <v>9</v>
      </c>
      <c r="CR225" s="158">
        <v>7</v>
      </c>
      <c r="CS225" s="158">
        <v>9</v>
      </c>
      <c r="CT225" s="158">
        <v>3</v>
      </c>
      <c r="CU225" s="349">
        <v>40</v>
      </c>
      <c r="CV225" s="158">
        <v>20</v>
      </c>
      <c r="CW225" s="158">
        <v>60</v>
      </c>
      <c r="CX225" s="158">
        <v>61</v>
      </c>
      <c r="CY225" s="158">
        <v>40</v>
      </c>
      <c r="CZ225" s="158">
        <v>10</v>
      </c>
      <c r="DA225" s="158">
        <v>3</v>
      </c>
      <c r="DB225" s="158">
        <v>0</v>
      </c>
      <c r="DC225" s="158">
        <v>0</v>
      </c>
      <c r="DD225" s="349">
        <v>194</v>
      </c>
      <c r="DE225" s="158">
        <v>20</v>
      </c>
      <c r="DF225" s="158">
        <v>119</v>
      </c>
      <c r="DG225" s="158">
        <v>58</v>
      </c>
      <c r="DH225" s="158">
        <v>27</v>
      </c>
      <c r="DI225" s="158">
        <v>18</v>
      </c>
      <c r="DJ225" s="158">
        <v>3</v>
      </c>
      <c r="DK225" s="158">
        <v>0</v>
      </c>
      <c r="DL225" s="158">
        <v>2</v>
      </c>
      <c r="DM225" s="349">
        <v>247</v>
      </c>
      <c r="DN225" s="158">
        <v>13</v>
      </c>
      <c r="DO225" s="158">
        <v>120</v>
      </c>
      <c r="DP225" s="158">
        <v>93</v>
      </c>
      <c r="DQ225" s="158">
        <v>23</v>
      </c>
      <c r="DR225" s="158">
        <v>9</v>
      </c>
      <c r="DS225" s="158">
        <v>6</v>
      </c>
      <c r="DT225" s="158">
        <v>3</v>
      </c>
      <c r="DU225" s="158">
        <v>0</v>
      </c>
      <c r="DV225" s="349">
        <v>267</v>
      </c>
      <c r="DW225" s="158">
        <v>8</v>
      </c>
      <c r="DX225" s="158">
        <v>63</v>
      </c>
      <c r="DY225" s="158">
        <v>15</v>
      </c>
      <c r="DZ225" s="158">
        <v>4</v>
      </c>
      <c r="EA225" s="158">
        <v>5</v>
      </c>
      <c r="EB225" s="158">
        <v>1</v>
      </c>
      <c r="EC225" s="158">
        <v>1</v>
      </c>
      <c r="ED225" s="158">
        <v>0</v>
      </c>
      <c r="EE225" s="349">
        <v>97</v>
      </c>
      <c r="EF225" s="158">
        <v>41</v>
      </c>
      <c r="EG225" s="158">
        <v>302</v>
      </c>
      <c r="EH225" s="158">
        <v>166</v>
      </c>
      <c r="EI225" s="158">
        <v>54</v>
      </c>
      <c r="EJ225" s="158">
        <v>32</v>
      </c>
      <c r="EK225" s="158">
        <v>10</v>
      </c>
      <c r="EL225" s="158">
        <v>4</v>
      </c>
      <c r="EM225" s="158">
        <v>2</v>
      </c>
      <c r="EN225" s="349">
        <v>611</v>
      </c>
      <c r="EO225" s="158">
        <v>22</v>
      </c>
      <c r="EP225" s="158">
        <v>124</v>
      </c>
      <c r="EQ225" s="158">
        <v>54</v>
      </c>
      <c r="ER225" s="158">
        <v>23</v>
      </c>
      <c r="ES225" s="158">
        <v>15</v>
      </c>
      <c r="ET225" s="158">
        <v>3</v>
      </c>
      <c r="EU225" s="158">
        <v>3</v>
      </c>
      <c r="EV225" s="158">
        <v>2</v>
      </c>
      <c r="EW225" s="349">
        <v>246</v>
      </c>
      <c r="EX225" s="158">
        <v>0</v>
      </c>
      <c r="EY225" s="158">
        <v>0</v>
      </c>
      <c r="EZ225" s="158">
        <v>0</v>
      </c>
      <c r="FA225" s="158">
        <v>0</v>
      </c>
      <c r="FB225" s="158">
        <v>0</v>
      </c>
      <c r="FC225" s="158">
        <v>0</v>
      </c>
      <c r="FD225" s="158">
        <v>0</v>
      </c>
      <c r="FE225" s="158">
        <v>0</v>
      </c>
      <c r="FF225" s="349">
        <v>0</v>
      </c>
      <c r="FG225" s="158">
        <v>0</v>
      </c>
      <c r="FH225" s="158">
        <v>1</v>
      </c>
      <c r="FI225" s="158">
        <v>13</v>
      </c>
      <c r="FJ225" s="158">
        <v>3</v>
      </c>
      <c r="FK225" s="158">
        <v>2</v>
      </c>
      <c r="FL225" s="158">
        <v>1</v>
      </c>
      <c r="FM225" s="158">
        <v>2</v>
      </c>
      <c r="FN225" s="158">
        <v>0</v>
      </c>
      <c r="FO225" s="349">
        <v>22</v>
      </c>
      <c r="FP225" s="158">
        <v>22</v>
      </c>
      <c r="FQ225" s="158">
        <v>123</v>
      </c>
      <c r="FR225" s="158">
        <v>41</v>
      </c>
      <c r="FS225" s="158">
        <v>20</v>
      </c>
      <c r="FT225" s="158">
        <v>13</v>
      </c>
      <c r="FU225" s="158">
        <v>2</v>
      </c>
      <c r="FV225" s="158">
        <v>1</v>
      </c>
      <c r="FW225" s="158">
        <v>2</v>
      </c>
      <c r="FX225" s="349">
        <v>224</v>
      </c>
      <c r="FY225" s="158">
        <v>0</v>
      </c>
      <c r="FZ225" s="158">
        <v>517</v>
      </c>
      <c r="GA225" s="158">
        <v>3942</v>
      </c>
      <c r="GB225" s="158">
        <v>9882</v>
      </c>
      <c r="GC225" s="158">
        <v>5880</v>
      </c>
      <c r="GD225" s="158">
        <v>3025</v>
      </c>
      <c r="GE225" s="158">
        <v>991</v>
      </c>
      <c r="GF225" s="158">
        <v>253</v>
      </c>
      <c r="GG225" s="158">
        <v>4</v>
      </c>
      <c r="GH225" s="349">
        <v>24494</v>
      </c>
      <c r="GI225" s="158">
        <v>0</v>
      </c>
      <c r="GJ225" s="158">
        <v>809</v>
      </c>
      <c r="GK225" s="158">
        <v>4297</v>
      </c>
      <c r="GL225" s="158">
        <v>4445</v>
      </c>
      <c r="GM225" s="158">
        <v>1661</v>
      </c>
      <c r="GN225" s="158">
        <v>652</v>
      </c>
      <c r="GO225" s="158">
        <v>141</v>
      </c>
      <c r="GP225" s="158">
        <v>42</v>
      </c>
      <c r="GQ225" s="158">
        <v>3</v>
      </c>
      <c r="GR225" s="349">
        <v>12050</v>
      </c>
      <c r="GS225" s="158">
        <v>0</v>
      </c>
      <c r="GT225" s="158">
        <v>1120</v>
      </c>
      <c r="GU225" s="158">
        <v>7121</v>
      </c>
      <c r="GV225" s="158">
        <v>13163.5</v>
      </c>
      <c r="GW225" s="158">
        <v>7113.75</v>
      </c>
      <c r="GX225" s="158">
        <v>3510.25</v>
      </c>
      <c r="GY225" s="158">
        <v>1091.75</v>
      </c>
      <c r="GZ225" s="158">
        <v>281.75</v>
      </c>
      <c r="HA225" s="158">
        <v>5.5</v>
      </c>
      <c r="HB225" s="349">
        <v>33407.5</v>
      </c>
      <c r="HC225" s="395">
        <v>0</v>
      </c>
      <c r="HD225" s="396">
        <v>0.67</v>
      </c>
      <c r="HE225" s="396">
        <v>0</v>
      </c>
      <c r="HF225" s="396">
        <v>0</v>
      </c>
      <c r="HG225" s="396">
        <v>0</v>
      </c>
      <c r="HH225" s="396">
        <v>0</v>
      </c>
      <c r="HI225" s="396">
        <v>0</v>
      </c>
      <c r="HJ225" s="396">
        <v>0</v>
      </c>
      <c r="HK225" s="396">
        <v>0</v>
      </c>
      <c r="HL225" s="397">
        <v>0.67</v>
      </c>
      <c r="HM225" s="219">
        <v>0</v>
      </c>
      <c r="HN225" s="219">
        <v>746.2</v>
      </c>
      <c r="HO225" s="219">
        <v>5538.6</v>
      </c>
      <c r="HP225" s="219">
        <v>11700.9</v>
      </c>
      <c r="HQ225" s="219">
        <v>7113.8</v>
      </c>
      <c r="HR225" s="219">
        <v>4290.3</v>
      </c>
      <c r="HS225" s="219">
        <v>1577</v>
      </c>
      <c r="HT225" s="219">
        <v>469.6</v>
      </c>
      <c r="HU225" s="219">
        <v>11</v>
      </c>
      <c r="HV225" s="219">
        <v>31447.4</v>
      </c>
      <c r="HW225" s="457">
        <v>1817.8</v>
      </c>
      <c r="HX225" s="219">
        <v>33265.199999999997</v>
      </c>
      <c r="HY225" s="395">
        <v>0</v>
      </c>
      <c r="HZ225" s="219">
        <v>1120</v>
      </c>
      <c r="IA225" s="219">
        <v>7121</v>
      </c>
      <c r="IB225" s="219">
        <v>13163.5</v>
      </c>
      <c r="IC225" s="219">
        <v>7113.75</v>
      </c>
      <c r="ID225" s="219">
        <v>3510.25</v>
      </c>
      <c r="IE225" s="219">
        <v>1091.75</v>
      </c>
      <c r="IF225" s="219">
        <v>281.75</v>
      </c>
      <c r="IG225" s="219">
        <v>5.5</v>
      </c>
      <c r="IH225" s="219">
        <v>33407.5</v>
      </c>
      <c r="II225" s="395">
        <v>0</v>
      </c>
      <c r="IJ225" s="219">
        <v>0.67</v>
      </c>
      <c r="IK225" s="219">
        <v>0</v>
      </c>
      <c r="IL225" s="219">
        <v>0</v>
      </c>
      <c r="IM225" s="219">
        <v>0</v>
      </c>
      <c r="IN225" s="219">
        <v>0</v>
      </c>
      <c r="IO225" s="219">
        <v>0</v>
      </c>
      <c r="IP225" s="219">
        <v>0</v>
      </c>
      <c r="IQ225" s="219">
        <v>0</v>
      </c>
      <c r="IR225" s="219">
        <v>0.67</v>
      </c>
      <c r="IS225" s="395">
        <v>0</v>
      </c>
      <c r="IT225" s="219">
        <v>399.47</v>
      </c>
      <c r="IU225" s="219">
        <v>1733.16</v>
      </c>
      <c r="IV225" s="219">
        <v>1295.4100000000001</v>
      </c>
      <c r="IW225" s="219">
        <v>265.10000000000002</v>
      </c>
      <c r="IX225" s="219">
        <v>55.45</v>
      </c>
      <c r="IY225" s="219">
        <v>9.23</v>
      </c>
      <c r="IZ225" s="219">
        <v>0.64</v>
      </c>
      <c r="JA225" s="219">
        <v>0</v>
      </c>
      <c r="JB225" s="219">
        <v>3758.46</v>
      </c>
      <c r="JC225" s="395">
        <v>0</v>
      </c>
      <c r="JD225" s="219">
        <v>479.9</v>
      </c>
      <c r="JE225" s="219">
        <v>4190.5</v>
      </c>
      <c r="JF225" s="219">
        <v>10549.4</v>
      </c>
      <c r="JG225" s="219">
        <v>6848.7</v>
      </c>
      <c r="JH225" s="219">
        <v>4222.5</v>
      </c>
      <c r="JI225" s="219">
        <v>1563.6</v>
      </c>
      <c r="JJ225" s="219">
        <v>468.5</v>
      </c>
      <c r="JK225" s="219">
        <v>11</v>
      </c>
      <c r="JL225" s="219">
        <v>28334.1</v>
      </c>
      <c r="JM225" s="457">
        <v>1817.8</v>
      </c>
      <c r="JN225" s="397">
        <v>30151.9</v>
      </c>
      <c r="JP225" s="460"/>
      <c r="JQ225" s="460"/>
      <c r="JR225" s="460"/>
      <c r="JS225" s="460"/>
      <c r="JT225" s="460"/>
      <c r="JU225" s="460"/>
      <c r="JV225" s="460"/>
      <c r="JW225" s="460"/>
      <c r="JX225" s="460"/>
      <c r="JY225" s="460"/>
      <c r="KA225" s="460"/>
      <c r="KB225" s="460"/>
    </row>
    <row r="226" spans="1:288" x14ac:dyDescent="0.2">
      <c r="A226" s="215" t="s">
        <v>697</v>
      </c>
      <c r="B226" s="216" t="s">
        <v>293</v>
      </c>
      <c r="C226" s="217" t="s">
        <v>288</v>
      </c>
      <c r="D226" s="218" t="s">
        <v>335</v>
      </c>
      <c r="E226" s="158">
        <v>1569</v>
      </c>
      <c r="F226" s="158">
        <v>4372</v>
      </c>
      <c r="G226" s="158">
        <v>2908</v>
      </c>
      <c r="H226" s="158">
        <v>2375</v>
      </c>
      <c r="I226" s="158">
        <v>2201</v>
      </c>
      <c r="J226" s="158">
        <v>1555</v>
      </c>
      <c r="K226" s="158">
        <v>1243</v>
      </c>
      <c r="L226" s="158">
        <v>145</v>
      </c>
      <c r="M226" s="349">
        <v>16368</v>
      </c>
      <c r="N226" s="158">
        <v>57</v>
      </c>
      <c r="O226" s="158">
        <v>583</v>
      </c>
      <c r="P226" s="158">
        <v>101</v>
      </c>
      <c r="Q226" s="158">
        <v>46</v>
      </c>
      <c r="R226" s="158">
        <v>27</v>
      </c>
      <c r="S226" s="158">
        <v>12</v>
      </c>
      <c r="T226" s="158">
        <v>6</v>
      </c>
      <c r="U226" s="158">
        <v>9</v>
      </c>
      <c r="V226" s="349">
        <v>841</v>
      </c>
      <c r="W226" s="158">
        <v>0</v>
      </c>
      <c r="X226" s="158">
        <v>0</v>
      </c>
      <c r="Y226" s="158">
        <v>0</v>
      </c>
      <c r="Z226" s="158">
        <v>0</v>
      </c>
      <c r="AA226" s="158">
        <v>0</v>
      </c>
      <c r="AB226" s="158">
        <v>0</v>
      </c>
      <c r="AC226" s="158">
        <v>0</v>
      </c>
      <c r="AD226" s="158">
        <v>0</v>
      </c>
      <c r="AE226" s="349">
        <v>0</v>
      </c>
      <c r="AF226" s="158">
        <v>1512</v>
      </c>
      <c r="AG226" s="158">
        <v>3789</v>
      </c>
      <c r="AH226" s="158">
        <v>2807</v>
      </c>
      <c r="AI226" s="158">
        <v>2329</v>
      </c>
      <c r="AJ226" s="158">
        <v>2174</v>
      </c>
      <c r="AK226" s="158">
        <v>1543</v>
      </c>
      <c r="AL226" s="158">
        <v>1237</v>
      </c>
      <c r="AM226" s="158">
        <v>136</v>
      </c>
      <c r="AN226" s="349">
        <v>15527</v>
      </c>
      <c r="AO226" s="158">
        <v>7</v>
      </c>
      <c r="AP226" s="158">
        <v>13</v>
      </c>
      <c r="AQ226" s="158">
        <v>9</v>
      </c>
      <c r="AR226" s="158">
        <v>10</v>
      </c>
      <c r="AS226" s="158">
        <v>12</v>
      </c>
      <c r="AT226" s="158">
        <v>11</v>
      </c>
      <c r="AU226" s="158">
        <v>9</v>
      </c>
      <c r="AV226" s="158">
        <v>7</v>
      </c>
      <c r="AW226" s="349">
        <v>78</v>
      </c>
      <c r="AX226" s="158">
        <v>7</v>
      </c>
      <c r="AY226" s="158">
        <v>13</v>
      </c>
      <c r="AZ226" s="158">
        <v>9</v>
      </c>
      <c r="BA226" s="158">
        <v>10</v>
      </c>
      <c r="BB226" s="158">
        <v>12</v>
      </c>
      <c r="BC226" s="158">
        <v>11</v>
      </c>
      <c r="BD226" s="158">
        <v>9</v>
      </c>
      <c r="BE226" s="158">
        <v>7</v>
      </c>
      <c r="BF226" s="158">
        <v>0</v>
      </c>
      <c r="BG226" s="349">
        <v>78</v>
      </c>
      <c r="BH226" s="158">
        <v>7</v>
      </c>
      <c r="BI226" s="158">
        <v>1518</v>
      </c>
      <c r="BJ226" s="158">
        <v>3785</v>
      </c>
      <c r="BK226" s="158">
        <v>2808</v>
      </c>
      <c r="BL226" s="158">
        <v>2331</v>
      </c>
      <c r="BM226" s="158">
        <v>2173</v>
      </c>
      <c r="BN226" s="158">
        <v>1541</v>
      </c>
      <c r="BO226" s="158">
        <v>1235</v>
      </c>
      <c r="BP226" s="158">
        <v>129</v>
      </c>
      <c r="BQ226" s="349">
        <v>15527</v>
      </c>
      <c r="BR226" s="158">
        <v>3</v>
      </c>
      <c r="BS226" s="158">
        <v>878</v>
      </c>
      <c r="BT226" s="158">
        <v>1541</v>
      </c>
      <c r="BU226" s="158">
        <v>890</v>
      </c>
      <c r="BV226" s="158">
        <v>581</v>
      </c>
      <c r="BW226" s="158">
        <v>439</v>
      </c>
      <c r="BX226" s="158">
        <v>266</v>
      </c>
      <c r="BY226" s="158">
        <v>164</v>
      </c>
      <c r="BZ226" s="158">
        <v>17</v>
      </c>
      <c r="CA226" s="349">
        <v>4779</v>
      </c>
      <c r="CB226" s="158">
        <v>0</v>
      </c>
      <c r="CC226" s="158">
        <v>8</v>
      </c>
      <c r="CD226" s="158">
        <v>37</v>
      </c>
      <c r="CE226" s="158">
        <v>24</v>
      </c>
      <c r="CF226" s="158">
        <v>13</v>
      </c>
      <c r="CG226" s="158">
        <v>12</v>
      </c>
      <c r="CH226" s="158">
        <v>7</v>
      </c>
      <c r="CI226" s="158">
        <v>7</v>
      </c>
      <c r="CJ226" s="158">
        <v>0</v>
      </c>
      <c r="CK226" s="349">
        <v>108</v>
      </c>
      <c r="CL226" s="158">
        <v>0</v>
      </c>
      <c r="CM226" s="158">
        <v>1</v>
      </c>
      <c r="CN226" s="158">
        <v>1</v>
      </c>
      <c r="CO226" s="158">
        <v>0</v>
      </c>
      <c r="CP226" s="158">
        <v>1</v>
      </c>
      <c r="CQ226" s="158">
        <v>1</v>
      </c>
      <c r="CR226" s="158">
        <v>2</v>
      </c>
      <c r="CS226" s="158">
        <v>6</v>
      </c>
      <c r="CT226" s="158">
        <v>0</v>
      </c>
      <c r="CU226" s="349">
        <v>12</v>
      </c>
      <c r="CV226" s="158">
        <v>27</v>
      </c>
      <c r="CW226" s="158">
        <v>26</v>
      </c>
      <c r="CX226" s="158">
        <v>31</v>
      </c>
      <c r="CY226" s="158">
        <v>27</v>
      </c>
      <c r="CZ226" s="158">
        <v>18</v>
      </c>
      <c r="DA226" s="158">
        <v>12</v>
      </c>
      <c r="DB226" s="158">
        <v>19</v>
      </c>
      <c r="DC226" s="158">
        <v>5</v>
      </c>
      <c r="DD226" s="349">
        <v>165</v>
      </c>
      <c r="DE226" s="158">
        <v>15</v>
      </c>
      <c r="DF226" s="158">
        <v>34</v>
      </c>
      <c r="DG226" s="158">
        <v>19</v>
      </c>
      <c r="DH226" s="158">
        <v>14</v>
      </c>
      <c r="DI226" s="158">
        <v>8</v>
      </c>
      <c r="DJ226" s="158">
        <v>5</v>
      </c>
      <c r="DK226" s="158">
        <v>4</v>
      </c>
      <c r="DL226" s="158">
        <v>1</v>
      </c>
      <c r="DM226" s="349">
        <v>100</v>
      </c>
      <c r="DN226" s="158">
        <v>41</v>
      </c>
      <c r="DO226" s="158">
        <v>48</v>
      </c>
      <c r="DP226" s="158">
        <v>38</v>
      </c>
      <c r="DQ226" s="158">
        <v>26</v>
      </c>
      <c r="DR226" s="158">
        <v>17</v>
      </c>
      <c r="DS226" s="158">
        <v>14</v>
      </c>
      <c r="DT226" s="158">
        <v>13</v>
      </c>
      <c r="DU226" s="158">
        <v>2</v>
      </c>
      <c r="DV226" s="349">
        <v>199</v>
      </c>
      <c r="DW226" s="158">
        <v>16</v>
      </c>
      <c r="DX226" s="158">
        <v>13</v>
      </c>
      <c r="DY226" s="158">
        <v>10</v>
      </c>
      <c r="DZ226" s="158">
        <v>7</v>
      </c>
      <c r="EA226" s="158">
        <v>1</v>
      </c>
      <c r="EB226" s="158">
        <v>1</v>
      </c>
      <c r="EC226" s="158">
        <v>3</v>
      </c>
      <c r="ED226" s="158">
        <v>1</v>
      </c>
      <c r="EE226" s="349">
        <v>52</v>
      </c>
      <c r="EF226" s="158">
        <v>72</v>
      </c>
      <c r="EG226" s="158">
        <v>95</v>
      </c>
      <c r="EH226" s="158">
        <v>67</v>
      </c>
      <c r="EI226" s="158">
        <v>47</v>
      </c>
      <c r="EJ226" s="158">
        <v>26</v>
      </c>
      <c r="EK226" s="158">
        <v>20</v>
      </c>
      <c r="EL226" s="158">
        <v>20</v>
      </c>
      <c r="EM226" s="158">
        <v>4</v>
      </c>
      <c r="EN226" s="349">
        <v>351</v>
      </c>
      <c r="EO226" s="158">
        <v>32</v>
      </c>
      <c r="EP226" s="158">
        <v>50</v>
      </c>
      <c r="EQ226" s="158">
        <v>31</v>
      </c>
      <c r="ER226" s="158">
        <v>23</v>
      </c>
      <c r="ES226" s="158">
        <v>11</v>
      </c>
      <c r="ET226" s="158">
        <v>9</v>
      </c>
      <c r="EU226" s="158">
        <v>10</v>
      </c>
      <c r="EV226" s="158">
        <v>2</v>
      </c>
      <c r="EW226" s="349">
        <v>168</v>
      </c>
      <c r="EX226" s="158">
        <v>0</v>
      </c>
      <c r="EY226" s="158">
        <v>0</v>
      </c>
      <c r="EZ226" s="158">
        <v>0</v>
      </c>
      <c r="FA226" s="158">
        <v>0</v>
      </c>
      <c r="FB226" s="158">
        <v>0</v>
      </c>
      <c r="FC226" s="158">
        <v>0</v>
      </c>
      <c r="FD226" s="158">
        <v>0</v>
      </c>
      <c r="FE226" s="158">
        <v>0</v>
      </c>
      <c r="FF226" s="349">
        <v>0</v>
      </c>
      <c r="FG226" s="158">
        <v>0</v>
      </c>
      <c r="FH226" s="158">
        <v>2</v>
      </c>
      <c r="FI226" s="158">
        <v>3</v>
      </c>
      <c r="FJ226" s="158">
        <v>1</v>
      </c>
      <c r="FK226" s="158">
        <v>2</v>
      </c>
      <c r="FL226" s="158">
        <v>1</v>
      </c>
      <c r="FM226" s="158">
        <v>2</v>
      </c>
      <c r="FN226" s="158">
        <v>0</v>
      </c>
      <c r="FO226" s="349">
        <v>11</v>
      </c>
      <c r="FP226" s="158">
        <v>32</v>
      </c>
      <c r="FQ226" s="158">
        <v>48</v>
      </c>
      <c r="FR226" s="158">
        <v>28</v>
      </c>
      <c r="FS226" s="158">
        <v>22</v>
      </c>
      <c r="FT226" s="158">
        <v>9</v>
      </c>
      <c r="FU226" s="158">
        <v>8</v>
      </c>
      <c r="FV226" s="158">
        <v>8</v>
      </c>
      <c r="FW226" s="158">
        <v>2</v>
      </c>
      <c r="FX226" s="349">
        <v>157</v>
      </c>
      <c r="FY226" s="158">
        <v>4</v>
      </c>
      <c r="FZ226" s="158">
        <v>573</v>
      </c>
      <c r="GA226" s="158">
        <v>2145</v>
      </c>
      <c r="GB226" s="158">
        <v>1845</v>
      </c>
      <c r="GC226" s="158">
        <v>1702</v>
      </c>
      <c r="GD226" s="158">
        <v>1703</v>
      </c>
      <c r="GE226" s="158">
        <v>1251</v>
      </c>
      <c r="GF226" s="158">
        <v>1042</v>
      </c>
      <c r="GG226" s="158">
        <v>108</v>
      </c>
      <c r="GH226" s="349">
        <v>10373</v>
      </c>
      <c r="GI226" s="158">
        <v>3</v>
      </c>
      <c r="GJ226" s="158">
        <v>945</v>
      </c>
      <c r="GK226" s="158">
        <v>1640</v>
      </c>
      <c r="GL226" s="158">
        <v>963</v>
      </c>
      <c r="GM226" s="158">
        <v>629</v>
      </c>
      <c r="GN226" s="158">
        <v>470</v>
      </c>
      <c r="GO226" s="158">
        <v>290</v>
      </c>
      <c r="GP226" s="158">
        <v>193</v>
      </c>
      <c r="GQ226" s="158">
        <v>21</v>
      </c>
      <c r="GR226" s="349">
        <v>5154</v>
      </c>
      <c r="GS226" s="158">
        <v>6.25</v>
      </c>
      <c r="GT226" s="158">
        <v>1269.0999999999999</v>
      </c>
      <c r="GU226" s="158">
        <v>3360.3</v>
      </c>
      <c r="GV226" s="158">
        <v>2554.5</v>
      </c>
      <c r="GW226" s="158">
        <v>2166.1999999999998</v>
      </c>
      <c r="GX226" s="158">
        <v>2049.35</v>
      </c>
      <c r="GY226" s="158">
        <v>1462.85</v>
      </c>
      <c r="GZ226" s="158">
        <v>1182.55</v>
      </c>
      <c r="HA226" s="158">
        <v>123.35</v>
      </c>
      <c r="HB226" s="349">
        <v>14174.45</v>
      </c>
      <c r="HC226" s="395">
        <v>0</v>
      </c>
      <c r="HD226" s="396">
        <v>0</v>
      </c>
      <c r="HE226" s="396">
        <v>0</v>
      </c>
      <c r="HF226" s="396">
        <v>0</v>
      </c>
      <c r="HG226" s="396">
        <v>0</v>
      </c>
      <c r="HH226" s="396">
        <v>0</v>
      </c>
      <c r="HI226" s="396">
        <v>0</v>
      </c>
      <c r="HJ226" s="396">
        <v>0</v>
      </c>
      <c r="HK226" s="396">
        <v>0</v>
      </c>
      <c r="HL226" s="397">
        <v>0</v>
      </c>
      <c r="HM226" s="219">
        <v>3.5</v>
      </c>
      <c r="HN226" s="219">
        <v>846.1</v>
      </c>
      <c r="HO226" s="219">
        <v>2613.6</v>
      </c>
      <c r="HP226" s="219">
        <v>2270.6999999999998</v>
      </c>
      <c r="HQ226" s="219">
        <v>2166.1999999999998</v>
      </c>
      <c r="HR226" s="219">
        <v>2504.8000000000002</v>
      </c>
      <c r="HS226" s="219">
        <v>2113</v>
      </c>
      <c r="HT226" s="219">
        <v>1970.9</v>
      </c>
      <c r="HU226" s="219">
        <v>246.7</v>
      </c>
      <c r="HV226" s="219">
        <v>14735.5</v>
      </c>
      <c r="HW226" s="457">
        <v>468.04</v>
      </c>
      <c r="HX226" s="219">
        <v>15203.5</v>
      </c>
      <c r="HY226" s="395">
        <v>6.25</v>
      </c>
      <c r="HZ226" s="219">
        <v>1269.0999999999999</v>
      </c>
      <c r="IA226" s="219">
        <v>3360.3</v>
      </c>
      <c r="IB226" s="219">
        <v>2554.5</v>
      </c>
      <c r="IC226" s="219">
        <v>2166.1999999999998</v>
      </c>
      <c r="ID226" s="219">
        <v>2049.35</v>
      </c>
      <c r="IE226" s="219">
        <v>1462.85</v>
      </c>
      <c r="IF226" s="219">
        <v>1182.55</v>
      </c>
      <c r="IG226" s="219">
        <v>123.35</v>
      </c>
      <c r="IH226" s="219">
        <v>14174.45</v>
      </c>
      <c r="II226" s="395">
        <v>0</v>
      </c>
      <c r="IJ226" s="219">
        <v>0</v>
      </c>
      <c r="IK226" s="219">
        <v>0</v>
      </c>
      <c r="IL226" s="219">
        <v>0</v>
      </c>
      <c r="IM226" s="219">
        <v>0</v>
      </c>
      <c r="IN226" s="219">
        <v>0</v>
      </c>
      <c r="IO226" s="219">
        <v>0</v>
      </c>
      <c r="IP226" s="219">
        <v>0</v>
      </c>
      <c r="IQ226" s="219">
        <v>0</v>
      </c>
      <c r="IR226" s="219">
        <v>0</v>
      </c>
      <c r="IS226" s="395">
        <v>224.53</v>
      </c>
      <c r="IT226" s="219">
        <v>465.69</v>
      </c>
      <c r="IU226" s="219">
        <v>293.42</v>
      </c>
      <c r="IV226" s="219">
        <v>107.96</v>
      </c>
      <c r="IW226" s="219">
        <v>44.57</v>
      </c>
      <c r="IX226" s="219">
        <v>19.68</v>
      </c>
      <c r="IY226" s="219">
        <v>4.67</v>
      </c>
      <c r="IZ226" s="219">
        <v>1.1399999999999999</v>
      </c>
      <c r="JA226" s="219">
        <v>0</v>
      </c>
      <c r="JB226" s="219">
        <v>1161.6600000000001</v>
      </c>
      <c r="JC226" s="395">
        <v>-121.3</v>
      </c>
      <c r="JD226" s="219">
        <v>535.6</v>
      </c>
      <c r="JE226" s="219">
        <v>2385.4</v>
      </c>
      <c r="JF226" s="219">
        <v>2174.6999999999998</v>
      </c>
      <c r="JG226" s="219">
        <v>2121.6</v>
      </c>
      <c r="JH226" s="219">
        <v>2480.6999999999998</v>
      </c>
      <c r="JI226" s="219">
        <v>2106.3000000000002</v>
      </c>
      <c r="JJ226" s="219">
        <v>1969</v>
      </c>
      <c r="JK226" s="219">
        <v>246.7</v>
      </c>
      <c r="JL226" s="219">
        <v>13898.7</v>
      </c>
      <c r="JM226" s="457">
        <v>468.04</v>
      </c>
      <c r="JN226" s="397">
        <v>14366.7</v>
      </c>
      <c r="JP226" s="460"/>
      <c r="JQ226" s="460"/>
      <c r="JR226" s="460"/>
      <c r="JS226" s="460"/>
      <c r="JT226" s="460"/>
      <c r="JU226" s="460"/>
      <c r="JV226" s="460"/>
      <c r="JW226" s="460"/>
      <c r="JX226" s="460"/>
      <c r="JY226" s="460"/>
      <c r="KA226" s="460"/>
      <c r="KB226" s="460"/>
    </row>
    <row r="227" spans="1:288" x14ac:dyDescent="0.2">
      <c r="A227" s="215" t="s">
        <v>699</v>
      </c>
      <c r="B227" s="216" t="s">
        <v>285</v>
      </c>
      <c r="C227" s="217" t="s">
        <v>292</v>
      </c>
      <c r="D227" s="218" t="s">
        <v>698</v>
      </c>
      <c r="E227" s="158">
        <v>2317</v>
      </c>
      <c r="F227" s="158">
        <v>6144</v>
      </c>
      <c r="G227" s="158">
        <v>5688</v>
      </c>
      <c r="H227" s="158">
        <v>4159</v>
      </c>
      <c r="I227" s="158">
        <v>3318</v>
      </c>
      <c r="J227" s="158">
        <v>1989</v>
      </c>
      <c r="K227" s="158">
        <v>1150</v>
      </c>
      <c r="L227" s="158">
        <v>108</v>
      </c>
      <c r="M227" s="349">
        <v>24873</v>
      </c>
      <c r="N227" s="158">
        <v>83</v>
      </c>
      <c r="O227" s="158">
        <v>71</v>
      </c>
      <c r="P227" s="158">
        <v>55</v>
      </c>
      <c r="Q227" s="158">
        <v>34</v>
      </c>
      <c r="R227" s="158">
        <v>22</v>
      </c>
      <c r="S227" s="158">
        <v>12</v>
      </c>
      <c r="T227" s="158">
        <v>8</v>
      </c>
      <c r="U227" s="158">
        <v>2</v>
      </c>
      <c r="V227" s="349">
        <v>287</v>
      </c>
      <c r="W227" s="158">
        <v>3</v>
      </c>
      <c r="X227" s="158">
        <v>0</v>
      </c>
      <c r="Y227" s="158">
        <v>0</v>
      </c>
      <c r="Z227" s="158">
        <v>0</v>
      </c>
      <c r="AA227" s="158">
        <v>0</v>
      </c>
      <c r="AB227" s="158">
        <v>0</v>
      </c>
      <c r="AC227" s="158">
        <v>0</v>
      </c>
      <c r="AD227" s="158">
        <v>0</v>
      </c>
      <c r="AE227" s="349">
        <v>3</v>
      </c>
      <c r="AF227" s="158">
        <v>2231</v>
      </c>
      <c r="AG227" s="158">
        <v>6073</v>
      </c>
      <c r="AH227" s="158">
        <v>5633</v>
      </c>
      <c r="AI227" s="158">
        <v>4125</v>
      </c>
      <c r="AJ227" s="158">
        <v>3296</v>
      </c>
      <c r="AK227" s="158">
        <v>1977</v>
      </c>
      <c r="AL227" s="158">
        <v>1142</v>
      </c>
      <c r="AM227" s="158">
        <v>106</v>
      </c>
      <c r="AN227" s="349">
        <v>24583</v>
      </c>
      <c r="AO227" s="158">
        <v>3</v>
      </c>
      <c r="AP227" s="158">
        <v>26</v>
      </c>
      <c r="AQ227" s="158">
        <v>20</v>
      </c>
      <c r="AR227" s="158">
        <v>28</v>
      </c>
      <c r="AS227" s="158">
        <v>23</v>
      </c>
      <c r="AT227" s="158">
        <v>9</v>
      </c>
      <c r="AU227" s="158">
        <v>15</v>
      </c>
      <c r="AV227" s="158">
        <v>2</v>
      </c>
      <c r="AW227" s="349">
        <v>126</v>
      </c>
      <c r="AX227" s="158">
        <v>3</v>
      </c>
      <c r="AY227" s="158">
        <v>26</v>
      </c>
      <c r="AZ227" s="158">
        <v>20</v>
      </c>
      <c r="BA227" s="158">
        <v>28</v>
      </c>
      <c r="BB227" s="158">
        <v>23</v>
      </c>
      <c r="BC227" s="158">
        <v>9</v>
      </c>
      <c r="BD227" s="158">
        <v>15</v>
      </c>
      <c r="BE227" s="158">
        <v>2</v>
      </c>
      <c r="BF227" s="158">
        <v>0</v>
      </c>
      <c r="BG227" s="349">
        <v>126</v>
      </c>
      <c r="BH227" s="158">
        <v>3</v>
      </c>
      <c r="BI227" s="158">
        <v>2254</v>
      </c>
      <c r="BJ227" s="158">
        <v>6067</v>
      </c>
      <c r="BK227" s="158">
        <v>5641</v>
      </c>
      <c r="BL227" s="158">
        <v>4120</v>
      </c>
      <c r="BM227" s="158">
        <v>3282</v>
      </c>
      <c r="BN227" s="158">
        <v>1983</v>
      </c>
      <c r="BO227" s="158">
        <v>1129</v>
      </c>
      <c r="BP227" s="158">
        <v>104</v>
      </c>
      <c r="BQ227" s="349">
        <v>24583</v>
      </c>
      <c r="BR227" s="158">
        <v>1</v>
      </c>
      <c r="BS227" s="158">
        <v>1372</v>
      </c>
      <c r="BT227" s="158">
        <v>2136</v>
      </c>
      <c r="BU227" s="158">
        <v>1641</v>
      </c>
      <c r="BV227" s="158">
        <v>1070</v>
      </c>
      <c r="BW227" s="158">
        <v>657</v>
      </c>
      <c r="BX227" s="158">
        <v>320</v>
      </c>
      <c r="BY227" s="158">
        <v>160</v>
      </c>
      <c r="BZ227" s="158">
        <v>11</v>
      </c>
      <c r="CA227" s="349">
        <v>7368</v>
      </c>
      <c r="CB227" s="158">
        <v>0</v>
      </c>
      <c r="CC227" s="158">
        <v>9</v>
      </c>
      <c r="CD227" s="158">
        <v>33</v>
      </c>
      <c r="CE227" s="158">
        <v>30</v>
      </c>
      <c r="CF227" s="158">
        <v>31</v>
      </c>
      <c r="CG227" s="158">
        <v>20</v>
      </c>
      <c r="CH227" s="158">
        <v>15</v>
      </c>
      <c r="CI227" s="158">
        <v>3</v>
      </c>
      <c r="CJ227" s="158">
        <v>0</v>
      </c>
      <c r="CK227" s="349">
        <v>141</v>
      </c>
      <c r="CL227" s="158">
        <v>0</v>
      </c>
      <c r="CM227" s="158">
        <v>2</v>
      </c>
      <c r="CN227" s="158">
        <v>1</v>
      </c>
      <c r="CO227" s="158">
        <v>4</v>
      </c>
      <c r="CP227" s="158">
        <v>3</v>
      </c>
      <c r="CQ227" s="158">
        <v>0</v>
      </c>
      <c r="CR227" s="158">
        <v>12</v>
      </c>
      <c r="CS227" s="158">
        <v>2</v>
      </c>
      <c r="CT227" s="158">
        <v>3</v>
      </c>
      <c r="CU227" s="349">
        <v>27</v>
      </c>
      <c r="CV227" s="158">
        <v>65</v>
      </c>
      <c r="CW227" s="158">
        <v>151</v>
      </c>
      <c r="CX227" s="158">
        <v>246</v>
      </c>
      <c r="CY227" s="158">
        <v>145</v>
      </c>
      <c r="CZ227" s="158">
        <v>104</v>
      </c>
      <c r="DA227" s="158">
        <v>52</v>
      </c>
      <c r="DB227" s="158">
        <v>31</v>
      </c>
      <c r="DC227" s="158">
        <v>5</v>
      </c>
      <c r="DD227" s="349">
        <v>799</v>
      </c>
      <c r="DE227" s="158">
        <v>54</v>
      </c>
      <c r="DF227" s="158">
        <v>106</v>
      </c>
      <c r="DG227" s="158">
        <v>87</v>
      </c>
      <c r="DH227" s="158">
        <v>69</v>
      </c>
      <c r="DI227" s="158">
        <v>43</v>
      </c>
      <c r="DJ227" s="158">
        <v>17</v>
      </c>
      <c r="DK227" s="158">
        <v>10</v>
      </c>
      <c r="DL227" s="158">
        <v>1</v>
      </c>
      <c r="DM227" s="349">
        <v>387</v>
      </c>
      <c r="DN227" s="158">
        <v>9</v>
      </c>
      <c r="DO227" s="158">
        <v>25</v>
      </c>
      <c r="DP227" s="158">
        <v>15</v>
      </c>
      <c r="DQ227" s="158">
        <v>7</v>
      </c>
      <c r="DR227" s="158">
        <v>8</v>
      </c>
      <c r="DS227" s="158">
        <v>10</v>
      </c>
      <c r="DT227" s="158">
        <v>1</v>
      </c>
      <c r="DU227" s="158">
        <v>0</v>
      </c>
      <c r="DV227" s="349">
        <v>75</v>
      </c>
      <c r="DW227" s="158">
        <v>16</v>
      </c>
      <c r="DX227" s="158">
        <v>15</v>
      </c>
      <c r="DY227" s="158">
        <v>11</v>
      </c>
      <c r="DZ227" s="158">
        <v>10</v>
      </c>
      <c r="EA227" s="158">
        <v>16</v>
      </c>
      <c r="EB227" s="158">
        <v>3</v>
      </c>
      <c r="EC227" s="158">
        <v>3</v>
      </c>
      <c r="ED227" s="158">
        <v>2</v>
      </c>
      <c r="EE227" s="349">
        <v>76</v>
      </c>
      <c r="EF227" s="158">
        <v>79</v>
      </c>
      <c r="EG227" s="158">
        <v>146</v>
      </c>
      <c r="EH227" s="158">
        <v>113</v>
      </c>
      <c r="EI227" s="158">
        <v>86</v>
      </c>
      <c r="EJ227" s="158">
        <v>67</v>
      </c>
      <c r="EK227" s="158">
        <v>30</v>
      </c>
      <c r="EL227" s="158">
        <v>14</v>
      </c>
      <c r="EM227" s="158">
        <v>3</v>
      </c>
      <c r="EN227" s="349">
        <v>538</v>
      </c>
      <c r="EO227" s="158">
        <v>39</v>
      </c>
      <c r="EP227" s="158">
        <v>58</v>
      </c>
      <c r="EQ227" s="158">
        <v>54</v>
      </c>
      <c r="ER227" s="158">
        <v>43</v>
      </c>
      <c r="ES227" s="158">
        <v>37</v>
      </c>
      <c r="ET227" s="158">
        <v>10</v>
      </c>
      <c r="EU227" s="158">
        <v>5</v>
      </c>
      <c r="EV227" s="158">
        <v>3</v>
      </c>
      <c r="EW227" s="349">
        <v>249</v>
      </c>
      <c r="EX227" s="158">
        <v>0</v>
      </c>
      <c r="EY227" s="158">
        <v>0</v>
      </c>
      <c r="EZ227" s="158">
        <v>0</v>
      </c>
      <c r="FA227" s="158">
        <v>0</v>
      </c>
      <c r="FB227" s="158">
        <v>0</v>
      </c>
      <c r="FC227" s="158">
        <v>0</v>
      </c>
      <c r="FD227" s="158">
        <v>0</v>
      </c>
      <c r="FE227" s="158">
        <v>0</v>
      </c>
      <c r="FF227" s="349">
        <v>0</v>
      </c>
      <c r="FG227" s="158">
        <v>0</v>
      </c>
      <c r="FH227" s="158">
        <v>0</v>
      </c>
      <c r="FI227" s="158">
        <v>0</v>
      </c>
      <c r="FJ227" s="158">
        <v>0</v>
      </c>
      <c r="FK227" s="158">
        <v>0</v>
      </c>
      <c r="FL227" s="158">
        <v>0</v>
      </c>
      <c r="FM227" s="158">
        <v>0</v>
      </c>
      <c r="FN227" s="158">
        <v>0</v>
      </c>
      <c r="FO227" s="349">
        <v>0</v>
      </c>
      <c r="FP227" s="158">
        <v>39</v>
      </c>
      <c r="FQ227" s="158">
        <v>58</v>
      </c>
      <c r="FR227" s="158">
        <v>54</v>
      </c>
      <c r="FS227" s="158">
        <v>43</v>
      </c>
      <c r="FT227" s="158">
        <v>37</v>
      </c>
      <c r="FU227" s="158">
        <v>10</v>
      </c>
      <c r="FV227" s="158">
        <v>5</v>
      </c>
      <c r="FW227" s="158">
        <v>3</v>
      </c>
      <c r="FX227" s="349">
        <v>249</v>
      </c>
      <c r="FY227" s="158">
        <v>2</v>
      </c>
      <c r="FZ227" s="158">
        <v>843</v>
      </c>
      <c r="GA227" s="158">
        <v>3853</v>
      </c>
      <c r="GB227" s="158">
        <v>3935</v>
      </c>
      <c r="GC227" s="158">
        <v>2993</v>
      </c>
      <c r="GD227" s="158">
        <v>2579</v>
      </c>
      <c r="GE227" s="158">
        <v>1622</v>
      </c>
      <c r="GF227" s="158">
        <v>959</v>
      </c>
      <c r="GG227" s="158">
        <v>88</v>
      </c>
      <c r="GH227" s="349">
        <v>16874</v>
      </c>
      <c r="GI227" s="158">
        <v>1</v>
      </c>
      <c r="GJ227" s="158">
        <v>1411</v>
      </c>
      <c r="GK227" s="158">
        <v>2214</v>
      </c>
      <c r="GL227" s="158">
        <v>1706</v>
      </c>
      <c r="GM227" s="158">
        <v>1127</v>
      </c>
      <c r="GN227" s="158">
        <v>703</v>
      </c>
      <c r="GO227" s="158">
        <v>361</v>
      </c>
      <c r="GP227" s="158">
        <v>170</v>
      </c>
      <c r="GQ227" s="158">
        <v>16</v>
      </c>
      <c r="GR227" s="349">
        <v>7709</v>
      </c>
      <c r="GS227" s="158">
        <v>2.75</v>
      </c>
      <c r="GT227" s="158">
        <v>1905.25</v>
      </c>
      <c r="GU227" s="158">
        <v>5504.75</v>
      </c>
      <c r="GV227" s="158">
        <v>5209.25</v>
      </c>
      <c r="GW227" s="158">
        <v>3838.25</v>
      </c>
      <c r="GX227" s="158">
        <v>3111.75</v>
      </c>
      <c r="GY227" s="158">
        <v>1884.25</v>
      </c>
      <c r="GZ227" s="158">
        <v>1087.25</v>
      </c>
      <c r="HA227" s="158">
        <v>100.75</v>
      </c>
      <c r="HB227" s="349">
        <v>22644.25</v>
      </c>
      <c r="HC227" s="395">
        <v>0</v>
      </c>
      <c r="HD227" s="396">
        <v>7.25</v>
      </c>
      <c r="HE227" s="396">
        <v>3.5</v>
      </c>
      <c r="HF227" s="396">
        <v>1.75</v>
      </c>
      <c r="HG227" s="396">
        <v>1</v>
      </c>
      <c r="HH227" s="396">
        <v>0</v>
      </c>
      <c r="HI227" s="396">
        <v>0</v>
      </c>
      <c r="HJ227" s="396">
        <v>0</v>
      </c>
      <c r="HK227" s="396">
        <v>0</v>
      </c>
      <c r="HL227" s="397">
        <v>13.5</v>
      </c>
      <c r="HM227" s="219">
        <v>1.5</v>
      </c>
      <c r="HN227" s="219">
        <v>1265.3</v>
      </c>
      <c r="HO227" s="219">
        <v>4278.8</v>
      </c>
      <c r="HP227" s="219">
        <v>4628.8999999999996</v>
      </c>
      <c r="HQ227" s="219">
        <v>3837.3</v>
      </c>
      <c r="HR227" s="219">
        <v>3803.3</v>
      </c>
      <c r="HS227" s="219">
        <v>2721.7</v>
      </c>
      <c r="HT227" s="219">
        <v>1812.1</v>
      </c>
      <c r="HU227" s="219">
        <v>201.5</v>
      </c>
      <c r="HV227" s="219">
        <v>22550.400000000001</v>
      </c>
      <c r="HW227" s="457">
        <v>8</v>
      </c>
      <c r="HX227" s="219">
        <v>22558.400000000001</v>
      </c>
      <c r="HY227" s="395">
        <v>2.75</v>
      </c>
      <c r="HZ227" s="219">
        <v>1905.25</v>
      </c>
      <c r="IA227" s="219">
        <v>5504.75</v>
      </c>
      <c r="IB227" s="219">
        <v>5209.25</v>
      </c>
      <c r="IC227" s="219">
        <v>3838.25</v>
      </c>
      <c r="ID227" s="219">
        <v>3111.75</v>
      </c>
      <c r="IE227" s="219">
        <v>1884.25</v>
      </c>
      <c r="IF227" s="219">
        <v>1087.25</v>
      </c>
      <c r="IG227" s="219">
        <v>100.75</v>
      </c>
      <c r="IH227" s="219">
        <v>22644.25</v>
      </c>
      <c r="II227" s="395">
        <v>0</v>
      </c>
      <c r="IJ227" s="219">
        <v>7.25</v>
      </c>
      <c r="IK227" s="219">
        <v>3.5</v>
      </c>
      <c r="IL227" s="219">
        <v>1.75</v>
      </c>
      <c r="IM227" s="219">
        <v>1</v>
      </c>
      <c r="IN227" s="219">
        <v>0</v>
      </c>
      <c r="IO227" s="219">
        <v>0</v>
      </c>
      <c r="IP227" s="219">
        <v>0</v>
      </c>
      <c r="IQ227" s="219">
        <v>0</v>
      </c>
      <c r="IR227" s="219">
        <v>13.5</v>
      </c>
      <c r="IS227" s="395">
        <v>0</v>
      </c>
      <c r="IT227" s="219">
        <v>571.03</v>
      </c>
      <c r="IU227" s="219">
        <v>994.38</v>
      </c>
      <c r="IV227" s="219">
        <v>489.6</v>
      </c>
      <c r="IW227" s="219">
        <v>186</v>
      </c>
      <c r="IX227" s="219">
        <v>80.36</v>
      </c>
      <c r="IY227" s="219">
        <v>30.33</v>
      </c>
      <c r="IZ227" s="219">
        <v>6.04</v>
      </c>
      <c r="JA227" s="219">
        <v>-0.08</v>
      </c>
      <c r="JB227" s="219">
        <v>2357.66</v>
      </c>
      <c r="JC227" s="395">
        <v>1.5</v>
      </c>
      <c r="JD227" s="219">
        <v>884.6</v>
      </c>
      <c r="JE227" s="219">
        <v>3505.3</v>
      </c>
      <c r="JF227" s="219">
        <v>4193.7</v>
      </c>
      <c r="JG227" s="219">
        <v>3651.3</v>
      </c>
      <c r="JH227" s="219">
        <v>3705</v>
      </c>
      <c r="JI227" s="219">
        <v>2677.9</v>
      </c>
      <c r="JJ227" s="219">
        <v>1802</v>
      </c>
      <c r="JK227" s="219">
        <v>201.7</v>
      </c>
      <c r="JL227" s="219">
        <v>20623</v>
      </c>
      <c r="JM227" s="457">
        <v>8</v>
      </c>
      <c r="JN227" s="397">
        <v>20631</v>
      </c>
      <c r="JP227" s="460"/>
      <c r="JQ227" s="460"/>
      <c r="JR227" s="460"/>
      <c r="JS227" s="460"/>
      <c r="JT227" s="460"/>
      <c r="JU227" s="460"/>
      <c r="JV227" s="460"/>
      <c r="JW227" s="460"/>
      <c r="JX227" s="460"/>
      <c r="JY227" s="460"/>
      <c r="KA227" s="460"/>
      <c r="KB227" s="460"/>
    </row>
    <row r="228" spans="1:288" x14ac:dyDescent="0.2">
      <c r="A228" s="215" t="s">
        <v>701</v>
      </c>
      <c r="B228" s="216" t="s">
        <v>291</v>
      </c>
      <c r="C228" s="217" t="s">
        <v>287</v>
      </c>
      <c r="D228" s="218" t="s">
        <v>700</v>
      </c>
      <c r="E228" s="158">
        <v>59310</v>
      </c>
      <c r="F228" s="158">
        <v>23653</v>
      </c>
      <c r="G228" s="158">
        <v>15513</v>
      </c>
      <c r="H228" s="158">
        <v>7633</v>
      </c>
      <c r="I228" s="158">
        <v>3342</v>
      </c>
      <c r="J228" s="158">
        <v>1390</v>
      </c>
      <c r="K228" s="158">
        <v>835</v>
      </c>
      <c r="L228" s="158">
        <v>102</v>
      </c>
      <c r="M228" s="349">
        <v>111778</v>
      </c>
      <c r="N228" s="158">
        <v>2001</v>
      </c>
      <c r="O228" s="158">
        <v>413</v>
      </c>
      <c r="P228" s="158">
        <v>266</v>
      </c>
      <c r="Q228" s="158">
        <v>200</v>
      </c>
      <c r="R228" s="158">
        <v>53</v>
      </c>
      <c r="S228" s="158">
        <v>28</v>
      </c>
      <c r="T228" s="158">
        <v>10</v>
      </c>
      <c r="U228" s="158">
        <v>9</v>
      </c>
      <c r="V228" s="349">
        <v>2980</v>
      </c>
      <c r="W228" s="158">
        <v>352</v>
      </c>
      <c r="X228" s="158">
        <v>0</v>
      </c>
      <c r="Y228" s="158">
        <v>0</v>
      </c>
      <c r="Z228" s="158">
        <v>0</v>
      </c>
      <c r="AA228" s="158">
        <v>0</v>
      </c>
      <c r="AB228" s="158">
        <v>0</v>
      </c>
      <c r="AC228" s="158">
        <v>0</v>
      </c>
      <c r="AD228" s="158">
        <v>0</v>
      </c>
      <c r="AE228" s="349">
        <v>352</v>
      </c>
      <c r="AF228" s="158">
        <v>56957</v>
      </c>
      <c r="AG228" s="158">
        <v>23240</v>
      </c>
      <c r="AH228" s="158">
        <v>15247</v>
      </c>
      <c r="AI228" s="158">
        <v>7433</v>
      </c>
      <c r="AJ228" s="158">
        <v>3289</v>
      </c>
      <c r="AK228" s="158">
        <v>1362</v>
      </c>
      <c r="AL228" s="158">
        <v>825</v>
      </c>
      <c r="AM228" s="158">
        <v>93</v>
      </c>
      <c r="AN228" s="349">
        <v>108446</v>
      </c>
      <c r="AO228" s="158">
        <v>137</v>
      </c>
      <c r="AP228" s="158">
        <v>116</v>
      </c>
      <c r="AQ228" s="158">
        <v>123</v>
      </c>
      <c r="AR228" s="158">
        <v>49</v>
      </c>
      <c r="AS228" s="158">
        <v>39</v>
      </c>
      <c r="AT228" s="158">
        <v>17</v>
      </c>
      <c r="AU228" s="158">
        <v>18</v>
      </c>
      <c r="AV228" s="158">
        <v>11</v>
      </c>
      <c r="AW228" s="349">
        <v>510</v>
      </c>
      <c r="AX228" s="158">
        <v>137</v>
      </c>
      <c r="AY228" s="158">
        <v>116</v>
      </c>
      <c r="AZ228" s="158">
        <v>123</v>
      </c>
      <c r="BA228" s="158">
        <v>49</v>
      </c>
      <c r="BB228" s="158">
        <v>39</v>
      </c>
      <c r="BC228" s="158">
        <v>17</v>
      </c>
      <c r="BD228" s="158">
        <v>18</v>
      </c>
      <c r="BE228" s="158">
        <v>11</v>
      </c>
      <c r="BF228" s="158">
        <v>0</v>
      </c>
      <c r="BG228" s="349">
        <v>510</v>
      </c>
      <c r="BH228" s="158">
        <v>137</v>
      </c>
      <c r="BI228" s="158">
        <v>56936</v>
      </c>
      <c r="BJ228" s="158">
        <v>23247</v>
      </c>
      <c r="BK228" s="158">
        <v>15173</v>
      </c>
      <c r="BL228" s="158">
        <v>7423</v>
      </c>
      <c r="BM228" s="158">
        <v>3267</v>
      </c>
      <c r="BN228" s="158">
        <v>1363</v>
      </c>
      <c r="BO228" s="158">
        <v>818</v>
      </c>
      <c r="BP228" s="158">
        <v>82</v>
      </c>
      <c r="BQ228" s="349">
        <v>108446</v>
      </c>
      <c r="BR228" s="158">
        <v>26</v>
      </c>
      <c r="BS228" s="158">
        <v>29349</v>
      </c>
      <c r="BT228" s="158">
        <v>8273</v>
      </c>
      <c r="BU228" s="158">
        <v>4186</v>
      </c>
      <c r="BV228" s="158">
        <v>1606</v>
      </c>
      <c r="BW228" s="158">
        <v>582</v>
      </c>
      <c r="BX228" s="158">
        <v>215</v>
      </c>
      <c r="BY228" s="158">
        <v>98</v>
      </c>
      <c r="BZ228" s="158">
        <v>2</v>
      </c>
      <c r="CA228" s="349">
        <v>44337</v>
      </c>
      <c r="CB228" s="158">
        <v>4</v>
      </c>
      <c r="CC228" s="158">
        <v>471</v>
      </c>
      <c r="CD228" s="158">
        <v>252</v>
      </c>
      <c r="CE228" s="158">
        <v>140</v>
      </c>
      <c r="CF228" s="158">
        <v>65</v>
      </c>
      <c r="CG228" s="158">
        <v>27</v>
      </c>
      <c r="CH228" s="158">
        <v>7</v>
      </c>
      <c r="CI228" s="158">
        <v>5</v>
      </c>
      <c r="CJ228" s="158">
        <v>0</v>
      </c>
      <c r="CK228" s="349">
        <v>971</v>
      </c>
      <c r="CL228" s="158">
        <v>2</v>
      </c>
      <c r="CM228" s="158">
        <v>33</v>
      </c>
      <c r="CN228" s="158">
        <v>17</v>
      </c>
      <c r="CO228" s="158">
        <v>19</v>
      </c>
      <c r="CP228" s="158">
        <v>24</v>
      </c>
      <c r="CQ228" s="158">
        <v>13</v>
      </c>
      <c r="CR228" s="158">
        <v>15</v>
      </c>
      <c r="CS228" s="158">
        <v>25</v>
      </c>
      <c r="CT228" s="158">
        <v>13</v>
      </c>
      <c r="CU228" s="349">
        <v>161</v>
      </c>
      <c r="CV228" s="158">
        <v>499</v>
      </c>
      <c r="CW228" s="158">
        <v>303</v>
      </c>
      <c r="CX228" s="158">
        <v>185</v>
      </c>
      <c r="CY228" s="158">
        <v>100</v>
      </c>
      <c r="CZ228" s="158">
        <v>51</v>
      </c>
      <c r="DA228" s="158">
        <v>15</v>
      </c>
      <c r="DB228" s="158">
        <v>10</v>
      </c>
      <c r="DC228" s="158">
        <v>2</v>
      </c>
      <c r="DD228" s="349">
        <v>1165</v>
      </c>
      <c r="DE228" s="158">
        <v>774</v>
      </c>
      <c r="DF228" s="158">
        <v>240</v>
      </c>
      <c r="DG228" s="158">
        <v>118</v>
      </c>
      <c r="DH228" s="158">
        <v>77</v>
      </c>
      <c r="DI228" s="158">
        <v>54</v>
      </c>
      <c r="DJ228" s="158">
        <v>13</v>
      </c>
      <c r="DK228" s="158">
        <v>9</v>
      </c>
      <c r="DL228" s="158">
        <v>1</v>
      </c>
      <c r="DM228" s="349">
        <v>1286</v>
      </c>
      <c r="DN228" s="158">
        <v>200</v>
      </c>
      <c r="DO228" s="158">
        <v>78</v>
      </c>
      <c r="DP228" s="158">
        <v>40</v>
      </c>
      <c r="DQ228" s="158">
        <v>14</v>
      </c>
      <c r="DR228" s="158">
        <v>11</v>
      </c>
      <c r="DS228" s="158">
        <v>0</v>
      </c>
      <c r="DT228" s="158">
        <v>1</v>
      </c>
      <c r="DU228" s="158">
        <v>0</v>
      </c>
      <c r="DV228" s="349">
        <v>344</v>
      </c>
      <c r="DW228" s="158">
        <v>238</v>
      </c>
      <c r="DX228" s="158">
        <v>52</v>
      </c>
      <c r="DY228" s="158">
        <v>32</v>
      </c>
      <c r="DZ228" s="158">
        <v>22</v>
      </c>
      <c r="EA228" s="158">
        <v>7</v>
      </c>
      <c r="EB228" s="158">
        <v>2</v>
      </c>
      <c r="EC228" s="158">
        <v>2</v>
      </c>
      <c r="ED228" s="158">
        <v>4</v>
      </c>
      <c r="EE228" s="349">
        <v>359</v>
      </c>
      <c r="EF228" s="158">
        <v>1212</v>
      </c>
      <c r="EG228" s="158">
        <v>370</v>
      </c>
      <c r="EH228" s="158">
        <v>190</v>
      </c>
      <c r="EI228" s="158">
        <v>113</v>
      </c>
      <c r="EJ228" s="158">
        <v>72</v>
      </c>
      <c r="EK228" s="158">
        <v>15</v>
      </c>
      <c r="EL228" s="158">
        <v>12</v>
      </c>
      <c r="EM228" s="158">
        <v>5</v>
      </c>
      <c r="EN228" s="349">
        <v>1989</v>
      </c>
      <c r="EO228" s="158">
        <v>538</v>
      </c>
      <c r="EP228" s="158">
        <v>160</v>
      </c>
      <c r="EQ228" s="158">
        <v>97</v>
      </c>
      <c r="ER228" s="158">
        <v>65</v>
      </c>
      <c r="ES228" s="158">
        <v>38</v>
      </c>
      <c r="ET228" s="158">
        <v>11</v>
      </c>
      <c r="EU228" s="158">
        <v>7</v>
      </c>
      <c r="EV228" s="158">
        <v>4</v>
      </c>
      <c r="EW228" s="349">
        <v>920</v>
      </c>
      <c r="EX228" s="158">
        <v>0</v>
      </c>
      <c r="EY228" s="158">
        <v>0</v>
      </c>
      <c r="EZ228" s="158">
        <v>0</v>
      </c>
      <c r="FA228" s="158">
        <v>0</v>
      </c>
      <c r="FB228" s="158">
        <v>0</v>
      </c>
      <c r="FC228" s="158">
        <v>0</v>
      </c>
      <c r="FD228" s="158">
        <v>0</v>
      </c>
      <c r="FE228" s="158">
        <v>0</v>
      </c>
      <c r="FF228" s="349">
        <v>0</v>
      </c>
      <c r="FG228" s="158">
        <v>3</v>
      </c>
      <c r="FH228" s="158">
        <v>0</v>
      </c>
      <c r="FI228" s="158">
        <v>4</v>
      </c>
      <c r="FJ228" s="158">
        <v>0</v>
      </c>
      <c r="FK228" s="158">
        <v>0</v>
      </c>
      <c r="FL228" s="158">
        <v>0</v>
      </c>
      <c r="FM228" s="158">
        <v>0</v>
      </c>
      <c r="FN228" s="158">
        <v>0</v>
      </c>
      <c r="FO228" s="349">
        <v>7</v>
      </c>
      <c r="FP228" s="158">
        <v>535</v>
      </c>
      <c r="FQ228" s="158">
        <v>160</v>
      </c>
      <c r="FR228" s="158">
        <v>93</v>
      </c>
      <c r="FS228" s="158">
        <v>65</v>
      </c>
      <c r="FT228" s="158">
        <v>38</v>
      </c>
      <c r="FU228" s="158">
        <v>11</v>
      </c>
      <c r="FV228" s="158">
        <v>7</v>
      </c>
      <c r="FW228" s="158">
        <v>4</v>
      </c>
      <c r="FX228" s="349">
        <v>913</v>
      </c>
      <c r="FY228" s="158">
        <v>105</v>
      </c>
      <c r="FZ228" s="158">
        <v>26645</v>
      </c>
      <c r="GA228" s="158">
        <v>14575</v>
      </c>
      <c r="GB228" s="158">
        <v>10756</v>
      </c>
      <c r="GC228" s="158">
        <v>5692</v>
      </c>
      <c r="GD228" s="158">
        <v>2627</v>
      </c>
      <c r="GE228" s="158">
        <v>1124</v>
      </c>
      <c r="GF228" s="158">
        <v>687</v>
      </c>
      <c r="GG228" s="158">
        <v>63</v>
      </c>
      <c r="GH228" s="349">
        <v>62274</v>
      </c>
      <c r="GI228" s="158">
        <v>32</v>
      </c>
      <c r="GJ228" s="158">
        <v>30291</v>
      </c>
      <c r="GK228" s="158">
        <v>8672</v>
      </c>
      <c r="GL228" s="158">
        <v>4417</v>
      </c>
      <c r="GM228" s="158">
        <v>1731</v>
      </c>
      <c r="GN228" s="158">
        <v>640</v>
      </c>
      <c r="GO228" s="158">
        <v>239</v>
      </c>
      <c r="GP228" s="158">
        <v>131</v>
      </c>
      <c r="GQ228" s="158">
        <v>19</v>
      </c>
      <c r="GR228" s="349">
        <v>46172</v>
      </c>
      <c r="GS228" s="158">
        <v>128.5</v>
      </c>
      <c r="GT228" s="158">
        <v>49484.7</v>
      </c>
      <c r="GU228" s="158">
        <v>21094.65</v>
      </c>
      <c r="GV228" s="158">
        <v>14079.6</v>
      </c>
      <c r="GW228" s="158">
        <v>6997.65</v>
      </c>
      <c r="GX228" s="158">
        <v>3106.25</v>
      </c>
      <c r="GY228" s="158">
        <v>1301</v>
      </c>
      <c r="GZ228" s="158">
        <v>780.25</v>
      </c>
      <c r="HA228" s="158">
        <v>77</v>
      </c>
      <c r="HB228" s="349">
        <v>97049.600000000006</v>
      </c>
      <c r="HC228" s="395">
        <v>0</v>
      </c>
      <c r="HD228" s="396">
        <v>0</v>
      </c>
      <c r="HE228" s="396">
        <v>0</v>
      </c>
      <c r="HF228" s="396">
        <v>0</v>
      </c>
      <c r="HG228" s="396">
        <v>0</v>
      </c>
      <c r="HH228" s="396">
        <v>0</v>
      </c>
      <c r="HI228" s="396">
        <v>0</v>
      </c>
      <c r="HJ228" s="396">
        <v>0</v>
      </c>
      <c r="HK228" s="396">
        <v>0</v>
      </c>
      <c r="HL228" s="397">
        <v>0</v>
      </c>
      <c r="HM228" s="219">
        <v>71.400000000000006</v>
      </c>
      <c r="HN228" s="219">
        <v>32989.800000000003</v>
      </c>
      <c r="HO228" s="219">
        <v>16407</v>
      </c>
      <c r="HP228" s="219">
        <v>12515.2</v>
      </c>
      <c r="HQ228" s="219">
        <v>6997.7</v>
      </c>
      <c r="HR228" s="219">
        <v>3796.5</v>
      </c>
      <c r="HS228" s="219">
        <v>1879.2</v>
      </c>
      <c r="HT228" s="219">
        <v>1300.4000000000001</v>
      </c>
      <c r="HU228" s="219">
        <v>154</v>
      </c>
      <c r="HV228" s="219">
        <v>76111.199999999997</v>
      </c>
      <c r="HW228" s="457">
        <v>0</v>
      </c>
      <c r="HX228" s="219">
        <v>76111.199999999997</v>
      </c>
      <c r="HY228" s="395">
        <v>128.5</v>
      </c>
      <c r="HZ228" s="219">
        <v>49484.7</v>
      </c>
      <c r="IA228" s="219">
        <v>21094.65</v>
      </c>
      <c r="IB228" s="219">
        <v>14079.6</v>
      </c>
      <c r="IC228" s="219">
        <v>6997.65</v>
      </c>
      <c r="ID228" s="219">
        <v>3106.25</v>
      </c>
      <c r="IE228" s="219">
        <v>1301</v>
      </c>
      <c r="IF228" s="219">
        <v>780.25</v>
      </c>
      <c r="IG228" s="219">
        <v>77</v>
      </c>
      <c r="IH228" s="219">
        <v>97049.600000000006</v>
      </c>
      <c r="II228" s="395">
        <v>0</v>
      </c>
      <c r="IJ228" s="219">
        <v>0</v>
      </c>
      <c r="IK228" s="219">
        <v>0</v>
      </c>
      <c r="IL228" s="219">
        <v>0</v>
      </c>
      <c r="IM228" s="219">
        <v>0</v>
      </c>
      <c r="IN228" s="219">
        <v>0</v>
      </c>
      <c r="IO228" s="219">
        <v>0</v>
      </c>
      <c r="IP228" s="219">
        <v>0</v>
      </c>
      <c r="IQ228" s="219">
        <v>0</v>
      </c>
      <c r="IR228" s="219">
        <v>0</v>
      </c>
      <c r="IS228" s="395">
        <v>38.03</v>
      </c>
      <c r="IT228" s="219">
        <v>16460.900000000001</v>
      </c>
      <c r="IU228" s="219">
        <v>2627.1</v>
      </c>
      <c r="IV228" s="219">
        <v>964.11</v>
      </c>
      <c r="IW228" s="219">
        <v>338.66</v>
      </c>
      <c r="IX228" s="219">
        <v>112.45</v>
      </c>
      <c r="IY228" s="219">
        <v>58.23</v>
      </c>
      <c r="IZ228" s="219">
        <v>18.079999999999998</v>
      </c>
      <c r="JA228" s="219">
        <v>0</v>
      </c>
      <c r="JB228" s="219">
        <v>20617.560000000001</v>
      </c>
      <c r="JC228" s="395">
        <v>50.3</v>
      </c>
      <c r="JD228" s="219">
        <v>22015.9</v>
      </c>
      <c r="JE228" s="219">
        <v>14363.7</v>
      </c>
      <c r="JF228" s="219">
        <v>11658.2</v>
      </c>
      <c r="JG228" s="219">
        <v>6659</v>
      </c>
      <c r="JH228" s="219">
        <v>3659.1</v>
      </c>
      <c r="JI228" s="219">
        <v>1795.1</v>
      </c>
      <c r="JJ228" s="219">
        <v>1270.3</v>
      </c>
      <c r="JK228" s="219">
        <v>154</v>
      </c>
      <c r="JL228" s="219">
        <v>61625.599999999999</v>
      </c>
      <c r="JM228" s="457">
        <v>0</v>
      </c>
      <c r="JN228" s="397">
        <v>61625.599999999999</v>
      </c>
      <c r="JP228" s="460"/>
      <c r="JQ228" s="460"/>
      <c r="JR228" s="460"/>
      <c r="JS228" s="460"/>
      <c r="JT228" s="460"/>
      <c r="JU228" s="460"/>
      <c r="JV228" s="460"/>
      <c r="JW228" s="460"/>
      <c r="JX228" s="460"/>
      <c r="JY228" s="460"/>
      <c r="KA228" s="460"/>
      <c r="KB228" s="460"/>
    </row>
    <row r="229" spans="1:288" x14ac:dyDescent="0.2">
      <c r="A229" s="215" t="s">
        <v>703</v>
      </c>
      <c r="B229" s="216" t="s">
        <v>291</v>
      </c>
      <c r="C229" s="217" t="s">
        <v>295</v>
      </c>
      <c r="D229" s="218" t="s">
        <v>702</v>
      </c>
      <c r="E229" s="158">
        <v>56892</v>
      </c>
      <c r="F229" s="158">
        <v>42771</v>
      </c>
      <c r="G229" s="158">
        <v>19805</v>
      </c>
      <c r="H229" s="158">
        <v>6910</v>
      </c>
      <c r="I229" s="158">
        <v>2799</v>
      </c>
      <c r="J229" s="158">
        <v>519</v>
      </c>
      <c r="K229" s="158">
        <v>59</v>
      </c>
      <c r="L229" s="158">
        <v>37</v>
      </c>
      <c r="M229" s="349">
        <v>129792</v>
      </c>
      <c r="N229" s="158">
        <v>720</v>
      </c>
      <c r="O229" s="158">
        <v>366</v>
      </c>
      <c r="P229" s="158">
        <v>184</v>
      </c>
      <c r="Q229" s="158">
        <v>52</v>
      </c>
      <c r="R229" s="158">
        <v>14</v>
      </c>
      <c r="S229" s="158">
        <v>5</v>
      </c>
      <c r="T229" s="158">
        <v>2</v>
      </c>
      <c r="U229" s="158">
        <v>0</v>
      </c>
      <c r="V229" s="349">
        <v>1343</v>
      </c>
      <c r="W229" s="158">
        <v>0</v>
      </c>
      <c r="X229" s="158">
        <v>0</v>
      </c>
      <c r="Y229" s="158">
        <v>0</v>
      </c>
      <c r="Z229" s="158">
        <v>0</v>
      </c>
      <c r="AA229" s="158">
        <v>0</v>
      </c>
      <c r="AB229" s="158">
        <v>0</v>
      </c>
      <c r="AC229" s="158">
        <v>0</v>
      </c>
      <c r="AD229" s="158">
        <v>0</v>
      </c>
      <c r="AE229" s="349">
        <v>0</v>
      </c>
      <c r="AF229" s="158">
        <v>56172</v>
      </c>
      <c r="AG229" s="158">
        <v>42405</v>
      </c>
      <c r="AH229" s="158">
        <v>19621</v>
      </c>
      <c r="AI229" s="158">
        <v>6858</v>
      </c>
      <c r="AJ229" s="158">
        <v>2785</v>
      </c>
      <c r="AK229" s="158">
        <v>514</v>
      </c>
      <c r="AL229" s="158">
        <v>57</v>
      </c>
      <c r="AM229" s="158">
        <v>37</v>
      </c>
      <c r="AN229" s="349">
        <v>128449</v>
      </c>
      <c r="AO229" s="158">
        <v>165</v>
      </c>
      <c r="AP229" s="158">
        <v>236</v>
      </c>
      <c r="AQ229" s="158">
        <v>130</v>
      </c>
      <c r="AR229" s="158">
        <v>60</v>
      </c>
      <c r="AS229" s="158">
        <v>48</v>
      </c>
      <c r="AT229" s="158">
        <v>17</v>
      </c>
      <c r="AU229" s="158">
        <v>7</v>
      </c>
      <c r="AV229" s="158">
        <v>21</v>
      </c>
      <c r="AW229" s="349">
        <v>684</v>
      </c>
      <c r="AX229" s="158">
        <v>165</v>
      </c>
      <c r="AY229" s="158">
        <v>236</v>
      </c>
      <c r="AZ229" s="158">
        <v>130</v>
      </c>
      <c r="BA229" s="158">
        <v>60</v>
      </c>
      <c r="BB229" s="158">
        <v>48</v>
      </c>
      <c r="BC229" s="158">
        <v>17</v>
      </c>
      <c r="BD229" s="158">
        <v>7</v>
      </c>
      <c r="BE229" s="158">
        <v>21</v>
      </c>
      <c r="BF229" s="158">
        <v>0</v>
      </c>
      <c r="BG229" s="349">
        <v>684</v>
      </c>
      <c r="BH229" s="158">
        <v>165</v>
      </c>
      <c r="BI229" s="158">
        <v>56243</v>
      </c>
      <c r="BJ229" s="158">
        <v>42299</v>
      </c>
      <c r="BK229" s="158">
        <v>19551</v>
      </c>
      <c r="BL229" s="158">
        <v>6846</v>
      </c>
      <c r="BM229" s="158">
        <v>2754</v>
      </c>
      <c r="BN229" s="158">
        <v>504</v>
      </c>
      <c r="BO229" s="158">
        <v>71</v>
      </c>
      <c r="BP229" s="158">
        <v>16</v>
      </c>
      <c r="BQ229" s="349">
        <v>128449</v>
      </c>
      <c r="BR229" s="158">
        <v>58</v>
      </c>
      <c r="BS229" s="158">
        <v>25845</v>
      </c>
      <c r="BT229" s="158">
        <v>13737</v>
      </c>
      <c r="BU229" s="158">
        <v>4984</v>
      </c>
      <c r="BV229" s="158">
        <v>1315</v>
      </c>
      <c r="BW229" s="158">
        <v>382</v>
      </c>
      <c r="BX229" s="158">
        <v>67</v>
      </c>
      <c r="BY229" s="158">
        <v>3</v>
      </c>
      <c r="BZ229" s="158">
        <v>1</v>
      </c>
      <c r="CA229" s="349">
        <v>46392</v>
      </c>
      <c r="CB229" s="158">
        <v>7</v>
      </c>
      <c r="CC229" s="158">
        <v>392</v>
      </c>
      <c r="CD229" s="158">
        <v>308</v>
      </c>
      <c r="CE229" s="158">
        <v>147</v>
      </c>
      <c r="CF229" s="158">
        <v>50</v>
      </c>
      <c r="CG229" s="158">
        <v>13</v>
      </c>
      <c r="CH229" s="158">
        <v>5</v>
      </c>
      <c r="CI229" s="158">
        <v>1</v>
      </c>
      <c r="CJ229" s="158">
        <v>1</v>
      </c>
      <c r="CK229" s="349">
        <v>924</v>
      </c>
      <c r="CL229" s="158">
        <v>1</v>
      </c>
      <c r="CM229" s="158">
        <v>24</v>
      </c>
      <c r="CN229" s="158">
        <v>24</v>
      </c>
      <c r="CO229" s="158">
        <v>21</v>
      </c>
      <c r="CP229" s="158">
        <v>22</v>
      </c>
      <c r="CQ229" s="158">
        <v>8</v>
      </c>
      <c r="CR229" s="158">
        <v>8</v>
      </c>
      <c r="CS229" s="158">
        <v>29</v>
      </c>
      <c r="CT229" s="158">
        <v>7</v>
      </c>
      <c r="CU229" s="349">
        <v>144</v>
      </c>
      <c r="CV229" s="158">
        <v>8</v>
      </c>
      <c r="CW229" s="158">
        <v>6</v>
      </c>
      <c r="CX229" s="158">
        <v>2</v>
      </c>
      <c r="CY229" s="158">
        <v>0</v>
      </c>
      <c r="CZ229" s="158">
        <v>0</v>
      </c>
      <c r="DA229" s="158">
        <v>0</v>
      </c>
      <c r="DB229" s="158">
        <v>0</v>
      </c>
      <c r="DC229" s="158">
        <v>0</v>
      </c>
      <c r="DD229" s="349">
        <v>16</v>
      </c>
      <c r="DE229" s="158">
        <v>1624</v>
      </c>
      <c r="DF229" s="158">
        <v>812</v>
      </c>
      <c r="DG229" s="158">
        <v>354</v>
      </c>
      <c r="DH229" s="158">
        <v>93</v>
      </c>
      <c r="DI229" s="158">
        <v>50</v>
      </c>
      <c r="DJ229" s="158">
        <v>11</v>
      </c>
      <c r="DK229" s="158">
        <v>5</v>
      </c>
      <c r="DL229" s="158">
        <v>2</v>
      </c>
      <c r="DM229" s="349">
        <v>2951</v>
      </c>
      <c r="DN229" s="158">
        <v>0</v>
      </c>
      <c r="DO229" s="158">
        <v>0</v>
      </c>
      <c r="DP229" s="158">
        <v>0</v>
      </c>
      <c r="DQ229" s="158">
        <v>0</v>
      </c>
      <c r="DR229" s="158">
        <v>0</v>
      </c>
      <c r="DS229" s="158">
        <v>0</v>
      </c>
      <c r="DT229" s="158">
        <v>0</v>
      </c>
      <c r="DU229" s="158">
        <v>0</v>
      </c>
      <c r="DV229" s="349">
        <v>0</v>
      </c>
      <c r="DW229" s="158">
        <v>255</v>
      </c>
      <c r="DX229" s="158">
        <v>96</v>
      </c>
      <c r="DY229" s="158">
        <v>56</v>
      </c>
      <c r="DZ229" s="158">
        <v>19</v>
      </c>
      <c r="EA229" s="158">
        <v>8</v>
      </c>
      <c r="EB229" s="158">
        <v>3</v>
      </c>
      <c r="EC229" s="158">
        <v>1</v>
      </c>
      <c r="ED229" s="158">
        <v>0</v>
      </c>
      <c r="EE229" s="349">
        <v>438</v>
      </c>
      <c r="EF229" s="158">
        <v>1879</v>
      </c>
      <c r="EG229" s="158">
        <v>908</v>
      </c>
      <c r="EH229" s="158">
        <v>410</v>
      </c>
      <c r="EI229" s="158">
        <v>112</v>
      </c>
      <c r="EJ229" s="158">
        <v>58</v>
      </c>
      <c r="EK229" s="158">
        <v>14</v>
      </c>
      <c r="EL229" s="158">
        <v>6</v>
      </c>
      <c r="EM229" s="158">
        <v>2</v>
      </c>
      <c r="EN229" s="349">
        <v>3389</v>
      </c>
      <c r="EO229" s="158">
        <v>698</v>
      </c>
      <c r="EP229" s="158">
        <v>354</v>
      </c>
      <c r="EQ229" s="158">
        <v>180</v>
      </c>
      <c r="ER229" s="158">
        <v>50</v>
      </c>
      <c r="ES229" s="158">
        <v>30</v>
      </c>
      <c r="ET229" s="158">
        <v>6</v>
      </c>
      <c r="EU229" s="158">
        <v>5</v>
      </c>
      <c r="EV229" s="158">
        <v>0</v>
      </c>
      <c r="EW229" s="349">
        <v>1323</v>
      </c>
      <c r="EX229" s="158">
        <v>0</v>
      </c>
      <c r="EY229" s="158">
        <v>0</v>
      </c>
      <c r="EZ229" s="158">
        <v>0</v>
      </c>
      <c r="FA229" s="158">
        <v>0</v>
      </c>
      <c r="FB229" s="158">
        <v>0</v>
      </c>
      <c r="FC229" s="158">
        <v>0</v>
      </c>
      <c r="FD229" s="158">
        <v>0</v>
      </c>
      <c r="FE229" s="158">
        <v>0</v>
      </c>
      <c r="FF229" s="349">
        <v>0</v>
      </c>
      <c r="FG229" s="158">
        <v>5</v>
      </c>
      <c r="FH229" s="158">
        <v>0</v>
      </c>
      <c r="FI229" s="158">
        <v>1</v>
      </c>
      <c r="FJ229" s="158">
        <v>0</v>
      </c>
      <c r="FK229" s="158">
        <v>1</v>
      </c>
      <c r="FL229" s="158">
        <v>0</v>
      </c>
      <c r="FM229" s="158">
        <v>0</v>
      </c>
      <c r="FN229" s="158">
        <v>0</v>
      </c>
      <c r="FO229" s="349">
        <v>7</v>
      </c>
      <c r="FP229" s="158">
        <v>693</v>
      </c>
      <c r="FQ229" s="158">
        <v>354</v>
      </c>
      <c r="FR229" s="158">
        <v>179</v>
      </c>
      <c r="FS229" s="158">
        <v>50</v>
      </c>
      <c r="FT229" s="158">
        <v>29</v>
      </c>
      <c r="FU229" s="158">
        <v>6</v>
      </c>
      <c r="FV229" s="158">
        <v>5</v>
      </c>
      <c r="FW229" s="158">
        <v>0</v>
      </c>
      <c r="FX229" s="349">
        <v>1316</v>
      </c>
      <c r="FY229" s="158">
        <v>99</v>
      </c>
      <c r="FZ229" s="158">
        <v>29719</v>
      </c>
      <c r="GA229" s="158">
        <v>28128</v>
      </c>
      <c r="GB229" s="158">
        <v>14341</v>
      </c>
      <c r="GC229" s="158">
        <v>5440</v>
      </c>
      <c r="GD229" s="158">
        <v>2343</v>
      </c>
      <c r="GE229" s="158">
        <v>421</v>
      </c>
      <c r="GF229" s="158">
        <v>37</v>
      </c>
      <c r="GG229" s="158">
        <v>7</v>
      </c>
      <c r="GH229" s="349">
        <v>80535</v>
      </c>
      <c r="GI229" s="158">
        <v>66</v>
      </c>
      <c r="GJ229" s="158">
        <v>26524</v>
      </c>
      <c r="GK229" s="158">
        <v>14171</v>
      </c>
      <c r="GL229" s="158">
        <v>5210</v>
      </c>
      <c r="GM229" s="158">
        <v>1406</v>
      </c>
      <c r="GN229" s="158">
        <v>411</v>
      </c>
      <c r="GO229" s="158">
        <v>83</v>
      </c>
      <c r="GP229" s="158">
        <v>34</v>
      </c>
      <c r="GQ229" s="158">
        <v>9</v>
      </c>
      <c r="GR229" s="349">
        <v>47914</v>
      </c>
      <c r="GS229" s="158">
        <v>148.25</v>
      </c>
      <c r="GT229" s="158">
        <v>49795.25</v>
      </c>
      <c r="GU229" s="158">
        <v>38820.75</v>
      </c>
      <c r="GV229" s="158">
        <v>18284.75</v>
      </c>
      <c r="GW229" s="158">
        <v>6503.25</v>
      </c>
      <c r="GX229" s="158">
        <v>2655.25</v>
      </c>
      <c r="GY229" s="158">
        <v>483.5</v>
      </c>
      <c r="GZ229" s="158">
        <v>56</v>
      </c>
      <c r="HA229" s="158">
        <v>12</v>
      </c>
      <c r="HB229" s="349">
        <v>116759</v>
      </c>
      <c r="HC229" s="395">
        <v>0</v>
      </c>
      <c r="HD229" s="396">
        <v>0</v>
      </c>
      <c r="HE229" s="396">
        <v>0</v>
      </c>
      <c r="HF229" s="396">
        <v>0</v>
      </c>
      <c r="HG229" s="396">
        <v>0</v>
      </c>
      <c r="HH229" s="396">
        <v>0</v>
      </c>
      <c r="HI229" s="396">
        <v>0</v>
      </c>
      <c r="HJ229" s="396">
        <v>0</v>
      </c>
      <c r="HK229" s="396">
        <v>0</v>
      </c>
      <c r="HL229" s="397">
        <v>0</v>
      </c>
      <c r="HM229" s="219">
        <v>82.4</v>
      </c>
      <c r="HN229" s="219">
        <v>33196.800000000003</v>
      </c>
      <c r="HO229" s="219">
        <v>30193.9</v>
      </c>
      <c r="HP229" s="219">
        <v>16253.1</v>
      </c>
      <c r="HQ229" s="219">
        <v>6503.3</v>
      </c>
      <c r="HR229" s="219">
        <v>3245.3</v>
      </c>
      <c r="HS229" s="219">
        <v>698.4</v>
      </c>
      <c r="HT229" s="219">
        <v>93.3</v>
      </c>
      <c r="HU229" s="219">
        <v>24</v>
      </c>
      <c r="HV229" s="219">
        <v>90290.5</v>
      </c>
      <c r="HW229" s="457">
        <v>0</v>
      </c>
      <c r="HX229" s="219">
        <v>90290.5</v>
      </c>
      <c r="HY229" s="395">
        <v>148.25</v>
      </c>
      <c r="HZ229" s="219">
        <v>49795.25</v>
      </c>
      <c r="IA229" s="219">
        <v>38820.75</v>
      </c>
      <c r="IB229" s="219">
        <v>18284.75</v>
      </c>
      <c r="IC229" s="219">
        <v>6503.25</v>
      </c>
      <c r="ID229" s="219">
        <v>2655.25</v>
      </c>
      <c r="IE229" s="219">
        <v>483.5</v>
      </c>
      <c r="IF229" s="219">
        <v>56</v>
      </c>
      <c r="IG229" s="219">
        <v>12</v>
      </c>
      <c r="IH229" s="219">
        <v>116759</v>
      </c>
      <c r="II229" s="395">
        <v>0</v>
      </c>
      <c r="IJ229" s="219">
        <v>0</v>
      </c>
      <c r="IK229" s="219">
        <v>0</v>
      </c>
      <c r="IL229" s="219">
        <v>0</v>
      </c>
      <c r="IM229" s="219">
        <v>0</v>
      </c>
      <c r="IN229" s="219">
        <v>0</v>
      </c>
      <c r="IO229" s="219">
        <v>0</v>
      </c>
      <c r="IP229" s="219">
        <v>0</v>
      </c>
      <c r="IQ229" s="219">
        <v>0</v>
      </c>
      <c r="IR229" s="219">
        <v>0</v>
      </c>
      <c r="IS229" s="395">
        <v>63.33</v>
      </c>
      <c r="IT229" s="219">
        <v>18567.009999999998</v>
      </c>
      <c r="IU229" s="219">
        <v>8618.1200000000008</v>
      </c>
      <c r="IV229" s="219">
        <v>2084.2399999999998</v>
      </c>
      <c r="IW229" s="219">
        <v>537.48</v>
      </c>
      <c r="IX229" s="219">
        <v>154.53</v>
      </c>
      <c r="IY229" s="219">
        <v>14.61</v>
      </c>
      <c r="IZ229" s="219">
        <v>1.42</v>
      </c>
      <c r="JA229" s="219">
        <v>0</v>
      </c>
      <c r="JB229" s="219">
        <v>30040.74</v>
      </c>
      <c r="JC229" s="395">
        <v>47.2</v>
      </c>
      <c r="JD229" s="219">
        <v>20818.8</v>
      </c>
      <c r="JE229" s="219">
        <v>23490.9</v>
      </c>
      <c r="JF229" s="219">
        <v>14400.5</v>
      </c>
      <c r="JG229" s="219">
        <v>5965.8</v>
      </c>
      <c r="JH229" s="219">
        <v>3056.4</v>
      </c>
      <c r="JI229" s="219">
        <v>677.3</v>
      </c>
      <c r="JJ229" s="219">
        <v>91</v>
      </c>
      <c r="JK229" s="219">
        <v>24</v>
      </c>
      <c r="JL229" s="219">
        <v>68571.899999999994</v>
      </c>
      <c r="JM229" s="457">
        <v>0</v>
      </c>
      <c r="JN229" s="397">
        <v>68571.899999999994</v>
      </c>
      <c r="JP229" s="460"/>
      <c r="JQ229" s="460"/>
      <c r="JR229" s="460"/>
      <c r="JS229" s="460"/>
      <c r="JT229" s="460"/>
      <c r="JU229" s="460"/>
      <c r="JV229" s="460"/>
      <c r="JW229" s="460"/>
      <c r="JX229" s="460"/>
      <c r="JY229" s="460"/>
      <c r="KA229" s="460"/>
      <c r="KB229" s="460"/>
    </row>
    <row r="230" spans="1:288" x14ac:dyDescent="0.2">
      <c r="A230" s="215" t="s">
        <v>705</v>
      </c>
      <c r="B230" s="216" t="s">
        <v>285</v>
      </c>
      <c r="C230" s="217" t="s">
        <v>292</v>
      </c>
      <c r="D230" s="218" t="s">
        <v>704</v>
      </c>
      <c r="E230" s="158">
        <v>16142</v>
      </c>
      <c r="F230" s="158">
        <v>14297</v>
      </c>
      <c r="G230" s="158">
        <v>12492</v>
      </c>
      <c r="H230" s="158">
        <v>6999</v>
      </c>
      <c r="I230" s="158">
        <v>3920</v>
      </c>
      <c r="J230" s="158">
        <v>1665</v>
      </c>
      <c r="K230" s="158">
        <v>674</v>
      </c>
      <c r="L230" s="158">
        <v>47</v>
      </c>
      <c r="M230" s="349">
        <v>56236</v>
      </c>
      <c r="N230" s="158">
        <v>382</v>
      </c>
      <c r="O230" s="158">
        <v>224</v>
      </c>
      <c r="P230" s="158">
        <v>180</v>
      </c>
      <c r="Q230" s="158">
        <v>108</v>
      </c>
      <c r="R230" s="158">
        <v>45</v>
      </c>
      <c r="S230" s="158">
        <v>19</v>
      </c>
      <c r="T230" s="158">
        <v>9</v>
      </c>
      <c r="U230" s="158">
        <v>4</v>
      </c>
      <c r="V230" s="349">
        <v>971</v>
      </c>
      <c r="W230" s="158">
        <v>1</v>
      </c>
      <c r="X230" s="158">
        <v>0</v>
      </c>
      <c r="Y230" s="158">
        <v>0</v>
      </c>
      <c r="Z230" s="158">
        <v>0</v>
      </c>
      <c r="AA230" s="158">
        <v>0</v>
      </c>
      <c r="AB230" s="158">
        <v>0</v>
      </c>
      <c r="AC230" s="158">
        <v>0</v>
      </c>
      <c r="AD230" s="158">
        <v>0</v>
      </c>
      <c r="AE230" s="349">
        <v>1</v>
      </c>
      <c r="AF230" s="158">
        <v>15759</v>
      </c>
      <c r="AG230" s="158">
        <v>14073</v>
      </c>
      <c r="AH230" s="158">
        <v>12312</v>
      </c>
      <c r="AI230" s="158">
        <v>6891</v>
      </c>
      <c r="AJ230" s="158">
        <v>3875</v>
      </c>
      <c r="AK230" s="158">
        <v>1646</v>
      </c>
      <c r="AL230" s="158">
        <v>665</v>
      </c>
      <c r="AM230" s="158">
        <v>43</v>
      </c>
      <c r="AN230" s="349">
        <v>55264</v>
      </c>
      <c r="AO230" s="158">
        <v>23</v>
      </c>
      <c r="AP230" s="158">
        <v>68</v>
      </c>
      <c r="AQ230" s="158">
        <v>74</v>
      </c>
      <c r="AR230" s="158">
        <v>54</v>
      </c>
      <c r="AS230" s="158">
        <v>48</v>
      </c>
      <c r="AT230" s="158">
        <v>23</v>
      </c>
      <c r="AU230" s="158">
        <v>29</v>
      </c>
      <c r="AV230" s="158">
        <v>9</v>
      </c>
      <c r="AW230" s="349">
        <v>328</v>
      </c>
      <c r="AX230" s="158">
        <v>23</v>
      </c>
      <c r="AY230" s="158">
        <v>68</v>
      </c>
      <c r="AZ230" s="158">
        <v>74</v>
      </c>
      <c r="BA230" s="158">
        <v>54</v>
      </c>
      <c r="BB230" s="158">
        <v>48</v>
      </c>
      <c r="BC230" s="158">
        <v>23</v>
      </c>
      <c r="BD230" s="158">
        <v>29</v>
      </c>
      <c r="BE230" s="158">
        <v>9</v>
      </c>
      <c r="BF230" s="158">
        <v>0</v>
      </c>
      <c r="BG230" s="349">
        <v>328</v>
      </c>
      <c r="BH230" s="158">
        <v>23</v>
      </c>
      <c r="BI230" s="158">
        <v>15804</v>
      </c>
      <c r="BJ230" s="158">
        <v>14079</v>
      </c>
      <c r="BK230" s="158">
        <v>12292</v>
      </c>
      <c r="BL230" s="158">
        <v>6885</v>
      </c>
      <c r="BM230" s="158">
        <v>3850</v>
      </c>
      <c r="BN230" s="158">
        <v>1652</v>
      </c>
      <c r="BO230" s="158">
        <v>645</v>
      </c>
      <c r="BP230" s="158">
        <v>34</v>
      </c>
      <c r="BQ230" s="349">
        <v>55264</v>
      </c>
      <c r="BR230" s="158">
        <v>4</v>
      </c>
      <c r="BS230" s="158">
        <v>8009</v>
      </c>
      <c r="BT230" s="158">
        <v>5069</v>
      </c>
      <c r="BU230" s="158">
        <v>3517</v>
      </c>
      <c r="BV230" s="158">
        <v>1552</v>
      </c>
      <c r="BW230" s="158">
        <v>711</v>
      </c>
      <c r="BX230" s="158">
        <v>274</v>
      </c>
      <c r="BY230" s="158">
        <v>94</v>
      </c>
      <c r="BZ230" s="158">
        <v>7</v>
      </c>
      <c r="CA230" s="349">
        <v>19237</v>
      </c>
      <c r="CB230" s="158">
        <v>1</v>
      </c>
      <c r="CC230" s="158">
        <v>118</v>
      </c>
      <c r="CD230" s="158">
        <v>114</v>
      </c>
      <c r="CE230" s="158">
        <v>108</v>
      </c>
      <c r="CF230" s="158">
        <v>44</v>
      </c>
      <c r="CG230" s="158">
        <v>26</v>
      </c>
      <c r="CH230" s="158">
        <v>7</v>
      </c>
      <c r="CI230" s="158">
        <v>2</v>
      </c>
      <c r="CJ230" s="158">
        <v>1</v>
      </c>
      <c r="CK230" s="349">
        <v>421</v>
      </c>
      <c r="CL230" s="158">
        <v>1</v>
      </c>
      <c r="CM230" s="158">
        <v>20</v>
      </c>
      <c r="CN230" s="158">
        <v>8</v>
      </c>
      <c r="CO230" s="158">
        <v>11</v>
      </c>
      <c r="CP230" s="158">
        <v>17</v>
      </c>
      <c r="CQ230" s="158">
        <v>12</v>
      </c>
      <c r="CR230" s="158">
        <v>34</v>
      </c>
      <c r="CS230" s="158">
        <v>31</v>
      </c>
      <c r="CT230" s="158">
        <v>2</v>
      </c>
      <c r="CU230" s="349">
        <v>136</v>
      </c>
      <c r="CV230" s="158">
        <v>996</v>
      </c>
      <c r="CW230" s="158">
        <v>1171</v>
      </c>
      <c r="CX230" s="158">
        <v>1016</v>
      </c>
      <c r="CY230" s="158">
        <v>572</v>
      </c>
      <c r="CZ230" s="158">
        <v>265</v>
      </c>
      <c r="DA230" s="158">
        <v>99</v>
      </c>
      <c r="DB230" s="158">
        <v>39</v>
      </c>
      <c r="DC230" s="158">
        <v>1</v>
      </c>
      <c r="DD230" s="349">
        <v>4159</v>
      </c>
      <c r="DE230" s="158">
        <v>479</v>
      </c>
      <c r="DF230" s="158">
        <v>248</v>
      </c>
      <c r="DG230" s="158">
        <v>173</v>
      </c>
      <c r="DH230" s="158">
        <v>115</v>
      </c>
      <c r="DI230" s="158">
        <v>44</v>
      </c>
      <c r="DJ230" s="158">
        <v>18</v>
      </c>
      <c r="DK230" s="158">
        <v>4</v>
      </c>
      <c r="DL230" s="158">
        <v>0</v>
      </c>
      <c r="DM230" s="349">
        <v>1081</v>
      </c>
      <c r="DN230" s="158">
        <v>99</v>
      </c>
      <c r="DO230" s="158">
        <v>36</v>
      </c>
      <c r="DP230" s="158">
        <v>29</v>
      </c>
      <c r="DQ230" s="158">
        <v>14</v>
      </c>
      <c r="DR230" s="158">
        <v>2</v>
      </c>
      <c r="DS230" s="158">
        <v>1</v>
      </c>
      <c r="DT230" s="158">
        <v>0</v>
      </c>
      <c r="DU230" s="158">
        <v>0</v>
      </c>
      <c r="DV230" s="349">
        <v>181</v>
      </c>
      <c r="DW230" s="158">
        <v>93</v>
      </c>
      <c r="DX230" s="158">
        <v>39</v>
      </c>
      <c r="DY230" s="158">
        <v>31</v>
      </c>
      <c r="DZ230" s="158">
        <v>15</v>
      </c>
      <c r="EA230" s="158">
        <v>7</v>
      </c>
      <c r="EB230" s="158">
        <v>1</v>
      </c>
      <c r="EC230" s="158">
        <v>1</v>
      </c>
      <c r="ED230" s="158">
        <v>1</v>
      </c>
      <c r="EE230" s="349">
        <v>188</v>
      </c>
      <c r="EF230" s="158">
        <v>671</v>
      </c>
      <c r="EG230" s="158">
        <v>323</v>
      </c>
      <c r="EH230" s="158">
        <v>233</v>
      </c>
      <c r="EI230" s="158">
        <v>144</v>
      </c>
      <c r="EJ230" s="158">
        <v>53</v>
      </c>
      <c r="EK230" s="158">
        <v>20</v>
      </c>
      <c r="EL230" s="158">
        <v>5</v>
      </c>
      <c r="EM230" s="158">
        <v>1</v>
      </c>
      <c r="EN230" s="349">
        <v>1450</v>
      </c>
      <c r="EO230" s="158">
        <v>285</v>
      </c>
      <c r="EP230" s="158">
        <v>115</v>
      </c>
      <c r="EQ230" s="158">
        <v>105</v>
      </c>
      <c r="ER230" s="158">
        <v>72</v>
      </c>
      <c r="ES230" s="158">
        <v>31</v>
      </c>
      <c r="ET230" s="158">
        <v>7</v>
      </c>
      <c r="EU230" s="158">
        <v>3</v>
      </c>
      <c r="EV230" s="158">
        <v>1</v>
      </c>
      <c r="EW230" s="349">
        <v>619</v>
      </c>
      <c r="EX230" s="158">
        <v>0</v>
      </c>
      <c r="EY230" s="158">
        <v>0</v>
      </c>
      <c r="EZ230" s="158">
        <v>0</v>
      </c>
      <c r="FA230" s="158">
        <v>0</v>
      </c>
      <c r="FB230" s="158">
        <v>0</v>
      </c>
      <c r="FC230" s="158">
        <v>0</v>
      </c>
      <c r="FD230" s="158">
        <v>0</v>
      </c>
      <c r="FE230" s="158">
        <v>0</v>
      </c>
      <c r="FF230" s="349">
        <v>0</v>
      </c>
      <c r="FG230" s="158">
        <v>0</v>
      </c>
      <c r="FH230" s="158">
        <v>0</v>
      </c>
      <c r="FI230" s="158">
        <v>0</v>
      </c>
      <c r="FJ230" s="158">
        <v>0</v>
      </c>
      <c r="FK230" s="158">
        <v>0</v>
      </c>
      <c r="FL230" s="158">
        <v>0</v>
      </c>
      <c r="FM230" s="158">
        <v>0</v>
      </c>
      <c r="FN230" s="158">
        <v>0</v>
      </c>
      <c r="FO230" s="349">
        <v>0</v>
      </c>
      <c r="FP230" s="158">
        <v>285</v>
      </c>
      <c r="FQ230" s="158">
        <v>115</v>
      </c>
      <c r="FR230" s="158">
        <v>105</v>
      </c>
      <c r="FS230" s="158">
        <v>72</v>
      </c>
      <c r="FT230" s="158">
        <v>31</v>
      </c>
      <c r="FU230" s="158">
        <v>7</v>
      </c>
      <c r="FV230" s="158">
        <v>3</v>
      </c>
      <c r="FW230" s="158">
        <v>1</v>
      </c>
      <c r="FX230" s="349">
        <v>619</v>
      </c>
      <c r="FY230" s="158">
        <v>17</v>
      </c>
      <c r="FZ230" s="158">
        <v>7465</v>
      </c>
      <c r="GA230" s="158">
        <v>8813</v>
      </c>
      <c r="GB230" s="158">
        <v>8596</v>
      </c>
      <c r="GC230" s="158">
        <v>5243</v>
      </c>
      <c r="GD230" s="158">
        <v>3092</v>
      </c>
      <c r="GE230" s="158">
        <v>1335</v>
      </c>
      <c r="GF230" s="158">
        <v>517</v>
      </c>
      <c r="GG230" s="158">
        <v>23</v>
      </c>
      <c r="GH230" s="349">
        <v>35101</v>
      </c>
      <c r="GI230" s="158">
        <v>6</v>
      </c>
      <c r="GJ230" s="158">
        <v>8339</v>
      </c>
      <c r="GK230" s="158">
        <v>5266</v>
      </c>
      <c r="GL230" s="158">
        <v>3696</v>
      </c>
      <c r="GM230" s="158">
        <v>1642</v>
      </c>
      <c r="GN230" s="158">
        <v>758</v>
      </c>
      <c r="GO230" s="158">
        <v>317</v>
      </c>
      <c r="GP230" s="158">
        <v>128</v>
      </c>
      <c r="GQ230" s="158">
        <v>11</v>
      </c>
      <c r="GR230" s="349">
        <v>20163</v>
      </c>
      <c r="GS230" s="158">
        <v>21.25</v>
      </c>
      <c r="GT230" s="158">
        <v>13709.75</v>
      </c>
      <c r="GU230" s="158">
        <v>12762.75</v>
      </c>
      <c r="GV230" s="158">
        <v>11367.65</v>
      </c>
      <c r="GW230" s="158">
        <v>6471</v>
      </c>
      <c r="GX230" s="158">
        <v>3661.25</v>
      </c>
      <c r="GY230" s="158">
        <v>1564.25</v>
      </c>
      <c r="GZ230" s="158">
        <v>606</v>
      </c>
      <c r="HA230" s="158">
        <v>31.5</v>
      </c>
      <c r="HB230" s="349">
        <v>50195.4</v>
      </c>
      <c r="HC230" s="395">
        <v>0</v>
      </c>
      <c r="HD230" s="396">
        <v>0</v>
      </c>
      <c r="HE230" s="396">
        <v>0</v>
      </c>
      <c r="HF230" s="396">
        <v>0</v>
      </c>
      <c r="HG230" s="396">
        <v>0</v>
      </c>
      <c r="HH230" s="396">
        <v>0</v>
      </c>
      <c r="HI230" s="396">
        <v>0</v>
      </c>
      <c r="HJ230" s="396">
        <v>0</v>
      </c>
      <c r="HK230" s="396">
        <v>0</v>
      </c>
      <c r="HL230" s="397">
        <v>0</v>
      </c>
      <c r="HM230" s="219">
        <v>11.8</v>
      </c>
      <c r="HN230" s="219">
        <v>9139.7999999999993</v>
      </c>
      <c r="HO230" s="219">
        <v>9926.6</v>
      </c>
      <c r="HP230" s="219">
        <v>10104.6</v>
      </c>
      <c r="HQ230" s="219">
        <v>6471</v>
      </c>
      <c r="HR230" s="219">
        <v>4474.8999999999996</v>
      </c>
      <c r="HS230" s="219">
        <v>2259.5</v>
      </c>
      <c r="HT230" s="219">
        <v>1010</v>
      </c>
      <c r="HU230" s="219">
        <v>63</v>
      </c>
      <c r="HV230" s="219">
        <v>43461.2</v>
      </c>
      <c r="HW230" s="457">
        <v>22.6</v>
      </c>
      <c r="HX230" s="219">
        <v>43483.8</v>
      </c>
      <c r="HY230" s="395">
        <v>21.25</v>
      </c>
      <c r="HZ230" s="219">
        <v>13709.75</v>
      </c>
      <c r="IA230" s="219">
        <v>12762.75</v>
      </c>
      <c r="IB230" s="219">
        <v>11367.65</v>
      </c>
      <c r="IC230" s="219">
        <v>6471</v>
      </c>
      <c r="ID230" s="219">
        <v>3661.25</v>
      </c>
      <c r="IE230" s="219">
        <v>1564.25</v>
      </c>
      <c r="IF230" s="219">
        <v>606</v>
      </c>
      <c r="IG230" s="219">
        <v>31.5</v>
      </c>
      <c r="IH230" s="219">
        <v>50195.4</v>
      </c>
      <c r="II230" s="395">
        <v>0</v>
      </c>
      <c r="IJ230" s="219">
        <v>0</v>
      </c>
      <c r="IK230" s="219">
        <v>0</v>
      </c>
      <c r="IL230" s="219">
        <v>0</v>
      </c>
      <c r="IM230" s="219">
        <v>0</v>
      </c>
      <c r="IN230" s="219">
        <v>0</v>
      </c>
      <c r="IO230" s="219">
        <v>0</v>
      </c>
      <c r="IP230" s="219">
        <v>0</v>
      </c>
      <c r="IQ230" s="219">
        <v>0</v>
      </c>
      <c r="IR230" s="219">
        <v>0</v>
      </c>
      <c r="IS230" s="395">
        <v>11.52</v>
      </c>
      <c r="IT230" s="219">
        <v>4289.33</v>
      </c>
      <c r="IU230" s="219">
        <v>2394.27</v>
      </c>
      <c r="IV230" s="219">
        <v>1016.74</v>
      </c>
      <c r="IW230" s="219">
        <v>313.41000000000003</v>
      </c>
      <c r="IX230" s="219">
        <v>105.17</v>
      </c>
      <c r="IY230" s="219">
        <v>30.61</v>
      </c>
      <c r="IZ230" s="219">
        <v>4.9000000000000004</v>
      </c>
      <c r="JA230" s="219">
        <v>0</v>
      </c>
      <c r="JB230" s="219">
        <v>8165.95</v>
      </c>
      <c r="JC230" s="395">
        <v>5.4</v>
      </c>
      <c r="JD230" s="219">
        <v>6280.3</v>
      </c>
      <c r="JE230" s="219">
        <v>8064.4</v>
      </c>
      <c r="JF230" s="219">
        <v>9200.7999999999993</v>
      </c>
      <c r="JG230" s="219">
        <v>6157.6</v>
      </c>
      <c r="JH230" s="219">
        <v>4346.3</v>
      </c>
      <c r="JI230" s="219">
        <v>2215.3000000000002</v>
      </c>
      <c r="JJ230" s="219">
        <v>1001.8</v>
      </c>
      <c r="JK230" s="219">
        <v>63</v>
      </c>
      <c r="JL230" s="219">
        <v>37334.9</v>
      </c>
      <c r="JM230" s="457">
        <v>22.6</v>
      </c>
      <c r="JN230" s="397">
        <v>37357.5</v>
      </c>
      <c r="JP230" s="460"/>
      <c r="JQ230" s="460"/>
      <c r="JR230" s="460"/>
      <c r="JS230" s="460"/>
      <c r="JT230" s="460"/>
      <c r="JU230" s="460"/>
      <c r="JV230" s="460"/>
      <c r="JW230" s="460"/>
      <c r="JX230" s="460"/>
      <c r="JY230" s="460"/>
      <c r="KA230" s="460"/>
      <c r="KB230" s="460"/>
    </row>
    <row r="231" spans="1:288" x14ac:dyDescent="0.2">
      <c r="A231" s="215" t="s">
        <v>707</v>
      </c>
      <c r="B231" s="216" t="s">
        <v>285</v>
      </c>
      <c r="C231" s="217" t="s">
        <v>294</v>
      </c>
      <c r="D231" s="218" t="s">
        <v>706</v>
      </c>
      <c r="E231" s="158">
        <v>12735</v>
      </c>
      <c r="F231" s="158">
        <v>12157</v>
      </c>
      <c r="G231" s="158">
        <v>11268</v>
      </c>
      <c r="H231" s="158">
        <v>7773</v>
      </c>
      <c r="I231" s="158">
        <v>4977</v>
      </c>
      <c r="J231" s="158">
        <v>2593</v>
      </c>
      <c r="K231" s="158">
        <v>1377</v>
      </c>
      <c r="L231" s="158">
        <v>59</v>
      </c>
      <c r="M231" s="349">
        <v>52939</v>
      </c>
      <c r="N231" s="158">
        <v>215</v>
      </c>
      <c r="O231" s="158">
        <v>109</v>
      </c>
      <c r="P231" s="158">
        <v>91</v>
      </c>
      <c r="Q231" s="158">
        <v>101</v>
      </c>
      <c r="R231" s="158">
        <v>36</v>
      </c>
      <c r="S231" s="158">
        <v>10</v>
      </c>
      <c r="T231" s="158">
        <v>9</v>
      </c>
      <c r="U231" s="158">
        <v>3</v>
      </c>
      <c r="V231" s="349">
        <v>574</v>
      </c>
      <c r="W231" s="158">
        <v>10</v>
      </c>
      <c r="X231" s="158">
        <v>3</v>
      </c>
      <c r="Y231" s="158">
        <v>1</v>
      </c>
      <c r="Z231" s="158">
        <v>1</v>
      </c>
      <c r="AA231" s="158">
        <v>0</v>
      </c>
      <c r="AB231" s="158">
        <v>1</v>
      </c>
      <c r="AC231" s="158">
        <v>0</v>
      </c>
      <c r="AD231" s="158">
        <v>0</v>
      </c>
      <c r="AE231" s="349">
        <v>16</v>
      </c>
      <c r="AF231" s="158">
        <v>12510</v>
      </c>
      <c r="AG231" s="158">
        <v>12045</v>
      </c>
      <c r="AH231" s="158">
        <v>11176</v>
      </c>
      <c r="AI231" s="158">
        <v>7671</v>
      </c>
      <c r="AJ231" s="158">
        <v>4941</v>
      </c>
      <c r="AK231" s="158">
        <v>2582</v>
      </c>
      <c r="AL231" s="158">
        <v>1368</v>
      </c>
      <c r="AM231" s="158">
        <v>56</v>
      </c>
      <c r="AN231" s="349">
        <v>52349</v>
      </c>
      <c r="AO231" s="158">
        <v>24</v>
      </c>
      <c r="AP231" s="158">
        <v>56</v>
      </c>
      <c r="AQ231" s="158">
        <v>67</v>
      </c>
      <c r="AR231" s="158">
        <v>60</v>
      </c>
      <c r="AS231" s="158">
        <v>39</v>
      </c>
      <c r="AT231" s="158">
        <v>27</v>
      </c>
      <c r="AU231" s="158">
        <v>24</v>
      </c>
      <c r="AV231" s="158">
        <v>18</v>
      </c>
      <c r="AW231" s="349">
        <v>315</v>
      </c>
      <c r="AX231" s="158">
        <v>24</v>
      </c>
      <c r="AY231" s="158">
        <v>56</v>
      </c>
      <c r="AZ231" s="158">
        <v>67</v>
      </c>
      <c r="BA231" s="158">
        <v>60</v>
      </c>
      <c r="BB231" s="158">
        <v>39</v>
      </c>
      <c r="BC231" s="158">
        <v>27</v>
      </c>
      <c r="BD231" s="158">
        <v>24</v>
      </c>
      <c r="BE231" s="158">
        <v>18</v>
      </c>
      <c r="BF231" s="158">
        <v>0</v>
      </c>
      <c r="BG231" s="349">
        <v>315</v>
      </c>
      <c r="BH231" s="158">
        <v>24</v>
      </c>
      <c r="BI231" s="158">
        <v>12542</v>
      </c>
      <c r="BJ231" s="158">
        <v>12056</v>
      </c>
      <c r="BK231" s="158">
        <v>11169</v>
      </c>
      <c r="BL231" s="158">
        <v>7650</v>
      </c>
      <c r="BM231" s="158">
        <v>4929</v>
      </c>
      <c r="BN231" s="158">
        <v>2579</v>
      </c>
      <c r="BO231" s="158">
        <v>1362</v>
      </c>
      <c r="BP231" s="158">
        <v>38</v>
      </c>
      <c r="BQ231" s="349">
        <v>52349</v>
      </c>
      <c r="BR231" s="158">
        <v>7</v>
      </c>
      <c r="BS231" s="158">
        <v>6056</v>
      </c>
      <c r="BT231" s="158">
        <v>4255</v>
      </c>
      <c r="BU231" s="158">
        <v>3156</v>
      </c>
      <c r="BV231" s="158">
        <v>1718</v>
      </c>
      <c r="BW231" s="158">
        <v>823</v>
      </c>
      <c r="BX231" s="158">
        <v>330</v>
      </c>
      <c r="BY231" s="158">
        <v>132</v>
      </c>
      <c r="BZ231" s="158">
        <v>2</v>
      </c>
      <c r="CA231" s="349">
        <v>16479</v>
      </c>
      <c r="CB231" s="158">
        <v>0</v>
      </c>
      <c r="CC231" s="158">
        <v>95</v>
      </c>
      <c r="CD231" s="158">
        <v>115</v>
      </c>
      <c r="CE231" s="158">
        <v>118</v>
      </c>
      <c r="CF231" s="158">
        <v>72</v>
      </c>
      <c r="CG231" s="158">
        <v>35</v>
      </c>
      <c r="CH231" s="158">
        <v>11</v>
      </c>
      <c r="CI231" s="158">
        <v>5</v>
      </c>
      <c r="CJ231" s="158">
        <v>0</v>
      </c>
      <c r="CK231" s="349">
        <v>451</v>
      </c>
      <c r="CL231" s="158">
        <v>0</v>
      </c>
      <c r="CM231" s="158">
        <v>3</v>
      </c>
      <c r="CN231" s="158">
        <v>4</v>
      </c>
      <c r="CO231" s="158">
        <v>5</v>
      </c>
      <c r="CP231" s="158">
        <v>8</v>
      </c>
      <c r="CQ231" s="158">
        <v>7</v>
      </c>
      <c r="CR231" s="158">
        <v>13</v>
      </c>
      <c r="CS231" s="158">
        <v>24</v>
      </c>
      <c r="CT231" s="158">
        <v>1</v>
      </c>
      <c r="CU231" s="349">
        <v>65</v>
      </c>
      <c r="CV231" s="158">
        <v>131</v>
      </c>
      <c r="CW231" s="158">
        <v>91</v>
      </c>
      <c r="CX231" s="158">
        <v>99</v>
      </c>
      <c r="CY231" s="158">
        <v>88</v>
      </c>
      <c r="CZ231" s="158">
        <v>45</v>
      </c>
      <c r="DA231" s="158">
        <v>26</v>
      </c>
      <c r="DB231" s="158">
        <v>20</v>
      </c>
      <c r="DC231" s="158">
        <v>4</v>
      </c>
      <c r="DD231" s="349">
        <v>504</v>
      </c>
      <c r="DE231" s="158">
        <v>159</v>
      </c>
      <c r="DF231" s="158">
        <v>73</v>
      </c>
      <c r="DG231" s="158">
        <v>46</v>
      </c>
      <c r="DH231" s="158">
        <v>25</v>
      </c>
      <c r="DI231" s="158">
        <v>19</v>
      </c>
      <c r="DJ231" s="158">
        <v>17</v>
      </c>
      <c r="DK231" s="158">
        <v>5</v>
      </c>
      <c r="DL231" s="158">
        <v>0</v>
      </c>
      <c r="DM231" s="349">
        <v>344</v>
      </c>
      <c r="DN231" s="158">
        <v>364</v>
      </c>
      <c r="DO231" s="158">
        <v>216</v>
      </c>
      <c r="DP231" s="158">
        <v>184</v>
      </c>
      <c r="DQ231" s="158">
        <v>167</v>
      </c>
      <c r="DR231" s="158">
        <v>76</v>
      </c>
      <c r="DS231" s="158">
        <v>41</v>
      </c>
      <c r="DT231" s="158">
        <v>7</v>
      </c>
      <c r="DU231" s="158">
        <v>0</v>
      </c>
      <c r="DV231" s="349">
        <v>1055</v>
      </c>
      <c r="DW231" s="158">
        <v>38</v>
      </c>
      <c r="DX231" s="158">
        <v>23</v>
      </c>
      <c r="DY231" s="158">
        <v>18</v>
      </c>
      <c r="DZ231" s="158">
        <v>10</v>
      </c>
      <c r="EA231" s="158">
        <v>2</v>
      </c>
      <c r="EB231" s="158">
        <v>5</v>
      </c>
      <c r="EC231" s="158">
        <v>4</v>
      </c>
      <c r="ED231" s="158">
        <v>0</v>
      </c>
      <c r="EE231" s="349">
        <v>100</v>
      </c>
      <c r="EF231" s="158">
        <v>561</v>
      </c>
      <c r="EG231" s="158">
        <v>312</v>
      </c>
      <c r="EH231" s="158">
        <v>248</v>
      </c>
      <c r="EI231" s="158">
        <v>202</v>
      </c>
      <c r="EJ231" s="158">
        <v>97</v>
      </c>
      <c r="EK231" s="158">
        <v>63</v>
      </c>
      <c r="EL231" s="158">
        <v>16</v>
      </c>
      <c r="EM231" s="158">
        <v>0</v>
      </c>
      <c r="EN231" s="349">
        <v>1499</v>
      </c>
      <c r="EO231" s="158">
        <v>131</v>
      </c>
      <c r="EP231" s="158">
        <v>68</v>
      </c>
      <c r="EQ231" s="158">
        <v>60</v>
      </c>
      <c r="ER231" s="158">
        <v>61</v>
      </c>
      <c r="ES231" s="158">
        <v>44</v>
      </c>
      <c r="ET231" s="158">
        <v>36</v>
      </c>
      <c r="EU231" s="158">
        <v>8</v>
      </c>
      <c r="EV231" s="158">
        <v>0</v>
      </c>
      <c r="EW231" s="349">
        <v>408</v>
      </c>
      <c r="EX231" s="158">
        <v>4</v>
      </c>
      <c r="EY231" s="158">
        <v>5</v>
      </c>
      <c r="EZ231" s="158">
        <v>18</v>
      </c>
      <c r="FA231" s="158">
        <v>30</v>
      </c>
      <c r="FB231" s="158">
        <v>24</v>
      </c>
      <c r="FC231" s="158">
        <v>13</v>
      </c>
      <c r="FD231" s="158">
        <v>0</v>
      </c>
      <c r="FE231" s="158">
        <v>0</v>
      </c>
      <c r="FF231" s="349">
        <v>94</v>
      </c>
      <c r="FG231" s="158">
        <v>9</v>
      </c>
      <c r="FH231" s="158">
        <v>8</v>
      </c>
      <c r="FI231" s="158">
        <v>0</v>
      </c>
      <c r="FJ231" s="158">
        <v>7</v>
      </c>
      <c r="FK231" s="158">
        <v>5</v>
      </c>
      <c r="FL231" s="158">
        <v>7</v>
      </c>
      <c r="FM231" s="158">
        <v>1</v>
      </c>
      <c r="FN231" s="158">
        <v>0</v>
      </c>
      <c r="FO231" s="349">
        <v>37</v>
      </c>
      <c r="FP231" s="158">
        <v>118</v>
      </c>
      <c r="FQ231" s="158">
        <v>55</v>
      </c>
      <c r="FR231" s="158">
        <v>42</v>
      </c>
      <c r="FS231" s="158">
        <v>24</v>
      </c>
      <c r="FT231" s="158">
        <v>15</v>
      </c>
      <c r="FU231" s="158">
        <v>16</v>
      </c>
      <c r="FV231" s="158">
        <v>7</v>
      </c>
      <c r="FW231" s="158">
        <v>0</v>
      </c>
      <c r="FX231" s="349">
        <v>277</v>
      </c>
      <c r="FY231" s="158">
        <v>17</v>
      </c>
      <c r="FZ231" s="158">
        <v>5984</v>
      </c>
      <c r="GA231" s="158">
        <v>7442</v>
      </c>
      <c r="GB231" s="158">
        <v>7686</v>
      </c>
      <c r="GC231" s="158">
        <v>5673</v>
      </c>
      <c r="GD231" s="158">
        <v>3985</v>
      </c>
      <c r="GE231" s="158">
        <v>2177</v>
      </c>
      <c r="GF231" s="158">
        <v>1188</v>
      </c>
      <c r="GG231" s="158">
        <v>35</v>
      </c>
      <c r="GH231" s="349">
        <v>34187</v>
      </c>
      <c r="GI231" s="158">
        <v>7</v>
      </c>
      <c r="GJ231" s="158">
        <v>6558</v>
      </c>
      <c r="GK231" s="158">
        <v>4614</v>
      </c>
      <c r="GL231" s="158">
        <v>3483</v>
      </c>
      <c r="GM231" s="158">
        <v>1977</v>
      </c>
      <c r="GN231" s="158">
        <v>944</v>
      </c>
      <c r="GO231" s="158">
        <v>402</v>
      </c>
      <c r="GP231" s="158">
        <v>174</v>
      </c>
      <c r="GQ231" s="158">
        <v>3</v>
      </c>
      <c r="GR231" s="349">
        <v>18162</v>
      </c>
      <c r="GS231" s="158">
        <v>22.25</v>
      </c>
      <c r="GT231" s="158">
        <v>10656.75</v>
      </c>
      <c r="GU231" s="158">
        <v>10756.5</v>
      </c>
      <c r="GV231" s="158">
        <v>10172</v>
      </c>
      <c r="GW231" s="158">
        <v>7035.5</v>
      </c>
      <c r="GX231" s="158">
        <v>4635.5</v>
      </c>
      <c r="GY231" s="158">
        <v>2447.75</v>
      </c>
      <c r="GZ231" s="158">
        <v>1309.75</v>
      </c>
      <c r="HA231" s="158">
        <v>37</v>
      </c>
      <c r="HB231" s="349">
        <v>47073</v>
      </c>
      <c r="HC231" s="395">
        <v>2.2200000000000002</v>
      </c>
      <c r="HD231" s="396">
        <v>0</v>
      </c>
      <c r="HE231" s="396">
        <v>0</v>
      </c>
      <c r="HF231" s="396">
        <v>0</v>
      </c>
      <c r="HG231" s="396">
        <v>0</v>
      </c>
      <c r="HH231" s="396">
        <v>0</v>
      </c>
      <c r="HI231" s="396">
        <v>0</v>
      </c>
      <c r="HJ231" s="396">
        <v>0</v>
      </c>
      <c r="HK231" s="396">
        <v>0</v>
      </c>
      <c r="HL231" s="397">
        <v>2.2200000000000002</v>
      </c>
      <c r="HM231" s="219">
        <v>11.1</v>
      </c>
      <c r="HN231" s="219">
        <v>7104.5</v>
      </c>
      <c r="HO231" s="219">
        <v>8366.2000000000007</v>
      </c>
      <c r="HP231" s="219">
        <v>9041.7999999999993</v>
      </c>
      <c r="HQ231" s="219">
        <v>7035.5</v>
      </c>
      <c r="HR231" s="219">
        <v>5665.6</v>
      </c>
      <c r="HS231" s="219">
        <v>3535.6</v>
      </c>
      <c r="HT231" s="219">
        <v>2182.9</v>
      </c>
      <c r="HU231" s="219">
        <v>74</v>
      </c>
      <c r="HV231" s="219">
        <v>43017.2</v>
      </c>
      <c r="HW231" s="457">
        <v>0</v>
      </c>
      <c r="HX231" s="219">
        <v>43017.2</v>
      </c>
      <c r="HY231" s="395">
        <v>22.25</v>
      </c>
      <c r="HZ231" s="219">
        <v>10656.75</v>
      </c>
      <c r="IA231" s="219">
        <v>10756.5</v>
      </c>
      <c r="IB231" s="219">
        <v>10172</v>
      </c>
      <c r="IC231" s="219">
        <v>7035.5</v>
      </c>
      <c r="ID231" s="219">
        <v>4635.5</v>
      </c>
      <c r="IE231" s="219">
        <v>2447.75</v>
      </c>
      <c r="IF231" s="219">
        <v>1309.75</v>
      </c>
      <c r="IG231" s="219">
        <v>37</v>
      </c>
      <c r="IH231" s="219">
        <v>47073</v>
      </c>
      <c r="II231" s="395">
        <v>2.2200000000000002</v>
      </c>
      <c r="IJ231" s="219">
        <v>0</v>
      </c>
      <c r="IK231" s="219">
        <v>0</v>
      </c>
      <c r="IL231" s="219">
        <v>0</v>
      </c>
      <c r="IM231" s="219">
        <v>0</v>
      </c>
      <c r="IN231" s="219">
        <v>0</v>
      </c>
      <c r="IO231" s="219">
        <v>0</v>
      </c>
      <c r="IP231" s="219">
        <v>0</v>
      </c>
      <c r="IQ231" s="219">
        <v>0</v>
      </c>
      <c r="IR231" s="219">
        <v>2.2200000000000002</v>
      </c>
      <c r="IS231" s="395">
        <v>5.69</v>
      </c>
      <c r="IT231" s="219">
        <v>3035.33</v>
      </c>
      <c r="IU231" s="219">
        <v>1845.95</v>
      </c>
      <c r="IV231" s="219">
        <v>953.5</v>
      </c>
      <c r="IW231" s="219">
        <v>321.48</v>
      </c>
      <c r="IX231" s="219">
        <v>108.49</v>
      </c>
      <c r="IY231" s="219">
        <v>32.31</v>
      </c>
      <c r="IZ231" s="219">
        <v>10.92</v>
      </c>
      <c r="JA231" s="219">
        <v>0</v>
      </c>
      <c r="JB231" s="219">
        <v>6313.67</v>
      </c>
      <c r="JC231" s="395">
        <v>8</v>
      </c>
      <c r="JD231" s="219">
        <v>5080.8999999999996</v>
      </c>
      <c r="JE231" s="219">
        <v>6930.4</v>
      </c>
      <c r="JF231" s="219">
        <v>8194.2000000000007</v>
      </c>
      <c r="JG231" s="219">
        <v>6714</v>
      </c>
      <c r="JH231" s="219">
        <v>5533</v>
      </c>
      <c r="JI231" s="219">
        <v>3489</v>
      </c>
      <c r="JJ231" s="219">
        <v>2164.6999999999998</v>
      </c>
      <c r="JK231" s="219">
        <v>74</v>
      </c>
      <c r="JL231" s="219">
        <v>38188.199999999997</v>
      </c>
      <c r="JM231" s="457">
        <v>0</v>
      </c>
      <c r="JN231" s="397">
        <v>38188.199999999997</v>
      </c>
      <c r="JP231" s="460"/>
      <c r="JQ231" s="460"/>
      <c r="JR231" s="460"/>
      <c r="JS231" s="460"/>
      <c r="JT231" s="460"/>
      <c r="JU231" s="460"/>
      <c r="JV231" s="460"/>
      <c r="JW231" s="460"/>
      <c r="JX231" s="460"/>
      <c r="JY231" s="460"/>
      <c r="KA231" s="460"/>
      <c r="KB231" s="460"/>
    </row>
    <row r="232" spans="1:288" x14ac:dyDescent="0.2">
      <c r="A232" s="215" t="s">
        <v>709</v>
      </c>
      <c r="B232" s="216" t="s">
        <v>291</v>
      </c>
      <c r="C232" s="217" t="s">
        <v>287</v>
      </c>
      <c r="D232" s="218" t="s">
        <v>708</v>
      </c>
      <c r="E232" s="158">
        <v>39101</v>
      </c>
      <c r="F232" s="158">
        <v>26999</v>
      </c>
      <c r="G232" s="158">
        <v>29971</v>
      </c>
      <c r="H232" s="158">
        <v>14820</v>
      </c>
      <c r="I232" s="158">
        <v>8202</v>
      </c>
      <c r="J232" s="158">
        <v>3852</v>
      </c>
      <c r="K232" s="158">
        <v>2701</v>
      </c>
      <c r="L232" s="158">
        <v>248</v>
      </c>
      <c r="M232" s="349">
        <v>125894</v>
      </c>
      <c r="N232" s="158">
        <v>1283</v>
      </c>
      <c r="O232" s="158">
        <v>437</v>
      </c>
      <c r="P232" s="158">
        <v>440</v>
      </c>
      <c r="Q232" s="158">
        <v>182</v>
      </c>
      <c r="R232" s="158">
        <v>93</v>
      </c>
      <c r="S232" s="158">
        <v>34</v>
      </c>
      <c r="T232" s="158">
        <v>25</v>
      </c>
      <c r="U232" s="158">
        <v>2</v>
      </c>
      <c r="V232" s="349">
        <v>2496</v>
      </c>
      <c r="W232" s="158">
        <v>20</v>
      </c>
      <c r="X232" s="158">
        <v>5</v>
      </c>
      <c r="Y232" s="158">
        <v>3</v>
      </c>
      <c r="Z232" s="158">
        <v>0</v>
      </c>
      <c r="AA232" s="158">
        <v>2</v>
      </c>
      <c r="AB232" s="158">
        <v>2</v>
      </c>
      <c r="AC232" s="158">
        <v>1</v>
      </c>
      <c r="AD232" s="158">
        <v>0</v>
      </c>
      <c r="AE232" s="349">
        <v>33</v>
      </c>
      <c r="AF232" s="158">
        <v>37798</v>
      </c>
      <c r="AG232" s="158">
        <v>26557</v>
      </c>
      <c r="AH232" s="158">
        <v>29528</v>
      </c>
      <c r="AI232" s="158">
        <v>14638</v>
      </c>
      <c r="AJ232" s="158">
        <v>8107</v>
      </c>
      <c r="AK232" s="158">
        <v>3816</v>
      </c>
      <c r="AL232" s="158">
        <v>2675</v>
      </c>
      <c r="AM232" s="158">
        <v>246</v>
      </c>
      <c r="AN232" s="349">
        <v>123365</v>
      </c>
      <c r="AO232" s="158">
        <v>105</v>
      </c>
      <c r="AP232" s="158">
        <v>179</v>
      </c>
      <c r="AQ232" s="158">
        <v>236</v>
      </c>
      <c r="AR232" s="158">
        <v>159</v>
      </c>
      <c r="AS232" s="158">
        <v>108</v>
      </c>
      <c r="AT232" s="158">
        <v>73</v>
      </c>
      <c r="AU232" s="158">
        <v>98</v>
      </c>
      <c r="AV232" s="158">
        <v>44</v>
      </c>
      <c r="AW232" s="349">
        <v>1002</v>
      </c>
      <c r="AX232" s="158">
        <v>105</v>
      </c>
      <c r="AY232" s="158">
        <v>179</v>
      </c>
      <c r="AZ232" s="158">
        <v>236</v>
      </c>
      <c r="BA232" s="158">
        <v>159</v>
      </c>
      <c r="BB232" s="158">
        <v>108</v>
      </c>
      <c r="BC232" s="158">
        <v>73</v>
      </c>
      <c r="BD232" s="158">
        <v>98</v>
      </c>
      <c r="BE232" s="158">
        <v>44</v>
      </c>
      <c r="BF232" s="158">
        <v>0</v>
      </c>
      <c r="BG232" s="349">
        <v>1002</v>
      </c>
      <c r="BH232" s="158">
        <v>105</v>
      </c>
      <c r="BI232" s="158">
        <v>37872</v>
      </c>
      <c r="BJ232" s="158">
        <v>26614</v>
      </c>
      <c r="BK232" s="158">
        <v>29451</v>
      </c>
      <c r="BL232" s="158">
        <v>14587</v>
      </c>
      <c r="BM232" s="158">
        <v>8072</v>
      </c>
      <c r="BN232" s="158">
        <v>3841</v>
      </c>
      <c r="BO232" s="158">
        <v>2621</v>
      </c>
      <c r="BP232" s="158">
        <v>202</v>
      </c>
      <c r="BQ232" s="349">
        <v>123365</v>
      </c>
      <c r="BR232" s="158">
        <v>28</v>
      </c>
      <c r="BS232" s="158">
        <v>20630</v>
      </c>
      <c r="BT232" s="158">
        <v>9947</v>
      </c>
      <c r="BU232" s="158">
        <v>8916</v>
      </c>
      <c r="BV232" s="158">
        <v>3865</v>
      </c>
      <c r="BW232" s="158">
        <v>1708</v>
      </c>
      <c r="BX232" s="158">
        <v>657</v>
      </c>
      <c r="BY232" s="158">
        <v>378</v>
      </c>
      <c r="BZ232" s="158">
        <v>21</v>
      </c>
      <c r="CA232" s="349">
        <v>46150</v>
      </c>
      <c r="CB232" s="158">
        <v>4</v>
      </c>
      <c r="CC232" s="158">
        <v>493</v>
      </c>
      <c r="CD232" s="158">
        <v>437</v>
      </c>
      <c r="CE232" s="158">
        <v>428</v>
      </c>
      <c r="CF232" s="158">
        <v>167</v>
      </c>
      <c r="CG232" s="158">
        <v>70</v>
      </c>
      <c r="CH232" s="158">
        <v>48</v>
      </c>
      <c r="CI232" s="158">
        <v>23</v>
      </c>
      <c r="CJ232" s="158">
        <v>3</v>
      </c>
      <c r="CK232" s="349">
        <v>1673</v>
      </c>
      <c r="CL232" s="158">
        <v>2</v>
      </c>
      <c r="CM232" s="158">
        <v>56</v>
      </c>
      <c r="CN232" s="158">
        <v>70</v>
      </c>
      <c r="CO232" s="158">
        <v>70</v>
      </c>
      <c r="CP232" s="158">
        <v>56</v>
      </c>
      <c r="CQ232" s="158">
        <v>37</v>
      </c>
      <c r="CR232" s="158">
        <v>67</v>
      </c>
      <c r="CS232" s="158">
        <v>54</v>
      </c>
      <c r="CT232" s="158">
        <v>6</v>
      </c>
      <c r="CU232" s="349">
        <v>418</v>
      </c>
      <c r="CV232" s="158">
        <v>101</v>
      </c>
      <c r="CW232" s="158">
        <v>58</v>
      </c>
      <c r="CX232" s="158">
        <v>84</v>
      </c>
      <c r="CY232" s="158">
        <v>47</v>
      </c>
      <c r="CZ232" s="158">
        <v>35</v>
      </c>
      <c r="DA232" s="158">
        <v>14</v>
      </c>
      <c r="DB232" s="158">
        <v>16</v>
      </c>
      <c r="DC232" s="158">
        <v>4</v>
      </c>
      <c r="DD232" s="349">
        <v>359</v>
      </c>
      <c r="DE232" s="158">
        <v>1189</v>
      </c>
      <c r="DF232" s="158">
        <v>566</v>
      </c>
      <c r="DG232" s="158">
        <v>425</v>
      </c>
      <c r="DH232" s="158">
        <v>194</v>
      </c>
      <c r="DI232" s="158">
        <v>116</v>
      </c>
      <c r="DJ232" s="158">
        <v>55</v>
      </c>
      <c r="DK232" s="158">
        <v>38</v>
      </c>
      <c r="DL232" s="158">
        <v>6</v>
      </c>
      <c r="DM232" s="349">
        <v>2589</v>
      </c>
      <c r="DN232" s="158">
        <v>244</v>
      </c>
      <c r="DO232" s="158">
        <v>131</v>
      </c>
      <c r="DP232" s="158">
        <v>118</v>
      </c>
      <c r="DQ232" s="158">
        <v>79</v>
      </c>
      <c r="DR232" s="158">
        <v>20</v>
      </c>
      <c r="DS232" s="158">
        <v>17</v>
      </c>
      <c r="DT232" s="158">
        <v>12</v>
      </c>
      <c r="DU232" s="158">
        <v>1</v>
      </c>
      <c r="DV232" s="349">
        <v>622</v>
      </c>
      <c r="DW232" s="158">
        <v>294</v>
      </c>
      <c r="DX232" s="158">
        <v>100</v>
      </c>
      <c r="DY232" s="158">
        <v>61</v>
      </c>
      <c r="DZ232" s="158">
        <v>31</v>
      </c>
      <c r="EA232" s="158">
        <v>15</v>
      </c>
      <c r="EB232" s="158">
        <v>7</v>
      </c>
      <c r="EC232" s="158">
        <v>11</v>
      </c>
      <c r="ED232" s="158">
        <v>2</v>
      </c>
      <c r="EE232" s="349">
        <v>521</v>
      </c>
      <c r="EF232" s="158">
        <v>1727</v>
      </c>
      <c r="EG232" s="158">
        <v>797</v>
      </c>
      <c r="EH232" s="158">
        <v>604</v>
      </c>
      <c r="EI232" s="158">
        <v>304</v>
      </c>
      <c r="EJ232" s="158">
        <v>151</v>
      </c>
      <c r="EK232" s="158">
        <v>79</v>
      </c>
      <c r="EL232" s="158">
        <v>61</v>
      </c>
      <c r="EM232" s="158">
        <v>9</v>
      </c>
      <c r="EN232" s="349">
        <v>3732</v>
      </c>
      <c r="EO232" s="158">
        <v>901</v>
      </c>
      <c r="EP232" s="158">
        <v>397</v>
      </c>
      <c r="EQ232" s="158">
        <v>301</v>
      </c>
      <c r="ER232" s="158">
        <v>163</v>
      </c>
      <c r="ES232" s="158">
        <v>81</v>
      </c>
      <c r="ET232" s="158">
        <v>49</v>
      </c>
      <c r="EU232" s="158">
        <v>36</v>
      </c>
      <c r="EV232" s="158">
        <v>5</v>
      </c>
      <c r="EW232" s="349">
        <v>1933</v>
      </c>
      <c r="EX232" s="158">
        <v>0</v>
      </c>
      <c r="EY232" s="158">
        <v>0</v>
      </c>
      <c r="EZ232" s="158">
        <v>0</v>
      </c>
      <c r="FA232" s="158">
        <v>0</v>
      </c>
      <c r="FB232" s="158">
        <v>0</v>
      </c>
      <c r="FC232" s="158">
        <v>0</v>
      </c>
      <c r="FD232" s="158">
        <v>0</v>
      </c>
      <c r="FE232" s="158">
        <v>0</v>
      </c>
      <c r="FF232" s="349">
        <v>0</v>
      </c>
      <c r="FG232" s="158">
        <v>66</v>
      </c>
      <c r="FH232" s="158">
        <v>46</v>
      </c>
      <c r="FI232" s="158">
        <v>41</v>
      </c>
      <c r="FJ232" s="158">
        <v>30</v>
      </c>
      <c r="FK232" s="158">
        <v>12</v>
      </c>
      <c r="FL232" s="158">
        <v>4</v>
      </c>
      <c r="FM232" s="158">
        <v>5</v>
      </c>
      <c r="FN232" s="158">
        <v>0</v>
      </c>
      <c r="FO232" s="349">
        <v>204</v>
      </c>
      <c r="FP232" s="158">
        <v>835</v>
      </c>
      <c r="FQ232" s="158">
        <v>351</v>
      </c>
      <c r="FR232" s="158">
        <v>260</v>
      </c>
      <c r="FS232" s="158">
        <v>133</v>
      </c>
      <c r="FT232" s="158">
        <v>69</v>
      </c>
      <c r="FU232" s="158">
        <v>45</v>
      </c>
      <c r="FV232" s="158">
        <v>31</v>
      </c>
      <c r="FW232" s="158">
        <v>5</v>
      </c>
      <c r="FX232" s="349">
        <v>1729</v>
      </c>
      <c r="FY232" s="158">
        <v>71</v>
      </c>
      <c r="FZ232" s="158">
        <v>16153</v>
      </c>
      <c r="GA232" s="158">
        <v>15926</v>
      </c>
      <c r="GB232" s="158">
        <v>19854</v>
      </c>
      <c r="GC232" s="158">
        <v>10388</v>
      </c>
      <c r="GD232" s="158">
        <v>6221</v>
      </c>
      <c r="GE232" s="158">
        <v>3045</v>
      </c>
      <c r="GF232" s="158">
        <v>2143</v>
      </c>
      <c r="GG232" s="158">
        <v>169</v>
      </c>
      <c r="GH232" s="349">
        <v>73970</v>
      </c>
      <c r="GI232" s="158">
        <v>34</v>
      </c>
      <c r="GJ232" s="158">
        <v>21719</v>
      </c>
      <c r="GK232" s="158">
        <v>10688</v>
      </c>
      <c r="GL232" s="158">
        <v>9597</v>
      </c>
      <c r="GM232" s="158">
        <v>4199</v>
      </c>
      <c r="GN232" s="158">
        <v>1851</v>
      </c>
      <c r="GO232" s="158">
        <v>796</v>
      </c>
      <c r="GP232" s="158">
        <v>478</v>
      </c>
      <c r="GQ232" s="158">
        <v>33</v>
      </c>
      <c r="GR232" s="349">
        <v>49395</v>
      </c>
      <c r="GS232" s="158">
        <v>96</v>
      </c>
      <c r="GT232" s="158">
        <v>32515.75</v>
      </c>
      <c r="GU232" s="158">
        <v>23935.5</v>
      </c>
      <c r="GV232" s="158">
        <v>27031.5</v>
      </c>
      <c r="GW232" s="158">
        <v>13518</v>
      </c>
      <c r="GX232" s="158">
        <v>7604</v>
      </c>
      <c r="GY232" s="158">
        <v>3624.75</v>
      </c>
      <c r="GZ232" s="158">
        <v>2491.25</v>
      </c>
      <c r="HA232" s="158">
        <v>193.5</v>
      </c>
      <c r="HB232" s="349">
        <v>111010.25</v>
      </c>
      <c r="HC232" s="395">
        <v>0</v>
      </c>
      <c r="HD232" s="396">
        <v>1</v>
      </c>
      <c r="HE232" s="396">
        <v>0.75</v>
      </c>
      <c r="HF232" s="396">
        <v>0</v>
      </c>
      <c r="HG232" s="396">
        <v>0</v>
      </c>
      <c r="HH232" s="396">
        <v>0</v>
      </c>
      <c r="HI232" s="396">
        <v>0</v>
      </c>
      <c r="HJ232" s="396">
        <v>0</v>
      </c>
      <c r="HK232" s="396">
        <v>0</v>
      </c>
      <c r="HL232" s="397">
        <v>1.75</v>
      </c>
      <c r="HM232" s="219">
        <v>53.3</v>
      </c>
      <c r="HN232" s="219">
        <v>21676.5</v>
      </c>
      <c r="HO232" s="219">
        <v>18615.900000000001</v>
      </c>
      <c r="HP232" s="219">
        <v>24028</v>
      </c>
      <c r="HQ232" s="219">
        <v>13518</v>
      </c>
      <c r="HR232" s="219">
        <v>9293.7999999999993</v>
      </c>
      <c r="HS232" s="219">
        <v>5235.8</v>
      </c>
      <c r="HT232" s="219">
        <v>4152.1000000000004</v>
      </c>
      <c r="HU232" s="219">
        <v>387</v>
      </c>
      <c r="HV232" s="219">
        <v>96960.4</v>
      </c>
      <c r="HW232" s="457">
        <v>7.2</v>
      </c>
      <c r="HX232" s="219">
        <v>96967.6</v>
      </c>
      <c r="HY232" s="395">
        <v>96</v>
      </c>
      <c r="HZ232" s="219">
        <v>32515.75</v>
      </c>
      <c r="IA232" s="219">
        <v>23935.5</v>
      </c>
      <c r="IB232" s="219">
        <v>27031.5</v>
      </c>
      <c r="IC232" s="219">
        <v>13518</v>
      </c>
      <c r="ID232" s="219">
        <v>7604</v>
      </c>
      <c r="IE232" s="219">
        <v>3624.75</v>
      </c>
      <c r="IF232" s="219">
        <v>2491.25</v>
      </c>
      <c r="IG232" s="219">
        <v>193.5</v>
      </c>
      <c r="IH232" s="219">
        <v>111010.25</v>
      </c>
      <c r="II232" s="395">
        <v>0</v>
      </c>
      <c r="IJ232" s="219">
        <v>1</v>
      </c>
      <c r="IK232" s="219">
        <v>0.75</v>
      </c>
      <c r="IL232" s="219">
        <v>0</v>
      </c>
      <c r="IM232" s="219">
        <v>0</v>
      </c>
      <c r="IN232" s="219">
        <v>0</v>
      </c>
      <c r="IO232" s="219">
        <v>0</v>
      </c>
      <c r="IP232" s="219">
        <v>0</v>
      </c>
      <c r="IQ232" s="219">
        <v>0</v>
      </c>
      <c r="IR232" s="219">
        <v>1.75</v>
      </c>
      <c r="IS232" s="395">
        <v>33.97</v>
      </c>
      <c r="IT232" s="219">
        <v>11310.63</v>
      </c>
      <c r="IU232" s="219">
        <v>4640.57</v>
      </c>
      <c r="IV232" s="219">
        <v>2731.91</v>
      </c>
      <c r="IW232" s="219">
        <v>774.06</v>
      </c>
      <c r="IX232" s="219">
        <v>269.89</v>
      </c>
      <c r="IY232" s="219">
        <v>79.38</v>
      </c>
      <c r="IZ232" s="219">
        <v>32.36</v>
      </c>
      <c r="JA232" s="219">
        <v>0.78</v>
      </c>
      <c r="JB232" s="219">
        <v>19873.55</v>
      </c>
      <c r="JC232" s="395">
        <v>34.5</v>
      </c>
      <c r="JD232" s="219">
        <v>14136.1</v>
      </c>
      <c r="JE232" s="219">
        <v>15006.6</v>
      </c>
      <c r="JF232" s="219">
        <v>21599.599999999999</v>
      </c>
      <c r="JG232" s="219">
        <v>12743.9</v>
      </c>
      <c r="JH232" s="219">
        <v>8963.9</v>
      </c>
      <c r="JI232" s="219">
        <v>5121.1000000000004</v>
      </c>
      <c r="JJ232" s="219">
        <v>4098.2</v>
      </c>
      <c r="JK232" s="219">
        <v>385.4</v>
      </c>
      <c r="JL232" s="219">
        <v>82089.3</v>
      </c>
      <c r="JM232" s="457">
        <v>7.2</v>
      </c>
      <c r="JN232" s="397">
        <v>82096.5</v>
      </c>
      <c r="JP232" s="460"/>
      <c r="JQ232" s="460"/>
      <c r="JR232" s="460"/>
      <c r="JS232" s="460"/>
      <c r="JT232" s="460"/>
      <c r="JU232" s="460"/>
      <c r="JV232" s="460"/>
      <c r="JW232" s="460"/>
      <c r="JX232" s="460"/>
      <c r="JY232" s="460"/>
      <c r="KA232" s="460"/>
      <c r="KB232" s="460"/>
    </row>
    <row r="233" spans="1:288" x14ac:dyDescent="0.2">
      <c r="A233" s="215" t="s">
        <v>711</v>
      </c>
      <c r="B233" s="216" t="s">
        <v>285</v>
      </c>
      <c r="C233" s="217" t="s">
        <v>292</v>
      </c>
      <c r="D233" s="218" t="s">
        <v>710</v>
      </c>
      <c r="E233" s="158">
        <v>8700</v>
      </c>
      <c r="F233" s="158">
        <v>7746</v>
      </c>
      <c r="G233" s="158">
        <v>7705</v>
      </c>
      <c r="H233" s="158">
        <v>5535</v>
      </c>
      <c r="I233" s="158">
        <v>4241</v>
      </c>
      <c r="J233" s="158">
        <v>2347</v>
      </c>
      <c r="K233" s="158">
        <v>899</v>
      </c>
      <c r="L233" s="158">
        <v>55</v>
      </c>
      <c r="M233" s="349">
        <v>37228</v>
      </c>
      <c r="N233" s="158">
        <v>207</v>
      </c>
      <c r="O233" s="158">
        <v>60</v>
      </c>
      <c r="P233" s="158">
        <v>77</v>
      </c>
      <c r="Q233" s="158">
        <v>27</v>
      </c>
      <c r="R233" s="158">
        <v>15</v>
      </c>
      <c r="S233" s="158">
        <v>16</v>
      </c>
      <c r="T233" s="158">
        <v>2</v>
      </c>
      <c r="U233" s="158">
        <v>1</v>
      </c>
      <c r="V233" s="349">
        <v>405</v>
      </c>
      <c r="W233" s="158">
        <v>0</v>
      </c>
      <c r="X233" s="158">
        <v>0</v>
      </c>
      <c r="Y233" s="158">
        <v>0</v>
      </c>
      <c r="Z233" s="158">
        <v>0</v>
      </c>
      <c r="AA233" s="158">
        <v>0</v>
      </c>
      <c r="AB233" s="158">
        <v>0</v>
      </c>
      <c r="AC233" s="158">
        <v>0</v>
      </c>
      <c r="AD233" s="158">
        <v>0</v>
      </c>
      <c r="AE233" s="349">
        <v>0</v>
      </c>
      <c r="AF233" s="158">
        <v>8493</v>
      </c>
      <c r="AG233" s="158">
        <v>7686</v>
      </c>
      <c r="AH233" s="158">
        <v>7628</v>
      </c>
      <c r="AI233" s="158">
        <v>5508</v>
      </c>
      <c r="AJ233" s="158">
        <v>4226</v>
      </c>
      <c r="AK233" s="158">
        <v>2331</v>
      </c>
      <c r="AL233" s="158">
        <v>897</v>
      </c>
      <c r="AM233" s="158">
        <v>54</v>
      </c>
      <c r="AN233" s="349">
        <v>36823</v>
      </c>
      <c r="AO233" s="158">
        <v>28</v>
      </c>
      <c r="AP233" s="158">
        <v>38</v>
      </c>
      <c r="AQ233" s="158">
        <v>58</v>
      </c>
      <c r="AR233" s="158">
        <v>48</v>
      </c>
      <c r="AS233" s="158">
        <v>34</v>
      </c>
      <c r="AT233" s="158">
        <v>21</v>
      </c>
      <c r="AU233" s="158">
        <v>17</v>
      </c>
      <c r="AV233" s="158">
        <v>1</v>
      </c>
      <c r="AW233" s="349">
        <v>245</v>
      </c>
      <c r="AX233" s="158">
        <v>28</v>
      </c>
      <c r="AY233" s="158">
        <v>38</v>
      </c>
      <c r="AZ233" s="158">
        <v>58</v>
      </c>
      <c r="BA233" s="158">
        <v>48</v>
      </c>
      <c r="BB233" s="158">
        <v>34</v>
      </c>
      <c r="BC233" s="158">
        <v>21</v>
      </c>
      <c r="BD233" s="158">
        <v>17</v>
      </c>
      <c r="BE233" s="158">
        <v>1</v>
      </c>
      <c r="BF233" s="158">
        <v>0</v>
      </c>
      <c r="BG233" s="349">
        <v>245</v>
      </c>
      <c r="BH233" s="158">
        <v>28</v>
      </c>
      <c r="BI233" s="158">
        <v>8503</v>
      </c>
      <c r="BJ233" s="158">
        <v>7706</v>
      </c>
      <c r="BK233" s="158">
        <v>7618</v>
      </c>
      <c r="BL233" s="158">
        <v>5494</v>
      </c>
      <c r="BM233" s="158">
        <v>4213</v>
      </c>
      <c r="BN233" s="158">
        <v>2327</v>
      </c>
      <c r="BO233" s="158">
        <v>881</v>
      </c>
      <c r="BP233" s="158">
        <v>53</v>
      </c>
      <c r="BQ233" s="349">
        <v>36823</v>
      </c>
      <c r="BR233" s="158">
        <v>10</v>
      </c>
      <c r="BS233" s="158">
        <v>4027</v>
      </c>
      <c r="BT233" s="158">
        <v>2786</v>
      </c>
      <c r="BU233" s="158">
        <v>2054</v>
      </c>
      <c r="BV233" s="158">
        <v>1113</v>
      </c>
      <c r="BW233" s="158">
        <v>581</v>
      </c>
      <c r="BX233" s="158">
        <v>293</v>
      </c>
      <c r="BY233" s="158">
        <v>109</v>
      </c>
      <c r="BZ233" s="158">
        <v>4</v>
      </c>
      <c r="CA233" s="349">
        <v>10977</v>
      </c>
      <c r="CB233" s="158">
        <v>1</v>
      </c>
      <c r="CC233" s="158">
        <v>41</v>
      </c>
      <c r="CD233" s="158">
        <v>44</v>
      </c>
      <c r="CE233" s="158">
        <v>44</v>
      </c>
      <c r="CF233" s="158">
        <v>30</v>
      </c>
      <c r="CG233" s="158">
        <v>15</v>
      </c>
      <c r="CH233" s="158">
        <v>11</v>
      </c>
      <c r="CI233" s="158">
        <v>3</v>
      </c>
      <c r="CJ233" s="158">
        <v>0</v>
      </c>
      <c r="CK233" s="349">
        <v>189</v>
      </c>
      <c r="CL233" s="158">
        <v>0</v>
      </c>
      <c r="CM233" s="158">
        <v>3</v>
      </c>
      <c r="CN233" s="158">
        <v>9</v>
      </c>
      <c r="CO233" s="158">
        <v>4</v>
      </c>
      <c r="CP233" s="158">
        <v>8</v>
      </c>
      <c r="CQ233" s="158">
        <v>5</v>
      </c>
      <c r="CR233" s="158">
        <v>15</v>
      </c>
      <c r="CS233" s="158">
        <v>2</v>
      </c>
      <c r="CT233" s="158">
        <v>1</v>
      </c>
      <c r="CU233" s="349">
        <v>47</v>
      </c>
      <c r="CV233" s="158">
        <v>39</v>
      </c>
      <c r="CW233" s="158">
        <v>36</v>
      </c>
      <c r="CX233" s="158">
        <v>30</v>
      </c>
      <c r="CY233" s="158">
        <v>15</v>
      </c>
      <c r="CZ233" s="158">
        <v>14</v>
      </c>
      <c r="DA233" s="158">
        <v>11</v>
      </c>
      <c r="DB233" s="158">
        <v>5</v>
      </c>
      <c r="DC233" s="158">
        <v>1</v>
      </c>
      <c r="DD233" s="349">
        <v>151</v>
      </c>
      <c r="DE233" s="158">
        <v>122</v>
      </c>
      <c r="DF233" s="158">
        <v>82</v>
      </c>
      <c r="DG233" s="158">
        <v>58</v>
      </c>
      <c r="DH233" s="158">
        <v>40</v>
      </c>
      <c r="DI233" s="158">
        <v>31</v>
      </c>
      <c r="DJ233" s="158">
        <v>31</v>
      </c>
      <c r="DK233" s="158">
        <v>10</v>
      </c>
      <c r="DL233" s="158">
        <v>4</v>
      </c>
      <c r="DM233" s="349">
        <v>378</v>
      </c>
      <c r="DN233" s="158">
        <v>163</v>
      </c>
      <c r="DO233" s="158">
        <v>105</v>
      </c>
      <c r="DP233" s="158">
        <v>79</v>
      </c>
      <c r="DQ233" s="158">
        <v>41</v>
      </c>
      <c r="DR233" s="158">
        <v>34</v>
      </c>
      <c r="DS233" s="158">
        <v>17</v>
      </c>
      <c r="DT233" s="158">
        <v>5</v>
      </c>
      <c r="DU233" s="158">
        <v>1</v>
      </c>
      <c r="DV233" s="349">
        <v>445</v>
      </c>
      <c r="DW233" s="158">
        <v>0</v>
      </c>
      <c r="DX233" s="158">
        <v>0</v>
      </c>
      <c r="DY233" s="158">
        <v>0</v>
      </c>
      <c r="DZ233" s="158">
        <v>0</v>
      </c>
      <c r="EA233" s="158">
        <v>0</v>
      </c>
      <c r="EB233" s="158">
        <v>0</v>
      </c>
      <c r="EC233" s="158">
        <v>0</v>
      </c>
      <c r="ED233" s="158">
        <v>0</v>
      </c>
      <c r="EE233" s="349">
        <v>0</v>
      </c>
      <c r="EF233" s="158">
        <v>285</v>
      </c>
      <c r="EG233" s="158">
        <v>187</v>
      </c>
      <c r="EH233" s="158">
        <v>137</v>
      </c>
      <c r="EI233" s="158">
        <v>81</v>
      </c>
      <c r="EJ233" s="158">
        <v>65</v>
      </c>
      <c r="EK233" s="158">
        <v>48</v>
      </c>
      <c r="EL233" s="158">
        <v>15</v>
      </c>
      <c r="EM233" s="158">
        <v>5</v>
      </c>
      <c r="EN233" s="349">
        <v>823</v>
      </c>
      <c r="EO233" s="158">
        <v>89</v>
      </c>
      <c r="EP233" s="158">
        <v>57</v>
      </c>
      <c r="EQ233" s="158">
        <v>49</v>
      </c>
      <c r="ER233" s="158">
        <v>28</v>
      </c>
      <c r="ES233" s="158">
        <v>23</v>
      </c>
      <c r="ET233" s="158">
        <v>28</v>
      </c>
      <c r="EU233" s="158">
        <v>5</v>
      </c>
      <c r="EV233" s="158">
        <v>4</v>
      </c>
      <c r="EW233" s="349">
        <v>283</v>
      </c>
      <c r="EX233" s="158">
        <v>0</v>
      </c>
      <c r="EY233" s="158">
        <v>0</v>
      </c>
      <c r="EZ233" s="158">
        <v>0</v>
      </c>
      <c r="FA233" s="158">
        <v>0</v>
      </c>
      <c r="FB233" s="158">
        <v>0</v>
      </c>
      <c r="FC233" s="158">
        <v>0</v>
      </c>
      <c r="FD233" s="158">
        <v>0</v>
      </c>
      <c r="FE233" s="158">
        <v>0</v>
      </c>
      <c r="FF233" s="349">
        <v>0</v>
      </c>
      <c r="FG233" s="158">
        <v>1</v>
      </c>
      <c r="FH233" s="158">
        <v>3</v>
      </c>
      <c r="FI233" s="158">
        <v>6</v>
      </c>
      <c r="FJ233" s="158">
        <v>2</v>
      </c>
      <c r="FK233" s="158">
        <v>2</v>
      </c>
      <c r="FL233" s="158">
        <v>1</v>
      </c>
      <c r="FM233" s="158">
        <v>0</v>
      </c>
      <c r="FN233" s="158">
        <v>0</v>
      </c>
      <c r="FO233" s="349">
        <v>15</v>
      </c>
      <c r="FP233" s="158">
        <v>88</v>
      </c>
      <c r="FQ233" s="158">
        <v>54</v>
      </c>
      <c r="FR233" s="158">
        <v>43</v>
      </c>
      <c r="FS233" s="158">
        <v>26</v>
      </c>
      <c r="FT233" s="158">
        <v>21</v>
      </c>
      <c r="FU233" s="158">
        <v>27</v>
      </c>
      <c r="FV233" s="158">
        <v>5</v>
      </c>
      <c r="FW233" s="158">
        <v>4</v>
      </c>
      <c r="FX233" s="349">
        <v>268</v>
      </c>
      <c r="FY233" s="158">
        <v>17</v>
      </c>
      <c r="FZ233" s="158">
        <v>4269</v>
      </c>
      <c r="GA233" s="158">
        <v>4762</v>
      </c>
      <c r="GB233" s="158">
        <v>5437</v>
      </c>
      <c r="GC233" s="158">
        <v>4302</v>
      </c>
      <c r="GD233" s="158">
        <v>3578</v>
      </c>
      <c r="GE233" s="158">
        <v>1991</v>
      </c>
      <c r="GF233" s="158">
        <v>762</v>
      </c>
      <c r="GG233" s="158">
        <v>47</v>
      </c>
      <c r="GH233" s="349">
        <v>25165</v>
      </c>
      <c r="GI233" s="158">
        <v>11</v>
      </c>
      <c r="GJ233" s="158">
        <v>4234</v>
      </c>
      <c r="GK233" s="158">
        <v>2944</v>
      </c>
      <c r="GL233" s="158">
        <v>2181</v>
      </c>
      <c r="GM233" s="158">
        <v>1192</v>
      </c>
      <c r="GN233" s="158">
        <v>635</v>
      </c>
      <c r="GO233" s="158">
        <v>336</v>
      </c>
      <c r="GP233" s="158">
        <v>119</v>
      </c>
      <c r="GQ233" s="158">
        <v>6</v>
      </c>
      <c r="GR233" s="349">
        <v>11658</v>
      </c>
      <c r="GS233" s="158">
        <v>25.25</v>
      </c>
      <c r="GT233" s="158">
        <v>7422.1</v>
      </c>
      <c r="GU233" s="158">
        <v>6961</v>
      </c>
      <c r="GV233" s="158">
        <v>7066.9</v>
      </c>
      <c r="GW233" s="158">
        <v>5191.25</v>
      </c>
      <c r="GX233" s="158">
        <v>4051.5</v>
      </c>
      <c r="GY233" s="158">
        <v>2237.6999999999998</v>
      </c>
      <c r="GZ233" s="158">
        <v>851</v>
      </c>
      <c r="HA233" s="158">
        <v>51.3</v>
      </c>
      <c r="HB233" s="349">
        <v>33858</v>
      </c>
      <c r="HC233" s="395">
        <v>0</v>
      </c>
      <c r="HD233" s="396">
        <v>6</v>
      </c>
      <c r="HE233" s="396">
        <v>1</v>
      </c>
      <c r="HF233" s="396">
        <v>1</v>
      </c>
      <c r="HG233" s="396">
        <v>1</v>
      </c>
      <c r="HH233" s="396">
        <v>0</v>
      </c>
      <c r="HI233" s="396">
        <v>0</v>
      </c>
      <c r="HJ233" s="396">
        <v>0</v>
      </c>
      <c r="HK233" s="396">
        <v>0</v>
      </c>
      <c r="HL233" s="397">
        <v>9</v>
      </c>
      <c r="HM233" s="219">
        <v>14</v>
      </c>
      <c r="HN233" s="219">
        <v>4944.1000000000004</v>
      </c>
      <c r="HO233" s="219">
        <v>5413.3</v>
      </c>
      <c r="HP233" s="219">
        <v>6280.8</v>
      </c>
      <c r="HQ233" s="219">
        <v>5190.3</v>
      </c>
      <c r="HR233" s="219">
        <v>4951.8</v>
      </c>
      <c r="HS233" s="219">
        <v>3232.2</v>
      </c>
      <c r="HT233" s="219">
        <v>1418.3</v>
      </c>
      <c r="HU233" s="219">
        <v>102.6</v>
      </c>
      <c r="HV233" s="219">
        <v>31547.4</v>
      </c>
      <c r="HW233" s="457">
        <v>0</v>
      </c>
      <c r="HX233" s="219">
        <v>31547.4</v>
      </c>
      <c r="HY233" s="395">
        <v>25.25</v>
      </c>
      <c r="HZ233" s="219">
        <v>7422.1</v>
      </c>
      <c r="IA233" s="219">
        <v>6961</v>
      </c>
      <c r="IB233" s="219">
        <v>7066.9</v>
      </c>
      <c r="IC233" s="219">
        <v>5191.25</v>
      </c>
      <c r="ID233" s="219">
        <v>4051.5</v>
      </c>
      <c r="IE233" s="219">
        <v>2237.6999999999998</v>
      </c>
      <c r="IF233" s="219">
        <v>851</v>
      </c>
      <c r="IG233" s="219">
        <v>51.3</v>
      </c>
      <c r="IH233" s="219">
        <v>33858</v>
      </c>
      <c r="II233" s="395">
        <v>0</v>
      </c>
      <c r="IJ233" s="219">
        <v>6</v>
      </c>
      <c r="IK233" s="219">
        <v>1</v>
      </c>
      <c r="IL233" s="219">
        <v>1</v>
      </c>
      <c r="IM233" s="219">
        <v>1</v>
      </c>
      <c r="IN233" s="219">
        <v>0</v>
      </c>
      <c r="IO233" s="219">
        <v>0</v>
      </c>
      <c r="IP233" s="219">
        <v>0</v>
      </c>
      <c r="IQ233" s="219">
        <v>0</v>
      </c>
      <c r="IR233" s="219">
        <v>9</v>
      </c>
      <c r="IS233" s="395">
        <v>7.45</v>
      </c>
      <c r="IT233" s="219">
        <v>1317.46</v>
      </c>
      <c r="IU233" s="219">
        <v>709.83</v>
      </c>
      <c r="IV233" s="219">
        <v>404.23</v>
      </c>
      <c r="IW233" s="219">
        <v>174.88</v>
      </c>
      <c r="IX233" s="219">
        <v>93.36</v>
      </c>
      <c r="IY233" s="219">
        <v>51.55</v>
      </c>
      <c r="IZ233" s="219">
        <v>12.35</v>
      </c>
      <c r="JA233" s="219">
        <v>0</v>
      </c>
      <c r="JB233" s="219">
        <v>2771.11</v>
      </c>
      <c r="JC233" s="395">
        <v>9.9</v>
      </c>
      <c r="JD233" s="219">
        <v>4065.8</v>
      </c>
      <c r="JE233" s="219">
        <v>4861.2</v>
      </c>
      <c r="JF233" s="219">
        <v>5921.5</v>
      </c>
      <c r="JG233" s="219">
        <v>5015.3999999999996</v>
      </c>
      <c r="JH233" s="219">
        <v>4837.7</v>
      </c>
      <c r="JI233" s="219">
        <v>3157.8</v>
      </c>
      <c r="JJ233" s="219">
        <v>1397.8</v>
      </c>
      <c r="JK233" s="219">
        <v>102.6</v>
      </c>
      <c r="JL233" s="219">
        <v>29369.7</v>
      </c>
      <c r="JM233" s="457">
        <v>0</v>
      </c>
      <c r="JN233" s="397">
        <v>29369.7</v>
      </c>
      <c r="JP233" s="460"/>
      <c r="JQ233" s="460"/>
      <c r="JR233" s="460"/>
      <c r="JS233" s="460"/>
      <c r="JT233" s="460"/>
      <c r="JU233" s="460"/>
      <c r="JV233" s="460"/>
      <c r="JW233" s="460"/>
      <c r="JX233" s="460"/>
      <c r="JY233" s="460"/>
      <c r="KA233" s="460"/>
      <c r="KB233" s="460"/>
    </row>
    <row r="234" spans="1:288" x14ac:dyDescent="0.2">
      <c r="A234" s="215" t="s">
        <v>713</v>
      </c>
      <c r="B234" s="216" t="s">
        <v>285</v>
      </c>
      <c r="C234" s="217" t="s">
        <v>286</v>
      </c>
      <c r="D234" s="218" t="s">
        <v>712</v>
      </c>
      <c r="E234" s="158">
        <v>1689</v>
      </c>
      <c r="F234" s="158">
        <v>3134</v>
      </c>
      <c r="G234" s="158">
        <v>10714</v>
      </c>
      <c r="H234" s="158">
        <v>11585</v>
      </c>
      <c r="I234" s="158">
        <v>7306</v>
      </c>
      <c r="J234" s="158">
        <v>5772</v>
      </c>
      <c r="K234" s="158">
        <v>7505</v>
      </c>
      <c r="L234" s="158">
        <v>1301</v>
      </c>
      <c r="M234" s="349">
        <v>49006</v>
      </c>
      <c r="N234" s="158">
        <v>74</v>
      </c>
      <c r="O234" s="158">
        <v>52</v>
      </c>
      <c r="P234" s="158">
        <v>83</v>
      </c>
      <c r="Q234" s="158">
        <v>69</v>
      </c>
      <c r="R234" s="158">
        <v>55</v>
      </c>
      <c r="S234" s="158">
        <v>64</v>
      </c>
      <c r="T234" s="158">
        <v>52</v>
      </c>
      <c r="U234" s="158">
        <v>5</v>
      </c>
      <c r="V234" s="349">
        <v>454</v>
      </c>
      <c r="W234" s="158">
        <v>0</v>
      </c>
      <c r="X234" s="158">
        <v>0</v>
      </c>
      <c r="Y234" s="158">
        <v>0</v>
      </c>
      <c r="Z234" s="158">
        <v>0</v>
      </c>
      <c r="AA234" s="158">
        <v>0</v>
      </c>
      <c r="AB234" s="158">
        <v>0</v>
      </c>
      <c r="AC234" s="158">
        <v>0</v>
      </c>
      <c r="AD234" s="158">
        <v>0</v>
      </c>
      <c r="AE234" s="349">
        <v>0</v>
      </c>
      <c r="AF234" s="158">
        <v>1615</v>
      </c>
      <c r="AG234" s="158">
        <v>3082</v>
      </c>
      <c r="AH234" s="158">
        <v>10631</v>
      </c>
      <c r="AI234" s="158">
        <v>11516</v>
      </c>
      <c r="AJ234" s="158">
        <v>7251</v>
      </c>
      <c r="AK234" s="158">
        <v>5708</v>
      </c>
      <c r="AL234" s="158">
        <v>7453</v>
      </c>
      <c r="AM234" s="158">
        <v>1296</v>
      </c>
      <c r="AN234" s="349">
        <v>48552</v>
      </c>
      <c r="AO234" s="158">
        <v>3</v>
      </c>
      <c r="AP234" s="158">
        <v>7</v>
      </c>
      <c r="AQ234" s="158">
        <v>33</v>
      </c>
      <c r="AR234" s="158">
        <v>60</v>
      </c>
      <c r="AS234" s="158">
        <v>56</v>
      </c>
      <c r="AT234" s="158">
        <v>35</v>
      </c>
      <c r="AU234" s="158">
        <v>53</v>
      </c>
      <c r="AV234" s="158">
        <v>13</v>
      </c>
      <c r="AW234" s="349">
        <v>260</v>
      </c>
      <c r="AX234" s="158">
        <v>3</v>
      </c>
      <c r="AY234" s="158">
        <v>7</v>
      </c>
      <c r="AZ234" s="158">
        <v>33</v>
      </c>
      <c r="BA234" s="158">
        <v>60</v>
      </c>
      <c r="BB234" s="158">
        <v>56</v>
      </c>
      <c r="BC234" s="158">
        <v>35</v>
      </c>
      <c r="BD234" s="158">
        <v>53</v>
      </c>
      <c r="BE234" s="158">
        <v>13</v>
      </c>
      <c r="BF234" s="158">
        <v>0</v>
      </c>
      <c r="BG234" s="349">
        <v>260</v>
      </c>
      <c r="BH234" s="158">
        <v>3</v>
      </c>
      <c r="BI234" s="158">
        <v>1619</v>
      </c>
      <c r="BJ234" s="158">
        <v>3108</v>
      </c>
      <c r="BK234" s="158">
        <v>10658</v>
      </c>
      <c r="BL234" s="158">
        <v>11512</v>
      </c>
      <c r="BM234" s="158">
        <v>7230</v>
      </c>
      <c r="BN234" s="158">
        <v>5726</v>
      </c>
      <c r="BO234" s="158">
        <v>7413</v>
      </c>
      <c r="BP234" s="158">
        <v>1283</v>
      </c>
      <c r="BQ234" s="349">
        <v>48552</v>
      </c>
      <c r="BR234" s="158">
        <v>1</v>
      </c>
      <c r="BS234" s="158">
        <v>1001</v>
      </c>
      <c r="BT234" s="158">
        <v>1953</v>
      </c>
      <c r="BU234" s="158">
        <v>4135</v>
      </c>
      <c r="BV234" s="158">
        <v>3318</v>
      </c>
      <c r="BW234" s="158">
        <v>1749</v>
      </c>
      <c r="BX234" s="158">
        <v>1116</v>
      </c>
      <c r="BY234" s="158">
        <v>1004</v>
      </c>
      <c r="BZ234" s="158">
        <v>81</v>
      </c>
      <c r="CA234" s="349">
        <v>14358</v>
      </c>
      <c r="CB234" s="158">
        <v>0</v>
      </c>
      <c r="CC234" s="158">
        <v>8</v>
      </c>
      <c r="CD234" s="158">
        <v>16</v>
      </c>
      <c r="CE234" s="158">
        <v>84</v>
      </c>
      <c r="CF234" s="158">
        <v>82</v>
      </c>
      <c r="CG234" s="158">
        <v>49</v>
      </c>
      <c r="CH234" s="158">
        <v>30</v>
      </c>
      <c r="CI234" s="158">
        <v>38</v>
      </c>
      <c r="CJ234" s="158">
        <v>7</v>
      </c>
      <c r="CK234" s="349">
        <v>314</v>
      </c>
      <c r="CL234" s="158">
        <v>1</v>
      </c>
      <c r="CM234" s="158">
        <v>1</v>
      </c>
      <c r="CN234" s="158">
        <v>0</v>
      </c>
      <c r="CO234" s="158">
        <v>4</v>
      </c>
      <c r="CP234" s="158">
        <v>2</v>
      </c>
      <c r="CQ234" s="158">
        <v>2</v>
      </c>
      <c r="CR234" s="158">
        <v>6</v>
      </c>
      <c r="CS234" s="158">
        <v>23</v>
      </c>
      <c r="CT234" s="158">
        <v>4</v>
      </c>
      <c r="CU234" s="349">
        <v>43</v>
      </c>
      <c r="CV234" s="158">
        <v>42</v>
      </c>
      <c r="CW234" s="158">
        <v>11</v>
      </c>
      <c r="CX234" s="158">
        <v>48</v>
      </c>
      <c r="CY234" s="158">
        <v>60</v>
      </c>
      <c r="CZ234" s="158">
        <v>35</v>
      </c>
      <c r="DA234" s="158">
        <v>37</v>
      </c>
      <c r="DB234" s="158">
        <v>45</v>
      </c>
      <c r="DC234" s="158">
        <v>9</v>
      </c>
      <c r="DD234" s="349">
        <v>287</v>
      </c>
      <c r="DE234" s="158">
        <v>23</v>
      </c>
      <c r="DF234" s="158">
        <v>40</v>
      </c>
      <c r="DG234" s="158">
        <v>71</v>
      </c>
      <c r="DH234" s="158">
        <v>66</v>
      </c>
      <c r="DI234" s="158">
        <v>43</v>
      </c>
      <c r="DJ234" s="158">
        <v>28</v>
      </c>
      <c r="DK234" s="158">
        <v>44</v>
      </c>
      <c r="DL234" s="158">
        <v>18</v>
      </c>
      <c r="DM234" s="349">
        <v>333</v>
      </c>
      <c r="DN234" s="158">
        <v>26</v>
      </c>
      <c r="DO234" s="158">
        <v>48</v>
      </c>
      <c r="DP234" s="158">
        <v>93</v>
      </c>
      <c r="DQ234" s="158">
        <v>92</v>
      </c>
      <c r="DR234" s="158">
        <v>49</v>
      </c>
      <c r="DS234" s="158">
        <v>60</v>
      </c>
      <c r="DT234" s="158">
        <v>69</v>
      </c>
      <c r="DU234" s="158">
        <v>13</v>
      </c>
      <c r="DV234" s="349">
        <v>450</v>
      </c>
      <c r="DW234" s="158">
        <v>19</v>
      </c>
      <c r="DX234" s="158">
        <v>19</v>
      </c>
      <c r="DY234" s="158">
        <v>12</v>
      </c>
      <c r="DZ234" s="158">
        <v>37</v>
      </c>
      <c r="EA234" s="158">
        <v>9</v>
      </c>
      <c r="EB234" s="158">
        <v>6</v>
      </c>
      <c r="EC234" s="158">
        <v>14</v>
      </c>
      <c r="ED234" s="158">
        <v>8</v>
      </c>
      <c r="EE234" s="349">
        <v>124</v>
      </c>
      <c r="EF234" s="158">
        <v>68</v>
      </c>
      <c r="EG234" s="158">
        <v>107</v>
      </c>
      <c r="EH234" s="158">
        <v>176</v>
      </c>
      <c r="EI234" s="158">
        <v>195</v>
      </c>
      <c r="EJ234" s="158">
        <v>101</v>
      </c>
      <c r="EK234" s="158">
        <v>94</v>
      </c>
      <c r="EL234" s="158">
        <v>127</v>
      </c>
      <c r="EM234" s="158">
        <v>39</v>
      </c>
      <c r="EN234" s="349">
        <v>907</v>
      </c>
      <c r="EO234" s="158">
        <v>33</v>
      </c>
      <c r="EP234" s="158">
        <v>48</v>
      </c>
      <c r="EQ234" s="158">
        <v>64</v>
      </c>
      <c r="ER234" s="158">
        <v>85</v>
      </c>
      <c r="ES234" s="158">
        <v>39</v>
      </c>
      <c r="ET234" s="158">
        <v>35</v>
      </c>
      <c r="EU234" s="158">
        <v>55</v>
      </c>
      <c r="EV234" s="158">
        <v>24</v>
      </c>
      <c r="EW234" s="349">
        <v>383</v>
      </c>
      <c r="EX234" s="158">
        <v>0</v>
      </c>
      <c r="EY234" s="158">
        <v>0</v>
      </c>
      <c r="EZ234" s="158">
        <v>0</v>
      </c>
      <c r="FA234" s="158">
        <v>0</v>
      </c>
      <c r="FB234" s="158">
        <v>0</v>
      </c>
      <c r="FC234" s="158">
        <v>0</v>
      </c>
      <c r="FD234" s="158">
        <v>0</v>
      </c>
      <c r="FE234" s="158">
        <v>0</v>
      </c>
      <c r="FF234" s="349">
        <v>0</v>
      </c>
      <c r="FG234" s="158">
        <v>2</v>
      </c>
      <c r="FH234" s="158">
        <v>0</v>
      </c>
      <c r="FI234" s="158">
        <v>9</v>
      </c>
      <c r="FJ234" s="158">
        <v>10</v>
      </c>
      <c r="FK234" s="158">
        <v>6</v>
      </c>
      <c r="FL234" s="158">
        <v>9</v>
      </c>
      <c r="FM234" s="158">
        <v>13</v>
      </c>
      <c r="FN234" s="158">
        <v>4</v>
      </c>
      <c r="FO234" s="349">
        <v>53</v>
      </c>
      <c r="FP234" s="158">
        <v>31</v>
      </c>
      <c r="FQ234" s="158">
        <v>48</v>
      </c>
      <c r="FR234" s="158">
        <v>55</v>
      </c>
      <c r="FS234" s="158">
        <v>75</v>
      </c>
      <c r="FT234" s="158">
        <v>33</v>
      </c>
      <c r="FU234" s="158">
        <v>26</v>
      </c>
      <c r="FV234" s="158">
        <v>42</v>
      </c>
      <c r="FW234" s="158">
        <v>20</v>
      </c>
      <c r="FX234" s="349">
        <v>330</v>
      </c>
      <c r="FY234" s="158">
        <v>1</v>
      </c>
      <c r="FZ234" s="158">
        <v>559</v>
      </c>
      <c r="GA234" s="158">
        <v>1072</v>
      </c>
      <c r="GB234" s="158">
        <v>6328</v>
      </c>
      <c r="GC234" s="158">
        <v>7981</v>
      </c>
      <c r="GD234" s="158">
        <v>5371</v>
      </c>
      <c r="GE234" s="158">
        <v>4508</v>
      </c>
      <c r="GF234" s="158">
        <v>6264</v>
      </c>
      <c r="GG234" s="158">
        <v>1170</v>
      </c>
      <c r="GH234" s="349">
        <v>33254</v>
      </c>
      <c r="GI234" s="158">
        <v>2</v>
      </c>
      <c r="GJ234" s="158">
        <v>1060</v>
      </c>
      <c r="GK234" s="158">
        <v>2036</v>
      </c>
      <c r="GL234" s="158">
        <v>4330</v>
      </c>
      <c r="GM234" s="158">
        <v>3531</v>
      </c>
      <c r="GN234" s="158">
        <v>1859</v>
      </c>
      <c r="GO234" s="158">
        <v>1218</v>
      </c>
      <c r="GP234" s="158">
        <v>1149</v>
      </c>
      <c r="GQ234" s="158">
        <v>113</v>
      </c>
      <c r="GR234" s="349">
        <v>15298</v>
      </c>
      <c r="GS234" s="158">
        <v>2.25</v>
      </c>
      <c r="GT234" s="158">
        <v>1348.25</v>
      </c>
      <c r="GU234" s="158">
        <v>2578.75</v>
      </c>
      <c r="GV234" s="158">
        <v>9515.25</v>
      </c>
      <c r="GW234" s="158">
        <v>10592</v>
      </c>
      <c r="GX234" s="158">
        <v>6737.5</v>
      </c>
      <c r="GY234" s="158">
        <v>5381.5</v>
      </c>
      <c r="GZ234" s="158">
        <v>7081.5</v>
      </c>
      <c r="HA234" s="158">
        <v>1250</v>
      </c>
      <c r="HB234" s="349">
        <v>44487</v>
      </c>
      <c r="HC234" s="395">
        <v>0</v>
      </c>
      <c r="HD234" s="396">
        <v>0.75</v>
      </c>
      <c r="HE234" s="396">
        <v>0.5</v>
      </c>
      <c r="HF234" s="396">
        <v>0.5</v>
      </c>
      <c r="HG234" s="396">
        <v>0</v>
      </c>
      <c r="HH234" s="396">
        <v>0</v>
      </c>
      <c r="HI234" s="396">
        <v>0</v>
      </c>
      <c r="HJ234" s="396">
        <v>0</v>
      </c>
      <c r="HK234" s="396">
        <v>0</v>
      </c>
      <c r="HL234" s="397">
        <v>1.75</v>
      </c>
      <c r="HM234" s="219">
        <v>1.3</v>
      </c>
      <c r="HN234" s="219">
        <v>898.3</v>
      </c>
      <c r="HO234" s="219">
        <v>2005.3</v>
      </c>
      <c r="HP234" s="219">
        <v>8457.6</v>
      </c>
      <c r="HQ234" s="219">
        <v>10592</v>
      </c>
      <c r="HR234" s="219">
        <v>8234.7000000000007</v>
      </c>
      <c r="HS234" s="219">
        <v>7773.3</v>
      </c>
      <c r="HT234" s="219">
        <v>11802.5</v>
      </c>
      <c r="HU234" s="219">
        <v>2500</v>
      </c>
      <c r="HV234" s="219">
        <v>52265</v>
      </c>
      <c r="HW234" s="457">
        <v>13.1</v>
      </c>
      <c r="HX234" s="219">
        <v>52278.1</v>
      </c>
      <c r="HY234" s="395">
        <v>2.25</v>
      </c>
      <c r="HZ234" s="219">
        <v>1348.25</v>
      </c>
      <c r="IA234" s="219">
        <v>2578.75</v>
      </c>
      <c r="IB234" s="219">
        <v>9515.25</v>
      </c>
      <c r="IC234" s="219">
        <v>10592</v>
      </c>
      <c r="ID234" s="219">
        <v>6737.5</v>
      </c>
      <c r="IE234" s="219">
        <v>5381.5</v>
      </c>
      <c r="IF234" s="219">
        <v>7081.5</v>
      </c>
      <c r="IG234" s="219">
        <v>1250</v>
      </c>
      <c r="IH234" s="219">
        <v>44487</v>
      </c>
      <c r="II234" s="395">
        <v>0</v>
      </c>
      <c r="IJ234" s="219">
        <v>0.75</v>
      </c>
      <c r="IK234" s="219">
        <v>0.5</v>
      </c>
      <c r="IL234" s="219">
        <v>0.5</v>
      </c>
      <c r="IM234" s="219">
        <v>0</v>
      </c>
      <c r="IN234" s="219">
        <v>0</v>
      </c>
      <c r="IO234" s="219">
        <v>0</v>
      </c>
      <c r="IP234" s="219">
        <v>0</v>
      </c>
      <c r="IQ234" s="219">
        <v>0</v>
      </c>
      <c r="IR234" s="219">
        <v>1.75</v>
      </c>
      <c r="IS234" s="395">
        <v>0</v>
      </c>
      <c r="IT234" s="219">
        <v>386.47</v>
      </c>
      <c r="IU234" s="219">
        <v>775.64</v>
      </c>
      <c r="IV234" s="219">
        <v>1652.3</v>
      </c>
      <c r="IW234" s="219">
        <v>964.74</v>
      </c>
      <c r="IX234" s="219">
        <v>250.42</v>
      </c>
      <c r="IY234" s="219">
        <v>91.91</v>
      </c>
      <c r="IZ234" s="219">
        <v>44.3</v>
      </c>
      <c r="JA234" s="219">
        <v>1.94</v>
      </c>
      <c r="JB234" s="219">
        <v>4167.72</v>
      </c>
      <c r="JC234" s="395">
        <v>1.3</v>
      </c>
      <c r="JD234" s="219">
        <v>640.70000000000005</v>
      </c>
      <c r="JE234" s="219">
        <v>1402</v>
      </c>
      <c r="JF234" s="219">
        <v>6988.8</v>
      </c>
      <c r="JG234" s="219">
        <v>9627.2999999999993</v>
      </c>
      <c r="JH234" s="219">
        <v>7928.7</v>
      </c>
      <c r="JI234" s="219">
        <v>7640.5</v>
      </c>
      <c r="JJ234" s="219">
        <v>11728.7</v>
      </c>
      <c r="JK234" s="219">
        <v>2496.1</v>
      </c>
      <c r="JL234" s="219">
        <v>48454.1</v>
      </c>
      <c r="JM234" s="457">
        <v>13.1</v>
      </c>
      <c r="JN234" s="397">
        <v>48467.199999999997</v>
      </c>
      <c r="JP234" s="460"/>
      <c r="JQ234" s="460"/>
      <c r="JR234" s="460"/>
      <c r="JS234" s="460"/>
      <c r="JT234" s="460"/>
      <c r="JU234" s="460"/>
      <c r="JV234" s="460"/>
      <c r="JW234" s="460"/>
      <c r="JX234" s="460"/>
      <c r="JY234" s="460"/>
      <c r="KA234" s="460"/>
      <c r="KB234" s="460"/>
    </row>
    <row r="235" spans="1:288" x14ac:dyDescent="0.2">
      <c r="A235" s="215" t="s">
        <v>715</v>
      </c>
      <c r="B235" s="216" t="s">
        <v>291</v>
      </c>
      <c r="C235" s="217" t="s">
        <v>292</v>
      </c>
      <c r="D235" s="218" t="s">
        <v>714</v>
      </c>
      <c r="E235" s="158">
        <v>140733</v>
      </c>
      <c r="F235" s="158">
        <v>38260</v>
      </c>
      <c r="G235" s="158">
        <v>30498</v>
      </c>
      <c r="H235" s="158">
        <v>15417</v>
      </c>
      <c r="I235" s="158">
        <v>8804</v>
      </c>
      <c r="J235" s="158">
        <v>4092</v>
      </c>
      <c r="K235" s="158">
        <v>2691</v>
      </c>
      <c r="L235" s="158">
        <v>177</v>
      </c>
      <c r="M235" s="349">
        <v>240672</v>
      </c>
      <c r="N235" s="158">
        <v>5996</v>
      </c>
      <c r="O235" s="158">
        <v>2142</v>
      </c>
      <c r="P235" s="158">
        <v>2416</v>
      </c>
      <c r="Q235" s="158">
        <v>679</v>
      </c>
      <c r="R235" s="158">
        <v>253</v>
      </c>
      <c r="S235" s="158">
        <v>48</v>
      </c>
      <c r="T235" s="158">
        <v>31</v>
      </c>
      <c r="U235" s="158">
        <v>7</v>
      </c>
      <c r="V235" s="349">
        <v>11572</v>
      </c>
      <c r="W235" s="158">
        <v>1</v>
      </c>
      <c r="X235" s="158">
        <v>0</v>
      </c>
      <c r="Y235" s="158">
        <v>0</v>
      </c>
      <c r="Z235" s="158">
        <v>0</v>
      </c>
      <c r="AA235" s="158">
        <v>0</v>
      </c>
      <c r="AB235" s="158">
        <v>0</v>
      </c>
      <c r="AC235" s="158">
        <v>0</v>
      </c>
      <c r="AD235" s="158">
        <v>0</v>
      </c>
      <c r="AE235" s="349">
        <v>1</v>
      </c>
      <c r="AF235" s="158">
        <v>134736</v>
      </c>
      <c r="AG235" s="158">
        <v>36118</v>
      </c>
      <c r="AH235" s="158">
        <v>28082</v>
      </c>
      <c r="AI235" s="158">
        <v>14738</v>
      </c>
      <c r="AJ235" s="158">
        <v>8551</v>
      </c>
      <c r="AK235" s="158">
        <v>4044</v>
      </c>
      <c r="AL235" s="158">
        <v>2660</v>
      </c>
      <c r="AM235" s="158">
        <v>170</v>
      </c>
      <c r="AN235" s="349">
        <v>229099</v>
      </c>
      <c r="AO235" s="158">
        <v>387</v>
      </c>
      <c r="AP235" s="158">
        <v>213</v>
      </c>
      <c r="AQ235" s="158">
        <v>188</v>
      </c>
      <c r="AR235" s="158">
        <v>150</v>
      </c>
      <c r="AS235" s="158">
        <v>94</v>
      </c>
      <c r="AT235" s="158">
        <v>46</v>
      </c>
      <c r="AU235" s="158">
        <v>73</v>
      </c>
      <c r="AV235" s="158">
        <v>47</v>
      </c>
      <c r="AW235" s="349">
        <v>1198</v>
      </c>
      <c r="AX235" s="158">
        <v>387</v>
      </c>
      <c r="AY235" s="158">
        <v>213</v>
      </c>
      <c r="AZ235" s="158">
        <v>188</v>
      </c>
      <c r="BA235" s="158">
        <v>150</v>
      </c>
      <c r="BB235" s="158">
        <v>94</v>
      </c>
      <c r="BC235" s="158">
        <v>46</v>
      </c>
      <c r="BD235" s="158">
        <v>73</v>
      </c>
      <c r="BE235" s="158">
        <v>47</v>
      </c>
      <c r="BF235" s="158">
        <v>0</v>
      </c>
      <c r="BG235" s="349">
        <v>1198</v>
      </c>
      <c r="BH235" s="158">
        <v>387</v>
      </c>
      <c r="BI235" s="158">
        <v>134562</v>
      </c>
      <c r="BJ235" s="158">
        <v>36093</v>
      </c>
      <c r="BK235" s="158">
        <v>28044</v>
      </c>
      <c r="BL235" s="158">
        <v>14682</v>
      </c>
      <c r="BM235" s="158">
        <v>8503</v>
      </c>
      <c r="BN235" s="158">
        <v>4071</v>
      </c>
      <c r="BO235" s="158">
        <v>2634</v>
      </c>
      <c r="BP235" s="158">
        <v>123</v>
      </c>
      <c r="BQ235" s="349">
        <v>229099</v>
      </c>
      <c r="BR235" s="158">
        <v>127</v>
      </c>
      <c r="BS235" s="158">
        <v>62776</v>
      </c>
      <c r="BT235" s="158">
        <v>10611</v>
      </c>
      <c r="BU235" s="158">
        <v>6984</v>
      </c>
      <c r="BV235" s="158">
        <v>3210</v>
      </c>
      <c r="BW235" s="158">
        <v>1595</v>
      </c>
      <c r="BX235" s="158">
        <v>622</v>
      </c>
      <c r="BY235" s="158">
        <v>324</v>
      </c>
      <c r="BZ235" s="158">
        <v>5</v>
      </c>
      <c r="CA235" s="349">
        <v>86254</v>
      </c>
      <c r="CB235" s="158">
        <v>7</v>
      </c>
      <c r="CC235" s="158">
        <v>1043</v>
      </c>
      <c r="CD235" s="158">
        <v>383</v>
      </c>
      <c r="CE235" s="158">
        <v>275</v>
      </c>
      <c r="CF235" s="158">
        <v>118</v>
      </c>
      <c r="CG235" s="158">
        <v>50</v>
      </c>
      <c r="CH235" s="158">
        <v>14</v>
      </c>
      <c r="CI235" s="158">
        <v>7</v>
      </c>
      <c r="CJ235" s="158">
        <v>0</v>
      </c>
      <c r="CK235" s="349">
        <v>1897</v>
      </c>
      <c r="CL235" s="158">
        <v>7</v>
      </c>
      <c r="CM235" s="158">
        <v>194</v>
      </c>
      <c r="CN235" s="158">
        <v>42</v>
      </c>
      <c r="CO235" s="158">
        <v>45</v>
      </c>
      <c r="CP235" s="158">
        <v>36</v>
      </c>
      <c r="CQ235" s="158">
        <v>23</v>
      </c>
      <c r="CR235" s="158">
        <v>51</v>
      </c>
      <c r="CS235" s="158">
        <v>59</v>
      </c>
      <c r="CT235" s="158">
        <v>11</v>
      </c>
      <c r="CU235" s="349">
        <v>468</v>
      </c>
      <c r="CV235" s="158">
        <v>869</v>
      </c>
      <c r="CW235" s="158">
        <v>334</v>
      </c>
      <c r="CX235" s="158">
        <v>220</v>
      </c>
      <c r="CY235" s="158">
        <v>75</v>
      </c>
      <c r="CZ235" s="158">
        <v>35</v>
      </c>
      <c r="DA235" s="158">
        <v>16</v>
      </c>
      <c r="DB235" s="158">
        <v>10</v>
      </c>
      <c r="DC235" s="158">
        <v>1</v>
      </c>
      <c r="DD235" s="349">
        <v>1560</v>
      </c>
      <c r="DE235" s="158">
        <v>2477</v>
      </c>
      <c r="DF235" s="158">
        <v>434</v>
      </c>
      <c r="DG235" s="158">
        <v>296</v>
      </c>
      <c r="DH235" s="158">
        <v>115</v>
      </c>
      <c r="DI235" s="158">
        <v>67</v>
      </c>
      <c r="DJ235" s="158">
        <v>24</v>
      </c>
      <c r="DK235" s="158">
        <v>22</v>
      </c>
      <c r="DL235" s="158">
        <v>1</v>
      </c>
      <c r="DM235" s="349">
        <v>3436</v>
      </c>
      <c r="DN235" s="158">
        <v>0</v>
      </c>
      <c r="DO235" s="158">
        <v>0</v>
      </c>
      <c r="DP235" s="158">
        <v>0</v>
      </c>
      <c r="DQ235" s="158">
        <v>0</v>
      </c>
      <c r="DR235" s="158">
        <v>0</v>
      </c>
      <c r="DS235" s="158">
        <v>0</v>
      </c>
      <c r="DT235" s="158">
        <v>0</v>
      </c>
      <c r="DU235" s="158">
        <v>0</v>
      </c>
      <c r="DV235" s="349">
        <v>0</v>
      </c>
      <c r="DW235" s="158">
        <v>615</v>
      </c>
      <c r="DX235" s="158">
        <v>107</v>
      </c>
      <c r="DY235" s="158">
        <v>63</v>
      </c>
      <c r="DZ235" s="158">
        <v>39</v>
      </c>
      <c r="EA235" s="158">
        <v>8</v>
      </c>
      <c r="EB235" s="158">
        <v>14</v>
      </c>
      <c r="EC235" s="158">
        <v>9</v>
      </c>
      <c r="ED235" s="158">
        <v>5</v>
      </c>
      <c r="EE235" s="349">
        <v>860</v>
      </c>
      <c r="EF235" s="158">
        <v>3092</v>
      </c>
      <c r="EG235" s="158">
        <v>541</v>
      </c>
      <c r="EH235" s="158">
        <v>359</v>
      </c>
      <c r="EI235" s="158">
        <v>154</v>
      </c>
      <c r="EJ235" s="158">
        <v>75</v>
      </c>
      <c r="EK235" s="158">
        <v>38</v>
      </c>
      <c r="EL235" s="158">
        <v>31</v>
      </c>
      <c r="EM235" s="158">
        <v>6</v>
      </c>
      <c r="EN235" s="349">
        <v>4296</v>
      </c>
      <c r="EO235" s="158">
        <v>1557</v>
      </c>
      <c r="EP235" s="158">
        <v>319</v>
      </c>
      <c r="EQ235" s="158">
        <v>184</v>
      </c>
      <c r="ER235" s="158">
        <v>110</v>
      </c>
      <c r="ES235" s="158">
        <v>49</v>
      </c>
      <c r="ET235" s="158">
        <v>35</v>
      </c>
      <c r="EU235" s="158">
        <v>22</v>
      </c>
      <c r="EV235" s="158">
        <v>6</v>
      </c>
      <c r="EW235" s="349">
        <v>2282</v>
      </c>
      <c r="EX235" s="158">
        <v>0</v>
      </c>
      <c r="EY235" s="158">
        <v>0</v>
      </c>
      <c r="EZ235" s="158">
        <v>0</v>
      </c>
      <c r="FA235" s="158">
        <v>0</v>
      </c>
      <c r="FB235" s="158">
        <v>0</v>
      </c>
      <c r="FC235" s="158">
        <v>0</v>
      </c>
      <c r="FD235" s="158">
        <v>0</v>
      </c>
      <c r="FE235" s="158">
        <v>0</v>
      </c>
      <c r="FF235" s="349">
        <v>0</v>
      </c>
      <c r="FG235" s="158">
        <v>58</v>
      </c>
      <c r="FH235" s="158">
        <v>15</v>
      </c>
      <c r="FI235" s="158">
        <v>10</v>
      </c>
      <c r="FJ235" s="158">
        <v>6</v>
      </c>
      <c r="FK235" s="158">
        <v>2</v>
      </c>
      <c r="FL235" s="158">
        <v>1</v>
      </c>
      <c r="FM235" s="158">
        <v>4</v>
      </c>
      <c r="FN235" s="158">
        <v>0</v>
      </c>
      <c r="FO235" s="349">
        <v>96</v>
      </c>
      <c r="FP235" s="158">
        <v>1499</v>
      </c>
      <c r="FQ235" s="158">
        <v>304</v>
      </c>
      <c r="FR235" s="158">
        <v>174</v>
      </c>
      <c r="FS235" s="158">
        <v>104</v>
      </c>
      <c r="FT235" s="158">
        <v>47</v>
      </c>
      <c r="FU235" s="158">
        <v>34</v>
      </c>
      <c r="FV235" s="158">
        <v>18</v>
      </c>
      <c r="FW235" s="158">
        <v>6</v>
      </c>
      <c r="FX235" s="349">
        <v>2186</v>
      </c>
      <c r="FY235" s="158">
        <v>246</v>
      </c>
      <c r="FZ235" s="158">
        <v>69923</v>
      </c>
      <c r="GA235" s="158">
        <v>24943</v>
      </c>
      <c r="GB235" s="158">
        <v>20675</v>
      </c>
      <c r="GC235" s="158">
        <v>11276</v>
      </c>
      <c r="GD235" s="158">
        <v>6825</v>
      </c>
      <c r="GE235" s="158">
        <v>3370</v>
      </c>
      <c r="GF235" s="158">
        <v>2235</v>
      </c>
      <c r="GG235" s="158">
        <v>102</v>
      </c>
      <c r="GH235" s="349">
        <v>139595</v>
      </c>
      <c r="GI235" s="158">
        <v>141</v>
      </c>
      <c r="GJ235" s="158">
        <v>64639</v>
      </c>
      <c r="GK235" s="158">
        <v>11150</v>
      </c>
      <c r="GL235" s="158">
        <v>7369</v>
      </c>
      <c r="GM235" s="158">
        <v>3406</v>
      </c>
      <c r="GN235" s="158">
        <v>1678</v>
      </c>
      <c r="GO235" s="158">
        <v>701</v>
      </c>
      <c r="GP235" s="158">
        <v>399</v>
      </c>
      <c r="GQ235" s="158">
        <v>21</v>
      </c>
      <c r="GR235" s="349">
        <v>89504</v>
      </c>
      <c r="GS235" s="158">
        <v>350</v>
      </c>
      <c r="GT235" s="158">
        <v>118812.25</v>
      </c>
      <c r="GU235" s="158">
        <v>33373.5</v>
      </c>
      <c r="GV235" s="158">
        <v>26237.25</v>
      </c>
      <c r="GW235" s="158">
        <v>13850</v>
      </c>
      <c r="GX235" s="158">
        <v>8083.25</v>
      </c>
      <c r="GY235" s="158">
        <v>3893.5</v>
      </c>
      <c r="GZ235" s="158">
        <v>2526.25</v>
      </c>
      <c r="HA235" s="158">
        <v>118.75</v>
      </c>
      <c r="HB235" s="349">
        <v>207244.75</v>
      </c>
      <c r="HC235" s="395">
        <v>0</v>
      </c>
      <c r="HD235" s="396">
        <v>3.88</v>
      </c>
      <c r="HE235" s="396">
        <v>1</v>
      </c>
      <c r="HF235" s="396">
        <v>0.5</v>
      </c>
      <c r="HG235" s="396">
        <v>0</v>
      </c>
      <c r="HH235" s="396">
        <v>0</v>
      </c>
      <c r="HI235" s="396">
        <v>0</v>
      </c>
      <c r="HJ235" s="396">
        <v>0</v>
      </c>
      <c r="HK235" s="396">
        <v>0</v>
      </c>
      <c r="HL235" s="397">
        <v>5.38</v>
      </c>
      <c r="HM235" s="219">
        <v>194.4</v>
      </c>
      <c r="HN235" s="219">
        <v>79205.600000000006</v>
      </c>
      <c r="HO235" s="219">
        <v>25956.400000000001</v>
      </c>
      <c r="HP235" s="219">
        <v>23321.599999999999</v>
      </c>
      <c r="HQ235" s="219">
        <v>13850</v>
      </c>
      <c r="HR235" s="219">
        <v>9879.5</v>
      </c>
      <c r="HS235" s="219">
        <v>5623.9</v>
      </c>
      <c r="HT235" s="219">
        <v>4210.3999999999996</v>
      </c>
      <c r="HU235" s="219">
        <v>237.5</v>
      </c>
      <c r="HV235" s="219">
        <v>162479.29999999999</v>
      </c>
      <c r="HW235" s="457">
        <v>6.7</v>
      </c>
      <c r="HX235" s="219">
        <v>162486</v>
      </c>
      <c r="HY235" s="395">
        <v>350</v>
      </c>
      <c r="HZ235" s="219">
        <v>118812.25</v>
      </c>
      <c r="IA235" s="219">
        <v>33373.5</v>
      </c>
      <c r="IB235" s="219">
        <v>26237.25</v>
      </c>
      <c r="IC235" s="219">
        <v>13850</v>
      </c>
      <c r="ID235" s="219">
        <v>8083.25</v>
      </c>
      <c r="IE235" s="219">
        <v>3893.5</v>
      </c>
      <c r="IF235" s="219">
        <v>2526.25</v>
      </c>
      <c r="IG235" s="219">
        <v>118.75</v>
      </c>
      <c r="IH235" s="219">
        <v>207244.75</v>
      </c>
      <c r="II235" s="395">
        <v>0</v>
      </c>
      <c r="IJ235" s="219">
        <v>3.88</v>
      </c>
      <c r="IK235" s="219">
        <v>1</v>
      </c>
      <c r="IL235" s="219">
        <v>0.5</v>
      </c>
      <c r="IM235" s="219">
        <v>0</v>
      </c>
      <c r="IN235" s="219">
        <v>0</v>
      </c>
      <c r="IO235" s="219">
        <v>0</v>
      </c>
      <c r="IP235" s="219">
        <v>0</v>
      </c>
      <c r="IQ235" s="219">
        <v>0</v>
      </c>
      <c r="IR235" s="219">
        <v>5.38</v>
      </c>
      <c r="IS235" s="395">
        <v>92.56</v>
      </c>
      <c r="IT235" s="219">
        <v>32090.66</v>
      </c>
      <c r="IU235" s="219">
        <v>2807.75</v>
      </c>
      <c r="IV235" s="219">
        <v>1275.96</v>
      </c>
      <c r="IW235" s="219">
        <v>418.74</v>
      </c>
      <c r="IX235" s="219">
        <v>145.79</v>
      </c>
      <c r="IY235" s="219">
        <v>32.520000000000003</v>
      </c>
      <c r="IZ235" s="219">
        <v>13.61</v>
      </c>
      <c r="JA235" s="219">
        <v>0</v>
      </c>
      <c r="JB235" s="219">
        <v>36877.589999999997</v>
      </c>
      <c r="JC235" s="395">
        <v>143</v>
      </c>
      <c r="JD235" s="219">
        <v>57811.8</v>
      </c>
      <c r="JE235" s="219">
        <v>23772.6</v>
      </c>
      <c r="JF235" s="219">
        <v>22187.4</v>
      </c>
      <c r="JG235" s="219">
        <v>13431.3</v>
      </c>
      <c r="JH235" s="219">
        <v>9701.2999999999993</v>
      </c>
      <c r="JI235" s="219">
        <v>5577</v>
      </c>
      <c r="JJ235" s="219">
        <v>4187.7</v>
      </c>
      <c r="JK235" s="219">
        <v>237.5</v>
      </c>
      <c r="JL235" s="219">
        <v>137049.60000000001</v>
      </c>
      <c r="JM235" s="457">
        <v>6.7</v>
      </c>
      <c r="JN235" s="397">
        <v>137056.29999999999</v>
      </c>
      <c r="JP235" s="460"/>
      <c r="JQ235" s="460"/>
      <c r="JR235" s="460"/>
      <c r="JS235" s="460"/>
      <c r="JT235" s="460"/>
      <c r="JU235" s="460"/>
      <c r="JV235" s="460"/>
      <c r="JW235" s="460"/>
      <c r="JX235" s="460"/>
      <c r="JY235" s="460"/>
      <c r="KA235" s="460"/>
      <c r="KB235" s="460"/>
    </row>
    <row r="236" spans="1:288" x14ac:dyDescent="0.2">
      <c r="A236" s="215" t="s">
        <v>717</v>
      </c>
      <c r="B236" s="216" t="s">
        <v>285</v>
      </c>
      <c r="C236" s="217" t="s">
        <v>286</v>
      </c>
      <c r="D236" s="218" t="s">
        <v>716</v>
      </c>
      <c r="E236" s="158">
        <v>6829</v>
      </c>
      <c r="F236" s="158">
        <v>12235</v>
      </c>
      <c r="G236" s="158">
        <v>13712</v>
      </c>
      <c r="H236" s="158">
        <v>7638</v>
      </c>
      <c r="I236" s="158">
        <v>4689</v>
      </c>
      <c r="J236" s="158">
        <v>2583</v>
      </c>
      <c r="K236" s="158">
        <v>1810</v>
      </c>
      <c r="L236" s="158">
        <v>91</v>
      </c>
      <c r="M236" s="349">
        <v>49587</v>
      </c>
      <c r="N236" s="158">
        <v>193</v>
      </c>
      <c r="O236" s="158">
        <v>331</v>
      </c>
      <c r="P236" s="158">
        <v>232</v>
      </c>
      <c r="Q236" s="158">
        <v>143</v>
      </c>
      <c r="R236" s="158">
        <v>92</v>
      </c>
      <c r="S236" s="158">
        <v>51</v>
      </c>
      <c r="T236" s="158">
        <v>16</v>
      </c>
      <c r="U236" s="158">
        <v>1</v>
      </c>
      <c r="V236" s="349">
        <v>1059</v>
      </c>
      <c r="W236" s="158">
        <v>15</v>
      </c>
      <c r="X236" s="158">
        <v>0</v>
      </c>
      <c r="Y236" s="158">
        <v>0</v>
      </c>
      <c r="Z236" s="158">
        <v>0</v>
      </c>
      <c r="AA236" s="158">
        <v>0</v>
      </c>
      <c r="AB236" s="158">
        <v>1</v>
      </c>
      <c r="AC236" s="158">
        <v>1</v>
      </c>
      <c r="AD236" s="158">
        <v>0</v>
      </c>
      <c r="AE236" s="349">
        <v>17</v>
      </c>
      <c r="AF236" s="158">
        <v>6621</v>
      </c>
      <c r="AG236" s="158">
        <v>11904</v>
      </c>
      <c r="AH236" s="158">
        <v>13480</v>
      </c>
      <c r="AI236" s="158">
        <v>7495</v>
      </c>
      <c r="AJ236" s="158">
        <v>4597</v>
      </c>
      <c r="AK236" s="158">
        <v>2531</v>
      </c>
      <c r="AL236" s="158">
        <v>1793</v>
      </c>
      <c r="AM236" s="158">
        <v>90</v>
      </c>
      <c r="AN236" s="349">
        <v>48511</v>
      </c>
      <c r="AO236" s="158">
        <v>15</v>
      </c>
      <c r="AP236" s="158">
        <v>41</v>
      </c>
      <c r="AQ236" s="158">
        <v>87</v>
      </c>
      <c r="AR236" s="158">
        <v>70</v>
      </c>
      <c r="AS236" s="158">
        <v>48</v>
      </c>
      <c r="AT236" s="158">
        <v>48</v>
      </c>
      <c r="AU236" s="158">
        <v>45</v>
      </c>
      <c r="AV236" s="158">
        <v>24</v>
      </c>
      <c r="AW236" s="349">
        <v>378</v>
      </c>
      <c r="AX236" s="158">
        <v>15</v>
      </c>
      <c r="AY236" s="158">
        <v>41</v>
      </c>
      <c r="AZ236" s="158">
        <v>87</v>
      </c>
      <c r="BA236" s="158">
        <v>70</v>
      </c>
      <c r="BB236" s="158">
        <v>48</v>
      </c>
      <c r="BC236" s="158">
        <v>48</v>
      </c>
      <c r="BD236" s="158">
        <v>45</v>
      </c>
      <c r="BE236" s="158">
        <v>24</v>
      </c>
      <c r="BF236" s="158">
        <v>0</v>
      </c>
      <c r="BG236" s="349">
        <v>378</v>
      </c>
      <c r="BH236" s="158">
        <v>15</v>
      </c>
      <c r="BI236" s="158">
        <v>6647</v>
      </c>
      <c r="BJ236" s="158">
        <v>11950</v>
      </c>
      <c r="BK236" s="158">
        <v>13463</v>
      </c>
      <c r="BL236" s="158">
        <v>7473</v>
      </c>
      <c r="BM236" s="158">
        <v>4597</v>
      </c>
      <c r="BN236" s="158">
        <v>2528</v>
      </c>
      <c r="BO236" s="158">
        <v>1772</v>
      </c>
      <c r="BP236" s="158">
        <v>66</v>
      </c>
      <c r="BQ236" s="349">
        <v>48511</v>
      </c>
      <c r="BR236" s="158">
        <v>8</v>
      </c>
      <c r="BS236" s="158">
        <v>4130</v>
      </c>
      <c r="BT236" s="158">
        <v>5127</v>
      </c>
      <c r="BU236" s="158">
        <v>4370</v>
      </c>
      <c r="BV236" s="158">
        <v>1973</v>
      </c>
      <c r="BW236" s="158">
        <v>939</v>
      </c>
      <c r="BX236" s="158">
        <v>435</v>
      </c>
      <c r="BY236" s="158">
        <v>245</v>
      </c>
      <c r="BZ236" s="158">
        <v>9</v>
      </c>
      <c r="CA236" s="349">
        <v>17236</v>
      </c>
      <c r="CB236" s="158">
        <v>1</v>
      </c>
      <c r="CC236" s="158">
        <v>42</v>
      </c>
      <c r="CD236" s="158">
        <v>133</v>
      </c>
      <c r="CE236" s="158">
        <v>153</v>
      </c>
      <c r="CF236" s="158">
        <v>72</v>
      </c>
      <c r="CG236" s="158">
        <v>51</v>
      </c>
      <c r="CH236" s="158">
        <v>25</v>
      </c>
      <c r="CI236" s="158">
        <v>15</v>
      </c>
      <c r="CJ236" s="158">
        <v>0</v>
      </c>
      <c r="CK236" s="349">
        <v>492</v>
      </c>
      <c r="CL236" s="158">
        <v>0</v>
      </c>
      <c r="CM236" s="158">
        <v>8</v>
      </c>
      <c r="CN236" s="158">
        <v>12</v>
      </c>
      <c r="CO236" s="158">
        <v>20</v>
      </c>
      <c r="CP236" s="158">
        <v>21</v>
      </c>
      <c r="CQ236" s="158">
        <v>23</v>
      </c>
      <c r="CR236" s="158">
        <v>35</v>
      </c>
      <c r="CS236" s="158">
        <v>33</v>
      </c>
      <c r="CT236" s="158">
        <v>4</v>
      </c>
      <c r="CU236" s="349">
        <v>156</v>
      </c>
      <c r="CV236" s="158">
        <v>143</v>
      </c>
      <c r="CW236" s="158">
        <v>192</v>
      </c>
      <c r="CX236" s="158">
        <v>320</v>
      </c>
      <c r="CY236" s="158">
        <v>176</v>
      </c>
      <c r="CZ236" s="158">
        <v>84</v>
      </c>
      <c r="DA236" s="158">
        <v>73</v>
      </c>
      <c r="DB236" s="158">
        <v>50</v>
      </c>
      <c r="DC236" s="158">
        <v>3</v>
      </c>
      <c r="DD236" s="349">
        <v>1041</v>
      </c>
      <c r="DE236" s="158">
        <v>353</v>
      </c>
      <c r="DF236" s="158">
        <v>350</v>
      </c>
      <c r="DG236" s="158">
        <v>246</v>
      </c>
      <c r="DH236" s="158">
        <v>101</v>
      </c>
      <c r="DI236" s="158">
        <v>53</v>
      </c>
      <c r="DJ236" s="158">
        <v>31</v>
      </c>
      <c r="DK236" s="158">
        <v>19</v>
      </c>
      <c r="DL236" s="158">
        <v>5</v>
      </c>
      <c r="DM236" s="349">
        <v>1158</v>
      </c>
      <c r="DN236" s="158">
        <v>0</v>
      </c>
      <c r="DO236" s="158">
        <v>0</v>
      </c>
      <c r="DP236" s="158">
        <v>0</v>
      </c>
      <c r="DQ236" s="158">
        <v>0</v>
      </c>
      <c r="DR236" s="158">
        <v>0</v>
      </c>
      <c r="DS236" s="158">
        <v>0</v>
      </c>
      <c r="DT236" s="158">
        <v>0</v>
      </c>
      <c r="DU236" s="158">
        <v>0</v>
      </c>
      <c r="DV236" s="349">
        <v>0</v>
      </c>
      <c r="DW236" s="158">
        <v>51</v>
      </c>
      <c r="DX236" s="158">
        <v>56</v>
      </c>
      <c r="DY236" s="158">
        <v>20</v>
      </c>
      <c r="DZ236" s="158">
        <v>11</v>
      </c>
      <c r="EA236" s="158">
        <v>5</v>
      </c>
      <c r="EB236" s="158">
        <v>5</v>
      </c>
      <c r="EC236" s="158">
        <v>1</v>
      </c>
      <c r="ED236" s="158">
        <v>2</v>
      </c>
      <c r="EE236" s="349">
        <v>151</v>
      </c>
      <c r="EF236" s="158">
        <v>404</v>
      </c>
      <c r="EG236" s="158">
        <v>406</v>
      </c>
      <c r="EH236" s="158">
        <v>266</v>
      </c>
      <c r="EI236" s="158">
        <v>112</v>
      </c>
      <c r="EJ236" s="158">
        <v>58</v>
      </c>
      <c r="EK236" s="158">
        <v>36</v>
      </c>
      <c r="EL236" s="158">
        <v>20</v>
      </c>
      <c r="EM236" s="158">
        <v>7</v>
      </c>
      <c r="EN236" s="349">
        <v>1309</v>
      </c>
      <c r="EO236" s="158">
        <v>214</v>
      </c>
      <c r="EP236" s="158">
        <v>180</v>
      </c>
      <c r="EQ236" s="158">
        <v>124</v>
      </c>
      <c r="ER236" s="158">
        <v>49</v>
      </c>
      <c r="ES236" s="158">
        <v>28</v>
      </c>
      <c r="ET236" s="158">
        <v>22</v>
      </c>
      <c r="EU236" s="158">
        <v>13</v>
      </c>
      <c r="EV236" s="158">
        <v>5</v>
      </c>
      <c r="EW236" s="349">
        <v>635</v>
      </c>
      <c r="EX236" s="158">
        <v>0</v>
      </c>
      <c r="EY236" s="158">
        <v>0</v>
      </c>
      <c r="EZ236" s="158">
        <v>0</v>
      </c>
      <c r="FA236" s="158">
        <v>0</v>
      </c>
      <c r="FB236" s="158">
        <v>0</v>
      </c>
      <c r="FC236" s="158">
        <v>0</v>
      </c>
      <c r="FD236" s="158">
        <v>0</v>
      </c>
      <c r="FE236" s="158">
        <v>0</v>
      </c>
      <c r="FF236" s="349">
        <v>0</v>
      </c>
      <c r="FG236" s="158">
        <v>5</v>
      </c>
      <c r="FH236" s="158">
        <v>8</v>
      </c>
      <c r="FI236" s="158">
        <v>4</v>
      </c>
      <c r="FJ236" s="158">
        <v>3</v>
      </c>
      <c r="FK236" s="158">
        <v>3</v>
      </c>
      <c r="FL236" s="158">
        <v>3</v>
      </c>
      <c r="FM236" s="158">
        <v>1</v>
      </c>
      <c r="FN236" s="158">
        <v>0</v>
      </c>
      <c r="FO236" s="349">
        <v>27</v>
      </c>
      <c r="FP236" s="158">
        <v>209</v>
      </c>
      <c r="FQ236" s="158">
        <v>172</v>
      </c>
      <c r="FR236" s="158">
        <v>120</v>
      </c>
      <c r="FS236" s="158">
        <v>46</v>
      </c>
      <c r="FT236" s="158">
        <v>25</v>
      </c>
      <c r="FU236" s="158">
        <v>19</v>
      </c>
      <c r="FV236" s="158">
        <v>12</v>
      </c>
      <c r="FW236" s="158">
        <v>5</v>
      </c>
      <c r="FX236" s="349">
        <v>608</v>
      </c>
      <c r="FY236" s="158">
        <v>6</v>
      </c>
      <c r="FZ236" s="158">
        <v>2416</v>
      </c>
      <c r="GA236" s="158">
        <v>6621</v>
      </c>
      <c r="GB236" s="158">
        <v>8900</v>
      </c>
      <c r="GC236" s="158">
        <v>5396</v>
      </c>
      <c r="GD236" s="158">
        <v>3579</v>
      </c>
      <c r="GE236" s="158">
        <v>2028</v>
      </c>
      <c r="GF236" s="158">
        <v>1478</v>
      </c>
      <c r="GG236" s="158">
        <v>51</v>
      </c>
      <c r="GH236" s="349">
        <v>30475</v>
      </c>
      <c r="GI236" s="158">
        <v>9</v>
      </c>
      <c r="GJ236" s="158">
        <v>4231</v>
      </c>
      <c r="GK236" s="158">
        <v>5329</v>
      </c>
      <c r="GL236" s="158">
        <v>4563</v>
      </c>
      <c r="GM236" s="158">
        <v>2077</v>
      </c>
      <c r="GN236" s="158">
        <v>1018</v>
      </c>
      <c r="GO236" s="158">
        <v>500</v>
      </c>
      <c r="GP236" s="158">
        <v>294</v>
      </c>
      <c r="GQ236" s="158">
        <v>15</v>
      </c>
      <c r="GR236" s="349">
        <v>18036</v>
      </c>
      <c r="GS236" s="158">
        <v>12.75</v>
      </c>
      <c r="GT236" s="158">
        <v>5625.5</v>
      </c>
      <c r="GU236" s="158">
        <v>10656.5</v>
      </c>
      <c r="GV236" s="158">
        <v>12332.25</v>
      </c>
      <c r="GW236" s="158">
        <v>6956.75</v>
      </c>
      <c r="GX236" s="158">
        <v>4340.5</v>
      </c>
      <c r="GY236" s="158">
        <v>2398</v>
      </c>
      <c r="GZ236" s="158">
        <v>1691</v>
      </c>
      <c r="HA236" s="158">
        <v>62.75</v>
      </c>
      <c r="HB236" s="349">
        <v>44076</v>
      </c>
      <c r="HC236" s="395">
        <v>0</v>
      </c>
      <c r="HD236" s="396">
        <v>15</v>
      </c>
      <c r="HE236" s="396">
        <v>2.5</v>
      </c>
      <c r="HF236" s="396">
        <v>2.5</v>
      </c>
      <c r="HG236" s="396">
        <v>0</v>
      </c>
      <c r="HH236" s="396">
        <v>0</v>
      </c>
      <c r="HI236" s="396">
        <v>0</v>
      </c>
      <c r="HJ236" s="396">
        <v>0</v>
      </c>
      <c r="HK236" s="396">
        <v>0</v>
      </c>
      <c r="HL236" s="397">
        <v>20</v>
      </c>
      <c r="HM236" s="219">
        <v>7.1</v>
      </c>
      <c r="HN236" s="219">
        <v>3740.3</v>
      </c>
      <c r="HO236" s="219">
        <v>8286.4</v>
      </c>
      <c r="HP236" s="219">
        <v>10959.8</v>
      </c>
      <c r="HQ236" s="219">
        <v>6956.8</v>
      </c>
      <c r="HR236" s="219">
        <v>5305.1</v>
      </c>
      <c r="HS236" s="219">
        <v>3463.8</v>
      </c>
      <c r="HT236" s="219">
        <v>2818.3</v>
      </c>
      <c r="HU236" s="219">
        <v>125.5</v>
      </c>
      <c r="HV236" s="219">
        <v>41663.1</v>
      </c>
      <c r="HW236" s="457">
        <v>380.4</v>
      </c>
      <c r="HX236" s="219">
        <v>42043.5</v>
      </c>
      <c r="HY236" s="395">
        <v>12.75</v>
      </c>
      <c r="HZ236" s="219">
        <v>5625.5</v>
      </c>
      <c r="IA236" s="219">
        <v>10656.5</v>
      </c>
      <c r="IB236" s="219">
        <v>12332.25</v>
      </c>
      <c r="IC236" s="219">
        <v>6956.75</v>
      </c>
      <c r="ID236" s="219">
        <v>4340.5</v>
      </c>
      <c r="IE236" s="219">
        <v>2398</v>
      </c>
      <c r="IF236" s="219">
        <v>1691</v>
      </c>
      <c r="IG236" s="219">
        <v>62.75</v>
      </c>
      <c r="IH236" s="219">
        <v>44076</v>
      </c>
      <c r="II236" s="395">
        <v>0</v>
      </c>
      <c r="IJ236" s="219">
        <v>15</v>
      </c>
      <c r="IK236" s="219">
        <v>2.5</v>
      </c>
      <c r="IL236" s="219">
        <v>2.5</v>
      </c>
      <c r="IM236" s="219">
        <v>0</v>
      </c>
      <c r="IN236" s="219">
        <v>0</v>
      </c>
      <c r="IO236" s="219">
        <v>0</v>
      </c>
      <c r="IP236" s="219">
        <v>0</v>
      </c>
      <c r="IQ236" s="219">
        <v>0</v>
      </c>
      <c r="IR236" s="219">
        <v>20</v>
      </c>
      <c r="IS236" s="395">
        <v>6.85</v>
      </c>
      <c r="IT236" s="219">
        <v>2006.48</v>
      </c>
      <c r="IU236" s="219">
        <v>2497.86</v>
      </c>
      <c r="IV236" s="219">
        <v>1670.88</v>
      </c>
      <c r="IW236" s="219">
        <v>544.87</v>
      </c>
      <c r="IX236" s="219">
        <v>181.55</v>
      </c>
      <c r="IY236" s="219">
        <v>46.93</v>
      </c>
      <c r="IZ236" s="219">
        <v>20.32</v>
      </c>
      <c r="JA236" s="219">
        <v>0</v>
      </c>
      <c r="JB236" s="219">
        <v>6975.74</v>
      </c>
      <c r="JC236" s="395">
        <v>3.3</v>
      </c>
      <c r="JD236" s="219">
        <v>2402.6999999999998</v>
      </c>
      <c r="JE236" s="219">
        <v>6343.7</v>
      </c>
      <c r="JF236" s="219">
        <v>9474.6</v>
      </c>
      <c r="JG236" s="219">
        <v>6411.9</v>
      </c>
      <c r="JH236" s="219">
        <v>5083.2</v>
      </c>
      <c r="JI236" s="219">
        <v>3396</v>
      </c>
      <c r="JJ236" s="219">
        <v>2784.5</v>
      </c>
      <c r="JK236" s="219">
        <v>125.5</v>
      </c>
      <c r="JL236" s="219">
        <v>36025.4</v>
      </c>
      <c r="JM236" s="457">
        <v>380.4</v>
      </c>
      <c r="JN236" s="397">
        <v>36405.800000000003</v>
      </c>
      <c r="JP236" s="460"/>
      <c r="JQ236" s="460"/>
      <c r="JR236" s="460"/>
      <c r="JS236" s="460"/>
      <c r="JT236" s="460"/>
      <c r="JU236" s="460"/>
      <c r="JV236" s="460"/>
      <c r="JW236" s="460"/>
      <c r="JX236" s="460"/>
      <c r="JY236" s="460"/>
      <c r="KA236" s="460"/>
      <c r="KB236" s="460"/>
    </row>
    <row r="237" spans="1:288" x14ac:dyDescent="0.2">
      <c r="A237" s="215" t="s">
        <v>90</v>
      </c>
      <c r="B237" s="216" t="s">
        <v>293</v>
      </c>
      <c r="C237" s="217" t="s">
        <v>295</v>
      </c>
      <c r="D237" s="218" t="s">
        <v>89</v>
      </c>
      <c r="E237" s="158">
        <v>25873</v>
      </c>
      <c r="F237" s="158">
        <v>35251</v>
      </c>
      <c r="G237" s="158">
        <v>28369</v>
      </c>
      <c r="H237" s="158">
        <v>19631</v>
      </c>
      <c r="I237" s="158">
        <v>14767</v>
      </c>
      <c r="J237" s="158">
        <v>7915</v>
      </c>
      <c r="K237" s="158">
        <v>4380</v>
      </c>
      <c r="L237" s="158">
        <v>332</v>
      </c>
      <c r="M237" s="349">
        <v>136518</v>
      </c>
      <c r="N237" s="158">
        <v>857</v>
      </c>
      <c r="O237" s="158">
        <v>568</v>
      </c>
      <c r="P237" s="158">
        <v>518</v>
      </c>
      <c r="Q237" s="158">
        <v>262</v>
      </c>
      <c r="R237" s="158">
        <v>219</v>
      </c>
      <c r="S237" s="158">
        <v>111</v>
      </c>
      <c r="T237" s="158">
        <v>75</v>
      </c>
      <c r="U237" s="158">
        <v>27</v>
      </c>
      <c r="V237" s="349">
        <v>2637</v>
      </c>
      <c r="W237" s="158">
        <v>0</v>
      </c>
      <c r="X237" s="158">
        <v>0</v>
      </c>
      <c r="Y237" s="158">
        <v>0</v>
      </c>
      <c r="Z237" s="158">
        <v>0</v>
      </c>
      <c r="AA237" s="158">
        <v>0</v>
      </c>
      <c r="AB237" s="158">
        <v>0</v>
      </c>
      <c r="AC237" s="158">
        <v>0</v>
      </c>
      <c r="AD237" s="158">
        <v>0</v>
      </c>
      <c r="AE237" s="349">
        <v>0</v>
      </c>
      <c r="AF237" s="158">
        <v>25016</v>
      </c>
      <c r="AG237" s="158">
        <v>34683</v>
      </c>
      <c r="AH237" s="158">
        <v>27851</v>
      </c>
      <c r="AI237" s="158">
        <v>19369</v>
      </c>
      <c r="AJ237" s="158">
        <v>14548</v>
      </c>
      <c r="AK237" s="158">
        <v>7804</v>
      </c>
      <c r="AL237" s="158">
        <v>4305</v>
      </c>
      <c r="AM237" s="158">
        <v>305</v>
      </c>
      <c r="AN237" s="349">
        <v>133881</v>
      </c>
      <c r="AO237" s="158">
        <v>48</v>
      </c>
      <c r="AP237" s="158">
        <v>185</v>
      </c>
      <c r="AQ237" s="158">
        <v>217</v>
      </c>
      <c r="AR237" s="158">
        <v>153</v>
      </c>
      <c r="AS237" s="158">
        <v>157</v>
      </c>
      <c r="AT237" s="158">
        <v>104</v>
      </c>
      <c r="AU237" s="158">
        <v>77</v>
      </c>
      <c r="AV237" s="158">
        <v>35</v>
      </c>
      <c r="AW237" s="349">
        <v>976</v>
      </c>
      <c r="AX237" s="158">
        <v>48</v>
      </c>
      <c r="AY237" s="158">
        <v>185</v>
      </c>
      <c r="AZ237" s="158">
        <v>217</v>
      </c>
      <c r="BA237" s="158">
        <v>153</v>
      </c>
      <c r="BB237" s="158">
        <v>157</v>
      </c>
      <c r="BC237" s="158">
        <v>104</v>
      </c>
      <c r="BD237" s="158">
        <v>77</v>
      </c>
      <c r="BE237" s="158">
        <v>35</v>
      </c>
      <c r="BF237" s="158">
        <v>0</v>
      </c>
      <c r="BG237" s="349">
        <v>976</v>
      </c>
      <c r="BH237" s="158">
        <v>48</v>
      </c>
      <c r="BI237" s="158">
        <v>25153</v>
      </c>
      <c r="BJ237" s="158">
        <v>34715</v>
      </c>
      <c r="BK237" s="158">
        <v>27787</v>
      </c>
      <c r="BL237" s="158">
        <v>19373</v>
      </c>
      <c r="BM237" s="158">
        <v>14495</v>
      </c>
      <c r="BN237" s="158">
        <v>7777</v>
      </c>
      <c r="BO237" s="158">
        <v>4263</v>
      </c>
      <c r="BP237" s="158">
        <v>270</v>
      </c>
      <c r="BQ237" s="349">
        <v>133881</v>
      </c>
      <c r="BR237" s="158">
        <v>10</v>
      </c>
      <c r="BS237" s="158">
        <v>13191</v>
      </c>
      <c r="BT237" s="158">
        <v>12193</v>
      </c>
      <c r="BU237" s="158">
        <v>8097</v>
      </c>
      <c r="BV237" s="158">
        <v>4572</v>
      </c>
      <c r="BW237" s="158">
        <v>2602</v>
      </c>
      <c r="BX237" s="158">
        <v>1161</v>
      </c>
      <c r="BY237" s="158">
        <v>527</v>
      </c>
      <c r="BZ237" s="158">
        <v>22</v>
      </c>
      <c r="CA237" s="349">
        <v>42375</v>
      </c>
      <c r="CB237" s="158">
        <v>4</v>
      </c>
      <c r="CC237" s="158">
        <v>142</v>
      </c>
      <c r="CD237" s="158">
        <v>303</v>
      </c>
      <c r="CE237" s="158">
        <v>234</v>
      </c>
      <c r="CF237" s="158">
        <v>139</v>
      </c>
      <c r="CG237" s="158">
        <v>117</v>
      </c>
      <c r="CH237" s="158">
        <v>59</v>
      </c>
      <c r="CI237" s="158">
        <v>26</v>
      </c>
      <c r="CJ237" s="158">
        <v>2</v>
      </c>
      <c r="CK237" s="349">
        <v>1026</v>
      </c>
      <c r="CL237" s="158">
        <v>0</v>
      </c>
      <c r="CM237" s="158">
        <v>16</v>
      </c>
      <c r="CN237" s="158">
        <v>32</v>
      </c>
      <c r="CO237" s="158">
        <v>22</v>
      </c>
      <c r="CP237" s="158">
        <v>16</v>
      </c>
      <c r="CQ237" s="158">
        <v>31</v>
      </c>
      <c r="CR237" s="158">
        <v>57</v>
      </c>
      <c r="CS237" s="158">
        <v>37</v>
      </c>
      <c r="CT237" s="158">
        <v>8</v>
      </c>
      <c r="CU237" s="349">
        <v>219</v>
      </c>
      <c r="CV237" s="158">
        <v>366</v>
      </c>
      <c r="CW237" s="158">
        <v>300</v>
      </c>
      <c r="CX237" s="158">
        <v>293</v>
      </c>
      <c r="CY237" s="158">
        <v>194</v>
      </c>
      <c r="CZ237" s="158">
        <v>144</v>
      </c>
      <c r="DA237" s="158">
        <v>77</v>
      </c>
      <c r="DB237" s="158">
        <v>63</v>
      </c>
      <c r="DC237" s="158">
        <v>10</v>
      </c>
      <c r="DD237" s="349">
        <v>1447</v>
      </c>
      <c r="DE237" s="158">
        <v>321</v>
      </c>
      <c r="DF237" s="158">
        <v>252</v>
      </c>
      <c r="DG237" s="158">
        <v>198</v>
      </c>
      <c r="DH237" s="158">
        <v>126</v>
      </c>
      <c r="DI237" s="158">
        <v>92</v>
      </c>
      <c r="DJ237" s="158">
        <v>50</v>
      </c>
      <c r="DK237" s="158">
        <v>35</v>
      </c>
      <c r="DL237" s="158">
        <v>4</v>
      </c>
      <c r="DM237" s="349">
        <v>1078</v>
      </c>
      <c r="DN237" s="158">
        <v>566</v>
      </c>
      <c r="DO237" s="158">
        <v>487</v>
      </c>
      <c r="DP237" s="158">
        <v>328</v>
      </c>
      <c r="DQ237" s="158">
        <v>202</v>
      </c>
      <c r="DR237" s="158">
        <v>134</v>
      </c>
      <c r="DS237" s="158">
        <v>57</v>
      </c>
      <c r="DT237" s="158">
        <v>34</v>
      </c>
      <c r="DU237" s="158">
        <v>3</v>
      </c>
      <c r="DV237" s="349">
        <v>1811</v>
      </c>
      <c r="DW237" s="158">
        <v>171</v>
      </c>
      <c r="DX237" s="158">
        <v>120</v>
      </c>
      <c r="DY237" s="158">
        <v>74</v>
      </c>
      <c r="DZ237" s="158">
        <v>55</v>
      </c>
      <c r="EA237" s="158">
        <v>25</v>
      </c>
      <c r="EB237" s="158">
        <v>16</v>
      </c>
      <c r="EC237" s="158">
        <v>20</v>
      </c>
      <c r="ED237" s="158">
        <v>2</v>
      </c>
      <c r="EE237" s="349">
        <v>483</v>
      </c>
      <c r="EF237" s="158">
        <v>1058</v>
      </c>
      <c r="EG237" s="158">
        <v>859</v>
      </c>
      <c r="EH237" s="158">
        <v>600</v>
      </c>
      <c r="EI237" s="158">
        <v>383</v>
      </c>
      <c r="EJ237" s="158">
        <v>251</v>
      </c>
      <c r="EK237" s="158">
        <v>123</v>
      </c>
      <c r="EL237" s="158">
        <v>89</v>
      </c>
      <c r="EM237" s="158">
        <v>9</v>
      </c>
      <c r="EN237" s="349">
        <v>3372</v>
      </c>
      <c r="EO237" s="158">
        <v>528</v>
      </c>
      <c r="EP237" s="158">
        <v>401</v>
      </c>
      <c r="EQ237" s="158">
        <v>309</v>
      </c>
      <c r="ER237" s="158">
        <v>223</v>
      </c>
      <c r="ES237" s="158">
        <v>135</v>
      </c>
      <c r="ET237" s="158">
        <v>76</v>
      </c>
      <c r="EU237" s="158">
        <v>59</v>
      </c>
      <c r="EV237" s="158">
        <v>7</v>
      </c>
      <c r="EW237" s="349">
        <v>1738</v>
      </c>
      <c r="EX237" s="158">
        <v>0</v>
      </c>
      <c r="EY237" s="158">
        <v>0</v>
      </c>
      <c r="EZ237" s="158">
        <v>0</v>
      </c>
      <c r="FA237" s="158">
        <v>0</v>
      </c>
      <c r="FB237" s="158">
        <v>0</v>
      </c>
      <c r="FC237" s="158">
        <v>0</v>
      </c>
      <c r="FD237" s="158">
        <v>0</v>
      </c>
      <c r="FE237" s="158">
        <v>0</v>
      </c>
      <c r="FF237" s="349">
        <v>0</v>
      </c>
      <c r="FG237" s="158">
        <v>36</v>
      </c>
      <c r="FH237" s="158">
        <v>29</v>
      </c>
      <c r="FI237" s="158">
        <v>37</v>
      </c>
      <c r="FJ237" s="158">
        <v>42</v>
      </c>
      <c r="FK237" s="158">
        <v>18</v>
      </c>
      <c r="FL237" s="158">
        <v>10</v>
      </c>
      <c r="FM237" s="158">
        <v>4</v>
      </c>
      <c r="FN237" s="158">
        <v>1</v>
      </c>
      <c r="FO237" s="349">
        <v>177</v>
      </c>
      <c r="FP237" s="158">
        <v>492</v>
      </c>
      <c r="FQ237" s="158">
        <v>372</v>
      </c>
      <c r="FR237" s="158">
        <v>272</v>
      </c>
      <c r="FS237" s="158">
        <v>181</v>
      </c>
      <c r="FT237" s="158">
        <v>117</v>
      </c>
      <c r="FU237" s="158">
        <v>66</v>
      </c>
      <c r="FV237" s="158">
        <v>55</v>
      </c>
      <c r="FW237" s="158">
        <v>6</v>
      </c>
      <c r="FX237" s="349">
        <v>1561</v>
      </c>
      <c r="FY237" s="158">
        <v>34</v>
      </c>
      <c r="FZ237" s="158">
        <v>11041</v>
      </c>
      <c r="GA237" s="158">
        <v>21578</v>
      </c>
      <c r="GB237" s="158">
        <v>19022</v>
      </c>
      <c r="GC237" s="158">
        <v>14380</v>
      </c>
      <c r="GD237" s="158">
        <v>11580</v>
      </c>
      <c r="GE237" s="158">
        <v>6427</v>
      </c>
      <c r="GF237" s="158">
        <v>3619</v>
      </c>
      <c r="GG237" s="158">
        <v>233</v>
      </c>
      <c r="GH237" s="349">
        <v>87914</v>
      </c>
      <c r="GI237" s="158">
        <v>14</v>
      </c>
      <c r="GJ237" s="158">
        <v>14112</v>
      </c>
      <c r="GK237" s="158">
        <v>13137</v>
      </c>
      <c r="GL237" s="158">
        <v>8765</v>
      </c>
      <c r="GM237" s="158">
        <v>4993</v>
      </c>
      <c r="GN237" s="158">
        <v>2915</v>
      </c>
      <c r="GO237" s="158">
        <v>1350</v>
      </c>
      <c r="GP237" s="158">
        <v>644</v>
      </c>
      <c r="GQ237" s="158">
        <v>37</v>
      </c>
      <c r="GR237" s="349">
        <v>45967</v>
      </c>
      <c r="GS237" s="158">
        <v>44.5</v>
      </c>
      <c r="GT237" s="158">
        <v>21652.5</v>
      </c>
      <c r="GU237" s="158">
        <v>31419</v>
      </c>
      <c r="GV237" s="158">
        <v>25597.5</v>
      </c>
      <c r="GW237" s="158">
        <v>18124.5</v>
      </c>
      <c r="GX237" s="158">
        <v>13755.5</v>
      </c>
      <c r="GY237" s="158">
        <v>7428.5</v>
      </c>
      <c r="GZ237" s="158">
        <v>4101.25</v>
      </c>
      <c r="HA237" s="158">
        <v>258.5</v>
      </c>
      <c r="HB237" s="349">
        <v>122381.75</v>
      </c>
      <c r="HC237" s="395">
        <v>0</v>
      </c>
      <c r="HD237" s="396">
        <v>13.38</v>
      </c>
      <c r="HE237" s="396">
        <v>2</v>
      </c>
      <c r="HF237" s="396">
        <v>0.5</v>
      </c>
      <c r="HG237" s="396">
        <v>0</v>
      </c>
      <c r="HH237" s="396">
        <v>0.5</v>
      </c>
      <c r="HI237" s="396">
        <v>0</v>
      </c>
      <c r="HJ237" s="396">
        <v>0</v>
      </c>
      <c r="HK237" s="396">
        <v>0</v>
      </c>
      <c r="HL237" s="397">
        <v>16.38</v>
      </c>
      <c r="HM237" s="219">
        <v>24.7</v>
      </c>
      <c r="HN237" s="219">
        <v>14426.1</v>
      </c>
      <c r="HO237" s="219">
        <v>24435.4</v>
      </c>
      <c r="HP237" s="219">
        <v>22752.9</v>
      </c>
      <c r="HQ237" s="219">
        <v>18124.5</v>
      </c>
      <c r="HR237" s="219">
        <v>16811.7</v>
      </c>
      <c r="HS237" s="219">
        <v>10730.1</v>
      </c>
      <c r="HT237" s="219">
        <v>6835.4</v>
      </c>
      <c r="HU237" s="219">
        <v>517</v>
      </c>
      <c r="HV237" s="219">
        <v>114657.8</v>
      </c>
      <c r="HW237" s="457">
        <v>665.4</v>
      </c>
      <c r="HX237" s="219">
        <v>115323.2</v>
      </c>
      <c r="HY237" s="395">
        <v>44.5</v>
      </c>
      <c r="HZ237" s="219">
        <v>21652.5</v>
      </c>
      <c r="IA237" s="219">
        <v>31419</v>
      </c>
      <c r="IB237" s="219">
        <v>25597.5</v>
      </c>
      <c r="IC237" s="219">
        <v>18124.5</v>
      </c>
      <c r="ID237" s="219">
        <v>13755.5</v>
      </c>
      <c r="IE237" s="219">
        <v>7428.5</v>
      </c>
      <c r="IF237" s="219">
        <v>4101.25</v>
      </c>
      <c r="IG237" s="219">
        <v>258.5</v>
      </c>
      <c r="IH237" s="219">
        <v>122381.75</v>
      </c>
      <c r="II237" s="395">
        <v>0</v>
      </c>
      <c r="IJ237" s="219">
        <v>13.38</v>
      </c>
      <c r="IK237" s="219">
        <v>2</v>
      </c>
      <c r="IL237" s="219">
        <v>0.5</v>
      </c>
      <c r="IM237" s="219">
        <v>0</v>
      </c>
      <c r="IN237" s="219">
        <v>0.5</v>
      </c>
      <c r="IO237" s="219">
        <v>0</v>
      </c>
      <c r="IP237" s="219">
        <v>0</v>
      </c>
      <c r="IQ237" s="219">
        <v>0</v>
      </c>
      <c r="IR237" s="219">
        <v>16.38</v>
      </c>
      <c r="IS237" s="395">
        <v>16.12</v>
      </c>
      <c r="IT237" s="219">
        <v>6286.38</v>
      </c>
      <c r="IU237" s="219">
        <v>5291.75</v>
      </c>
      <c r="IV237" s="219">
        <v>2044.77</v>
      </c>
      <c r="IW237" s="219">
        <v>829.58</v>
      </c>
      <c r="IX237" s="219">
        <v>351.92</v>
      </c>
      <c r="IY237" s="219">
        <v>124.89</v>
      </c>
      <c r="IZ237" s="219">
        <v>31.76</v>
      </c>
      <c r="JA237" s="219">
        <v>3.6</v>
      </c>
      <c r="JB237" s="219">
        <v>14980.77</v>
      </c>
      <c r="JC237" s="395">
        <v>15.8</v>
      </c>
      <c r="JD237" s="219">
        <v>10235.200000000001</v>
      </c>
      <c r="JE237" s="219">
        <v>20319.599999999999</v>
      </c>
      <c r="JF237" s="219">
        <v>20935.3</v>
      </c>
      <c r="JG237" s="219">
        <v>17294.900000000001</v>
      </c>
      <c r="JH237" s="219">
        <v>16381.5</v>
      </c>
      <c r="JI237" s="219">
        <v>10549.7</v>
      </c>
      <c r="JJ237" s="219">
        <v>6782.5</v>
      </c>
      <c r="JK237" s="219">
        <v>509.8</v>
      </c>
      <c r="JL237" s="219">
        <v>103024.3</v>
      </c>
      <c r="JM237" s="457">
        <v>665.4</v>
      </c>
      <c r="JN237" s="397">
        <v>103689.7</v>
      </c>
      <c r="JP237" s="460"/>
      <c r="JQ237" s="460"/>
      <c r="JR237" s="460"/>
      <c r="JS237" s="460"/>
      <c r="JT237" s="460"/>
      <c r="JU237" s="460"/>
      <c r="JV237" s="460"/>
      <c r="JW237" s="460"/>
      <c r="JX237" s="460"/>
      <c r="JY237" s="460"/>
      <c r="KA237" s="460"/>
      <c r="KB237" s="460"/>
    </row>
    <row r="238" spans="1:288" x14ac:dyDescent="0.2">
      <c r="A238" s="215" t="s">
        <v>718</v>
      </c>
      <c r="B238" s="216" t="s">
        <v>293</v>
      </c>
      <c r="C238" s="217" t="s">
        <v>286</v>
      </c>
      <c r="D238" s="218" t="s">
        <v>336</v>
      </c>
      <c r="E238" s="158">
        <v>1294</v>
      </c>
      <c r="F238" s="158">
        <v>9328</v>
      </c>
      <c r="G238" s="158">
        <v>21785</v>
      </c>
      <c r="H238" s="158">
        <v>12687</v>
      </c>
      <c r="I238" s="158">
        <v>4307</v>
      </c>
      <c r="J238" s="158">
        <v>1628</v>
      </c>
      <c r="K238" s="158">
        <v>327</v>
      </c>
      <c r="L238" s="158">
        <v>8</v>
      </c>
      <c r="M238" s="349">
        <v>51364</v>
      </c>
      <c r="N238" s="158">
        <v>43</v>
      </c>
      <c r="O238" s="158">
        <v>158</v>
      </c>
      <c r="P238" s="158">
        <v>177</v>
      </c>
      <c r="Q238" s="158">
        <v>79</v>
      </c>
      <c r="R238" s="158">
        <v>37</v>
      </c>
      <c r="S238" s="158">
        <v>5</v>
      </c>
      <c r="T238" s="158">
        <v>7</v>
      </c>
      <c r="U238" s="158">
        <v>1</v>
      </c>
      <c r="V238" s="349">
        <v>507</v>
      </c>
      <c r="W238" s="158">
        <v>1</v>
      </c>
      <c r="X238" s="158">
        <v>0</v>
      </c>
      <c r="Y238" s="158">
        <v>4</v>
      </c>
      <c r="Z238" s="158">
        <v>1</v>
      </c>
      <c r="AA238" s="158">
        <v>0</v>
      </c>
      <c r="AB238" s="158">
        <v>0</v>
      </c>
      <c r="AC238" s="158">
        <v>0</v>
      </c>
      <c r="AD238" s="158">
        <v>0</v>
      </c>
      <c r="AE238" s="349">
        <v>6</v>
      </c>
      <c r="AF238" s="158">
        <v>1250</v>
      </c>
      <c r="AG238" s="158">
        <v>9170</v>
      </c>
      <c r="AH238" s="158">
        <v>21604</v>
      </c>
      <c r="AI238" s="158">
        <v>12607</v>
      </c>
      <c r="AJ238" s="158">
        <v>4270</v>
      </c>
      <c r="AK238" s="158">
        <v>1623</v>
      </c>
      <c r="AL238" s="158">
        <v>320</v>
      </c>
      <c r="AM238" s="158">
        <v>7</v>
      </c>
      <c r="AN238" s="349">
        <v>50851</v>
      </c>
      <c r="AO238" s="158">
        <v>1</v>
      </c>
      <c r="AP238" s="158">
        <v>18</v>
      </c>
      <c r="AQ238" s="158">
        <v>85</v>
      </c>
      <c r="AR238" s="158">
        <v>102</v>
      </c>
      <c r="AS238" s="158">
        <v>29</v>
      </c>
      <c r="AT238" s="158">
        <v>15</v>
      </c>
      <c r="AU238" s="158">
        <v>1</v>
      </c>
      <c r="AV238" s="158">
        <v>3</v>
      </c>
      <c r="AW238" s="349">
        <v>254</v>
      </c>
      <c r="AX238" s="158">
        <v>1</v>
      </c>
      <c r="AY238" s="158">
        <v>18</v>
      </c>
      <c r="AZ238" s="158">
        <v>85</v>
      </c>
      <c r="BA238" s="158">
        <v>102</v>
      </c>
      <c r="BB238" s="158">
        <v>29</v>
      </c>
      <c r="BC238" s="158">
        <v>15</v>
      </c>
      <c r="BD238" s="158">
        <v>1</v>
      </c>
      <c r="BE238" s="158">
        <v>3</v>
      </c>
      <c r="BF238" s="158">
        <v>0</v>
      </c>
      <c r="BG238" s="349">
        <v>254</v>
      </c>
      <c r="BH238" s="158">
        <v>1</v>
      </c>
      <c r="BI238" s="158">
        <v>1267</v>
      </c>
      <c r="BJ238" s="158">
        <v>9237</v>
      </c>
      <c r="BK238" s="158">
        <v>21621</v>
      </c>
      <c r="BL238" s="158">
        <v>12534</v>
      </c>
      <c r="BM238" s="158">
        <v>4256</v>
      </c>
      <c r="BN238" s="158">
        <v>1609</v>
      </c>
      <c r="BO238" s="158">
        <v>322</v>
      </c>
      <c r="BP238" s="158">
        <v>4</v>
      </c>
      <c r="BQ238" s="349">
        <v>50851</v>
      </c>
      <c r="BR238" s="158">
        <v>0</v>
      </c>
      <c r="BS238" s="158">
        <v>516</v>
      </c>
      <c r="BT238" s="158">
        <v>4800</v>
      </c>
      <c r="BU238" s="158">
        <v>5746</v>
      </c>
      <c r="BV238" s="158">
        <v>2369</v>
      </c>
      <c r="BW238" s="158">
        <v>593</v>
      </c>
      <c r="BX238" s="158">
        <v>188</v>
      </c>
      <c r="BY238" s="158">
        <v>25</v>
      </c>
      <c r="BZ238" s="158">
        <v>0</v>
      </c>
      <c r="CA238" s="349">
        <v>14237</v>
      </c>
      <c r="CB238" s="158">
        <v>0</v>
      </c>
      <c r="CC238" s="158">
        <v>9</v>
      </c>
      <c r="CD238" s="158">
        <v>39</v>
      </c>
      <c r="CE238" s="158">
        <v>204</v>
      </c>
      <c r="CF238" s="158">
        <v>116</v>
      </c>
      <c r="CG238" s="158">
        <v>36</v>
      </c>
      <c r="CH238" s="158">
        <v>11</v>
      </c>
      <c r="CI238" s="158">
        <v>1</v>
      </c>
      <c r="CJ238" s="158">
        <v>0</v>
      </c>
      <c r="CK238" s="349">
        <v>416</v>
      </c>
      <c r="CL238" s="158">
        <v>0</v>
      </c>
      <c r="CM238" s="158">
        <v>0</v>
      </c>
      <c r="CN238" s="158">
        <v>1</v>
      </c>
      <c r="CO238" s="158">
        <v>3</v>
      </c>
      <c r="CP238" s="158">
        <v>5</v>
      </c>
      <c r="CQ238" s="158">
        <v>7</v>
      </c>
      <c r="CR238" s="158">
        <v>0</v>
      </c>
      <c r="CS238" s="158">
        <v>4</v>
      </c>
      <c r="CT238" s="158">
        <v>2</v>
      </c>
      <c r="CU238" s="349">
        <v>22</v>
      </c>
      <c r="CV238" s="158">
        <v>18</v>
      </c>
      <c r="CW238" s="158">
        <v>108</v>
      </c>
      <c r="CX238" s="158">
        <v>196</v>
      </c>
      <c r="CY238" s="158">
        <v>91</v>
      </c>
      <c r="CZ238" s="158">
        <v>20</v>
      </c>
      <c r="DA238" s="158">
        <v>6</v>
      </c>
      <c r="DB238" s="158">
        <v>3</v>
      </c>
      <c r="DC238" s="158">
        <v>0</v>
      </c>
      <c r="DD238" s="349">
        <v>442</v>
      </c>
      <c r="DE238" s="158">
        <v>24</v>
      </c>
      <c r="DF238" s="158">
        <v>74</v>
      </c>
      <c r="DG238" s="158">
        <v>134</v>
      </c>
      <c r="DH238" s="158">
        <v>36</v>
      </c>
      <c r="DI238" s="158">
        <v>17</v>
      </c>
      <c r="DJ238" s="158">
        <v>10</v>
      </c>
      <c r="DK238" s="158">
        <v>5</v>
      </c>
      <c r="DL238" s="158">
        <v>0</v>
      </c>
      <c r="DM238" s="349">
        <v>300</v>
      </c>
      <c r="DN238" s="158">
        <v>0</v>
      </c>
      <c r="DO238" s="158">
        <v>0</v>
      </c>
      <c r="DP238" s="158">
        <v>0</v>
      </c>
      <c r="DQ238" s="158">
        <v>0</v>
      </c>
      <c r="DR238" s="158">
        <v>0</v>
      </c>
      <c r="DS238" s="158">
        <v>0</v>
      </c>
      <c r="DT238" s="158">
        <v>0</v>
      </c>
      <c r="DU238" s="158">
        <v>0</v>
      </c>
      <c r="DV238" s="349">
        <v>0</v>
      </c>
      <c r="DW238" s="158">
        <v>0</v>
      </c>
      <c r="DX238" s="158">
        <v>1</v>
      </c>
      <c r="DY238" s="158">
        <v>5</v>
      </c>
      <c r="DZ238" s="158">
        <v>4</v>
      </c>
      <c r="EA238" s="158">
        <v>1</v>
      </c>
      <c r="EB238" s="158">
        <v>0</v>
      </c>
      <c r="EC238" s="158">
        <v>0</v>
      </c>
      <c r="ED238" s="158">
        <v>0</v>
      </c>
      <c r="EE238" s="349">
        <v>11</v>
      </c>
      <c r="EF238" s="158">
        <v>24</v>
      </c>
      <c r="EG238" s="158">
        <v>75</v>
      </c>
      <c r="EH238" s="158">
        <v>139</v>
      </c>
      <c r="EI238" s="158">
        <v>40</v>
      </c>
      <c r="EJ238" s="158">
        <v>18</v>
      </c>
      <c r="EK238" s="158">
        <v>10</v>
      </c>
      <c r="EL238" s="158">
        <v>5</v>
      </c>
      <c r="EM238" s="158">
        <v>0</v>
      </c>
      <c r="EN238" s="349">
        <v>311</v>
      </c>
      <c r="EO238" s="158">
        <v>15</v>
      </c>
      <c r="EP238" s="158">
        <v>28</v>
      </c>
      <c r="EQ238" s="158">
        <v>68</v>
      </c>
      <c r="ER238" s="158">
        <v>27</v>
      </c>
      <c r="ES238" s="158">
        <v>13</v>
      </c>
      <c r="ET238" s="158">
        <v>7</v>
      </c>
      <c r="EU238" s="158">
        <v>4</v>
      </c>
      <c r="EV238" s="158">
        <v>0</v>
      </c>
      <c r="EW238" s="349">
        <v>162</v>
      </c>
      <c r="EX238" s="158">
        <v>0</v>
      </c>
      <c r="EY238" s="158">
        <v>0</v>
      </c>
      <c r="EZ238" s="158">
        <v>0</v>
      </c>
      <c r="FA238" s="158">
        <v>0</v>
      </c>
      <c r="FB238" s="158">
        <v>0</v>
      </c>
      <c r="FC238" s="158">
        <v>0</v>
      </c>
      <c r="FD238" s="158">
        <v>0</v>
      </c>
      <c r="FE238" s="158">
        <v>0</v>
      </c>
      <c r="FF238" s="349">
        <v>0</v>
      </c>
      <c r="FG238" s="158">
        <v>0</v>
      </c>
      <c r="FH238" s="158">
        <v>0</v>
      </c>
      <c r="FI238" s="158">
        <v>0</v>
      </c>
      <c r="FJ238" s="158">
        <v>0</v>
      </c>
      <c r="FK238" s="158">
        <v>0</v>
      </c>
      <c r="FL238" s="158">
        <v>2</v>
      </c>
      <c r="FM238" s="158">
        <v>0</v>
      </c>
      <c r="FN238" s="158">
        <v>0</v>
      </c>
      <c r="FO238" s="349">
        <v>2</v>
      </c>
      <c r="FP238" s="158">
        <v>15</v>
      </c>
      <c r="FQ238" s="158">
        <v>28</v>
      </c>
      <c r="FR238" s="158">
        <v>68</v>
      </c>
      <c r="FS238" s="158">
        <v>27</v>
      </c>
      <c r="FT238" s="158">
        <v>13</v>
      </c>
      <c r="FU238" s="158">
        <v>5</v>
      </c>
      <c r="FV238" s="158">
        <v>4</v>
      </c>
      <c r="FW238" s="158">
        <v>0</v>
      </c>
      <c r="FX238" s="349">
        <v>160</v>
      </c>
      <c r="FY238" s="158">
        <v>1</v>
      </c>
      <c r="FZ238" s="158">
        <v>742</v>
      </c>
      <c r="GA238" s="158">
        <v>4394</v>
      </c>
      <c r="GB238" s="158">
        <v>15661</v>
      </c>
      <c r="GC238" s="158">
        <v>10040</v>
      </c>
      <c r="GD238" s="158">
        <v>3619</v>
      </c>
      <c r="GE238" s="158">
        <v>1410</v>
      </c>
      <c r="GF238" s="158">
        <v>291</v>
      </c>
      <c r="GG238" s="158">
        <v>2</v>
      </c>
      <c r="GH238" s="349">
        <v>36160</v>
      </c>
      <c r="GI238" s="158">
        <v>0</v>
      </c>
      <c r="GJ238" s="158">
        <v>525</v>
      </c>
      <c r="GK238" s="158">
        <v>4843</v>
      </c>
      <c r="GL238" s="158">
        <v>5960</v>
      </c>
      <c r="GM238" s="158">
        <v>2494</v>
      </c>
      <c r="GN238" s="158">
        <v>637</v>
      </c>
      <c r="GO238" s="158">
        <v>199</v>
      </c>
      <c r="GP238" s="158">
        <v>31</v>
      </c>
      <c r="GQ238" s="158">
        <v>2</v>
      </c>
      <c r="GR238" s="349">
        <v>14691</v>
      </c>
      <c r="GS238" s="158">
        <v>1</v>
      </c>
      <c r="GT238" s="158">
        <v>1135.75</v>
      </c>
      <c r="GU238" s="158">
        <v>8026.25</v>
      </c>
      <c r="GV238" s="158">
        <v>20133.5</v>
      </c>
      <c r="GW238" s="158">
        <v>11912.25</v>
      </c>
      <c r="GX238" s="158">
        <v>4095.75</v>
      </c>
      <c r="GY238" s="158">
        <v>1559.25</v>
      </c>
      <c r="GZ238" s="158">
        <v>313</v>
      </c>
      <c r="HA238" s="158">
        <v>3</v>
      </c>
      <c r="HB238" s="349">
        <v>47179.75</v>
      </c>
      <c r="HC238" s="395">
        <v>0</v>
      </c>
      <c r="HD238" s="396">
        <v>0</v>
      </c>
      <c r="HE238" s="396">
        <v>0</v>
      </c>
      <c r="HF238" s="396">
        <v>0</v>
      </c>
      <c r="HG238" s="396">
        <v>0</v>
      </c>
      <c r="HH238" s="396">
        <v>0</v>
      </c>
      <c r="HI238" s="396">
        <v>0</v>
      </c>
      <c r="HJ238" s="396">
        <v>0</v>
      </c>
      <c r="HK238" s="396">
        <v>0</v>
      </c>
      <c r="HL238" s="397">
        <v>0</v>
      </c>
      <c r="HM238" s="219">
        <v>0.6</v>
      </c>
      <c r="HN238" s="219">
        <v>757.2</v>
      </c>
      <c r="HO238" s="219">
        <v>6242.6</v>
      </c>
      <c r="HP238" s="219">
        <v>17896.400000000001</v>
      </c>
      <c r="HQ238" s="219">
        <v>11912.3</v>
      </c>
      <c r="HR238" s="219">
        <v>5005.8999999999996</v>
      </c>
      <c r="HS238" s="219">
        <v>2252.3000000000002</v>
      </c>
      <c r="HT238" s="219">
        <v>521.70000000000005</v>
      </c>
      <c r="HU238" s="219">
        <v>6</v>
      </c>
      <c r="HV238" s="219">
        <v>44595</v>
      </c>
      <c r="HW238" s="457">
        <v>0</v>
      </c>
      <c r="HX238" s="219">
        <v>44595</v>
      </c>
      <c r="HY238" s="395">
        <v>1</v>
      </c>
      <c r="HZ238" s="219">
        <v>1135.75</v>
      </c>
      <c r="IA238" s="219">
        <v>8026.25</v>
      </c>
      <c r="IB238" s="219">
        <v>20133.5</v>
      </c>
      <c r="IC238" s="219">
        <v>11912.25</v>
      </c>
      <c r="ID238" s="219">
        <v>4095.75</v>
      </c>
      <c r="IE238" s="219">
        <v>1559.25</v>
      </c>
      <c r="IF238" s="219">
        <v>313</v>
      </c>
      <c r="IG238" s="219">
        <v>3</v>
      </c>
      <c r="IH238" s="219">
        <v>47179.75</v>
      </c>
      <c r="II238" s="395">
        <v>0</v>
      </c>
      <c r="IJ238" s="219">
        <v>0</v>
      </c>
      <c r="IK238" s="219">
        <v>0</v>
      </c>
      <c r="IL238" s="219">
        <v>0</v>
      </c>
      <c r="IM238" s="219">
        <v>0</v>
      </c>
      <c r="IN238" s="219">
        <v>0</v>
      </c>
      <c r="IO238" s="219">
        <v>0</v>
      </c>
      <c r="IP238" s="219">
        <v>0</v>
      </c>
      <c r="IQ238" s="219">
        <v>0</v>
      </c>
      <c r="IR238" s="219">
        <v>0</v>
      </c>
      <c r="IS238" s="395">
        <v>0</v>
      </c>
      <c r="IT238" s="219">
        <v>263.11</v>
      </c>
      <c r="IU238" s="219">
        <v>2042.64</v>
      </c>
      <c r="IV238" s="219">
        <v>3078.43</v>
      </c>
      <c r="IW238" s="219">
        <v>1296.49</v>
      </c>
      <c r="IX238" s="219">
        <v>211.65</v>
      </c>
      <c r="IY238" s="219">
        <v>40.53</v>
      </c>
      <c r="IZ238" s="219">
        <v>3.99</v>
      </c>
      <c r="JA238" s="219">
        <v>0</v>
      </c>
      <c r="JB238" s="219">
        <v>6936.84</v>
      </c>
      <c r="JC238" s="395">
        <v>0.6</v>
      </c>
      <c r="JD238" s="219">
        <v>581.79999999999995</v>
      </c>
      <c r="JE238" s="219">
        <v>4653.8999999999996</v>
      </c>
      <c r="JF238" s="219">
        <v>15160.1</v>
      </c>
      <c r="JG238" s="219">
        <v>10615.8</v>
      </c>
      <c r="JH238" s="219">
        <v>4747.2</v>
      </c>
      <c r="JI238" s="219">
        <v>2193.6999999999998</v>
      </c>
      <c r="JJ238" s="219">
        <v>515</v>
      </c>
      <c r="JK238" s="219">
        <v>6</v>
      </c>
      <c r="JL238" s="219">
        <v>38474.1</v>
      </c>
      <c r="JM238" s="457">
        <v>0</v>
      </c>
      <c r="JN238" s="397">
        <v>38474.1</v>
      </c>
      <c r="JP238" s="460"/>
      <c r="JQ238" s="460"/>
      <c r="JR238" s="460"/>
      <c r="JS238" s="460"/>
      <c r="JT238" s="460"/>
      <c r="JU238" s="460"/>
      <c r="JV238" s="460"/>
      <c r="JW238" s="460"/>
      <c r="JX238" s="460"/>
      <c r="JY238" s="460"/>
      <c r="KA238" s="460"/>
      <c r="KB238" s="460"/>
    </row>
    <row r="239" spans="1:288" x14ac:dyDescent="0.2">
      <c r="A239" s="215" t="s">
        <v>720</v>
      </c>
      <c r="B239" s="216" t="s">
        <v>291</v>
      </c>
      <c r="C239" s="217" t="s">
        <v>295</v>
      </c>
      <c r="D239" s="218" t="s">
        <v>719</v>
      </c>
      <c r="E239" s="158">
        <v>13851</v>
      </c>
      <c r="F239" s="158">
        <v>11781</v>
      </c>
      <c r="G239" s="158">
        <v>21808</v>
      </c>
      <c r="H239" s="158">
        <v>16324</v>
      </c>
      <c r="I239" s="158">
        <v>11457</v>
      </c>
      <c r="J239" s="158">
        <v>8671</v>
      </c>
      <c r="K239" s="158">
        <v>5243</v>
      </c>
      <c r="L239" s="158">
        <v>347</v>
      </c>
      <c r="M239" s="349">
        <v>89482</v>
      </c>
      <c r="N239" s="158">
        <v>176</v>
      </c>
      <c r="O239" s="158">
        <v>113</v>
      </c>
      <c r="P239" s="158">
        <v>228</v>
      </c>
      <c r="Q239" s="158">
        <v>147</v>
      </c>
      <c r="R239" s="158">
        <v>103</v>
      </c>
      <c r="S239" s="158">
        <v>40</v>
      </c>
      <c r="T239" s="158">
        <v>16</v>
      </c>
      <c r="U239" s="158">
        <v>1</v>
      </c>
      <c r="V239" s="349">
        <v>824</v>
      </c>
      <c r="W239" s="158">
        <v>0</v>
      </c>
      <c r="X239" s="158">
        <v>0</v>
      </c>
      <c r="Y239" s="158">
        <v>0</v>
      </c>
      <c r="Z239" s="158">
        <v>0</v>
      </c>
      <c r="AA239" s="158">
        <v>0</v>
      </c>
      <c r="AB239" s="158">
        <v>0</v>
      </c>
      <c r="AC239" s="158">
        <v>0</v>
      </c>
      <c r="AD239" s="158">
        <v>0</v>
      </c>
      <c r="AE239" s="349">
        <v>0</v>
      </c>
      <c r="AF239" s="158">
        <v>13675</v>
      </c>
      <c r="AG239" s="158">
        <v>11668</v>
      </c>
      <c r="AH239" s="158">
        <v>21580</v>
      </c>
      <c r="AI239" s="158">
        <v>16177</v>
      </c>
      <c r="AJ239" s="158">
        <v>11354</v>
      </c>
      <c r="AK239" s="158">
        <v>8631</v>
      </c>
      <c r="AL239" s="158">
        <v>5227</v>
      </c>
      <c r="AM239" s="158">
        <v>346</v>
      </c>
      <c r="AN239" s="349">
        <v>88658</v>
      </c>
      <c r="AO239" s="158">
        <v>37</v>
      </c>
      <c r="AP239" s="158">
        <v>75</v>
      </c>
      <c r="AQ239" s="158">
        <v>137</v>
      </c>
      <c r="AR239" s="158">
        <v>140</v>
      </c>
      <c r="AS239" s="158">
        <v>99</v>
      </c>
      <c r="AT239" s="158">
        <v>75</v>
      </c>
      <c r="AU239" s="158">
        <v>54</v>
      </c>
      <c r="AV239" s="158">
        <v>15</v>
      </c>
      <c r="AW239" s="349">
        <v>632</v>
      </c>
      <c r="AX239" s="158">
        <v>37</v>
      </c>
      <c r="AY239" s="158">
        <v>75</v>
      </c>
      <c r="AZ239" s="158">
        <v>137</v>
      </c>
      <c r="BA239" s="158">
        <v>140</v>
      </c>
      <c r="BB239" s="158">
        <v>99</v>
      </c>
      <c r="BC239" s="158">
        <v>75</v>
      </c>
      <c r="BD239" s="158">
        <v>54</v>
      </c>
      <c r="BE239" s="158">
        <v>15</v>
      </c>
      <c r="BF239" s="158">
        <v>0</v>
      </c>
      <c r="BG239" s="349">
        <v>632</v>
      </c>
      <c r="BH239" s="158">
        <v>37</v>
      </c>
      <c r="BI239" s="158">
        <v>13713</v>
      </c>
      <c r="BJ239" s="158">
        <v>11730</v>
      </c>
      <c r="BK239" s="158">
        <v>21583</v>
      </c>
      <c r="BL239" s="158">
        <v>16136</v>
      </c>
      <c r="BM239" s="158">
        <v>11330</v>
      </c>
      <c r="BN239" s="158">
        <v>8610</v>
      </c>
      <c r="BO239" s="158">
        <v>5188</v>
      </c>
      <c r="BP239" s="158">
        <v>331</v>
      </c>
      <c r="BQ239" s="349">
        <v>88658</v>
      </c>
      <c r="BR239" s="158">
        <v>14</v>
      </c>
      <c r="BS239" s="158">
        <v>7351</v>
      </c>
      <c r="BT239" s="158">
        <v>5293</v>
      </c>
      <c r="BU239" s="158">
        <v>7195</v>
      </c>
      <c r="BV239" s="158">
        <v>4349</v>
      </c>
      <c r="BW239" s="158">
        <v>2441</v>
      </c>
      <c r="BX239" s="158">
        <v>1336</v>
      </c>
      <c r="BY239" s="158">
        <v>630</v>
      </c>
      <c r="BZ239" s="158">
        <v>25</v>
      </c>
      <c r="CA239" s="349">
        <v>28634</v>
      </c>
      <c r="CB239" s="158">
        <v>1</v>
      </c>
      <c r="CC239" s="158">
        <v>71</v>
      </c>
      <c r="CD239" s="158">
        <v>100</v>
      </c>
      <c r="CE239" s="158">
        <v>180</v>
      </c>
      <c r="CF239" s="158">
        <v>151</v>
      </c>
      <c r="CG239" s="158">
        <v>107</v>
      </c>
      <c r="CH239" s="158">
        <v>57</v>
      </c>
      <c r="CI239" s="158">
        <v>32</v>
      </c>
      <c r="CJ239" s="158">
        <v>2</v>
      </c>
      <c r="CK239" s="349">
        <v>701</v>
      </c>
      <c r="CL239" s="158">
        <v>0</v>
      </c>
      <c r="CM239" s="158">
        <v>51</v>
      </c>
      <c r="CN239" s="158">
        <v>21</v>
      </c>
      <c r="CO239" s="158">
        <v>14</v>
      </c>
      <c r="CP239" s="158">
        <v>13</v>
      </c>
      <c r="CQ239" s="158">
        <v>13</v>
      </c>
      <c r="CR239" s="158">
        <v>19</v>
      </c>
      <c r="CS239" s="158">
        <v>19</v>
      </c>
      <c r="CT239" s="158">
        <v>6</v>
      </c>
      <c r="CU239" s="349">
        <v>156</v>
      </c>
      <c r="CV239" s="158">
        <v>12</v>
      </c>
      <c r="CW239" s="158">
        <v>32</v>
      </c>
      <c r="CX239" s="158">
        <v>52</v>
      </c>
      <c r="CY239" s="158">
        <v>43</v>
      </c>
      <c r="CZ239" s="158">
        <v>30</v>
      </c>
      <c r="DA239" s="158">
        <v>5</v>
      </c>
      <c r="DB239" s="158">
        <v>9</v>
      </c>
      <c r="DC239" s="158">
        <v>1</v>
      </c>
      <c r="DD239" s="349">
        <v>184</v>
      </c>
      <c r="DE239" s="158">
        <v>124</v>
      </c>
      <c r="DF239" s="158">
        <v>66</v>
      </c>
      <c r="DG239" s="158">
        <v>66</v>
      </c>
      <c r="DH239" s="158">
        <v>41</v>
      </c>
      <c r="DI239" s="158">
        <v>32</v>
      </c>
      <c r="DJ239" s="158">
        <v>17</v>
      </c>
      <c r="DK239" s="158">
        <v>17</v>
      </c>
      <c r="DL239" s="158">
        <v>2</v>
      </c>
      <c r="DM239" s="349">
        <v>365</v>
      </c>
      <c r="DN239" s="158">
        <v>0</v>
      </c>
      <c r="DO239" s="158">
        <v>0</v>
      </c>
      <c r="DP239" s="158">
        <v>0</v>
      </c>
      <c r="DQ239" s="158">
        <v>0</v>
      </c>
      <c r="DR239" s="158">
        <v>0</v>
      </c>
      <c r="DS239" s="158">
        <v>0</v>
      </c>
      <c r="DT239" s="158">
        <v>0</v>
      </c>
      <c r="DU239" s="158">
        <v>0</v>
      </c>
      <c r="DV239" s="349">
        <v>0</v>
      </c>
      <c r="DW239" s="158">
        <v>9</v>
      </c>
      <c r="DX239" s="158">
        <v>6</v>
      </c>
      <c r="DY239" s="158">
        <v>12</v>
      </c>
      <c r="DZ239" s="158">
        <v>7</v>
      </c>
      <c r="EA239" s="158">
        <v>5</v>
      </c>
      <c r="EB239" s="158">
        <v>4</v>
      </c>
      <c r="EC239" s="158">
        <v>1</v>
      </c>
      <c r="ED239" s="158">
        <v>1</v>
      </c>
      <c r="EE239" s="349">
        <v>45</v>
      </c>
      <c r="EF239" s="158">
        <v>133</v>
      </c>
      <c r="EG239" s="158">
        <v>72</v>
      </c>
      <c r="EH239" s="158">
        <v>78</v>
      </c>
      <c r="EI239" s="158">
        <v>48</v>
      </c>
      <c r="EJ239" s="158">
        <v>37</v>
      </c>
      <c r="EK239" s="158">
        <v>21</v>
      </c>
      <c r="EL239" s="158">
        <v>18</v>
      </c>
      <c r="EM239" s="158">
        <v>3</v>
      </c>
      <c r="EN239" s="349">
        <v>410</v>
      </c>
      <c r="EO239" s="158">
        <v>28</v>
      </c>
      <c r="EP239" s="158">
        <v>25</v>
      </c>
      <c r="EQ239" s="158">
        <v>49</v>
      </c>
      <c r="ER239" s="158">
        <v>32</v>
      </c>
      <c r="ES239" s="158">
        <v>25</v>
      </c>
      <c r="ET239" s="158">
        <v>11</v>
      </c>
      <c r="EU239" s="158">
        <v>9</v>
      </c>
      <c r="EV239" s="158">
        <v>2</v>
      </c>
      <c r="EW239" s="349">
        <v>181</v>
      </c>
      <c r="EX239" s="158">
        <v>0</v>
      </c>
      <c r="EY239" s="158">
        <v>0</v>
      </c>
      <c r="EZ239" s="158">
        <v>0</v>
      </c>
      <c r="FA239" s="158">
        <v>0</v>
      </c>
      <c r="FB239" s="158">
        <v>0</v>
      </c>
      <c r="FC239" s="158">
        <v>0</v>
      </c>
      <c r="FD239" s="158">
        <v>0</v>
      </c>
      <c r="FE239" s="158">
        <v>0</v>
      </c>
      <c r="FF239" s="349">
        <v>0</v>
      </c>
      <c r="FG239" s="158">
        <v>0</v>
      </c>
      <c r="FH239" s="158">
        <v>1</v>
      </c>
      <c r="FI239" s="158">
        <v>9</v>
      </c>
      <c r="FJ239" s="158">
        <v>6</v>
      </c>
      <c r="FK239" s="158">
        <v>6</v>
      </c>
      <c r="FL239" s="158">
        <v>4</v>
      </c>
      <c r="FM239" s="158">
        <v>5</v>
      </c>
      <c r="FN239" s="158">
        <v>1</v>
      </c>
      <c r="FO239" s="349">
        <v>32</v>
      </c>
      <c r="FP239" s="158">
        <v>28</v>
      </c>
      <c r="FQ239" s="158">
        <v>24</v>
      </c>
      <c r="FR239" s="158">
        <v>40</v>
      </c>
      <c r="FS239" s="158">
        <v>26</v>
      </c>
      <c r="FT239" s="158">
        <v>19</v>
      </c>
      <c r="FU239" s="158">
        <v>7</v>
      </c>
      <c r="FV239" s="158">
        <v>4</v>
      </c>
      <c r="FW239" s="158">
        <v>1</v>
      </c>
      <c r="FX239" s="349">
        <v>149</v>
      </c>
      <c r="FY239" s="158">
        <v>22</v>
      </c>
      <c r="FZ239" s="158">
        <v>6231</v>
      </c>
      <c r="GA239" s="158">
        <v>6310</v>
      </c>
      <c r="GB239" s="158">
        <v>14179</v>
      </c>
      <c r="GC239" s="158">
        <v>11616</v>
      </c>
      <c r="GD239" s="158">
        <v>8764</v>
      </c>
      <c r="GE239" s="158">
        <v>7194</v>
      </c>
      <c r="GF239" s="158">
        <v>4506</v>
      </c>
      <c r="GG239" s="158">
        <v>297</v>
      </c>
      <c r="GH239" s="349">
        <v>59119</v>
      </c>
      <c r="GI239" s="158">
        <v>15</v>
      </c>
      <c r="GJ239" s="158">
        <v>7482</v>
      </c>
      <c r="GK239" s="158">
        <v>5420</v>
      </c>
      <c r="GL239" s="158">
        <v>7404</v>
      </c>
      <c r="GM239" s="158">
        <v>4520</v>
      </c>
      <c r="GN239" s="158">
        <v>2566</v>
      </c>
      <c r="GO239" s="158">
        <v>1416</v>
      </c>
      <c r="GP239" s="158">
        <v>682</v>
      </c>
      <c r="GQ239" s="158">
        <v>34</v>
      </c>
      <c r="GR239" s="349">
        <v>29539</v>
      </c>
      <c r="GS239" s="158">
        <v>33.25</v>
      </c>
      <c r="GT239" s="158">
        <v>11836.5</v>
      </c>
      <c r="GU239" s="158">
        <v>10374.25</v>
      </c>
      <c r="GV239" s="158">
        <v>19736.75</v>
      </c>
      <c r="GW239" s="158">
        <v>15008</v>
      </c>
      <c r="GX239" s="158">
        <v>10689</v>
      </c>
      <c r="GY239" s="158">
        <v>8254.25</v>
      </c>
      <c r="GZ239" s="158">
        <v>5013.5</v>
      </c>
      <c r="HA239" s="158">
        <v>321.75</v>
      </c>
      <c r="HB239" s="349">
        <v>81267.25</v>
      </c>
      <c r="HC239" s="395">
        <v>0</v>
      </c>
      <c r="HD239" s="396">
        <v>3.88</v>
      </c>
      <c r="HE239" s="396">
        <v>0.38</v>
      </c>
      <c r="HF239" s="396">
        <v>0</v>
      </c>
      <c r="HG239" s="396">
        <v>0</v>
      </c>
      <c r="HH239" s="396">
        <v>0</v>
      </c>
      <c r="HI239" s="396">
        <v>0</v>
      </c>
      <c r="HJ239" s="396">
        <v>0</v>
      </c>
      <c r="HK239" s="396">
        <v>0</v>
      </c>
      <c r="HL239" s="397">
        <v>4.26</v>
      </c>
      <c r="HM239" s="219">
        <v>18.5</v>
      </c>
      <c r="HN239" s="219">
        <v>7888.4</v>
      </c>
      <c r="HO239" s="219">
        <v>8068.6</v>
      </c>
      <c r="HP239" s="219">
        <v>17543.8</v>
      </c>
      <c r="HQ239" s="219">
        <v>15008</v>
      </c>
      <c r="HR239" s="219">
        <v>13064.3</v>
      </c>
      <c r="HS239" s="219">
        <v>11922.8</v>
      </c>
      <c r="HT239" s="219">
        <v>8355.7999999999993</v>
      </c>
      <c r="HU239" s="219">
        <v>643.5</v>
      </c>
      <c r="HV239" s="219">
        <v>82513.7</v>
      </c>
      <c r="HW239" s="457">
        <v>0</v>
      </c>
      <c r="HX239" s="219">
        <v>82513.7</v>
      </c>
      <c r="HY239" s="395">
        <v>33.25</v>
      </c>
      <c r="HZ239" s="219">
        <v>11836.5</v>
      </c>
      <c r="IA239" s="219">
        <v>10374.25</v>
      </c>
      <c r="IB239" s="219">
        <v>19736.75</v>
      </c>
      <c r="IC239" s="219">
        <v>15008</v>
      </c>
      <c r="ID239" s="219">
        <v>10689</v>
      </c>
      <c r="IE239" s="219">
        <v>8254.25</v>
      </c>
      <c r="IF239" s="219">
        <v>5013.5</v>
      </c>
      <c r="IG239" s="219">
        <v>321.75</v>
      </c>
      <c r="IH239" s="219">
        <v>81267.25</v>
      </c>
      <c r="II239" s="395">
        <v>0</v>
      </c>
      <c r="IJ239" s="219">
        <v>3.88</v>
      </c>
      <c r="IK239" s="219">
        <v>0.38</v>
      </c>
      <c r="IL239" s="219">
        <v>0</v>
      </c>
      <c r="IM239" s="219">
        <v>0</v>
      </c>
      <c r="IN239" s="219">
        <v>0</v>
      </c>
      <c r="IO239" s="219">
        <v>0</v>
      </c>
      <c r="IP239" s="219">
        <v>0</v>
      </c>
      <c r="IQ239" s="219">
        <v>0</v>
      </c>
      <c r="IR239" s="219">
        <v>4.26</v>
      </c>
      <c r="IS239" s="395">
        <v>13.29</v>
      </c>
      <c r="IT239" s="219">
        <v>5154.01</v>
      </c>
      <c r="IU239" s="219">
        <v>2850.39</v>
      </c>
      <c r="IV239" s="219">
        <v>2608.2199999999998</v>
      </c>
      <c r="IW239" s="219">
        <v>1038.53</v>
      </c>
      <c r="IX239" s="219">
        <v>326.39999999999998</v>
      </c>
      <c r="IY239" s="219">
        <v>170.57</v>
      </c>
      <c r="IZ239" s="219">
        <v>71.680000000000007</v>
      </c>
      <c r="JA239" s="219">
        <v>1.52</v>
      </c>
      <c r="JB239" s="219">
        <v>12234.61</v>
      </c>
      <c r="JC239" s="395">
        <v>11.1</v>
      </c>
      <c r="JD239" s="219">
        <v>4452.3999999999996</v>
      </c>
      <c r="JE239" s="219">
        <v>5851.6</v>
      </c>
      <c r="JF239" s="219">
        <v>15225.4</v>
      </c>
      <c r="JG239" s="219">
        <v>13969.5</v>
      </c>
      <c r="JH239" s="219">
        <v>12665.4</v>
      </c>
      <c r="JI239" s="219">
        <v>11676.4</v>
      </c>
      <c r="JJ239" s="219">
        <v>8236.4</v>
      </c>
      <c r="JK239" s="219">
        <v>640.5</v>
      </c>
      <c r="JL239" s="219">
        <v>72728.7</v>
      </c>
      <c r="JM239" s="457">
        <v>0</v>
      </c>
      <c r="JN239" s="397">
        <v>72728.7</v>
      </c>
      <c r="JP239" s="460"/>
      <c r="JQ239" s="460"/>
      <c r="JR239" s="460"/>
      <c r="JS239" s="460"/>
      <c r="JT239" s="460"/>
      <c r="JU239" s="460"/>
      <c r="JV239" s="460"/>
      <c r="JW239" s="460"/>
      <c r="JX239" s="460"/>
      <c r="JY239" s="460"/>
      <c r="KA239" s="460"/>
      <c r="KB239" s="460"/>
    </row>
    <row r="240" spans="1:288" x14ac:dyDescent="0.2">
      <c r="A240" s="215" t="s">
        <v>722</v>
      </c>
      <c r="B240" s="216" t="s">
        <v>285</v>
      </c>
      <c r="C240" s="217" t="s">
        <v>286</v>
      </c>
      <c r="D240" s="218" t="s">
        <v>721</v>
      </c>
      <c r="E240" s="158">
        <v>667</v>
      </c>
      <c r="F240" s="158">
        <v>857</v>
      </c>
      <c r="G240" s="158">
        <v>3551</v>
      </c>
      <c r="H240" s="158">
        <v>5726</v>
      </c>
      <c r="I240" s="158">
        <v>5019</v>
      </c>
      <c r="J240" s="158">
        <v>3446</v>
      </c>
      <c r="K240" s="158">
        <v>6982</v>
      </c>
      <c r="L240" s="158">
        <v>2018</v>
      </c>
      <c r="M240" s="349">
        <v>28266</v>
      </c>
      <c r="N240" s="158">
        <v>63</v>
      </c>
      <c r="O240" s="158">
        <v>18</v>
      </c>
      <c r="P240" s="158">
        <v>71</v>
      </c>
      <c r="Q240" s="158">
        <v>107</v>
      </c>
      <c r="R240" s="158">
        <v>65</v>
      </c>
      <c r="S240" s="158">
        <v>65</v>
      </c>
      <c r="T240" s="158">
        <v>79</v>
      </c>
      <c r="U240" s="158">
        <v>23</v>
      </c>
      <c r="V240" s="349">
        <v>491</v>
      </c>
      <c r="W240" s="158">
        <v>0</v>
      </c>
      <c r="X240" s="158">
        <v>0</v>
      </c>
      <c r="Y240" s="158">
        <v>0</v>
      </c>
      <c r="Z240" s="158">
        <v>1</v>
      </c>
      <c r="AA240" s="158">
        <v>1</v>
      </c>
      <c r="AB240" s="158">
        <v>1</v>
      </c>
      <c r="AC240" s="158">
        <v>2</v>
      </c>
      <c r="AD240" s="158">
        <v>1</v>
      </c>
      <c r="AE240" s="349">
        <v>6</v>
      </c>
      <c r="AF240" s="158">
        <v>604</v>
      </c>
      <c r="AG240" s="158">
        <v>839</v>
      </c>
      <c r="AH240" s="158">
        <v>3480</v>
      </c>
      <c r="AI240" s="158">
        <v>5618</v>
      </c>
      <c r="AJ240" s="158">
        <v>4953</v>
      </c>
      <c r="AK240" s="158">
        <v>3380</v>
      </c>
      <c r="AL240" s="158">
        <v>6901</v>
      </c>
      <c r="AM240" s="158">
        <v>1994</v>
      </c>
      <c r="AN240" s="349">
        <v>27769</v>
      </c>
      <c r="AO240" s="158">
        <v>2</v>
      </c>
      <c r="AP240" s="158">
        <v>3</v>
      </c>
      <c r="AQ240" s="158">
        <v>12</v>
      </c>
      <c r="AR240" s="158">
        <v>39</v>
      </c>
      <c r="AS240" s="158">
        <v>36</v>
      </c>
      <c r="AT240" s="158">
        <v>23</v>
      </c>
      <c r="AU240" s="158">
        <v>62</v>
      </c>
      <c r="AV240" s="158">
        <v>24</v>
      </c>
      <c r="AW240" s="349">
        <v>201</v>
      </c>
      <c r="AX240" s="158">
        <v>2</v>
      </c>
      <c r="AY240" s="158">
        <v>3</v>
      </c>
      <c r="AZ240" s="158">
        <v>12</v>
      </c>
      <c r="BA240" s="158">
        <v>39</v>
      </c>
      <c r="BB240" s="158">
        <v>36</v>
      </c>
      <c r="BC240" s="158">
        <v>23</v>
      </c>
      <c r="BD240" s="158">
        <v>62</v>
      </c>
      <c r="BE240" s="158">
        <v>24</v>
      </c>
      <c r="BF240" s="158">
        <v>0</v>
      </c>
      <c r="BG240" s="349">
        <v>201</v>
      </c>
      <c r="BH240" s="158">
        <v>2</v>
      </c>
      <c r="BI240" s="158">
        <v>605</v>
      </c>
      <c r="BJ240" s="158">
        <v>848</v>
      </c>
      <c r="BK240" s="158">
        <v>3507</v>
      </c>
      <c r="BL240" s="158">
        <v>5615</v>
      </c>
      <c r="BM240" s="158">
        <v>4940</v>
      </c>
      <c r="BN240" s="158">
        <v>3419</v>
      </c>
      <c r="BO240" s="158">
        <v>6863</v>
      </c>
      <c r="BP240" s="158">
        <v>1970</v>
      </c>
      <c r="BQ240" s="349">
        <v>27769</v>
      </c>
      <c r="BR240" s="158">
        <v>1</v>
      </c>
      <c r="BS240" s="158">
        <v>268</v>
      </c>
      <c r="BT240" s="158">
        <v>556</v>
      </c>
      <c r="BU240" s="158">
        <v>1756</v>
      </c>
      <c r="BV240" s="158">
        <v>1816</v>
      </c>
      <c r="BW240" s="158">
        <v>1297</v>
      </c>
      <c r="BX240" s="158">
        <v>814</v>
      </c>
      <c r="BY240" s="158">
        <v>1071</v>
      </c>
      <c r="BZ240" s="158">
        <v>171</v>
      </c>
      <c r="CA240" s="349">
        <v>7750</v>
      </c>
      <c r="CB240" s="158">
        <v>0</v>
      </c>
      <c r="CC240" s="158">
        <v>4</v>
      </c>
      <c r="CD240" s="158">
        <v>4</v>
      </c>
      <c r="CE240" s="158">
        <v>41</v>
      </c>
      <c r="CF240" s="158">
        <v>51</v>
      </c>
      <c r="CG240" s="158">
        <v>45</v>
      </c>
      <c r="CH240" s="158">
        <v>33</v>
      </c>
      <c r="CI240" s="158">
        <v>69</v>
      </c>
      <c r="CJ240" s="158">
        <v>14</v>
      </c>
      <c r="CK240" s="349">
        <v>261</v>
      </c>
      <c r="CL240" s="158">
        <v>0</v>
      </c>
      <c r="CM240" s="158">
        <v>4</v>
      </c>
      <c r="CN240" s="158">
        <v>0</v>
      </c>
      <c r="CO240" s="158">
        <v>0</v>
      </c>
      <c r="CP240" s="158">
        <v>3</v>
      </c>
      <c r="CQ240" s="158">
        <v>2</v>
      </c>
      <c r="CR240" s="158">
        <v>2</v>
      </c>
      <c r="CS240" s="158">
        <v>8</v>
      </c>
      <c r="CT240" s="158">
        <v>4</v>
      </c>
      <c r="CU240" s="349">
        <v>23</v>
      </c>
      <c r="CV240" s="158">
        <v>9</v>
      </c>
      <c r="CW240" s="158">
        <v>7</v>
      </c>
      <c r="CX240" s="158">
        <v>24</v>
      </c>
      <c r="CY240" s="158">
        <v>22</v>
      </c>
      <c r="CZ240" s="158">
        <v>23</v>
      </c>
      <c r="DA240" s="158">
        <v>33</v>
      </c>
      <c r="DB240" s="158">
        <v>31</v>
      </c>
      <c r="DC240" s="158">
        <v>17</v>
      </c>
      <c r="DD240" s="349">
        <v>166</v>
      </c>
      <c r="DE240" s="158">
        <v>12</v>
      </c>
      <c r="DF240" s="158">
        <v>8</v>
      </c>
      <c r="DG240" s="158">
        <v>43</v>
      </c>
      <c r="DH240" s="158">
        <v>38</v>
      </c>
      <c r="DI240" s="158">
        <v>49</v>
      </c>
      <c r="DJ240" s="158">
        <v>39</v>
      </c>
      <c r="DK240" s="158">
        <v>73</v>
      </c>
      <c r="DL240" s="158">
        <v>40</v>
      </c>
      <c r="DM240" s="349">
        <v>302</v>
      </c>
      <c r="DN240" s="158">
        <v>3</v>
      </c>
      <c r="DO240" s="158">
        <v>8</v>
      </c>
      <c r="DP240" s="158">
        <v>20</v>
      </c>
      <c r="DQ240" s="158">
        <v>25</v>
      </c>
      <c r="DR240" s="158">
        <v>29</v>
      </c>
      <c r="DS240" s="158">
        <v>11</v>
      </c>
      <c r="DT240" s="158">
        <v>29</v>
      </c>
      <c r="DU240" s="158">
        <v>13</v>
      </c>
      <c r="DV240" s="349">
        <v>138</v>
      </c>
      <c r="DW240" s="158">
        <v>3</v>
      </c>
      <c r="DX240" s="158">
        <v>11</v>
      </c>
      <c r="DY240" s="158">
        <v>14</v>
      </c>
      <c r="DZ240" s="158">
        <v>10</v>
      </c>
      <c r="EA240" s="158">
        <v>17</v>
      </c>
      <c r="EB240" s="158">
        <v>10</v>
      </c>
      <c r="EC240" s="158">
        <v>14</v>
      </c>
      <c r="ED240" s="158">
        <v>7</v>
      </c>
      <c r="EE240" s="349">
        <v>86</v>
      </c>
      <c r="EF240" s="158">
        <v>18</v>
      </c>
      <c r="EG240" s="158">
        <v>27</v>
      </c>
      <c r="EH240" s="158">
        <v>77</v>
      </c>
      <c r="EI240" s="158">
        <v>73</v>
      </c>
      <c r="EJ240" s="158">
        <v>95</v>
      </c>
      <c r="EK240" s="158">
        <v>60</v>
      </c>
      <c r="EL240" s="158">
        <v>116</v>
      </c>
      <c r="EM240" s="158">
        <v>60</v>
      </c>
      <c r="EN240" s="349">
        <v>526</v>
      </c>
      <c r="EO240" s="158">
        <v>12</v>
      </c>
      <c r="EP240" s="158">
        <v>17</v>
      </c>
      <c r="EQ240" s="158">
        <v>45</v>
      </c>
      <c r="ER240" s="158">
        <v>33</v>
      </c>
      <c r="ES240" s="158">
        <v>54</v>
      </c>
      <c r="ET240" s="158">
        <v>34</v>
      </c>
      <c r="EU240" s="158">
        <v>60</v>
      </c>
      <c r="EV240" s="158">
        <v>43</v>
      </c>
      <c r="EW240" s="349">
        <v>298</v>
      </c>
      <c r="EX240" s="158">
        <v>0</v>
      </c>
      <c r="EY240" s="158">
        <v>0</v>
      </c>
      <c r="EZ240" s="158">
        <v>0</v>
      </c>
      <c r="FA240" s="158">
        <v>0</v>
      </c>
      <c r="FB240" s="158">
        <v>0</v>
      </c>
      <c r="FC240" s="158">
        <v>0</v>
      </c>
      <c r="FD240" s="158">
        <v>0</v>
      </c>
      <c r="FE240" s="158">
        <v>0</v>
      </c>
      <c r="FF240" s="349">
        <v>0</v>
      </c>
      <c r="FG240" s="158">
        <v>0</v>
      </c>
      <c r="FH240" s="158">
        <v>1</v>
      </c>
      <c r="FI240" s="158">
        <v>1</v>
      </c>
      <c r="FJ240" s="158">
        <v>0</v>
      </c>
      <c r="FK240" s="158">
        <v>0</v>
      </c>
      <c r="FL240" s="158">
        <v>1</v>
      </c>
      <c r="FM240" s="158">
        <v>3</v>
      </c>
      <c r="FN240" s="158">
        <v>0</v>
      </c>
      <c r="FO240" s="349">
        <v>6</v>
      </c>
      <c r="FP240" s="158">
        <v>12</v>
      </c>
      <c r="FQ240" s="158">
        <v>16</v>
      </c>
      <c r="FR240" s="158">
        <v>44</v>
      </c>
      <c r="FS240" s="158">
        <v>33</v>
      </c>
      <c r="FT240" s="158">
        <v>54</v>
      </c>
      <c r="FU240" s="158">
        <v>33</v>
      </c>
      <c r="FV240" s="158">
        <v>57</v>
      </c>
      <c r="FW240" s="158">
        <v>43</v>
      </c>
      <c r="FX240" s="349">
        <v>292</v>
      </c>
      <c r="FY240" s="158">
        <v>1</v>
      </c>
      <c r="FZ240" s="158">
        <v>323</v>
      </c>
      <c r="GA240" s="158">
        <v>266</v>
      </c>
      <c r="GB240" s="158">
        <v>1668</v>
      </c>
      <c r="GC240" s="158">
        <v>3705</v>
      </c>
      <c r="GD240" s="158">
        <v>3547</v>
      </c>
      <c r="GE240" s="158">
        <v>2547</v>
      </c>
      <c r="GF240" s="158">
        <v>5671</v>
      </c>
      <c r="GG240" s="158">
        <v>1761</v>
      </c>
      <c r="GH240" s="349">
        <v>19489</v>
      </c>
      <c r="GI240" s="158">
        <v>1</v>
      </c>
      <c r="GJ240" s="158">
        <v>282</v>
      </c>
      <c r="GK240" s="158">
        <v>582</v>
      </c>
      <c r="GL240" s="158">
        <v>1839</v>
      </c>
      <c r="GM240" s="158">
        <v>1910</v>
      </c>
      <c r="GN240" s="158">
        <v>1393</v>
      </c>
      <c r="GO240" s="158">
        <v>872</v>
      </c>
      <c r="GP240" s="158">
        <v>1192</v>
      </c>
      <c r="GQ240" s="158">
        <v>209</v>
      </c>
      <c r="GR240" s="349">
        <v>8280</v>
      </c>
      <c r="GS240" s="158">
        <v>1.75</v>
      </c>
      <c r="GT240" s="158">
        <v>533.5</v>
      </c>
      <c r="GU240" s="158">
        <v>704</v>
      </c>
      <c r="GV240" s="158">
        <v>3040.75</v>
      </c>
      <c r="GW240" s="158">
        <v>5124.25</v>
      </c>
      <c r="GX240" s="158">
        <v>4581.5</v>
      </c>
      <c r="GY240" s="158">
        <v>3199.25</v>
      </c>
      <c r="GZ240" s="158">
        <v>6551.5</v>
      </c>
      <c r="HA240" s="158">
        <v>1912.25</v>
      </c>
      <c r="HB240" s="349">
        <v>25648.75</v>
      </c>
      <c r="HC240" s="395">
        <v>0.38</v>
      </c>
      <c r="HD240" s="396">
        <v>6.88</v>
      </c>
      <c r="HE240" s="396">
        <v>0.5</v>
      </c>
      <c r="HF240" s="396">
        <v>0</v>
      </c>
      <c r="HG240" s="396">
        <v>0</v>
      </c>
      <c r="HH240" s="396">
        <v>0</v>
      </c>
      <c r="HI240" s="396">
        <v>0</v>
      </c>
      <c r="HJ240" s="396">
        <v>0</v>
      </c>
      <c r="HK240" s="396">
        <v>0</v>
      </c>
      <c r="HL240" s="397">
        <v>7.76</v>
      </c>
      <c r="HM240" s="219">
        <v>0.8</v>
      </c>
      <c r="HN240" s="219">
        <v>351.1</v>
      </c>
      <c r="HO240" s="219">
        <v>547.20000000000005</v>
      </c>
      <c r="HP240" s="219">
        <v>2702.9</v>
      </c>
      <c r="HQ240" s="219">
        <v>5124.3</v>
      </c>
      <c r="HR240" s="219">
        <v>5599.6</v>
      </c>
      <c r="HS240" s="219">
        <v>4621.1000000000004</v>
      </c>
      <c r="HT240" s="219">
        <v>10919.2</v>
      </c>
      <c r="HU240" s="219">
        <v>3824.5</v>
      </c>
      <c r="HV240" s="219">
        <v>33690.699999999997</v>
      </c>
      <c r="HW240" s="457">
        <v>101.4</v>
      </c>
      <c r="HX240" s="219">
        <v>33792.1</v>
      </c>
      <c r="HY240" s="395">
        <v>1.75</v>
      </c>
      <c r="HZ240" s="219">
        <v>533.5</v>
      </c>
      <c r="IA240" s="219">
        <v>704</v>
      </c>
      <c r="IB240" s="219">
        <v>3040.75</v>
      </c>
      <c r="IC240" s="219">
        <v>5124.25</v>
      </c>
      <c r="ID240" s="219">
        <v>4581.5</v>
      </c>
      <c r="IE240" s="219">
        <v>3199.25</v>
      </c>
      <c r="IF240" s="219">
        <v>6551.5</v>
      </c>
      <c r="IG240" s="219">
        <v>1912.25</v>
      </c>
      <c r="IH240" s="219">
        <v>25648.75</v>
      </c>
      <c r="II240" s="395">
        <v>0.38</v>
      </c>
      <c r="IJ240" s="219">
        <v>6.88</v>
      </c>
      <c r="IK240" s="219">
        <v>0.5</v>
      </c>
      <c r="IL240" s="219">
        <v>0</v>
      </c>
      <c r="IM240" s="219">
        <v>0</v>
      </c>
      <c r="IN240" s="219">
        <v>0</v>
      </c>
      <c r="IO240" s="219">
        <v>0</v>
      </c>
      <c r="IP240" s="219">
        <v>0</v>
      </c>
      <c r="IQ240" s="219">
        <v>0</v>
      </c>
      <c r="IR240" s="219">
        <v>7.76</v>
      </c>
      <c r="IS240" s="395">
        <v>0</v>
      </c>
      <c r="IT240" s="219">
        <v>102.9</v>
      </c>
      <c r="IU240" s="219">
        <v>214.7</v>
      </c>
      <c r="IV240" s="219">
        <v>582.9</v>
      </c>
      <c r="IW240" s="219">
        <v>612.29999999999995</v>
      </c>
      <c r="IX240" s="219">
        <v>218.6</v>
      </c>
      <c r="IY240" s="219">
        <v>65.599999999999994</v>
      </c>
      <c r="IZ240" s="219">
        <v>49.1</v>
      </c>
      <c r="JA240" s="219">
        <v>3.9</v>
      </c>
      <c r="JB240" s="219">
        <v>1850</v>
      </c>
      <c r="JC240" s="395">
        <v>0.8</v>
      </c>
      <c r="JD240" s="219">
        <v>282.5</v>
      </c>
      <c r="JE240" s="219">
        <v>380.2</v>
      </c>
      <c r="JF240" s="219">
        <v>2184.8000000000002</v>
      </c>
      <c r="JG240" s="219">
        <v>4512</v>
      </c>
      <c r="JH240" s="219">
        <v>5332.4</v>
      </c>
      <c r="JI240" s="219">
        <v>4526.3999999999996</v>
      </c>
      <c r="JJ240" s="219">
        <v>10837.3</v>
      </c>
      <c r="JK240" s="219">
        <v>3816.7</v>
      </c>
      <c r="JL240" s="219">
        <v>31873.1</v>
      </c>
      <c r="JM240" s="457">
        <v>101.4</v>
      </c>
      <c r="JN240" s="397">
        <v>31974.5</v>
      </c>
      <c r="JP240" s="460"/>
      <c r="JQ240" s="460"/>
      <c r="JR240" s="460"/>
      <c r="JS240" s="460"/>
      <c r="JT240" s="460"/>
      <c r="JU240" s="460"/>
      <c r="JV240" s="460"/>
      <c r="JW240" s="460"/>
      <c r="JX240" s="460"/>
      <c r="JY240" s="460"/>
      <c r="KA240" s="460"/>
      <c r="KB240" s="460"/>
    </row>
    <row r="241" spans="1:288" x14ac:dyDescent="0.2">
      <c r="A241" s="215" t="s">
        <v>724</v>
      </c>
      <c r="B241" s="216" t="s">
        <v>285</v>
      </c>
      <c r="C241" s="217" t="s">
        <v>56</v>
      </c>
      <c r="D241" s="218" t="s">
        <v>723</v>
      </c>
      <c r="E241" s="158">
        <v>2329</v>
      </c>
      <c r="F241" s="158">
        <v>7169</v>
      </c>
      <c r="G241" s="158">
        <v>19822</v>
      </c>
      <c r="H241" s="158">
        <v>11998</v>
      </c>
      <c r="I241" s="158">
        <v>10786</v>
      </c>
      <c r="J241" s="158">
        <v>7273</v>
      </c>
      <c r="K241" s="158">
        <v>4119</v>
      </c>
      <c r="L241" s="158">
        <v>373</v>
      </c>
      <c r="M241" s="349">
        <v>63869</v>
      </c>
      <c r="N241" s="158">
        <v>258</v>
      </c>
      <c r="O241" s="158">
        <v>134</v>
      </c>
      <c r="P241" s="158">
        <v>284</v>
      </c>
      <c r="Q241" s="158">
        <v>143</v>
      </c>
      <c r="R241" s="158">
        <v>110</v>
      </c>
      <c r="S241" s="158">
        <v>64</v>
      </c>
      <c r="T241" s="158">
        <v>33</v>
      </c>
      <c r="U241" s="158">
        <v>8</v>
      </c>
      <c r="V241" s="349">
        <v>1034</v>
      </c>
      <c r="W241" s="158">
        <v>0</v>
      </c>
      <c r="X241" s="158">
        <v>0</v>
      </c>
      <c r="Y241" s="158">
        <v>0</v>
      </c>
      <c r="Z241" s="158">
        <v>0</v>
      </c>
      <c r="AA241" s="158">
        <v>0</v>
      </c>
      <c r="AB241" s="158">
        <v>0</v>
      </c>
      <c r="AC241" s="158">
        <v>0</v>
      </c>
      <c r="AD241" s="158">
        <v>0</v>
      </c>
      <c r="AE241" s="349">
        <v>0</v>
      </c>
      <c r="AF241" s="158">
        <v>2071</v>
      </c>
      <c r="AG241" s="158">
        <v>7035</v>
      </c>
      <c r="AH241" s="158">
        <v>19538</v>
      </c>
      <c r="AI241" s="158">
        <v>11855</v>
      </c>
      <c r="AJ241" s="158">
        <v>10676</v>
      </c>
      <c r="AK241" s="158">
        <v>7209</v>
      </c>
      <c r="AL241" s="158">
        <v>4086</v>
      </c>
      <c r="AM241" s="158">
        <v>365</v>
      </c>
      <c r="AN241" s="349">
        <v>62835</v>
      </c>
      <c r="AO241" s="158">
        <v>2</v>
      </c>
      <c r="AP241" s="158">
        <v>19</v>
      </c>
      <c r="AQ241" s="158">
        <v>58</v>
      </c>
      <c r="AR241" s="158">
        <v>70</v>
      </c>
      <c r="AS241" s="158">
        <v>69</v>
      </c>
      <c r="AT241" s="158">
        <v>39</v>
      </c>
      <c r="AU241" s="158">
        <v>27</v>
      </c>
      <c r="AV241" s="158">
        <v>9</v>
      </c>
      <c r="AW241" s="349">
        <v>293</v>
      </c>
      <c r="AX241" s="158">
        <v>2</v>
      </c>
      <c r="AY241" s="158">
        <v>19</v>
      </c>
      <c r="AZ241" s="158">
        <v>58</v>
      </c>
      <c r="BA241" s="158">
        <v>70</v>
      </c>
      <c r="BB241" s="158">
        <v>69</v>
      </c>
      <c r="BC241" s="158">
        <v>39</v>
      </c>
      <c r="BD241" s="158">
        <v>27</v>
      </c>
      <c r="BE241" s="158">
        <v>9</v>
      </c>
      <c r="BF241" s="158">
        <v>0</v>
      </c>
      <c r="BG241" s="349">
        <v>293</v>
      </c>
      <c r="BH241" s="158">
        <v>2</v>
      </c>
      <c r="BI241" s="158">
        <v>2088</v>
      </c>
      <c r="BJ241" s="158">
        <v>7074</v>
      </c>
      <c r="BK241" s="158">
        <v>19550</v>
      </c>
      <c r="BL241" s="158">
        <v>11854</v>
      </c>
      <c r="BM241" s="158">
        <v>10646</v>
      </c>
      <c r="BN241" s="158">
        <v>7197</v>
      </c>
      <c r="BO241" s="158">
        <v>4068</v>
      </c>
      <c r="BP241" s="158">
        <v>356</v>
      </c>
      <c r="BQ241" s="349">
        <v>62835</v>
      </c>
      <c r="BR241" s="158">
        <v>0</v>
      </c>
      <c r="BS241" s="158">
        <v>1062</v>
      </c>
      <c r="BT241" s="158">
        <v>3597</v>
      </c>
      <c r="BU241" s="158">
        <v>6221</v>
      </c>
      <c r="BV241" s="158">
        <v>2806</v>
      </c>
      <c r="BW241" s="158">
        <v>1925</v>
      </c>
      <c r="BX241" s="158">
        <v>1008</v>
      </c>
      <c r="BY241" s="158">
        <v>428</v>
      </c>
      <c r="BZ241" s="158">
        <v>23</v>
      </c>
      <c r="CA241" s="349">
        <v>17070</v>
      </c>
      <c r="CB241" s="158">
        <v>0</v>
      </c>
      <c r="CC241" s="158">
        <v>11</v>
      </c>
      <c r="CD241" s="158">
        <v>78</v>
      </c>
      <c r="CE241" s="158">
        <v>167</v>
      </c>
      <c r="CF241" s="158">
        <v>102</v>
      </c>
      <c r="CG241" s="158">
        <v>71</v>
      </c>
      <c r="CH241" s="158">
        <v>43</v>
      </c>
      <c r="CI241" s="158">
        <v>14</v>
      </c>
      <c r="CJ241" s="158">
        <v>1</v>
      </c>
      <c r="CK241" s="349">
        <v>487</v>
      </c>
      <c r="CL241" s="158">
        <v>0</v>
      </c>
      <c r="CM241" s="158">
        <v>4</v>
      </c>
      <c r="CN241" s="158">
        <v>5</v>
      </c>
      <c r="CO241" s="158">
        <v>8</v>
      </c>
      <c r="CP241" s="158">
        <v>8</v>
      </c>
      <c r="CQ241" s="158">
        <v>13</v>
      </c>
      <c r="CR241" s="158">
        <v>9</v>
      </c>
      <c r="CS241" s="158">
        <v>13</v>
      </c>
      <c r="CT241" s="158">
        <v>14</v>
      </c>
      <c r="CU241" s="349">
        <v>74</v>
      </c>
      <c r="CV241" s="158">
        <v>62</v>
      </c>
      <c r="CW241" s="158">
        <v>47</v>
      </c>
      <c r="CX241" s="158">
        <v>75</v>
      </c>
      <c r="CY241" s="158">
        <v>56</v>
      </c>
      <c r="CZ241" s="158">
        <v>41</v>
      </c>
      <c r="DA241" s="158">
        <v>28</v>
      </c>
      <c r="DB241" s="158">
        <v>21</v>
      </c>
      <c r="DC241" s="158">
        <v>4</v>
      </c>
      <c r="DD241" s="349">
        <v>334</v>
      </c>
      <c r="DE241" s="158">
        <v>86</v>
      </c>
      <c r="DF241" s="158">
        <v>234</v>
      </c>
      <c r="DG241" s="158">
        <v>243</v>
      </c>
      <c r="DH241" s="158">
        <v>134</v>
      </c>
      <c r="DI241" s="158">
        <v>105</v>
      </c>
      <c r="DJ241" s="158">
        <v>63</v>
      </c>
      <c r="DK241" s="158">
        <v>39</v>
      </c>
      <c r="DL241" s="158">
        <v>4</v>
      </c>
      <c r="DM241" s="349">
        <v>908</v>
      </c>
      <c r="DN241" s="158">
        <v>2</v>
      </c>
      <c r="DO241" s="158">
        <v>4</v>
      </c>
      <c r="DP241" s="158">
        <v>15</v>
      </c>
      <c r="DQ241" s="158">
        <v>26</v>
      </c>
      <c r="DR241" s="158">
        <v>18</v>
      </c>
      <c r="DS241" s="158">
        <v>10</v>
      </c>
      <c r="DT241" s="158">
        <v>12</v>
      </c>
      <c r="DU241" s="158">
        <v>0</v>
      </c>
      <c r="DV241" s="349">
        <v>87</v>
      </c>
      <c r="DW241" s="158">
        <v>10</v>
      </c>
      <c r="DX241" s="158">
        <v>21</v>
      </c>
      <c r="DY241" s="158">
        <v>32</v>
      </c>
      <c r="DZ241" s="158">
        <v>24</v>
      </c>
      <c r="EA241" s="158">
        <v>31</v>
      </c>
      <c r="EB241" s="158">
        <v>16</v>
      </c>
      <c r="EC241" s="158">
        <v>4</v>
      </c>
      <c r="ED241" s="158">
        <v>2</v>
      </c>
      <c r="EE241" s="349">
        <v>140</v>
      </c>
      <c r="EF241" s="158">
        <v>98</v>
      </c>
      <c r="EG241" s="158">
        <v>259</v>
      </c>
      <c r="EH241" s="158">
        <v>290</v>
      </c>
      <c r="EI241" s="158">
        <v>184</v>
      </c>
      <c r="EJ241" s="158">
        <v>154</v>
      </c>
      <c r="EK241" s="158">
        <v>89</v>
      </c>
      <c r="EL241" s="158">
        <v>55</v>
      </c>
      <c r="EM241" s="158">
        <v>6</v>
      </c>
      <c r="EN241" s="349">
        <v>1135</v>
      </c>
      <c r="EO241" s="158">
        <v>63</v>
      </c>
      <c r="EP241" s="158">
        <v>140</v>
      </c>
      <c r="EQ241" s="158">
        <v>133</v>
      </c>
      <c r="ER241" s="158">
        <v>98</v>
      </c>
      <c r="ES241" s="158">
        <v>76</v>
      </c>
      <c r="ET241" s="158">
        <v>49</v>
      </c>
      <c r="EU241" s="158">
        <v>28</v>
      </c>
      <c r="EV241" s="158">
        <v>5</v>
      </c>
      <c r="EW241" s="349">
        <v>592</v>
      </c>
      <c r="EX241" s="158">
        <v>0</v>
      </c>
      <c r="EY241" s="158">
        <v>0</v>
      </c>
      <c r="EZ241" s="158">
        <v>0</v>
      </c>
      <c r="FA241" s="158">
        <v>0</v>
      </c>
      <c r="FB241" s="158">
        <v>0</v>
      </c>
      <c r="FC241" s="158">
        <v>0</v>
      </c>
      <c r="FD241" s="158">
        <v>0</v>
      </c>
      <c r="FE241" s="158">
        <v>0</v>
      </c>
      <c r="FF241" s="349">
        <v>0</v>
      </c>
      <c r="FG241" s="158">
        <v>2</v>
      </c>
      <c r="FH241" s="158">
        <v>1</v>
      </c>
      <c r="FI241" s="158">
        <v>12</v>
      </c>
      <c r="FJ241" s="158">
        <v>14</v>
      </c>
      <c r="FK241" s="158">
        <v>6</v>
      </c>
      <c r="FL241" s="158">
        <v>5</v>
      </c>
      <c r="FM241" s="158">
        <v>7</v>
      </c>
      <c r="FN241" s="158">
        <v>0</v>
      </c>
      <c r="FO241" s="349">
        <v>47</v>
      </c>
      <c r="FP241" s="158">
        <v>61</v>
      </c>
      <c r="FQ241" s="158">
        <v>139</v>
      </c>
      <c r="FR241" s="158">
        <v>121</v>
      </c>
      <c r="FS241" s="158">
        <v>84</v>
      </c>
      <c r="FT241" s="158">
        <v>70</v>
      </c>
      <c r="FU241" s="158">
        <v>44</v>
      </c>
      <c r="FV241" s="158">
        <v>21</v>
      </c>
      <c r="FW241" s="158">
        <v>5</v>
      </c>
      <c r="FX241" s="349">
        <v>545</v>
      </c>
      <c r="FY241" s="158">
        <v>2</v>
      </c>
      <c r="FZ241" s="158">
        <v>996</v>
      </c>
      <c r="GA241" s="158">
        <v>3367</v>
      </c>
      <c r="GB241" s="158">
        <v>13107</v>
      </c>
      <c r="GC241" s="158">
        <v>8888</v>
      </c>
      <c r="GD241" s="158">
        <v>8587</v>
      </c>
      <c r="GE241" s="158">
        <v>6110</v>
      </c>
      <c r="GF241" s="158">
        <v>3597</v>
      </c>
      <c r="GG241" s="158">
        <v>316</v>
      </c>
      <c r="GH241" s="349">
        <v>44970</v>
      </c>
      <c r="GI241" s="158">
        <v>0</v>
      </c>
      <c r="GJ241" s="158">
        <v>1092</v>
      </c>
      <c r="GK241" s="158">
        <v>3707</v>
      </c>
      <c r="GL241" s="158">
        <v>6443</v>
      </c>
      <c r="GM241" s="158">
        <v>2966</v>
      </c>
      <c r="GN241" s="158">
        <v>2059</v>
      </c>
      <c r="GO241" s="158">
        <v>1087</v>
      </c>
      <c r="GP241" s="158">
        <v>471</v>
      </c>
      <c r="GQ241" s="158">
        <v>40</v>
      </c>
      <c r="GR241" s="349">
        <v>17865</v>
      </c>
      <c r="GS241" s="158">
        <v>2</v>
      </c>
      <c r="GT241" s="158">
        <v>1819.25</v>
      </c>
      <c r="GU241" s="158">
        <v>6158.25</v>
      </c>
      <c r="GV241" s="158">
        <v>17950</v>
      </c>
      <c r="GW241" s="158">
        <v>11109</v>
      </c>
      <c r="GX241" s="158">
        <v>10137.5</v>
      </c>
      <c r="GY241" s="158">
        <v>6927.25</v>
      </c>
      <c r="GZ241" s="158">
        <v>3941</v>
      </c>
      <c r="HA241" s="158">
        <v>344</v>
      </c>
      <c r="HB241" s="349">
        <v>58388.25</v>
      </c>
      <c r="HC241" s="395">
        <v>0</v>
      </c>
      <c r="HD241" s="396">
        <v>19.38</v>
      </c>
      <c r="HE241" s="396">
        <v>5.13</v>
      </c>
      <c r="HF241" s="396">
        <v>1.5</v>
      </c>
      <c r="HG241" s="396">
        <v>0.5</v>
      </c>
      <c r="HH241" s="396">
        <v>0.5</v>
      </c>
      <c r="HI241" s="396">
        <v>0</v>
      </c>
      <c r="HJ241" s="396">
        <v>0</v>
      </c>
      <c r="HK241" s="396">
        <v>0</v>
      </c>
      <c r="HL241" s="397">
        <v>27.01</v>
      </c>
      <c r="HM241" s="219">
        <v>1.1000000000000001</v>
      </c>
      <c r="HN241" s="219">
        <v>1199.9000000000001</v>
      </c>
      <c r="HO241" s="219">
        <v>4785.8</v>
      </c>
      <c r="HP241" s="219">
        <v>15954.2</v>
      </c>
      <c r="HQ241" s="219">
        <v>11108.5</v>
      </c>
      <c r="HR241" s="219">
        <v>12389.7</v>
      </c>
      <c r="HS241" s="219">
        <v>10006</v>
      </c>
      <c r="HT241" s="219">
        <v>6568.3</v>
      </c>
      <c r="HU241" s="219">
        <v>688</v>
      </c>
      <c r="HV241" s="219">
        <v>62701.5</v>
      </c>
      <c r="HW241" s="457">
        <v>172.4</v>
      </c>
      <c r="HX241" s="219">
        <v>62873.9</v>
      </c>
      <c r="HY241" s="395">
        <v>2</v>
      </c>
      <c r="HZ241" s="219">
        <v>1819.25</v>
      </c>
      <c r="IA241" s="219">
        <v>6158.25</v>
      </c>
      <c r="IB241" s="219">
        <v>17950</v>
      </c>
      <c r="IC241" s="219">
        <v>11109</v>
      </c>
      <c r="ID241" s="219">
        <v>10137.5</v>
      </c>
      <c r="IE241" s="219">
        <v>6927.25</v>
      </c>
      <c r="IF241" s="219">
        <v>3941</v>
      </c>
      <c r="IG241" s="219">
        <v>344</v>
      </c>
      <c r="IH241" s="219">
        <v>58388.25</v>
      </c>
      <c r="II241" s="395">
        <v>0</v>
      </c>
      <c r="IJ241" s="219">
        <v>19.38</v>
      </c>
      <c r="IK241" s="219">
        <v>5.13</v>
      </c>
      <c r="IL241" s="219">
        <v>1.5</v>
      </c>
      <c r="IM241" s="219">
        <v>0.5</v>
      </c>
      <c r="IN241" s="219">
        <v>0.5</v>
      </c>
      <c r="IO241" s="219">
        <v>0</v>
      </c>
      <c r="IP241" s="219">
        <v>0</v>
      </c>
      <c r="IQ241" s="219">
        <v>0</v>
      </c>
      <c r="IR241" s="219">
        <v>27.01</v>
      </c>
      <c r="IS241" s="395">
        <v>0.67</v>
      </c>
      <c r="IT241" s="219">
        <v>331.5</v>
      </c>
      <c r="IU241" s="219">
        <v>1147.6500000000001</v>
      </c>
      <c r="IV241" s="219">
        <v>2173.7800000000002</v>
      </c>
      <c r="IW241" s="219">
        <v>416.07</v>
      </c>
      <c r="IX241" s="219">
        <v>184.54</v>
      </c>
      <c r="IY241" s="219">
        <v>48.8</v>
      </c>
      <c r="IZ241" s="219">
        <v>9.7100000000000009</v>
      </c>
      <c r="JA241" s="219">
        <v>0</v>
      </c>
      <c r="JB241" s="219">
        <v>4312.72</v>
      </c>
      <c r="JC241" s="395">
        <v>0.7</v>
      </c>
      <c r="JD241" s="219">
        <v>978.9</v>
      </c>
      <c r="JE241" s="219">
        <v>3893.1</v>
      </c>
      <c r="JF241" s="219">
        <v>14022</v>
      </c>
      <c r="JG241" s="219">
        <v>10692.4</v>
      </c>
      <c r="JH241" s="219">
        <v>12164.1</v>
      </c>
      <c r="JI241" s="219">
        <v>9935.5</v>
      </c>
      <c r="JJ241" s="219">
        <v>6552.2</v>
      </c>
      <c r="JK241" s="219">
        <v>688</v>
      </c>
      <c r="JL241" s="219">
        <v>58926.9</v>
      </c>
      <c r="JM241" s="457">
        <v>172.4</v>
      </c>
      <c r="JN241" s="397">
        <v>59099.3</v>
      </c>
      <c r="JP241" s="460"/>
      <c r="JQ241" s="460"/>
      <c r="JR241" s="460"/>
      <c r="JS241" s="460"/>
      <c r="JT241" s="460"/>
      <c r="JU241" s="460"/>
      <c r="JV241" s="460"/>
      <c r="JW241" s="460"/>
      <c r="JX241" s="460"/>
      <c r="JY241" s="460"/>
      <c r="KA241" s="460"/>
      <c r="KB241" s="460"/>
    </row>
    <row r="242" spans="1:288" x14ac:dyDescent="0.2">
      <c r="A242" s="215" t="s">
        <v>726</v>
      </c>
      <c r="B242" s="216" t="s">
        <v>285</v>
      </c>
      <c r="C242" s="217" t="s">
        <v>288</v>
      </c>
      <c r="D242" s="218" t="s">
        <v>725</v>
      </c>
      <c r="E242" s="158">
        <v>11254</v>
      </c>
      <c r="F242" s="158">
        <v>9504</v>
      </c>
      <c r="G242" s="158">
        <v>7064</v>
      </c>
      <c r="H242" s="158">
        <v>6493</v>
      </c>
      <c r="I242" s="158">
        <v>3699</v>
      </c>
      <c r="J242" s="158">
        <v>1891</v>
      </c>
      <c r="K242" s="158">
        <v>917</v>
      </c>
      <c r="L242" s="158">
        <v>85</v>
      </c>
      <c r="M242" s="349">
        <v>40907</v>
      </c>
      <c r="N242" s="158">
        <v>156</v>
      </c>
      <c r="O242" s="158">
        <v>64</v>
      </c>
      <c r="P242" s="158">
        <v>54</v>
      </c>
      <c r="Q242" s="158">
        <v>35</v>
      </c>
      <c r="R242" s="158">
        <v>25</v>
      </c>
      <c r="S242" s="158">
        <v>10</v>
      </c>
      <c r="T242" s="158">
        <v>10</v>
      </c>
      <c r="U242" s="158">
        <v>9</v>
      </c>
      <c r="V242" s="349">
        <v>363</v>
      </c>
      <c r="W242" s="158">
        <v>1</v>
      </c>
      <c r="X242" s="158">
        <v>0</v>
      </c>
      <c r="Y242" s="158">
        <v>1</v>
      </c>
      <c r="Z242" s="158">
        <v>1</v>
      </c>
      <c r="AA242" s="158">
        <v>0</v>
      </c>
      <c r="AB242" s="158">
        <v>0</v>
      </c>
      <c r="AC242" s="158">
        <v>0</v>
      </c>
      <c r="AD242" s="158">
        <v>0</v>
      </c>
      <c r="AE242" s="349">
        <v>3</v>
      </c>
      <c r="AF242" s="158">
        <v>11097</v>
      </c>
      <c r="AG242" s="158">
        <v>9440</v>
      </c>
      <c r="AH242" s="158">
        <v>7009</v>
      </c>
      <c r="AI242" s="158">
        <v>6457</v>
      </c>
      <c r="AJ242" s="158">
        <v>3674</v>
      </c>
      <c r="AK242" s="158">
        <v>1881</v>
      </c>
      <c r="AL242" s="158">
        <v>907</v>
      </c>
      <c r="AM242" s="158">
        <v>76</v>
      </c>
      <c r="AN242" s="349">
        <v>40541</v>
      </c>
      <c r="AO242" s="158">
        <v>31</v>
      </c>
      <c r="AP242" s="158">
        <v>45</v>
      </c>
      <c r="AQ242" s="158">
        <v>41</v>
      </c>
      <c r="AR242" s="158">
        <v>38</v>
      </c>
      <c r="AS242" s="158">
        <v>26</v>
      </c>
      <c r="AT242" s="158">
        <v>9</v>
      </c>
      <c r="AU242" s="158">
        <v>18</v>
      </c>
      <c r="AV242" s="158">
        <v>10</v>
      </c>
      <c r="AW242" s="349">
        <v>218</v>
      </c>
      <c r="AX242" s="158">
        <v>31</v>
      </c>
      <c r="AY242" s="158">
        <v>45</v>
      </c>
      <c r="AZ242" s="158">
        <v>41</v>
      </c>
      <c r="BA242" s="158">
        <v>38</v>
      </c>
      <c r="BB242" s="158">
        <v>26</v>
      </c>
      <c r="BC242" s="158">
        <v>9</v>
      </c>
      <c r="BD242" s="158">
        <v>18</v>
      </c>
      <c r="BE242" s="158">
        <v>10</v>
      </c>
      <c r="BF242" s="158">
        <v>0</v>
      </c>
      <c r="BG242" s="349">
        <v>218</v>
      </c>
      <c r="BH242" s="158">
        <v>31</v>
      </c>
      <c r="BI242" s="158">
        <v>11111</v>
      </c>
      <c r="BJ242" s="158">
        <v>9436</v>
      </c>
      <c r="BK242" s="158">
        <v>7006</v>
      </c>
      <c r="BL242" s="158">
        <v>6445</v>
      </c>
      <c r="BM242" s="158">
        <v>3657</v>
      </c>
      <c r="BN242" s="158">
        <v>1890</v>
      </c>
      <c r="BO242" s="158">
        <v>899</v>
      </c>
      <c r="BP242" s="158">
        <v>66</v>
      </c>
      <c r="BQ242" s="349">
        <v>40541</v>
      </c>
      <c r="BR242" s="158">
        <v>9</v>
      </c>
      <c r="BS242" s="158">
        <v>4987</v>
      </c>
      <c r="BT242" s="158">
        <v>3135</v>
      </c>
      <c r="BU242" s="158">
        <v>1882</v>
      </c>
      <c r="BV242" s="158">
        <v>1256</v>
      </c>
      <c r="BW242" s="158">
        <v>572</v>
      </c>
      <c r="BX242" s="158">
        <v>257</v>
      </c>
      <c r="BY242" s="158">
        <v>114</v>
      </c>
      <c r="BZ242" s="158">
        <v>6</v>
      </c>
      <c r="CA242" s="349">
        <v>12218</v>
      </c>
      <c r="CB242" s="158">
        <v>0</v>
      </c>
      <c r="CC242" s="158">
        <v>52</v>
      </c>
      <c r="CD242" s="158">
        <v>70</v>
      </c>
      <c r="CE242" s="158">
        <v>40</v>
      </c>
      <c r="CF242" s="158">
        <v>32</v>
      </c>
      <c r="CG242" s="158">
        <v>20</v>
      </c>
      <c r="CH242" s="158">
        <v>5</v>
      </c>
      <c r="CI242" s="158">
        <v>5</v>
      </c>
      <c r="CJ242" s="158">
        <v>0</v>
      </c>
      <c r="CK242" s="349">
        <v>224</v>
      </c>
      <c r="CL242" s="158">
        <v>0</v>
      </c>
      <c r="CM242" s="158">
        <v>4</v>
      </c>
      <c r="CN242" s="158">
        <v>1</v>
      </c>
      <c r="CO242" s="158">
        <v>2</v>
      </c>
      <c r="CP242" s="158">
        <v>2</v>
      </c>
      <c r="CQ242" s="158">
        <v>0</v>
      </c>
      <c r="CR242" s="158">
        <v>11</v>
      </c>
      <c r="CS242" s="158">
        <v>12</v>
      </c>
      <c r="CT242" s="158">
        <v>2</v>
      </c>
      <c r="CU242" s="349">
        <v>34</v>
      </c>
      <c r="CV242" s="158">
        <v>53</v>
      </c>
      <c r="CW242" s="158">
        <v>41</v>
      </c>
      <c r="CX242" s="158">
        <v>26</v>
      </c>
      <c r="CY242" s="158">
        <v>38</v>
      </c>
      <c r="CZ242" s="158">
        <v>6</v>
      </c>
      <c r="DA242" s="158">
        <v>11</v>
      </c>
      <c r="DB242" s="158">
        <v>8</v>
      </c>
      <c r="DC242" s="158">
        <v>1</v>
      </c>
      <c r="DD242" s="349">
        <v>184</v>
      </c>
      <c r="DE242" s="158">
        <v>159</v>
      </c>
      <c r="DF242" s="158">
        <v>72</v>
      </c>
      <c r="DG242" s="158">
        <v>60</v>
      </c>
      <c r="DH242" s="158">
        <v>41</v>
      </c>
      <c r="DI242" s="158">
        <v>16</v>
      </c>
      <c r="DJ242" s="158">
        <v>10</v>
      </c>
      <c r="DK242" s="158">
        <v>11</v>
      </c>
      <c r="DL242" s="158">
        <v>0</v>
      </c>
      <c r="DM242" s="349">
        <v>369</v>
      </c>
      <c r="DN242" s="158">
        <v>151</v>
      </c>
      <c r="DO242" s="158">
        <v>69</v>
      </c>
      <c r="DP242" s="158">
        <v>49</v>
      </c>
      <c r="DQ242" s="158">
        <v>37</v>
      </c>
      <c r="DR242" s="158">
        <v>13</v>
      </c>
      <c r="DS242" s="158">
        <v>10</v>
      </c>
      <c r="DT242" s="158">
        <v>5</v>
      </c>
      <c r="DU242" s="158">
        <v>0</v>
      </c>
      <c r="DV242" s="349">
        <v>334</v>
      </c>
      <c r="DW242" s="158">
        <v>34</v>
      </c>
      <c r="DX242" s="158">
        <v>14</v>
      </c>
      <c r="DY242" s="158">
        <v>13</v>
      </c>
      <c r="DZ242" s="158">
        <v>7</v>
      </c>
      <c r="EA242" s="158">
        <v>7</v>
      </c>
      <c r="EB242" s="158">
        <v>2</v>
      </c>
      <c r="EC242" s="158">
        <v>4</v>
      </c>
      <c r="ED242" s="158">
        <v>0</v>
      </c>
      <c r="EE242" s="349">
        <v>81</v>
      </c>
      <c r="EF242" s="158">
        <v>344</v>
      </c>
      <c r="EG242" s="158">
        <v>155</v>
      </c>
      <c r="EH242" s="158">
        <v>122</v>
      </c>
      <c r="EI242" s="158">
        <v>85</v>
      </c>
      <c r="EJ242" s="158">
        <v>36</v>
      </c>
      <c r="EK242" s="158">
        <v>22</v>
      </c>
      <c r="EL242" s="158">
        <v>20</v>
      </c>
      <c r="EM242" s="158">
        <v>0</v>
      </c>
      <c r="EN242" s="349">
        <v>784</v>
      </c>
      <c r="EO242" s="158">
        <v>144</v>
      </c>
      <c r="EP242" s="158">
        <v>66</v>
      </c>
      <c r="EQ242" s="158">
        <v>56</v>
      </c>
      <c r="ER242" s="158">
        <v>35</v>
      </c>
      <c r="ES242" s="158">
        <v>23</v>
      </c>
      <c r="ET242" s="158">
        <v>9</v>
      </c>
      <c r="EU242" s="158">
        <v>15</v>
      </c>
      <c r="EV242" s="158">
        <v>0</v>
      </c>
      <c r="EW242" s="349">
        <v>348</v>
      </c>
      <c r="EX242" s="158">
        <v>0</v>
      </c>
      <c r="EY242" s="158">
        <v>0</v>
      </c>
      <c r="EZ242" s="158">
        <v>0</v>
      </c>
      <c r="FA242" s="158">
        <v>0</v>
      </c>
      <c r="FB242" s="158">
        <v>0</v>
      </c>
      <c r="FC242" s="158">
        <v>0</v>
      </c>
      <c r="FD242" s="158">
        <v>0</v>
      </c>
      <c r="FE242" s="158">
        <v>0</v>
      </c>
      <c r="FF242" s="349">
        <v>0</v>
      </c>
      <c r="FG242" s="158">
        <v>5</v>
      </c>
      <c r="FH242" s="158">
        <v>5</v>
      </c>
      <c r="FI242" s="158">
        <v>5</v>
      </c>
      <c r="FJ242" s="158">
        <v>3</v>
      </c>
      <c r="FK242" s="158">
        <v>3</v>
      </c>
      <c r="FL242" s="158">
        <v>0</v>
      </c>
      <c r="FM242" s="158">
        <v>2</v>
      </c>
      <c r="FN242" s="158">
        <v>0</v>
      </c>
      <c r="FO242" s="349">
        <v>23</v>
      </c>
      <c r="FP242" s="158">
        <v>139</v>
      </c>
      <c r="FQ242" s="158">
        <v>61</v>
      </c>
      <c r="FR242" s="158">
        <v>51</v>
      </c>
      <c r="FS242" s="158">
        <v>32</v>
      </c>
      <c r="FT242" s="158">
        <v>20</v>
      </c>
      <c r="FU242" s="158">
        <v>9</v>
      </c>
      <c r="FV242" s="158">
        <v>13</v>
      </c>
      <c r="FW242" s="158">
        <v>0</v>
      </c>
      <c r="FX242" s="349">
        <v>325</v>
      </c>
      <c r="FY242" s="158">
        <v>22</v>
      </c>
      <c r="FZ242" s="158">
        <v>5882</v>
      </c>
      <c r="GA242" s="158">
        <v>6147</v>
      </c>
      <c r="GB242" s="158">
        <v>5020</v>
      </c>
      <c r="GC242" s="158">
        <v>5111</v>
      </c>
      <c r="GD242" s="158">
        <v>3045</v>
      </c>
      <c r="GE242" s="158">
        <v>1604</v>
      </c>
      <c r="GF242" s="158">
        <v>759</v>
      </c>
      <c r="GG242" s="158">
        <v>58</v>
      </c>
      <c r="GH242" s="349">
        <v>27648</v>
      </c>
      <c r="GI242" s="158">
        <v>9</v>
      </c>
      <c r="GJ242" s="158">
        <v>5229</v>
      </c>
      <c r="GK242" s="158">
        <v>3289</v>
      </c>
      <c r="GL242" s="158">
        <v>1986</v>
      </c>
      <c r="GM242" s="158">
        <v>1334</v>
      </c>
      <c r="GN242" s="158">
        <v>612</v>
      </c>
      <c r="GO242" s="158">
        <v>286</v>
      </c>
      <c r="GP242" s="158">
        <v>140</v>
      </c>
      <c r="GQ242" s="158">
        <v>8</v>
      </c>
      <c r="GR242" s="349">
        <v>12893</v>
      </c>
      <c r="GS242" s="158">
        <v>28.75</v>
      </c>
      <c r="GT242" s="158">
        <v>9714.75</v>
      </c>
      <c r="GU242" s="158">
        <v>8572.25</v>
      </c>
      <c r="GV242" s="158">
        <v>6482</v>
      </c>
      <c r="GW242" s="158">
        <v>6088.5</v>
      </c>
      <c r="GX242" s="158">
        <v>3499.5</v>
      </c>
      <c r="GY242" s="158">
        <v>1809.5</v>
      </c>
      <c r="GZ242" s="158">
        <v>860.25</v>
      </c>
      <c r="HA242" s="158">
        <v>63.5</v>
      </c>
      <c r="HB242" s="349">
        <v>37119</v>
      </c>
      <c r="HC242" s="395">
        <v>0</v>
      </c>
      <c r="HD242" s="396">
        <v>1</v>
      </c>
      <c r="HE242" s="396">
        <v>0</v>
      </c>
      <c r="HF242" s="396">
        <v>0</v>
      </c>
      <c r="HG242" s="396">
        <v>0</v>
      </c>
      <c r="HH242" s="396">
        <v>0</v>
      </c>
      <c r="HI242" s="396">
        <v>0</v>
      </c>
      <c r="HJ242" s="396">
        <v>0</v>
      </c>
      <c r="HK242" s="396">
        <v>0</v>
      </c>
      <c r="HL242" s="397">
        <v>1</v>
      </c>
      <c r="HM242" s="219">
        <v>16</v>
      </c>
      <c r="HN242" s="219">
        <v>6475.8</v>
      </c>
      <c r="HO242" s="219">
        <v>6667.3</v>
      </c>
      <c r="HP242" s="219">
        <v>5761.8</v>
      </c>
      <c r="HQ242" s="219">
        <v>6088.5</v>
      </c>
      <c r="HR242" s="219">
        <v>4277.2</v>
      </c>
      <c r="HS242" s="219">
        <v>2613.6999999999998</v>
      </c>
      <c r="HT242" s="219">
        <v>1433.8</v>
      </c>
      <c r="HU242" s="219">
        <v>127</v>
      </c>
      <c r="HV242" s="219">
        <v>33461.1</v>
      </c>
      <c r="HW242" s="457">
        <v>0</v>
      </c>
      <c r="HX242" s="219">
        <v>33461.1</v>
      </c>
      <c r="HY242" s="395">
        <v>28.75</v>
      </c>
      <c r="HZ242" s="219">
        <v>9714.75</v>
      </c>
      <c r="IA242" s="219">
        <v>8572.25</v>
      </c>
      <c r="IB242" s="219">
        <v>6482</v>
      </c>
      <c r="IC242" s="219">
        <v>6088.5</v>
      </c>
      <c r="ID242" s="219">
        <v>3499.5</v>
      </c>
      <c r="IE242" s="219">
        <v>1809.5</v>
      </c>
      <c r="IF242" s="219">
        <v>860.25</v>
      </c>
      <c r="IG242" s="219">
        <v>63.5</v>
      </c>
      <c r="IH242" s="219">
        <v>37119</v>
      </c>
      <c r="II242" s="395">
        <v>0</v>
      </c>
      <c r="IJ242" s="219">
        <v>1</v>
      </c>
      <c r="IK242" s="219">
        <v>0</v>
      </c>
      <c r="IL242" s="219">
        <v>0</v>
      </c>
      <c r="IM242" s="219">
        <v>0</v>
      </c>
      <c r="IN242" s="219">
        <v>0</v>
      </c>
      <c r="IO242" s="219">
        <v>0</v>
      </c>
      <c r="IP242" s="219">
        <v>0</v>
      </c>
      <c r="IQ242" s="219">
        <v>0</v>
      </c>
      <c r="IR242" s="219">
        <v>1</v>
      </c>
      <c r="IS242" s="395">
        <v>6.69</v>
      </c>
      <c r="IT242" s="219">
        <v>2268.4899999999998</v>
      </c>
      <c r="IU242" s="219">
        <v>956.08</v>
      </c>
      <c r="IV242" s="219">
        <v>408.1</v>
      </c>
      <c r="IW242" s="219">
        <v>229.79</v>
      </c>
      <c r="IX242" s="219">
        <v>66.09</v>
      </c>
      <c r="IY242" s="219">
        <v>24.98</v>
      </c>
      <c r="IZ242" s="219">
        <v>5.73</v>
      </c>
      <c r="JA242" s="219">
        <v>0</v>
      </c>
      <c r="JB242" s="219">
        <v>3965.95</v>
      </c>
      <c r="JC242" s="395">
        <v>12.3</v>
      </c>
      <c r="JD242" s="219">
        <v>4963.5</v>
      </c>
      <c r="JE242" s="219">
        <v>5923.7</v>
      </c>
      <c r="JF242" s="219">
        <v>5399</v>
      </c>
      <c r="JG242" s="219">
        <v>5858.7</v>
      </c>
      <c r="JH242" s="219">
        <v>4196.3999999999996</v>
      </c>
      <c r="JI242" s="219">
        <v>2577.6</v>
      </c>
      <c r="JJ242" s="219">
        <v>1424.2</v>
      </c>
      <c r="JK242" s="219">
        <v>127</v>
      </c>
      <c r="JL242" s="219">
        <v>30482.400000000001</v>
      </c>
      <c r="JM242" s="457">
        <v>0</v>
      </c>
      <c r="JN242" s="397">
        <v>30482.400000000001</v>
      </c>
      <c r="JP242" s="460"/>
      <c r="JQ242" s="460"/>
      <c r="JR242" s="460"/>
      <c r="JS242" s="460"/>
      <c r="JT242" s="460"/>
      <c r="JU242" s="460"/>
      <c r="JV242" s="460"/>
      <c r="JW242" s="460"/>
      <c r="JX242" s="460"/>
      <c r="JY242" s="460"/>
      <c r="KA242" s="460"/>
      <c r="KB242" s="460"/>
    </row>
    <row r="243" spans="1:288" x14ac:dyDescent="0.2">
      <c r="A243" s="215" t="s">
        <v>727</v>
      </c>
      <c r="B243" s="216" t="s">
        <v>293</v>
      </c>
      <c r="C243" s="217" t="s">
        <v>294</v>
      </c>
      <c r="D243" s="218" t="s">
        <v>337</v>
      </c>
      <c r="E243" s="158">
        <v>12679</v>
      </c>
      <c r="F243" s="158">
        <v>33904</v>
      </c>
      <c r="G243" s="158">
        <v>26623</v>
      </c>
      <c r="H243" s="158">
        <v>20273</v>
      </c>
      <c r="I243" s="158">
        <v>11473</v>
      </c>
      <c r="J243" s="158">
        <v>5510</v>
      </c>
      <c r="K243" s="158">
        <v>1924</v>
      </c>
      <c r="L243" s="158">
        <v>180</v>
      </c>
      <c r="M243" s="349">
        <v>112566</v>
      </c>
      <c r="N243" s="158">
        <v>353</v>
      </c>
      <c r="O243" s="158">
        <v>460</v>
      </c>
      <c r="P243" s="158">
        <v>275</v>
      </c>
      <c r="Q243" s="158">
        <v>560</v>
      </c>
      <c r="R243" s="158">
        <v>117</v>
      </c>
      <c r="S243" s="158">
        <v>191</v>
      </c>
      <c r="T243" s="158">
        <v>30</v>
      </c>
      <c r="U243" s="158">
        <v>0</v>
      </c>
      <c r="V243" s="349">
        <v>1986</v>
      </c>
      <c r="W243" s="158">
        <v>1</v>
      </c>
      <c r="X243" s="158">
        <v>0</v>
      </c>
      <c r="Y243" s="158">
        <v>0</v>
      </c>
      <c r="Z243" s="158">
        <v>0</v>
      </c>
      <c r="AA243" s="158">
        <v>0</v>
      </c>
      <c r="AB243" s="158">
        <v>0</v>
      </c>
      <c r="AC243" s="158">
        <v>0</v>
      </c>
      <c r="AD243" s="158">
        <v>0</v>
      </c>
      <c r="AE243" s="349">
        <v>1</v>
      </c>
      <c r="AF243" s="158">
        <v>12325</v>
      </c>
      <c r="AG243" s="158">
        <v>33444</v>
      </c>
      <c r="AH243" s="158">
        <v>26348</v>
      </c>
      <c r="AI243" s="158">
        <v>19713</v>
      </c>
      <c r="AJ243" s="158">
        <v>11356</v>
      </c>
      <c r="AK243" s="158">
        <v>5319</v>
      </c>
      <c r="AL243" s="158">
        <v>1894</v>
      </c>
      <c r="AM243" s="158">
        <v>180</v>
      </c>
      <c r="AN243" s="349">
        <v>110579</v>
      </c>
      <c r="AO243" s="158">
        <v>29</v>
      </c>
      <c r="AP243" s="158">
        <v>119</v>
      </c>
      <c r="AQ243" s="158">
        <v>127</v>
      </c>
      <c r="AR243" s="158">
        <v>113</v>
      </c>
      <c r="AS243" s="158">
        <v>91</v>
      </c>
      <c r="AT243" s="158">
        <v>57</v>
      </c>
      <c r="AU243" s="158">
        <v>23</v>
      </c>
      <c r="AV243" s="158">
        <v>21</v>
      </c>
      <c r="AW243" s="349">
        <v>580</v>
      </c>
      <c r="AX243" s="158">
        <v>29</v>
      </c>
      <c r="AY243" s="158">
        <v>119</v>
      </c>
      <c r="AZ243" s="158">
        <v>127</v>
      </c>
      <c r="BA243" s="158">
        <v>113</v>
      </c>
      <c r="BB243" s="158">
        <v>91</v>
      </c>
      <c r="BC243" s="158">
        <v>57</v>
      </c>
      <c r="BD243" s="158">
        <v>23</v>
      </c>
      <c r="BE243" s="158">
        <v>21</v>
      </c>
      <c r="BF243" s="158">
        <v>0</v>
      </c>
      <c r="BG243" s="349">
        <v>580</v>
      </c>
      <c r="BH243" s="158">
        <v>29</v>
      </c>
      <c r="BI243" s="158">
        <v>12415</v>
      </c>
      <c r="BJ243" s="158">
        <v>33452</v>
      </c>
      <c r="BK243" s="158">
        <v>26334</v>
      </c>
      <c r="BL243" s="158">
        <v>19691</v>
      </c>
      <c r="BM243" s="158">
        <v>11322</v>
      </c>
      <c r="BN243" s="158">
        <v>5285</v>
      </c>
      <c r="BO243" s="158">
        <v>1892</v>
      </c>
      <c r="BP243" s="158">
        <v>159</v>
      </c>
      <c r="BQ243" s="349">
        <v>110579</v>
      </c>
      <c r="BR243" s="158">
        <v>16</v>
      </c>
      <c r="BS243" s="158">
        <v>7124</v>
      </c>
      <c r="BT243" s="158">
        <v>11038</v>
      </c>
      <c r="BU243" s="158">
        <v>6958</v>
      </c>
      <c r="BV243" s="158">
        <v>3983</v>
      </c>
      <c r="BW243" s="158">
        <v>1573</v>
      </c>
      <c r="BX243" s="158">
        <v>569</v>
      </c>
      <c r="BY243" s="158">
        <v>186</v>
      </c>
      <c r="BZ243" s="158">
        <v>12</v>
      </c>
      <c r="CA243" s="349">
        <v>31459</v>
      </c>
      <c r="CB243" s="158">
        <v>1</v>
      </c>
      <c r="CC243" s="158">
        <v>138</v>
      </c>
      <c r="CD243" s="158">
        <v>381</v>
      </c>
      <c r="CE243" s="158">
        <v>337</v>
      </c>
      <c r="CF243" s="158">
        <v>237</v>
      </c>
      <c r="CG243" s="158">
        <v>148</v>
      </c>
      <c r="CH243" s="158">
        <v>44</v>
      </c>
      <c r="CI243" s="158">
        <v>17</v>
      </c>
      <c r="CJ243" s="158">
        <v>1</v>
      </c>
      <c r="CK243" s="349">
        <v>1304</v>
      </c>
      <c r="CL243" s="158">
        <v>0</v>
      </c>
      <c r="CM243" s="158">
        <v>8</v>
      </c>
      <c r="CN243" s="158">
        <v>25</v>
      </c>
      <c r="CO243" s="158">
        <v>19</v>
      </c>
      <c r="CP243" s="158">
        <v>15</v>
      </c>
      <c r="CQ243" s="158">
        <v>22</v>
      </c>
      <c r="CR243" s="158">
        <v>29</v>
      </c>
      <c r="CS243" s="158">
        <v>35</v>
      </c>
      <c r="CT243" s="158">
        <v>10</v>
      </c>
      <c r="CU243" s="349">
        <v>163</v>
      </c>
      <c r="CV243" s="158">
        <v>49</v>
      </c>
      <c r="CW243" s="158">
        <v>83</v>
      </c>
      <c r="CX243" s="158">
        <v>58</v>
      </c>
      <c r="CY243" s="158">
        <v>36</v>
      </c>
      <c r="CZ243" s="158">
        <v>19</v>
      </c>
      <c r="DA243" s="158">
        <v>11</v>
      </c>
      <c r="DB243" s="158">
        <v>11</v>
      </c>
      <c r="DC243" s="158">
        <v>5</v>
      </c>
      <c r="DD243" s="349">
        <v>272</v>
      </c>
      <c r="DE243" s="158">
        <v>301</v>
      </c>
      <c r="DF243" s="158">
        <v>442</v>
      </c>
      <c r="DG243" s="158">
        <v>238</v>
      </c>
      <c r="DH243" s="158">
        <v>125</v>
      </c>
      <c r="DI243" s="158">
        <v>79</v>
      </c>
      <c r="DJ243" s="158">
        <v>37</v>
      </c>
      <c r="DK243" s="158">
        <v>13</v>
      </c>
      <c r="DL243" s="158">
        <v>3</v>
      </c>
      <c r="DM243" s="349">
        <v>1238</v>
      </c>
      <c r="DN243" s="158">
        <v>0</v>
      </c>
      <c r="DO243" s="158">
        <v>0</v>
      </c>
      <c r="DP243" s="158">
        <v>0</v>
      </c>
      <c r="DQ243" s="158">
        <v>0</v>
      </c>
      <c r="DR243" s="158">
        <v>0</v>
      </c>
      <c r="DS243" s="158">
        <v>0</v>
      </c>
      <c r="DT243" s="158">
        <v>0</v>
      </c>
      <c r="DU243" s="158">
        <v>0</v>
      </c>
      <c r="DV243" s="349">
        <v>0</v>
      </c>
      <c r="DW243" s="158">
        <v>15</v>
      </c>
      <c r="DX243" s="158">
        <v>19</v>
      </c>
      <c r="DY243" s="158">
        <v>9</v>
      </c>
      <c r="DZ243" s="158">
        <v>11</v>
      </c>
      <c r="EA243" s="158">
        <v>7</v>
      </c>
      <c r="EB243" s="158">
        <v>3</v>
      </c>
      <c r="EC243" s="158">
        <v>4</v>
      </c>
      <c r="ED243" s="158">
        <v>2</v>
      </c>
      <c r="EE243" s="349">
        <v>70</v>
      </c>
      <c r="EF243" s="158">
        <v>316</v>
      </c>
      <c r="EG243" s="158">
        <v>461</v>
      </c>
      <c r="EH243" s="158">
        <v>247</v>
      </c>
      <c r="EI243" s="158">
        <v>136</v>
      </c>
      <c r="EJ243" s="158">
        <v>86</v>
      </c>
      <c r="EK243" s="158">
        <v>40</v>
      </c>
      <c r="EL243" s="158">
        <v>17</v>
      </c>
      <c r="EM243" s="158">
        <v>5</v>
      </c>
      <c r="EN243" s="349">
        <v>1308</v>
      </c>
      <c r="EO243" s="158">
        <v>119</v>
      </c>
      <c r="EP243" s="158">
        <v>140</v>
      </c>
      <c r="EQ243" s="158">
        <v>77</v>
      </c>
      <c r="ER243" s="158">
        <v>53</v>
      </c>
      <c r="ES243" s="158">
        <v>38</v>
      </c>
      <c r="ET243" s="158">
        <v>19</v>
      </c>
      <c r="EU243" s="158">
        <v>13</v>
      </c>
      <c r="EV243" s="158">
        <v>5</v>
      </c>
      <c r="EW243" s="349">
        <v>464</v>
      </c>
      <c r="EX243" s="158">
        <v>0</v>
      </c>
      <c r="EY243" s="158">
        <v>0</v>
      </c>
      <c r="EZ243" s="158">
        <v>0</v>
      </c>
      <c r="FA243" s="158">
        <v>0</v>
      </c>
      <c r="FB243" s="158">
        <v>0</v>
      </c>
      <c r="FC243" s="158">
        <v>0</v>
      </c>
      <c r="FD243" s="158">
        <v>0</v>
      </c>
      <c r="FE243" s="158">
        <v>0</v>
      </c>
      <c r="FF243" s="349">
        <v>0</v>
      </c>
      <c r="FG243" s="158">
        <v>0</v>
      </c>
      <c r="FH243" s="158">
        <v>1</v>
      </c>
      <c r="FI243" s="158">
        <v>1</v>
      </c>
      <c r="FJ243" s="158">
        <v>1</v>
      </c>
      <c r="FK243" s="158">
        <v>0</v>
      </c>
      <c r="FL243" s="158">
        <v>1</v>
      </c>
      <c r="FM243" s="158">
        <v>0</v>
      </c>
      <c r="FN243" s="158">
        <v>0</v>
      </c>
      <c r="FO243" s="349">
        <v>4</v>
      </c>
      <c r="FP243" s="158">
        <v>119</v>
      </c>
      <c r="FQ243" s="158">
        <v>139</v>
      </c>
      <c r="FR243" s="158">
        <v>76</v>
      </c>
      <c r="FS243" s="158">
        <v>52</v>
      </c>
      <c r="FT243" s="158">
        <v>38</v>
      </c>
      <c r="FU243" s="158">
        <v>18</v>
      </c>
      <c r="FV243" s="158">
        <v>13</v>
      </c>
      <c r="FW243" s="158">
        <v>5</v>
      </c>
      <c r="FX243" s="349">
        <v>460</v>
      </c>
      <c r="FY243" s="158">
        <v>12</v>
      </c>
      <c r="FZ243" s="158">
        <v>5126</v>
      </c>
      <c r="GA243" s="158">
        <v>21980</v>
      </c>
      <c r="GB243" s="158">
        <v>19009</v>
      </c>
      <c r="GC243" s="158">
        <v>15444</v>
      </c>
      <c r="GD243" s="158">
        <v>9572</v>
      </c>
      <c r="GE243" s="158">
        <v>4640</v>
      </c>
      <c r="GF243" s="158">
        <v>1650</v>
      </c>
      <c r="GG243" s="158">
        <v>134</v>
      </c>
      <c r="GH243" s="349">
        <v>77567</v>
      </c>
      <c r="GI243" s="158">
        <v>17</v>
      </c>
      <c r="GJ243" s="158">
        <v>7289</v>
      </c>
      <c r="GK243" s="158">
        <v>11472</v>
      </c>
      <c r="GL243" s="158">
        <v>7325</v>
      </c>
      <c r="GM243" s="158">
        <v>4247</v>
      </c>
      <c r="GN243" s="158">
        <v>1750</v>
      </c>
      <c r="GO243" s="158">
        <v>645</v>
      </c>
      <c r="GP243" s="158">
        <v>242</v>
      </c>
      <c r="GQ243" s="158">
        <v>25</v>
      </c>
      <c r="GR243" s="349">
        <v>33012</v>
      </c>
      <c r="GS243" s="158">
        <v>24.75</v>
      </c>
      <c r="GT243" s="158">
        <v>10601</v>
      </c>
      <c r="GU243" s="158">
        <v>30589.75</v>
      </c>
      <c r="GV243" s="158">
        <v>24504.25</v>
      </c>
      <c r="GW243" s="158">
        <v>18633.5</v>
      </c>
      <c r="GX243" s="158">
        <v>10884.25</v>
      </c>
      <c r="GY243" s="158">
        <v>5118.75</v>
      </c>
      <c r="GZ243" s="158">
        <v>1825.75</v>
      </c>
      <c r="HA243" s="158">
        <v>151.75</v>
      </c>
      <c r="HB243" s="349">
        <v>102333.75</v>
      </c>
      <c r="HC243" s="395">
        <v>0</v>
      </c>
      <c r="HD243" s="396">
        <v>7</v>
      </c>
      <c r="HE243" s="396">
        <v>1</v>
      </c>
      <c r="HF243" s="396">
        <v>0</v>
      </c>
      <c r="HG243" s="396">
        <v>0</v>
      </c>
      <c r="HH243" s="396">
        <v>0</v>
      </c>
      <c r="HI243" s="396">
        <v>0</v>
      </c>
      <c r="HJ243" s="396">
        <v>0</v>
      </c>
      <c r="HK243" s="396">
        <v>0</v>
      </c>
      <c r="HL243" s="397">
        <v>8</v>
      </c>
      <c r="HM243" s="219">
        <v>13.8</v>
      </c>
      <c r="HN243" s="219">
        <v>7062.7</v>
      </c>
      <c r="HO243" s="219">
        <v>23791.3</v>
      </c>
      <c r="HP243" s="219">
        <v>21781.599999999999</v>
      </c>
      <c r="HQ243" s="219">
        <v>18633.5</v>
      </c>
      <c r="HR243" s="219">
        <v>13303</v>
      </c>
      <c r="HS243" s="219">
        <v>7393.8</v>
      </c>
      <c r="HT243" s="219">
        <v>3042.9</v>
      </c>
      <c r="HU243" s="219">
        <v>303.5</v>
      </c>
      <c r="HV243" s="219">
        <v>95326.1</v>
      </c>
      <c r="HW243" s="457">
        <v>298.2</v>
      </c>
      <c r="HX243" s="219">
        <v>95624.3</v>
      </c>
      <c r="HY243" s="395">
        <v>24.75</v>
      </c>
      <c r="HZ243" s="219">
        <v>10601</v>
      </c>
      <c r="IA243" s="219">
        <v>30589.75</v>
      </c>
      <c r="IB243" s="219">
        <v>24504.25</v>
      </c>
      <c r="IC243" s="219">
        <v>18633.5</v>
      </c>
      <c r="ID243" s="219">
        <v>10884.25</v>
      </c>
      <c r="IE243" s="219">
        <v>5118.75</v>
      </c>
      <c r="IF243" s="219">
        <v>1825.75</v>
      </c>
      <c r="IG243" s="219">
        <v>151.75</v>
      </c>
      <c r="IH243" s="219">
        <v>102333.75</v>
      </c>
      <c r="II243" s="395">
        <v>0</v>
      </c>
      <c r="IJ243" s="219">
        <v>7</v>
      </c>
      <c r="IK243" s="219">
        <v>1</v>
      </c>
      <c r="IL243" s="219">
        <v>0</v>
      </c>
      <c r="IM243" s="219">
        <v>0</v>
      </c>
      <c r="IN243" s="219">
        <v>0</v>
      </c>
      <c r="IO243" s="219">
        <v>0</v>
      </c>
      <c r="IP243" s="219">
        <v>0</v>
      </c>
      <c r="IQ243" s="219">
        <v>0</v>
      </c>
      <c r="IR243" s="219">
        <v>8</v>
      </c>
      <c r="IS243" s="395">
        <v>10.74</v>
      </c>
      <c r="IT243" s="219">
        <v>2838.23</v>
      </c>
      <c r="IU243" s="219">
        <v>3489.21</v>
      </c>
      <c r="IV243" s="219">
        <v>1385.07</v>
      </c>
      <c r="IW243" s="219">
        <v>507.06</v>
      </c>
      <c r="IX243" s="219">
        <v>165.62</v>
      </c>
      <c r="IY243" s="219">
        <v>45.84</v>
      </c>
      <c r="IZ243" s="219">
        <v>12.94</v>
      </c>
      <c r="JA243" s="219">
        <v>0</v>
      </c>
      <c r="JB243" s="219">
        <v>8454.7099999999991</v>
      </c>
      <c r="JC243" s="395">
        <v>7.8</v>
      </c>
      <c r="JD243" s="219">
        <v>5170.5</v>
      </c>
      <c r="JE243" s="219">
        <v>21077.4</v>
      </c>
      <c r="JF243" s="219">
        <v>20550.400000000001</v>
      </c>
      <c r="JG243" s="219">
        <v>18126.400000000001</v>
      </c>
      <c r="JH243" s="219">
        <v>13100.5</v>
      </c>
      <c r="JI243" s="219">
        <v>7327.5</v>
      </c>
      <c r="JJ243" s="219">
        <v>3021.4</v>
      </c>
      <c r="JK243" s="219">
        <v>303.5</v>
      </c>
      <c r="JL243" s="219">
        <v>88685.4</v>
      </c>
      <c r="JM243" s="457">
        <v>298.2</v>
      </c>
      <c r="JN243" s="397">
        <v>88983.6</v>
      </c>
      <c r="JP243" s="460"/>
      <c r="JQ243" s="460"/>
      <c r="JR243" s="460"/>
      <c r="JS243" s="460"/>
      <c r="JT243" s="460"/>
      <c r="JU243" s="460"/>
      <c r="JV243" s="460"/>
      <c r="JW243" s="460"/>
      <c r="JX243" s="460"/>
      <c r="JY243" s="460"/>
      <c r="KA243" s="460"/>
      <c r="KB243" s="460"/>
    </row>
    <row r="244" spans="1:288" x14ac:dyDescent="0.2">
      <c r="A244" s="215" t="s">
        <v>729</v>
      </c>
      <c r="B244" s="216" t="s">
        <v>285</v>
      </c>
      <c r="C244" s="217" t="s">
        <v>294</v>
      </c>
      <c r="D244" s="218" t="s">
        <v>728</v>
      </c>
      <c r="E244" s="158">
        <v>4877</v>
      </c>
      <c r="F244" s="158">
        <v>8536</v>
      </c>
      <c r="G244" s="158">
        <v>8416</v>
      </c>
      <c r="H244" s="158">
        <v>7897</v>
      </c>
      <c r="I244" s="158">
        <v>6483</v>
      </c>
      <c r="J244" s="158">
        <v>3590</v>
      </c>
      <c r="K244" s="158">
        <v>2944</v>
      </c>
      <c r="L244" s="158">
        <v>322</v>
      </c>
      <c r="M244" s="349">
        <v>43065</v>
      </c>
      <c r="N244" s="158">
        <v>170</v>
      </c>
      <c r="O244" s="158">
        <v>104</v>
      </c>
      <c r="P244" s="158">
        <v>107</v>
      </c>
      <c r="Q244" s="158">
        <v>114</v>
      </c>
      <c r="R244" s="158">
        <v>63</v>
      </c>
      <c r="S244" s="158">
        <v>33</v>
      </c>
      <c r="T244" s="158">
        <v>27</v>
      </c>
      <c r="U244" s="158">
        <v>6</v>
      </c>
      <c r="V244" s="349">
        <v>624</v>
      </c>
      <c r="W244" s="158">
        <v>0</v>
      </c>
      <c r="X244" s="158">
        <v>0</v>
      </c>
      <c r="Y244" s="158">
        <v>0</v>
      </c>
      <c r="Z244" s="158">
        <v>0</v>
      </c>
      <c r="AA244" s="158">
        <v>0</v>
      </c>
      <c r="AB244" s="158">
        <v>0</v>
      </c>
      <c r="AC244" s="158">
        <v>0</v>
      </c>
      <c r="AD244" s="158">
        <v>0</v>
      </c>
      <c r="AE244" s="349">
        <v>0</v>
      </c>
      <c r="AF244" s="158">
        <v>4707</v>
      </c>
      <c r="AG244" s="158">
        <v>8432</v>
      </c>
      <c r="AH244" s="158">
        <v>8309</v>
      </c>
      <c r="AI244" s="158">
        <v>7783</v>
      </c>
      <c r="AJ244" s="158">
        <v>6420</v>
      </c>
      <c r="AK244" s="158">
        <v>3557</v>
      </c>
      <c r="AL244" s="158">
        <v>2917</v>
      </c>
      <c r="AM244" s="158">
        <v>316</v>
      </c>
      <c r="AN244" s="349">
        <v>42441</v>
      </c>
      <c r="AO244" s="158">
        <v>12</v>
      </c>
      <c r="AP244" s="158">
        <v>18</v>
      </c>
      <c r="AQ244" s="158">
        <v>42</v>
      </c>
      <c r="AR244" s="158">
        <v>46</v>
      </c>
      <c r="AS244" s="158">
        <v>45</v>
      </c>
      <c r="AT244" s="158">
        <v>8</v>
      </c>
      <c r="AU244" s="158">
        <v>30</v>
      </c>
      <c r="AV244" s="158">
        <v>10</v>
      </c>
      <c r="AW244" s="349">
        <v>211</v>
      </c>
      <c r="AX244" s="158">
        <v>12</v>
      </c>
      <c r="AY244" s="158">
        <v>18</v>
      </c>
      <c r="AZ244" s="158">
        <v>42</v>
      </c>
      <c r="BA244" s="158">
        <v>46</v>
      </c>
      <c r="BB244" s="158">
        <v>45</v>
      </c>
      <c r="BC244" s="158">
        <v>8</v>
      </c>
      <c r="BD244" s="158">
        <v>30</v>
      </c>
      <c r="BE244" s="158">
        <v>10</v>
      </c>
      <c r="BF244" s="158">
        <v>0</v>
      </c>
      <c r="BG244" s="349">
        <v>211</v>
      </c>
      <c r="BH244" s="158">
        <v>12</v>
      </c>
      <c r="BI244" s="158">
        <v>4713</v>
      </c>
      <c r="BJ244" s="158">
        <v>8456</v>
      </c>
      <c r="BK244" s="158">
        <v>8313</v>
      </c>
      <c r="BL244" s="158">
        <v>7782</v>
      </c>
      <c r="BM244" s="158">
        <v>6383</v>
      </c>
      <c r="BN244" s="158">
        <v>3579</v>
      </c>
      <c r="BO244" s="158">
        <v>2897</v>
      </c>
      <c r="BP244" s="158">
        <v>306</v>
      </c>
      <c r="BQ244" s="349">
        <v>42441</v>
      </c>
      <c r="BR244" s="158">
        <v>5</v>
      </c>
      <c r="BS244" s="158">
        <v>2479</v>
      </c>
      <c r="BT244" s="158">
        <v>3172</v>
      </c>
      <c r="BU244" s="158">
        <v>2392</v>
      </c>
      <c r="BV244" s="158">
        <v>1919</v>
      </c>
      <c r="BW244" s="158">
        <v>1221</v>
      </c>
      <c r="BX244" s="158">
        <v>542</v>
      </c>
      <c r="BY244" s="158">
        <v>369</v>
      </c>
      <c r="BZ244" s="158">
        <v>24</v>
      </c>
      <c r="CA244" s="349">
        <v>12123</v>
      </c>
      <c r="CB244" s="158">
        <v>0</v>
      </c>
      <c r="CC244" s="158">
        <v>18</v>
      </c>
      <c r="CD244" s="158">
        <v>63</v>
      </c>
      <c r="CE244" s="158">
        <v>51</v>
      </c>
      <c r="CF244" s="158">
        <v>40</v>
      </c>
      <c r="CG244" s="158">
        <v>34</v>
      </c>
      <c r="CH244" s="158">
        <v>19</v>
      </c>
      <c r="CI244" s="158">
        <v>9</v>
      </c>
      <c r="CJ244" s="158">
        <v>0</v>
      </c>
      <c r="CK244" s="349">
        <v>234</v>
      </c>
      <c r="CL244" s="158">
        <v>0</v>
      </c>
      <c r="CM244" s="158">
        <v>2</v>
      </c>
      <c r="CN244" s="158">
        <v>6</v>
      </c>
      <c r="CO244" s="158">
        <v>15</v>
      </c>
      <c r="CP244" s="158">
        <v>6</v>
      </c>
      <c r="CQ244" s="158">
        <v>9</v>
      </c>
      <c r="CR244" s="158">
        <v>16</v>
      </c>
      <c r="CS244" s="158">
        <v>15</v>
      </c>
      <c r="CT244" s="158">
        <v>2</v>
      </c>
      <c r="CU244" s="349">
        <v>71</v>
      </c>
      <c r="CV244" s="158">
        <v>434</v>
      </c>
      <c r="CW244" s="158">
        <v>370</v>
      </c>
      <c r="CX244" s="158">
        <v>545</v>
      </c>
      <c r="CY244" s="158">
        <v>696</v>
      </c>
      <c r="CZ244" s="158">
        <v>751</v>
      </c>
      <c r="DA244" s="158">
        <v>509</v>
      </c>
      <c r="DB244" s="158">
        <v>500</v>
      </c>
      <c r="DC244" s="158">
        <v>89</v>
      </c>
      <c r="DD244" s="349">
        <v>3894</v>
      </c>
      <c r="DE244" s="158">
        <v>92</v>
      </c>
      <c r="DF244" s="158">
        <v>118</v>
      </c>
      <c r="DG244" s="158">
        <v>104</v>
      </c>
      <c r="DH244" s="158">
        <v>84</v>
      </c>
      <c r="DI244" s="158">
        <v>60</v>
      </c>
      <c r="DJ244" s="158">
        <v>31</v>
      </c>
      <c r="DK244" s="158">
        <v>28</v>
      </c>
      <c r="DL244" s="158">
        <v>5</v>
      </c>
      <c r="DM244" s="349">
        <v>522</v>
      </c>
      <c r="DN244" s="158">
        <v>30</v>
      </c>
      <c r="DO244" s="158">
        <v>38</v>
      </c>
      <c r="DP244" s="158">
        <v>56</v>
      </c>
      <c r="DQ244" s="158">
        <v>33</v>
      </c>
      <c r="DR244" s="158">
        <v>26</v>
      </c>
      <c r="DS244" s="158">
        <v>19</v>
      </c>
      <c r="DT244" s="158">
        <v>28</v>
      </c>
      <c r="DU244" s="158">
        <v>2</v>
      </c>
      <c r="DV244" s="349">
        <v>232</v>
      </c>
      <c r="DW244" s="158">
        <v>13</v>
      </c>
      <c r="DX244" s="158">
        <v>16</v>
      </c>
      <c r="DY244" s="158">
        <v>5</v>
      </c>
      <c r="DZ244" s="158">
        <v>8</v>
      </c>
      <c r="EA244" s="158">
        <v>7</v>
      </c>
      <c r="EB244" s="158">
        <v>2</v>
      </c>
      <c r="EC244" s="158">
        <v>5</v>
      </c>
      <c r="ED244" s="158">
        <v>2</v>
      </c>
      <c r="EE244" s="349">
        <v>58</v>
      </c>
      <c r="EF244" s="158">
        <v>135</v>
      </c>
      <c r="EG244" s="158">
        <v>172</v>
      </c>
      <c r="EH244" s="158">
        <v>165</v>
      </c>
      <c r="EI244" s="158">
        <v>125</v>
      </c>
      <c r="EJ244" s="158">
        <v>93</v>
      </c>
      <c r="EK244" s="158">
        <v>52</v>
      </c>
      <c r="EL244" s="158">
        <v>61</v>
      </c>
      <c r="EM244" s="158">
        <v>9</v>
      </c>
      <c r="EN244" s="349">
        <v>812</v>
      </c>
      <c r="EO244" s="158">
        <v>50</v>
      </c>
      <c r="EP244" s="158">
        <v>66</v>
      </c>
      <c r="EQ244" s="158">
        <v>55</v>
      </c>
      <c r="ER244" s="158">
        <v>55</v>
      </c>
      <c r="ES244" s="158">
        <v>40</v>
      </c>
      <c r="ET244" s="158">
        <v>21</v>
      </c>
      <c r="EU244" s="158">
        <v>30</v>
      </c>
      <c r="EV244" s="158">
        <v>2</v>
      </c>
      <c r="EW244" s="349">
        <v>319</v>
      </c>
      <c r="EX244" s="158">
        <v>1</v>
      </c>
      <c r="EY244" s="158">
        <v>0</v>
      </c>
      <c r="EZ244" s="158">
        <v>1</v>
      </c>
      <c r="FA244" s="158">
        <v>1</v>
      </c>
      <c r="FB244" s="158">
        <v>0</v>
      </c>
      <c r="FC244" s="158">
        <v>0</v>
      </c>
      <c r="FD244" s="158">
        <v>0</v>
      </c>
      <c r="FE244" s="158">
        <v>0</v>
      </c>
      <c r="FF244" s="349">
        <v>3</v>
      </c>
      <c r="FG244" s="158">
        <v>3</v>
      </c>
      <c r="FH244" s="158">
        <v>6</v>
      </c>
      <c r="FI244" s="158">
        <v>12</v>
      </c>
      <c r="FJ244" s="158">
        <v>12</v>
      </c>
      <c r="FK244" s="158">
        <v>7</v>
      </c>
      <c r="FL244" s="158">
        <v>5</v>
      </c>
      <c r="FM244" s="158">
        <v>11</v>
      </c>
      <c r="FN244" s="158">
        <v>0</v>
      </c>
      <c r="FO244" s="349">
        <v>56</v>
      </c>
      <c r="FP244" s="158">
        <v>46</v>
      </c>
      <c r="FQ244" s="158">
        <v>60</v>
      </c>
      <c r="FR244" s="158">
        <v>42</v>
      </c>
      <c r="FS244" s="158">
        <v>42</v>
      </c>
      <c r="FT244" s="158">
        <v>33</v>
      </c>
      <c r="FU244" s="158">
        <v>16</v>
      </c>
      <c r="FV244" s="158">
        <v>19</v>
      </c>
      <c r="FW244" s="158">
        <v>2</v>
      </c>
      <c r="FX244" s="349">
        <v>260</v>
      </c>
      <c r="FY244" s="158">
        <v>7</v>
      </c>
      <c r="FZ244" s="158">
        <v>2171</v>
      </c>
      <c r="GA244" s="158">
        <v>5161</v>
      </c>
      <c r="GB244" s="158">
        <v>5794</v>
      </c>
      <c r="GC244" s="158">
        <v>5776</v>
      </c>
      <c r="GD244" s="158">
        <v>5086</v>
      </c>
      <c r="GE244" s="158">
        <v>2981</v>
      </c>
      <c r="GF244" s="158">
        <v>2471</v>
      </c>
      <c r="GG244" s="158">
        <v>276</v>
      </c>
      <c r="GH244" s="349">
        <v>29723</v>
      </c>
      <c r="GI244" s="158">
        <v>5</v>
      </c>
      <c r="GJ244" s="158">
        <v>2542</v>
      </c>
      <c r="GK244" s="158">
        <v>3295</v>
      </c>
      <c r="GL244" s="158">
        <v>2519</v>
      </c>
      <c r="GM244" s="158">
        <v>2006</v>
      </c>
      <c r="GN244" s="158">
        <v>1297</v>
      </c>
      <c r="GO244" s="158">
        <v>598</v>
      </c>
      <c r="GP244" s="158">
        <v>426</v>
      </c>
      <c r="GQ244" s="158">
        <v>30</v>
      </c>
      <c r="GR244" s="349">
        <v>12718</v>
      </c>
      <c r="GS244" s="158">
        <v>10.75</v>
      </c>
      <c r="GT244" s="158">
        <v>4071.25</v>
      </c>
      <c r="GU244" s="158">
        <v>7625.25</v>
      </c>
      <c r="GV244" s="158">
        <v>7656.75</v>
      </c>
      <c r="GW244" s="158">
        <v>7272.75</v>
      </c>
      <c r="GX244" s="158">
        <v>6051.75</v>
      </c>
      <c r="GY244" s="158">
        <v>3420.25</v>
      </c>
      <c r="GZ244" s="158">
        <v>2779</v>
      </c>
      <c r="HA244" s="158">
        <v>299</v>
      </c>
      <c r="HB244" s="349">
        <v>39186.75</v>
      </c>
      <c r="HC244" s="395">
        <v>0</v>
      </c>
      <c r="HD244" s="396">
        <v>0</v>
      </c>
      <c r="HE244" s="396">
        <v>0</v>
      </c>
      <c r="HF244" s="396">
        <v>0</v>
      </c>
      <c r="HG244" s="396">
        <v>0</v>
      </c>
      <c r="HH244" s="396">
        <v>0</v>
      </c>
      <c r="HI244" s="396">
        <v>0</v>
      </c>
      <c r="HJ244" s="396">
        <v>0</v>
      </c>
      <c r="HK244" s="396">
        <v>0</v>
      </c>
      <c r="HL244" s="397">
        <v>0</v>
      </c>
      <c r="HM244" s="219">
        <v>6</v>
      </c>
      <c r="HN244" s="219">
        <v>2714.2</v>
      </c>
      <c r="HO244" s="219">
        <v>5930.8</v>
      </c>
      <c r="HP244" s="219">
        <v>6806</v>
      </c>
      <c r="HQ244" s="219">
        <v>7272.8</v>
      </c>
      <c r="HR244" s="219">
        <v>7396.6</v>
      </c>
      <c r="HS244" s="219">
        <v>4940.3999999999996</v>
      </c>
      <c r="HT244" s="219">
        <v>4631.7</v>
      </c>
      <c r="HU244" s="219">
        <v>598</v>
      </c>
      <c r="HV244" s="219">
        <v>40296.5</v>
      </c>
      <c r="HW244" s="457">
        <v>70.400000000000006</v>
      </c>
      <c r="HX244" s="219">
        <v>40366.9</v>
      </c>
      <c r="HY244" s="395">
        <v>10.75</v>
      </c>
      <c r="HZ244" s="219">
        <v>4071.25</v>
      </c>
      <c r="IA244" s="219">
        <v>7625.25</v>
      </c>
      <c r="IB244" s="219">
        <v>7656.75</v>
      </c>
      <c r="IC244" s="219">
        <v>7272.75</v>
      </c>
      <c r="ID244" s="219">
        <v>6051.75</v>
      </c>
      <c r="IE244" s="219">
        <v>3420.25</v>
      </c>
      <c r="IF244" s="219">
        <v>2779</v>
      </c>
      <c r="IG244" s="219">
        <v>299</v>
      </c>
      <c r="IH244" s="219">
        <v>39186.75</v>
      </c>
      <c r="II244" s="395">
        <v>0</v>
      </c>
      <c r="IJ244" s="219">
        <v>0</v>
      </c>
      <c r="IK244" s="219">
        <v>0</v>
      </c>
      <c r="IL244" s="219">
        <v>0</v>
      </c>
      <c r="IM244" s="219">
        <v>0</v>
      </c>
      <c r="IN244" s="219">
        <v>0</v>
      </c>
      <c r="IO244" s="219">
        <v>0</v>
      </c>
      <c r="IP244" s="219">
        <v>0</v>
      </c>
      <c r="IQ244" s="219">
        <v>0</v>
      </c>
      <c r="IR244" s="219">
        <v>0</v>
      </c>
      <c r="IS244" s="395">
        <v>4.5</v>
      </c>
      <c r="IT244" s="219">
        <v>1113.8399999999999</v>
      </c>
      <c r="IU244" s="219">
        <v>1354.14</v>
      </c>
      <c r="IV244" s="219">
        <v>763.29</v>
      </c>
      <c r="IW244" s="219">
        <v>343.67</v>
      </c>
      <c r="IX244" s="219">
        <v>155.46</v>
      </c>
      <c r="IY244" s="219">
        <v>46.95</v>
      </c>
      <c r="IZ244" s="219">
        <v>19.71</v>
      </c>
      <c r="JA244" s="219">
        <v>1.74</v>
      </c>
      <c r="JB244" s="219">
        <v>3803.3</v>
      </c>
      <c r="JC244" s="395">
        <v>3.5</v>
      </c>
      <c r="JD244" s="219">
        <v>1971.6</v>
      </c>
      <c r="JE244" s="219">
        <v>4877.5</v>
      </c>
      <c r="JF244" s="219">
        <v>6127.5</v>
      </c>
      <c r="JG244" s="219">
        <v>6929.1</v>
      </c>
      <c r="JH244" s="219">
        <v>7206.6</v>
      </c>
      <c r="JI244" s="219">
        <v>4872.5</v>
      </c>
      <c r="JJ244" s="219">
        <v>4598.8</v>
      </c>
      <c r="JK244" s="219">
        <v>594.5</v>
      </c>
      <c r="JL244" s="219">
        <v>37181.599999999999</v>
      </c>
      <c r="JM244" s="457">
        <v>70.400000000000006</v>
      </c>
      <c r="JN244" s="397">
        <v>37252</v>
      </c>
      <c r="JP244" s="460"/>
      <c r="JQ244" s="460"/>
      <c r="JR244" s="460"/>
      <c r="JS244" s="460"/>
      <c r="JT244" s="460"/>
      <c r="JU244" s="460"/>
      <c r="JV244" s="460"/>
      <c r="JW244" s="460"/>
      <c r="JX244" s="460"/>
      <c r="JY244" s="460"/>
      <c r="KA244" s="460"/>
      <c r="KB244" s="460"/>
    </row>
    <row r="245" spans="1:288" x14ac:dyDescent="0.2">
      <c r="A245" s="215" t="s">
        <v>731</v>
      </c>
      <c r="B245" s="216" t="s">
        <v>285</v>
      </c>
      <c r="C245" s="217" t="s">
        <v>288</v>
      </c>
      <c r="D245" s="218" t="s">
        <v>730</v>
      </c>
      <c r="E245" s="158">
        <v>14965</v>
      </c>
      <c r="F245" s="158">
        <v>8399</v>
      </c>
      <c r="G245" s="158">
        <v>9673</v>
      </c>
      <c r="H245" s="158">
        <v>4011</v>
      </c>
      <c r="I245" s="158">
        <v>1756</v>
      </c>
      <c r="J245" s="158">
        <v>360</v>
      </c>
      <c r="K245" s="158">
        <v>98</v>
      </c>
      <c r="L245" s="158">
        <v>13</v>
      </c>
      <c r="M245" s="349">
        <v>39275</v>
      </c>
      <c r="N245" s="158">
        <v>151</v>
      </c>
      <c r="O245" s="158">
        <v>86</v>
      </c>
      <c r="P245" s="158">
        <v>69</v>
      </c>
      <c r="Q245" s="158">
        <v>27</v>
      </c>
      <c r="R245" s="158">
        <v>11</v>
      </c>
      <c r="S245" s="158">
        <v>4</v>
      </c>
      <c r="T245" s="158">
        <v>2</v>
      </c>
      <c r="U245" s="158">
        <v>0</v>
      </c>
      <c r="V245" s="349">
        <v>350</v>
      </c>
      <c r="W245" s="158">
        <v>4</v>
      </c>
      <c r="X245" s="158">
        <v>0</v>
      </c>
      <c r="Y245" s="158">
        <v>0</v>
      </c>
      <c r="Z245" s="158">
        <v>0</v>
      </c>
      <c r="AA245" s="158">
        <v>0</v>
      </c>
      <c r="AB245" s="158">
        <v>0</v>
      </c>
      <c r="AC245" s="158">
        <v>0</v>
      </c>
      <c r="AD245" s="158">
        <v>0</v>
      </c>
      <c r="AE245" s="349">
        <v>4</v>
      </c>
      <c r="AF245" s="158">
        <v>14810</v>
      </c>
      <c r="AG245" s="158">
        <v>8313</v>
      </c>
      <c r="AH245" s="158">
        <v>9604</v>
      </c>
      <c r="AI245" s="158">
        <v>3984</v>
      </c>
      <c r="AJ245" s="158">
        <v>1745</v>
      </c>
      <c r="AK245" s="158">
        <v>356</v>
      </c>
      <c r="AL245" s="158">
        <v>96</v>
      </c>
      <c r="AM245" s="158">
        <v>13</v>
      </c>
      <c r="AN245" s="349">
        <v>38921</v>
      </c>
      <c r="AO245" s="158">
        <v>42</v>
      </c>
      <c r="AP245" s="158">
        <v>45</v>
      </c>
      <c r="AQ245" s="158">
        <v>85</v>
      </c>
      <c r="AR245" s="158">
        <v>63</v>
      </c>
      <c r="AS245" s="158">
        <v>21</v>
      </c>
      <c r="AT245" s="158">
        <v>6</v>
      </c>
      <c r="AU245" s="158">
        <v>8</v>
      </c>
      <c r="AV245" s="158">
        <v>7</v>
      </c>
      <c r="AW245" s="349">
        <v>277</v>
      </c>
      <c r="AX245" s="158">
        <v>42</v>
      </c>
      <c r="AY245" s="158">
        <v>45</v>
      </c>
      <c r="AZ245" s="158">
        <v>85</v>
      </c>
      <c r="BA245" s="158">
        <v>63</v>
      </c>
      <c r="BB245" s="158">
        <v>21</v>
      </c>
      <c r="BC245" s="158">
        <v>6</v>
      </c>
      <c r="BD245" s="158">
        <v>8</v>
      </c>
      <c r="BE245" s="158">
        <v>7</v>
      </c>
      <c r="BF245" s="158">
        <v>0</v>
      </c>
      <c r="BG245" s="349">
        <v>277</v>
      </c>
      <c r="BH245" s="158">
        <v>42</v>
      </c>
      <c r="BI245" s="158">
        <v>14813</v>
      </c>
      <c r="BJ245" s="158">
        <v>8353</v>
      </c>
      <c r="BK245" s="158">
        <v>9582</v>
      </c>
      <c r="BL245" s="158">
        <v>3942</v>
      </c>
      <c r="BM245" s="158">
        <v>1730</v>
      </c>
      <c r="BN245" s="158">
        <v>358</v>
      </c>
      <c r="BO245" s="158">
        <v>95</v>
      </c>
      <c r="BP245" s="158">
        <v>6</v>
      </c>
      <c r="BQ245" s="349">
        <v>38921</v>
      </c>
      <c r="BR245" s="158">
        <v>8</v>
      </c>
      <c r="BS245" s="158">
        <v>5676</v>
      </c>
      <c r="BT245" s="158">
        <v>2470</v>
      </c>
      <c r="BU245" s="158">
        <v>2234</v>
      </c>
      <c r="BV245" s="158">
        <v>686</v>
      </c>
      <c r="BW245" s="158">
        <v>248</v>
      </c>
      <c r="BX245" s="158">
        <v>42</v>
      </c>
      <c r="BY245" s="158">
        <v>15</v>
      </c>
      <c r="BZ245" s="158">
        <v>0</v>
      </c>
      <c r="CA245" s="349">
        <v>11379</v>
      </c>
      <c r="CB245" s="158">
        <v>1</v>
      </c>
      <c r="CC245" s="158">
        <v>61</v>
      </c>
      <c r="CD245" s="158">
        <v>51</v>
      </c>
      <c r="CE245" s="158">
        <v>57</v>
      </c>
      <c r="CF245" s="158">
        <v>16</v>
      </c>
      <c r="CG245" s="158">
        <v>10</v>
      </c>
      <c r="CH245" s="158">
        <v>1</v>
      </c>
      <c r="CI245" s="158">
        <v>0</v>
      </c>
      <c r="CJ245" s="158">
        <v>0</v>
      </c>
      <c r="CK245" s="349">
        <v>197</v>
      </c>
      <c r="CL245" s="158">
        <v>0</v>
      </c>
      <c r="CM245" s="158">
        <v>4</v>
      </c>
      <c r="CN245" s="158">
        <v>10</v>
      </c>
      <c r="CO245" s="158">
        <v>10</v>
      </c>
      <c r="CP245" s="158">
        <v>4</v>
      </c>
      <c r="CQ245" s="158">
        <v>3</v>
      </c>
      <c r="CR245" s="158">
        <v>9</v>
      </c>
      <c r="CS245" s="158">
        <v>7</v>
      </c>
      <c r="CT245" s="158">
        <v>0</v>
      </c>
      <c r="CU245" s="349">
        <v>47</v>
      </c>
      <c r="CV245" s="158">
        <v>59</v>
      </c>
      <c r="CW245" s="158">
        <v>29</v>
      </c>
      <c r="CX245" s="158">
        <v>37</v>
      </c>
      <c r="CY245" s="158">
        <v>11</v>
      </c>
      <c r="CZ245" s="158">
        <v>10</v>
      </c>
      <c r="DA245" s="158">
        <v>4</v>
      </c>
      <c r="DB245" s="158">
        <v>1</v>
      </c>
      <c r="DC245" s="158">
        <v>0</v>
      </c>
      <c r="DD245" s="349">
        <v>151</v>
      </c>
      <c r="DE245" s="158">
        <v>258</v>
      </c>
      <c r="DF245" s="158">
        <v>65</v>
      </c>
      <c r="DG245" s="158">
        <v>66</v>
      </c>
      <c r="DH245" s="158">
        <v>32</v>
      </c>
      <c r="DI245" s="158">
        <v>11</v>
      </c>
      <c r="DJ245" s="158">
        <v>3</v>
      </c>
      <c r="DK245" s="158">
        <v>1</v>
      </c>
      <c r="DL245" s="158">
        <v>0</v>
      </c>
      <c r="DM245" s="349">
        <v>436</v>
      </c>
      <c r="DN245" s="158">
        <v>64</v>
      </c>
      <c r="DO245" s="158">
        <v>28</v>
      </c>
      <c r="DP245" s="158">
        <v>17</v>
      </c>
      <c r="DQ245" s="158">
        <v>4</v>
      </c>
      <c r="DR245" s="158">
        <v>3</v>
      </c>
      <c r="DS245" s="158">
        <v>2</v>
      </c>
      <c r="DT245" s="158">
        <v>0</v>
      </c>
      <c r="DU245" s="158">
        <v>0</v>
      </c>
      <c r="DV245" s="349">
        <v>118</v>
      </c>
      <c r="DW245" s="158">
        <v>44</v>
      </c>
      <c r="DX245" s="158">
        <v>20</v>
      </c>
      <c r="DY245" s="158">
        <v>11</v>
      </c>
      <c r="DZ245" s="158">
        <v>3</v>
      </c>
      <c r="EA245" s="158">
        <v>3</v>
      </c>
      <c r="EB245" s="158">
        <v>5</v>
      </c>
      <c r="EC245" s="158">
        <v>0</v>
      </c>
      <c r="ED245" s="158">
        <v>0</v>
      </c>
      <c r="EE245" s="349">
        <v>86</v>
      </c>
      <c r="EF245" s="158">
        <v>366</v>
      </c>
      <c r="EG245" s="158">
        <v>113</v>
      </c>
      <c r="EH245" s="158">
        <v>94</v>
      </c>
      <c r="EI245" s="158">
        <v>39</v>
      </c>
      <c r="EJ245" s="158">
        <v>17</v>
      </c>
      <c r="EK245" s="158">
        <v>10</v>
      </c>
      <c r="EL245" s="158">
        <v>1</v>
      </c>
      <c r="EM245" s="158">
        <v>0</v>
      </c>
      <c r="EN245" s="349">
        <v>640</v>
      </c>
      <c r="EO245" s="158">
        <v>153</v>
      </c>
      <c r="EP245" s="158">
        <v>48</v>
      </c>
      <c r="EQ245" s="158">
        <v>48</v>
      </c>
      <c r="ER245" s="158">
        <v>17</v>
      </c>
      <c r="ES245" s="158">
        <v>9</v>
      </c>
      <c r="ET245" s="158">
        <v>7</v>
      </c>
      <c r="EU245" s="158">
        <v>1</v>
      </c>
      <c r="EV245" s="158">
        <v>0</v>
      </c>
      <c r="EW245" s="349">
        <v>283</v>
      </c>
      <c r="EX245" s="158">
        <v>0</v>
      </c>
      <c r="EY245" s="158">
        <v>0</v>
      </c>
      <c r="EZ245" s="158">
        <v>0</v>
      </c>
      <c r="FA245" s="158">
        <v>0</v>
      </c>
      <c r="FB245" s="158">
        <v>0</v>
      </c>
      <c r="FC245" s="158">
        <v>0</v>
      </c>
      <c r="FD245" s="158">
        <v>0</v>
      </c>
      <c r="FE245" s="158">
        <v>0</v>
      </c>
      <c r="FF245" s="349">
        <v>0</v>
      </c>
      <c r="FG245" s="158">
        <v>5</v>
      </c>
      <c r="FH245" s="158">
        <v>3</v>
      </c>
      <c r="FI245" s="158">
        <v>2</v>
      </c>
      <c r="FJ245" s="158">
        <v>0</v>
      </c>
      <c r="FK245" s="158">
        <v>1</v>
      </c>
      <c r="FL245" s="158">
        <v>1</v>
      </c>
      <c r="FM245" s="158">
        <v>0</v>
      </c>
      <c r="FN245" s="158">
        <v>0</v>
      </c>
      <c r="FO245" s="349">
        <v>12</v>
      </c>
      <c r="FP245" s="158">
        <v>148</v>
      </c>
      <c r="FQ245" s="158">
        <v>45</v>
      </c>
      <c r="FR245" s="158">
        <v>46</v>
      </c>
      <c r="FS245" s="158">
        <v>17</v>
      </c>
      <c r="FT245" s="158">
        <v>8</v>
      </c>
      <c r="FU245" s="158">
        <v>6</v>
      </c>
      <c r="FV245" s="158">
        <v>1</v>
      </c>
      <c r="FW245" s="158">
        <v>0</v>
      </c>
      <c r="FX245" s="349">
        <v>271</v>
      </c>
      <c r="FY245" s="158">
        <v>33</v>
      </c>
      <c r="FZ245" s="158">
        <v>8961</v>
      </c>
      <c r="GA245" s="158">
        <v>5771</v>
      </c>
      <c r="GB245" s="158">
        <v>7252</v>
      </c>
      <c r="GC245" s="158">
        <v>3228</v>
      </c>
      <c r="GD245" s="158">
        <v>1463</v>
      </c>
      <c r="GE245" s="158">
        <v>299</v>
      </c>
      <c r="GF245" s="158">
        <v>73</v>
      </c>
      <c r="GG245" s="158">
        <v>6</v>
      </c>
      <c r="GH245" s="349">
        <v>27086</v>
      </c>
      <c r="GI245" s="158">
        <v>9</v>
      </c>
      <c r="GJ245" s="158">
        <v>5852</v>
      </c>
      <c r="GK245" s="158">
        <v>2582</v>
      </c>
      <c r="GL245" s="158">
        <v>2330</v>
      </c>
      <c r="GM245" s="158">
        <v>714</v>
      </c>
      <c r="GN245" s="158">
        <v>267</v>
      </c>
      <c r="GO245" s="158">
        <v>59</v>
      </c>
      <c r="GP245" s="158">
        <v>22</v>
      </c>
      <c r="GQ245" s="158">
        <v>0</v>
      </c>
      <c r="GR245" s="349">
        <v>11835</v>
      </c>
      <c r="GS245" s="158">
        <v>39.75</v>
      </c>
      <c r="GT245" s="158">
        <v>13337</v>
      </c>
      <c r="GU245" s="158">
        <v>7702</v>
      </c>
      <c r="GV245" s="158">
        <v>8994.5</v>
      </c>
      <c r="GW245" s="158">
        <v>3761.5</v>
      </c>
      <c r="GX245" s="158">
        <v>1663.25</v>
      </c>
      <c r="GY245" s="158">
        <v>344</v>
      </c>
      <c r="GZ245" s="158">
        <v>87.75</v>
      </c>
      <c r="HA245" s="158">
        <v>6</v>
      </c>
      <c r="HB245" s="349">
        <v>35935.75</v>
      </c>
      <c r="HC245" s="395">
        <v>0</v>
      </c>
      <c r="HD245" s="396">
        <v>0.88</v>
      </c>
      <c r="HE245" s="396">
        <v>0</v>
      </c>
      <c r="HF245" s="396">
        <v>0</v>
      </c>
      <c r="HG245" s="396">
        <v>0</v>
      </c>
      <c r="HH245" s="396">
        <v>0</v>
      </c>
      <c r="HI245" s="396">
        <v>0</v>
      </c>
      <c r="HJ245" s="396">
        <v>0</v>
      </c>
      <c r="HK245" s="396">
        <v>0</v>
      </c>
      <c r="HL245" s="397">
        <v>0.88</v>
      </c>
      <c r="HM245" s="219">
        <v>22.1</v>
      </c>
      <c r="HN245" s="219">
        <v>8890.7999999999993</v>
      </c>
      <c r="HO245" s="219">
        <v>5990.4</v>
      </c>
      <c r="HP245" s="219">
        <v>7995.1</v>
      </c>
      <c r="HQ245" s="219">
        <v>3761.5</v>
      </c>
      <c r="HR245" s="219">
        <v>2032.9</v>
      </c>
      <c r="HS245" s="219">
        <v>496.9</v>
      </c>
      <c r="HT245" s="219">
        <v>146.30000000000001</v>
      </c>
      <c r="HU245" s="219">
        <v>12</v>
      </c>
      <c r="HV245" s="219">
        <v>29348</v>
      </c>
      <c r="HW245" s="457">
        <v>0</v>
      </c>
      <c r="HX245" s="219">
        <v>29348</v>
      </c>
      <c r="HY245" s="395">
        <v>39.75</v>
      </c>
      <c r="HZ245" s="219">
        <v>13337</v>
      </c>
      <c r="IA245" s="219">
        <v>7702</v>
      </c>
      <c r="IB245" s="219">
        <v>8994.5</v>
      </c>
      <c r="IC245" s="219">
        <v>3761.5</v>
      </c>
      <c r="ID245" s="219">
        <v>1663.25</v>
      </c>
      <c r="IE245" s="219">
        <v>344</v>
      </c>
      <c r="IF245" s="219">
        <v>87.75</v>
      </c>
      <c r="IG245" s="219">
        <v>6</v>
      </c>
      <c r="IH245" s="219">
        <v>35935.75</v>
      </c>
      <c r="II245" s="395">
        <v>0</v>
      </c>
      <c r="IJ245" s="219">
        <v>0.88</v>
      </c>
      <c r="IK245" s="219">
        <v>0</v>
      </c>
      <c r="IL245" s="219">
        <v>0</v>
      </c>
      <c r="IM245" s="219">
        <v>0</v>
      </c>
      <c r="IN245" s="219">
        <v>0</v>
      </c>
      <c r="IO245" s="219">
        <v>0</v>
      </c>
      <c r="IP245" s="219">
        <v>0</v>
      </c>
      <c r="IQ245" s="219">
        <v>0</v>
      </c>
      <c r="IR245" s="219">
        <v>0.88</v>
      </c>
      <c r="IS245" s="395">
        <v>15.4</v>
      </c>
      <c r="IT245" s="219">
        <v>2834.95</v>
      </c>
      <c r="IU245" s="219">
        <v>811.91</v>
      </c>
      <c r="IV245" s="219">
        <v>542.88</v>
      </c>
      <c r="IW245" s="219">
        <v>128.19</v>
      </c>
      <c r="IX245" s="219">
        <v>35.380000000000003</v>
      </c>
      <c r="IY245" s="219">
        <v>5.41</v>
      </c>
      <c r="IZ245" s="219">
        <v>0.43</v>
      </c>
      <c r="JA245" s="219">
        <v>0</v>
      </c>
      <c r="JB245" s="219">
        <v>4374.55</v>
      </c>
      <c r="JC245" s="395">
        <v>13.5</v>
      </c>
      <c r="JD245" s="219">
        <v>7000.8</v>
      </c>
      <c r="JE245" s="219">
        <v>5359</v>
      </c>
      <c r="JF245" s="219">
        <v>7512.6</v>
      </c>
      <c r="JG245" s="219">
        <v>3633.3</v>
      </c>
      <c r="JH245" s="219">
        <v>1989.6</v>
      </c>
      <c r="JI245" s="219">
        <v>489.1</v>
      </c>
      <c r="JJ245" s="219">
        <v>145.5</v>
      </c>
      <c r="JK245" s="219">
        <v>12</v>
      </c>
      <c r="JL245" s="219">
        <v>26155.4</v>
      </c>
      <c r="JM245" s="457">
        <v>0</v>
      </c>
      <c r="JN245" s="397">
        <v>26155.4</v>
      </c>
      <c r="JP245" s="460"/>
      <c r="JQ245" s="460"/>
      <c r="JR245" s="460"/>
      <c r="JS245" s="460"/>
      <c r="JT245" s="460"/>
      <c r="JU245" s="460"/>
      <c r="JV245" s="460"/>
      <c r="JW245" s="460"/>
      <c r="JX245" s="460"/>
      <c r="JY245" s="460"/>
      <c r="KA245" s="460"/>
      <c r="KB245" s="460"/>
    </row>
    <row r="246" spans="1:288" x14ac:dyDescent="0.2">
      <c r="A246" s="215" t="s">
        <v>733</v>
      </c>
      <c r="B246" s="216" t="s">
        <v>285</v>
      </c>
      <c r="C246" s="217" t="s">
        <v>288</v>
      </c>
      <c r="D246" s="218" t="s">
        <v>732</v>
      </c>
      <c r="E246" s="158">
        <v>18563</v>
      </c>
      <c r="F246" s="158">
        <v>13956</v>
      </c>
      <c r="G246" s="158">
        <v>10888</v>
      </c>
      <c r="H246" s="158">
        <v>8832</v>
      </c>
      <c r="I246" s="158">
        <v>5372</v>
      </c>
      <c r="J246" s="158">
        <v>2754</v>
      </c>
      <c r="K246" s="158">
        <v>1044</v>
      </c>
      <c r="L246" s="158">
        <v>95</v>
      </c>
      <c r="M246" s="349">
        <v>61504</v>
      </c>
      <c r="N246" s="158">
        <v>303</v>
      </c>
      <c r="O246" s="158">
        <v>134</v>
      </c>
      <c r="P246" s="158">
        <v>92</v>
      </c>
      <c r="Q246" s="158">
        <v>62</v>
      </c>
      <c r="R246" s="158">
        <v>34</v>
      </c>
      <c r="S246" s="158">
        <v>17</v>
      </c>
      <c r="T246" s="158">
        <v>6</v>
      </c>
      <c r="U246" s="158">
        <v>8</v>
      </c>
      <c r="V246" s="349">
        <v>656</v>
      </c>
      <c r="W246" s="158">
        <v>0</v>
      </c>
      <c r="X246" s="158">
        <v>0</v>
      </c>
      <c r="Y246" s="158">
        <v>0</v>
      </c>
      <c r="Z246" s="158">
        <v>0</v>
      </c>
      <c r="AA246" s="158">
        <v>0</v>
      </c>
      <c r="AB246" s="158">
        <v>0</v>
      </c>
      <c r="AC246" s="158">
        <v>0</v>
      </c>
      <c r="AD246" s="158">
        <v>0</v>
      </c>
      <c r="AE246" s="349">
        <v>0</v>
      </c>
      <c r="AF246" s="158">
        <v>18260</v>
      </c>
      <c r="AG246" s="158">
        <v>13822</v>
      </c>
      <c r="AH246" s="158">
        <v>10796</v>
      </c>
      <c r="AI246" s="158">
        <v>8770</v>
      </c>
      <c r="AJ246" s="158">
        <v>5338</v>
      </c>
      <c r="AK246" s="158">
        <v>2737</v>
      </c>
      <c r="AL246" s="158">
        <v>1038</v>
      </c>
      <c r="AM246" s="158">
        <v>87</v>
      </c>
      <c r="AN246" s="349">
        <v>60848</v>
      </c>
      <c r="AO246" s="158">
        <v>25</v>
      </c>
      <c r="AP246" s="158">
        <v>58</v>
      </c>
      <c r="AQ246" s="158">
        <v>48</v>
      </c>
      <c r="AR246" s="158">
        <v>63</v>
      </c>
      <c r="AS246" s="158">
        <v>48</v>
      </c>
      <c r="AT246" s="158">
        <v>20</v>
      </c>
      <c r="AU246" s="158">
        <v>12</v>
      </c>
      <c r="AV246" s="158">
        <v>20</v>
      </c>
      <c r="AW246" s="349">
        <v>294</v>
      </c>
      <c r="AX246" s="158">
        <v>25</v>
      </c>
      <c r="AY246" s="158">
        <v>58</v>
      </c>
      <c r="AZ246" s="158">
        <v>48</v>
      </c>
      <c r="BA246" s="158">
        <v>63</v>
      </c>
      <c r="BB246" s="158">
        <v>48</v>
      </c>
      <c r="BC246" s="158">
        <v>20</v>
      </c>
      <c r="BD246" s="158">
        <v>12</v>
      </c>
      <c r="BE246" s="158">
        <v>20</v>
      </c>
      <c r="BF246" s="158">
        <v>0</v>
      </c>
      <c r="BG246" s="349">
        <v>294</v>
      </c>
      <c r="BH246" s="158">
        <v>25</v>
      </c>
      <c r="BI246" s="158">
        <v>18293</v>
      </c>
      <c r="BJ246" s="158">
        <v>13812</v>
      </c>
      <c r="BK246" s="158">
        <v>10811</v>
      </c>
      <c r="BL246" s="158">
        <v>8755</v>
      </c>
      <c r="BM246" s="158">
        <v>5310</v>
      </c>
      <c r="BN246" s="158">
        <v>2729</v>
      </c>
      <c r="BO246" s="158">
        <v>1046</v>
      </c>
      <c r="BP246" s="158">
        <v>67</v>
      </c>
      <c r="BQ246" s="349">
        <v>60848</v>
      </c>
      <c r="BR246" s="158">
        <v>5</v>
      </c>
      <c r="BS246" s="158">
        <v>8688</v>
      </c>
      <c r="BT246" s="158">
        <v>4866</v>
      </c>
      <c r="BU246" s="158">
        <v>3025</v>
      </c>
      <c r="BV246" s="158">
        <v>1798</v>
      </c>
      <c r="BW246" s="158">
        <v>860</v>
      </c>
      <c r="BX246" s="158">
        <v>391</v>
      </c>
      <c r="BY246" s="158">
        <v>104</v>
      </c>
      <c r="BZ246" s="158">
        <v>3</v>
      </c>
      <c r="CA246" s="349">
        <v>19740</v>
      </c>
      <c r="CB246" s="158">
        <v>0</v>
      </c>
      <c r="CC246" s="158">
        <v>179</v>
      </c>
      <c r="CD246" s="158">
        <v>136</v>
      </c>
      <c r="CE246" s="158">
        <v>98</v>
      </c>
      <c r="CF246" s="158">
        <v>88</v>
      </c>
      <c r="CG246" s="158">
        <v>42</v>
      </c>
      <c r="CH246" s="158">
        <v>21</v>
      </c>
      <c r="CI246" s="158">
        <v>2</v>
      </c>
      <c r="CJ246" s="158">
        <v>0</v>
      </c>
      <c r="CK246" s="349">
        <v>566</v>
      </c>
      <c r="CL246" s="158">
        <v>0</v>
      </c>
      <c r="CM246" s="158">
        <v>8</v>
      </c>
      <c r="CN246" s="158">
        <v>4</v>
      </c>
      <c r="CO246" s="158">
        <v>0</v>
      </c>
      <c r="CP246" s="158">
        <v>5</v>
      </c>
      <c r="CQ246" s="158">
        <v>5</v>
      </c>
      <c r="CR246" s="158">
        <v>9</v>
      </c>
      <c r="CS246" s="158">
        <v>17</v>
      </c>
      <c r="CT246" s="158">
        <v>2</v>
      </c>
      <c r="CU246" s="349">
        <v>50</v>
      </c>
      <c r="CV246" s="158">
        <v>73</v>
      </c>
      <c r="CW246" s="158">
        <v>52</v>
      </c>
      <c r="CX246" s="158">
        <v>54</v>
      </c>
      <c r="CY246" s="158">
        <v>31</v>
      </c>
      <c r="CZ246" s="158">
        <v>30</v>
      </c>
      <c r="DA246" s="158">
        <v>20</v>
      </c>
      <c r="DB246" s="158">
        <v>12</v>
      </c>
      <c r="DC246" s="158">
        <v>4</v>
      </c>
      <c r="DD246" s="349">
        <v>276</v>
      </c>
      <c r="DE246" s="158">
        <v>144</v>
      </c>
      <c r="DF246" s="158">
        <v>51</v>
      </c>
      <c r="DG246" s="158">
        <v>54</v>
      </c>
      <c r="DH246" s="158">
        <v>27</v>
      </c>
      <c r="DI246" s="158">
        <v>20</v>
      </c>
      <c r="DJ246" s="158">
        <v>16</v>
      </c>
      <c r="DK246" s="158">
        <v>4</v>
      </c>
      <c r="DL246" s="158">
        <v>1</v>
      </c>
      <c r="DM246" s="349">
        <v>317</v>
      </c>
      <c r="DN246" s="158">
        <v>376</v>
      </c>
      <c r="DO246" s="158">
        <v>168</v>
      </c>
      <c r="DP246" s="158">
        <v>118</v>
      </c>
      <c r="DQ246" s="158">
        <v>59</v>
      </c>
      <c r="DR246" s="158">
        <v>39</v>
      </c>
      <c r="DS246" s="158">
        <v>17</v>
      </c>
      <c r="DT246" s="158">
        <v>7</v>
      </c>
      <c r="DU246" s="158">
        <v>0</v>
      </c>
      <c r="DV246" s="349">
        <v>784</v>
      </c>
      <c r="DW246" s="158">
        <v>50</v>
      </c>
      <c r="DX246" s="158">
        <v>32</v>
      </c>
      <c r="DY246" s="158">
        <v>22</v>
      </c>
      <c r="DZ246" s="158">
        <v>15</v>
      </c>
      <c r="EA246" s="158">
        <v>5</v>
      </c>
      <c r="EB246" s="158">
        <v>6</v>
      </c>
      <c r="EC246" s="158">
        <v>0</v>
      </c>
      <c r="ED246" s="158">
        <v>0</v>
      </c>
      <c r="EE246" s="349">
        <v>130</v>
      </c>
      <c r="EF246" s="158">
        <v>570</v>
      </c>
      <c r="EG246" s="158">
        <v>251</v>
      </c>
      <c r="EH246" s="158">
        <v>194</v>
      </c>
      <c r="EI246" s="158">
        <v>101</v>
      </c>
      <c r="EJ246" s="158">
        <v>64</v>
      </c>
      <c r="EK246" s="158">
        <v>39</v>
      </c>
      <c r="EL246" s="158">
        <v>11</v>
      </c>
      <c r="EM246" s="158">
        <v>1</v>
      </c>
      <c r="EN246" s="349">
        <v>1231</v>
      </c>
      <c r="EO246" s="158">
        <v>212</v>
      </c>
      <c r="EP246" s="158">
        <v>90</v>
      </c>
      <c r="EQ246" s="158">
        <v>84</v>
      </c>
      <c r="ER246" s="158">
        <v>46</v>
      </c>
      <c r="ES246" s="158">
        <v>27</v>
      </c>
      <c r="ET246" s="158">
        <v>26</v>
      </c>
      <c r="EU246" s="158">
        <v>7</v>
      </c>
      <c r="EV246" s="158">
        <v>2</v>
      </c>
      <c r="EW246" s="349">
        <v>494</v>
      </c>
      <c r="EX246" s="158">
        <v>0</v>
      </c>
      <c r="EY246" s="158">
        <v>0</v>
      </c>
      <c r="EZ246" s="158">
        <v>0</v>
      </c>
      <c r="FA246" s="158">
        <v>0</v>
      </c>
      <c r="FB246" s="158">
        <v>0</v>
      </c>
      <c r="FC246" s="158">
        <v>0</v>
      </c>
      <c r="FD246" s="158">
        <v>0</v>
      </c>
      <c r="FE246" s="158">
        <v>0</v>
      </c>
      <c r="FF246" s="349">
        <v>0</v>
      </c>
      <c r="FG246" s="158">
        <v>18</v>
      </c>
      <c r="FH246" s="158">
        <v>7</v>
      </c>
      <c r="FI246" s="158">
        <v>8</v>
      </c>
      <c r="FJ246" s="158">
        <v>4</v>
      </c>
      <c r="FK246" s="158">
        <v>2</v>
      </c>
      <c r="FL246" s="158">
        <v>4</v>
      </c>
      <c r="FM246" s="158">
        <v>3</v>
      </c>
      <c r="FN246" s="158">
        <v>1</v>
      </c>
      <c r="FO246" s="349">
        <v>47</v>
      </c>
      <c r="FP246" s="158">
        <v>194</v>
      </c>
      <c r="FQ246" s="158">
        <v>83</v>
      </c>
      <c r="FR246" s="158">
        <v>76</v>
      </c>
      <c r="FS246" s="158">
        <v>42</v>
      </c>
      <c r="FT246" s="158">
        <v>25</v>
      </c>
      <c r="FU246" s="158">
        <v>22</v>
      </c>
      <c r="FV246" s="158">
        <v>4</v>
      </c>
      <c r="FW246" s="158">
        <v>1</v>
      </c>
      <c r="FX246" s="349">
        <v>447</v>
      </c>
      <c r="FY246" s="158">
        <v>20</v>
      </c>
      <c r="FZ246" s="158">
        <v>8919</v>
      </c>
      <c r="GA246" s="158">
        <v>8554</v>
      </c>
      <c r="GB246" s="158">
        <v>7494</v>
      </c>
      <c r="GC246" s="158">
        <v>6759</v>
      </c>
      <c r="GD246" s="158">
        <v>4329</v>
      </c>
      <c r="GE246" s="158">
        <v>2265</v>
      </c>
      <c r="GF246" s="158">
        <v>904</v>
      </c>
      <c r="GG246" s="158">
        <v>58</v>
      </c>
      <c r="GH246" s="349">
        <v>39302</v>
      </c>
      <c r="GI246" s="158">
        <v>5</v>
      </c>
      <c r="GJ246" s="158">
        <v>9374</v>
      </c>
      <c r="GK246" s="158">
        <v>5258</v>
      </c>
      <c r="GL246" s="158">
        <v>3317</v>
      </c>
      <c r="GM246" s="158">
        <v>1996</v>
      </c>
      <c r="GN246" s="158">
        <v>981</v>
      </c>
      <c r="GO246" s="158">
        <v>464</v>
      </c>
      <c r="GP246" s="158">
        <v>142</v>
      </c>
      <c r="GQ246" s="158">
        <v>9</v>
      </c>
      <c r="GR246" s="349">
        <v>21546</v>
      </c>
      <c r="GS246" s="158">
        <v>23.75</v>
      </c>
      <c r="GT246" s="158">
        <v>15904.75</v>
      </c>
      <c r="GU246" s="158">
        <v>12490.7</v>
      </c>
      <c r="GV246" s="158">
        <v>9982.2000000000007</v>
      </c>
      <c r="GW246" s="158">
        <v>8259.75</v>
      </c>
      <c r="GX246" s="158">
        <v>5065</v>
      </c>
      <c r="GY246" s="158">
        <v>2615.6</v>
      </c>
      <c r="GZ246" s="158">
        <v>1008.05</v>
      </c>
      <c r="HA246" s="158">
        <v>64.849999999999994</v>
      </c>
      <c r="HB246" s="349">
        <v>55414.65</v>
      </c>
      <c r="HC246" s="395">
        <v>0</v>
      </c>
      <c r="HD246" s="396">
        <v>4</v>
      </c>
      <c r="HE246" s="396">
        <v>0</v>
      </c>
      <c r="HF246" s="396">
        <v>0</v>
      </c>
      <c r="HG246" s="396">
        <v>0</v>
      </c>
      <c r="HH246" s="396">
        <v>0</v>
      </c>
      <c r="HI246" s="396">
        <v>0</v>
      </c>
      <c r="HJ246" s="396">
        <v>0</v>
      </c>
      <c r="HK246" s="396">
        <v>0</v>
      </c>
      <c r="HL246" s="397">
        <v>4</v>
      </c>
      <c r="HM246" s="219">
        <v>13.2</v>
      </c>
      <c r="HN246" s="219">
        <v>10600.5</v>
      </c>
      <c r="HO246" s="219">
        <v>9715</v>
      </c>
      <c r="HP246" s="219">
        <v>8873.1</v>
      </c>
      <c r="HQ246" s="219">
        <v>8259.7999999999993</v>
      </c>
      <c r="HR246" s="219">
        <v>6190.6</v>
      </c>
      <c r="HS246" s="219">
        <v>3778.1</v>
      </c>
      <c r="HT246" s="219">
        <v>1680.1</v>
      </c>
      <c r="HU246" s="219">
        <v>129.69999999999999</v>
      </c>
      <c r="HV246" s="219">
        <v>49240.1</v>
      </c>
      <c r="HW246" s="457">
        <v>57</v>
      </c>
      <c r="HX246" s="219">
        <v>49297.1</v>
      </c>
      <c r="HY246" s="395">
        <v>23.75</v>
      </c>
      <c r="HZ246" s="219">
        <v>15904.75</v>
      </c>
      <c r="IA246" s="219">
        <v>12490.7</v>
      </c>
      <c r="IB246" s="219">
        <v>9982.2000000000007</v>
      </c>
      <c r="IC246" s="219">
        <v>8259.75</v>
      </c>
      <c r="ID246" s="219">
        <v>5065</v>
      </c>
      <c r="IE246" s="219">
        <v>2615.6</v>
      </c>
      <c r="IF246" s="219">
        <v>1008.05</v>
      </c>
      <c r="IG246" s="219">
        <v>64.849999999999994</v>
      </c>
      <c r="IH246" s="219">
        <v>55414.65</v>
      </c>
      <c r="II246" s="395">
        <v>0</v>
      </c>
      <c r="IJ246" s="219">
        <v>4</v>
      </c>
      <c r="IK246" s="219">
        <v>0</v>
      </c>
      <c r="IL246" s="219">
        <v>0</v>
      </c>
      <c r="IM246" s="219">
        <v>0</v>
      </c>
      <c r="IN246" s="219">
        <v>0</v>
      </c>
      <c r="IO246" s="219">
        <v>0</v>
      </c>
      <c r="IP246" s="219">
        <v>0</v>
      </c>
      <c r="IQ246" s="219">
        <v>0</v>
      </c>
      <c r="IR246" s="219">
        <v>4</v>
      </c>
      <c r="IS246" s="395">
        <v>3.65</v>
      </c>
      <c r="IT246" s="219">
        <v>4001.65</v>
      </c>
      <c r="IU246" s="219">
        <v>1304.21</v>
      </c>
      <c r="IV246" s="219">
        <v>506.6</v>
      </c>
      <c r="IW246" s="219">
        <v>255.28</v>
      </c>
      <c r="IX246" s="219">
        <v>83.03</v>
      </c>
      <c r="IY246" s="219">
        <v>30.59</v>
      </c>
      <c r="IZ246" s="219">
        <v>5.0199999999999996</v>
      </c>
      <c r="JA246" s="219">
        <v>0</v>
      </c>
      <c r="JB246" s="219">
        <v>6190.03</v>
      </c>
      <c r="JC246" s="395">
        <v>11.2</v>
      </c>
      <c r="JD246" s="219">
        <v>7932.7</v>
      </c>
      <c r="JE246" s="219">
        <v>8700.6</v>
      </c>
      <c r="JF246" s="219">
        <v>8422.7999999999993</v>
      </c>
      <c r="JG246" s="219">
        <v>8004.5</v>
      </c>
      <c r="JH246" s="219">
        <v>6089.1</v>
      </c>
      <c r="JI246" s="219">
        <v>3733.9</v>
      </c>
      <c r="JJ246" s="219">
        <v>1671.7</v>
      </c>
      <c r="JK246" s="219">
        <v>129.69999999999999</v>
      </c>
      <c r="JL246" s="219">
        <v>44696.2</v>
      </c>
      <c r="JM246" s="457">
        <v>57</v>
      </c>
      <c r="JN246" s="397">
        <v>44753.2</v>
      </c>
      <c r="JP246" s="460"/>
      <c r="JQ246" s="460"/>
      <c r="JR246" s="460"/>
      <c r="JS246" s="460"/>
      <c r="JT246" s="460"/>
      <c r="JU246" s="460"/>
      <c r="JV246" s="460"/>
      <c r="JW246" s="460"/>
      <c r="JX246" s="460"/>
      <c r="JY246" s="460"/>
      <c r="KA246" s="460"/>
      <c r="KB246" s="460"/>
    </row>
    <row r="247" spans="1:288" x14ac:dyDescent="0.2">
      <c r="A247" s="215" t="s">
        <v>735</v>
      </c>
      <c r="B247" s="216" t="s">
        <v>285</v>
      </c>
      <c r="C247" s="217" t="s">
        <v>287</v>
      </c>
      <c r="D247" s="218" t="s">
        <v>734</v>
      </c>
      <c r="E247" s="158">
        <v>4741</v>
      </c>
      <c r="F247" s="158">
        <v>10748</v>
      </c>
      <c r="G247" s="158">
        <v>12082</v>
      </c>
      <c r="H247" s="158">
        <v>9933</v>
      </c>
      <c r="I247" s="158">
        <v>7266</v>
      </c>
      <c r="J247" s="158">
        <v>4608</v>
      </c>
      <c r="K247" s="158">
        <v>2859</v>
      </c>
      <c r="L247" s="158">
        <v>270</v>
      </c>
      <c r="M247" s="349">
        <v>52507</v>
      </c>
      <c r="N247" s="158">
        <v>111</v>
      </c>
      <c r="O247" s="158">
        <v>138</v>
      </c>
      <c r="P247" s="158">
        <v>128</v>
      </c>
      <c r="Q247" s="158">
        <v>129</v>
      </c>
      <c r="R247" s="158">
        <v>75</v>
      </c>
      <c r="S247" s="158">
        <v>57</v>
      </c>
      <c r="T247" s="158">
        <v>31</v>
      </c>
      <c r="U247" s="158">
        <v>7</v>
      </c>
      <c r="V247" s="349">
        <v>676</v>
      </c>
      <c r="W247" s="158">
        <v>0</v>
      </c>
      <c r="X247" s="158">
        <v>0</v>
      </c>
      <c r="Y247" s="158">
        <v>0</v>
      </c>
      <c r="Z247" s="158">
        <v>0</v>
      </c>
      <c r="AA247" s="158">
        <v>0</v>
      </c>
      <c r="AB247" s="158">
        <v>0</v>
      </c>
      <c r="AC247" s="158">
        <v>0</v>
      </c>
      <c r="AD247" s="158">
        <v>0</v>
      </c>
      <c r="AE247" s="349">
        <v>0</v>
      </c>
      <c r="AF247" s="158">
        <v>4630</v>
      </c>
      <c r="AG247" s="158">
        <v>10610</v>
      </c>
      <c r="AH247" s="158">
        <v>11954</v>
      </c>
      <c r="AI247" s="158">
        <v>9804</v>
      </c>
      <c r="AJ247" s="158">
        <v>7191</v>
      </c>
      <c r="AK247" s="158">
        <v>4551</v>
      </c>
      <c r="AL247" s="158">
        <v>2828</v>
      </c>
      <c r="AM247" s="158">
        <v>263</v>
      </c>
      <c r="AN247" s="349">
        <v>51831</v>
      </c>
      <c r="AO247" s="158">
        <v>10</v>
      </c>
      <c r="AP247" s="158">
        <v>26</v>
      </c>
      <c r="AQ247" s="158">
        <v>50</v>
      </c>
      <c r="AR247" s="158">
        <v>64</v>
      </c>
      <c r="AS247" s="158">
        <v>46</v>
      </c>
      <c r="AT247" s="158">
        <v>35</v>
      </c>
      <c r="AU247" s="158">
        <v>30</v>
      </c>
      <c r="AV247" s="158">
        <v>22</v>
      </c>
      <c r="AW247" s="349">
        <v>283</v>
      </c>
      <c r="AX247" s="158">
        <v>10</v>
      </c>
      <c r="AY247" s="158">
        <v>26</v>
      </c>
      <c r="AZ247" s="158">
        <v>50</v>
      </c>
      <c r="BA247" s="158">
        <v>64</v>
      </c>
      <c r="BB247" s="158">
        <v>46</v>
      </c>
      <c r="BC247" s="158">
        <v>35</v>
      </c>
      <c r="BD247" s="158">
        <v>30</v>
      </c>
      <c r="BE247" s="158">
        <v>22</v>
      </c>
      <c r="BF247" s="158">
        <v>0</v>
      </c>
      <c r="BG247" s="349">
        <v>283</v>
      </c>
      <c r="BH247" s="158">
        <v>10</v>
      </c>
      <c r="BI247" s="158">
        <v>4646</v>
      </c>
      <c r="BJ247" s="158">
        <v>10634</v>
      </c>
      <c r="BK247" s="158">
        <v>11968</v>
      </c>
      <c r="BL247" s="158">
        <v>9786</v>
      </c>
      <c r="BM247" s="158">
        <v>7180</v>
      </c>
      <c r="BN247" s="158">
        <v>4546</v>
      </c>
      <c r="BO247" s="158">
        <v>2820</v>
      </c>
      <c r="BP247" s="158">
        <v>241</v>
      </c>
      <c r="BQ247" s="349">
        <v>51831</v>
      </c>
      <c r="BR247" s="158">
        <v>4</v>
      </c>
      <c r="BS247" s="158">
        <v>2494</v>
      </c>
      <c r="BT247" s="158">
        <v>4226</v>
      </c>
      <c r="BU247" s="158">
        <v>3659</v>
      </c>
      <c r="BV247" s="158">
        <v>2487</v>
      </c>
      <c r="BW247" s="158">
        <v>1531</v>
      </c>
      <c r="BX247" s="158">
        <v>852</v>
      </c>
      <c r="BY247" s="158">
        <v>432</v>
      </c>
      <c r="BZ247" s="158">
        <v>37</v>
      </c>
      <c r="CA247" s="349">
        <v>15722</v>
      </c>
      <c r="CB247" s="158">
        <v>1</v>
      </c>
      <c r="CC247" s="158">
        <v>21</v>
      </c>
      <c r="CD247" s="158">
        <v>91</v>
      </c>
      <c r="CE247" s="158">
        <v>105</v>
      </c>
      <c r="CF247" s="158">
        <v>62</v>
      </c>
      <c r="CG247" s="158">
        <v>59</v>
      </c>
      <c r="CH247" s="158">
        <v>29</v>
      </c>
      <c r="CI247" s="158">
        <v>22</v>
      </c>
      <c r="CJ247" s="158">
        <v>0</v>
      </c>
      <c r="CK247" s="349">
        <v>390</v>
      </c>
      <c r="CL247" s="158">
        <v>0</v>
      </c>
      <c r="CM247" s="158">
        <v>5</v>
      </c>
      <c r="CN247" s="158">
        <v>11</v>
      </c>
      <c r="CO247" s="158">
        <v>10</v>
      </c>
      <c r="CP247" s="158">
        <v>10</v>
      </c>
      <c r="CQ247" s="158">
        <v>6</v>
      </c>
      <c r="CR247" s="158">
        <v>10</v>
      </c>
      <c r="CS247" s="158">
        <v>27</v>
      </c>
      <c r="CT247" s="158">
        <v>5</v>
      </c>
      <c r="CU247" s="349">
        <v>84</v>
      </c>
      <c r="CV247" s="158">
        <v>292</v>
      </c>
      <c r="CW247" s="158">
        <v>526</v>
      </c>
      <c r="CX247" s="158">
        <v>957</v>
      </c>
      <c r="CY247" s="158">
        <v>806</v>
      </c>
      <c r="CZ247" s="158">
        <v>552</v>
      </c>
      <c r="DA247" s="158">
        <v>375</v>
      </c>
      <c r="DB247" s="158">
        <v>347</v>
      </c>
      <c r="DC247" s="158">
        <v>49</v>
      </c>
      <c r="DD247" s="349">
        <v>3904</v>
      </c>
      <c r="DE247" s="158">
        <v>83</v>
      </c>
      <c r="DF247" s="158">
        <v>138</v>
      </c>
      <c r="DG247" s="158">
        <v>161</v>
      </c>
      <c r="DH247" s="158">
        <v>120</v>
      </c>
      <c r="DI247" s="158">
        <v>65</v>
      </c>
      <c r="DJ247" s="158">
        <v>43</v>
      </c>
      <c r="DK247" s="158">
        <v>24</v>
      </c>
      <c r="DL247" s="158">
        <v>3</v>
      </c>
      <c r="DM247" s="349">
        <v>637</v>
      </c>
      <c r="DN247" s="158">
        <v>138</v>
      </c>
      <c r="DO247" s="158">
        <v>188</v>
      </c>
      <c r="DP247" s="158">
        <v>150</v>
      </c>
      <c r="DQ247" s="158">
        <v>126</v>
      </c>
      <c r="DR247" s="158">
        <v>73</v>
      </c>
      <c r="DS247" s="158">
        <v>32</v>
      </c>
      <c r="DT247" s="158">
        <v>28</v>
      </c>
      <c r="DU247" s="158">
        <v>3</v>
      </c>
      <c r="DV247" s="349">
        <v>738</v>
      </c>
      <c r="DW247" s="158">
        <v>53</v>
      </c>
      <c r="DX247" s="158">
        <v>56</v>
      </c>
      <c r="DY247" s="158">
        <v>57</v>
      </c>
      <c r="DZ247" s="158">
        <v>90</v>
      </c>
      <c r="EA247" s="158">
        <v>36</v>
      </c>
      <c r="EB247" s="158">
        <v>17</v>
      </c>
      <c r="EC247" s="158">
        <v>11</v>
      </c>
      <c r="ED247" s="158">
        <v>1</v>
      </c>
      <c r="EE247" s="349">
        <v>321</v>
      </c>
      <c r="EF247" s="158">
        <v>274</v>
      </c>
      <c r="EG247" s="158">
        <v>382</v>
      </c>
      <c r="EH247" s="158">
        <v>368</v>
      </c>
      <c r="EI247" s="158">
        <v>336</v>
      </c>
      <c r="EJ247" s="158">
        <v>174</v>
      </c>
      <c r="EK247" s="158">
        <v>92</v>
      </c>
      <c r="EL247" s="158">
        <v>63</v>
      </c>
      <c r="EM247" s="158">
        <v>7</v>
      </c>
      <c r="EN247" s="349">
        <v>1696</v>
      </c>
      <c r="EO247" s="158">
        <v>145</v>
      </c>
      <c r="EP247" s="158">
        <v>213</v>
      </c>
      <c r="EQ247" s="158">
        <v>234</v>
      </c>
      <c r="ER247" s="158">
        <v>234</v>
      </c>
      <c r="ES247" s="158">
        <v>111</v>
      </c>
      <c r="ET247" s="158">
        <v>66</v>
      </c>
      <c r="EU247" s="158">
        <v>43</v>
      </c>
      <c r="EV247" s="158">
        <v>5</v>
      </c>
      <c r="EW247" s="349">
        <v>1051</v>
      </c>
      <c r="EX247" s="158">
        <v>0</v>
      </c>
      <c r="EY247" s="158">
        <v>0</v>
      </c>
      <c r="EZ247" s="158">
        <v>0</v>
      </c>
      <c r="FA247" s="158">
        <v>0</v>
      </c>
      <c r="FB247" s="158">
        <v>0</v>
      </c>
      <c r="FC247" s="158">
        <v>0</v>
      </c>
      <c r="FD247" s="158">
        <v>0</v>
      </c>
      <c r="FE247" s="158">
        <v>0</v>
      </c>
      <c r="FF247" s="349">
        <v>0</v>
      </c>
      <c r="FG247" s="158">
        <v>9</v>
      </c>
      <c r="FH247" s="158">
        <v>19</v>
      </c>
      <c r="FI247" s="158">
        <v>17</v>
      </c>
      <c r="FJ247" s="158">
        <v>24</v>
      </c>
      <c r="FK247" s="158">
        <v>10</v>
      </c>
      <c r="FL247" s="158">
        <v>6</v>
      </c>
      <c r="FM247" s="158">
        <v>8</v>
      </c>
      <c r="FN247" s="158">
        <v>1</v>
      </c>
      <c r="FO247" s="349">
        <v>94</v>
      </c>
      <c r="FP247" s="158">
        <v>136</v>
      </c>
      <c r="FQ247" s="158">
        <v>194</v>
      </c>
      <c r="FR247" s="158">
        <v>217</v>
      </c>
      <c r="FS247" s="158">
        <v>210</v>
      </c>
      <c r="FT247" s="158">
        <v>101</v>
      </c>
      <c r="FU247" s="158">
        <v>60</v>
      </c>
      <c r="FV247" s="158">
        <v>35</v>
      </c>
      <c r="FW247" s="158">
        <v>4</v>
      </c>
      <c r="FX247" s="349">
        <v>957</v>
      </c>
      <c r="FY247" s="158">
        <v>5</v>
      </c>
      <c r="FZ247" s="158">
        <v>1908</v>
      </c>
      <c r="GA247" s="158">
        <v>6046</v>
      </c>
      <c r="GB247" s="158">
        <v>7914</v>
      </c>
      <c r="GC247" s="158">
        <v>6999</v>
      </c>
      <c r="GD247" s="158">
        <v>5468</v>
      </c>
      <c r="GE247" s="158">
        <v>3598</v>
      </c>
      <c r="GF247" s="158">
        <v>2299</v>
      </c>
      <c r="GG247" s="158">
        <v>195</v>
      </c>
      <c r="GH247" s="349">
        <v>34432</v>
      </c>
      <c r="GI247" s="158">
        <v>5</v>
      </c>
      <c r="GJ247" s="158">
        <v>2738</v>
      </c>
      <c r="GK247" s="158">
        <v>4588</v>
      </c>
      <c r="GL247" s="158">
        <v>4054</v>
      </c>
      <c r="GM247" s="158">
        <v>2787</v>
      </c>
      <c r="GN247" s="158">
        <v>1712</v>
      </c>
      <c r="GO247" s="158">
        <v>948</v>
      </c>
      <c r="GP247" s="158">
        <v>521</v>
      </c>
      <c r="GQ247" s="158">
        <v>46</v>
      </c>
      <c r="GR247" s="349">
        <v>17399</v>
      </c>
      <c r="GS247" s="158">
        <v>8.75</v>
      </c>
      <c r="GT247" s="158">
        <v>3889.75</v>
      </c>
      <c r="GU247" s="158">
        <v>9381.25</v>
      </c>
      <c r="GV247" s="158">
        <v>10864</v>
      </c>
      <c r="GW247" s="158">
        <v>9056.75</v>
      </c>
      <c r="GX247" s="158">
        <v>6721</v>
      </c>
      <c r="GY247" s="158">
        <v>4293.25</v>
      </c>
      <c r="GZ247" s="158">
        <v>2670</v>
      </c>
      <c r="HA247" s="158">
        <v>226.75</v>
      </c>
      <c r="HB247" s="349">
        <v>47111.5</v>
      </c>
      <c r="HC247" s="395">
        <v>0</v>
      </c>
      <c r="HD247" s="396">
        <v>5.38</v>
      </c>
      <c r="HE247" s="396">
        <v>0</v>
      </c>
      <c r="HF247" s="396">
        <v>0.5</v>
      </c>
      <c r="HG247" s="396">
        <v>0</v>
      </c>
      <c r="HH247" s="396">
        <v>0</v>
      </c>
      <c r="HI247" s="396">
        <v>0</v>
      </c>
      <c r="HJ247" s="396">
        <v>0</v>
      </c>
      <c r="HK247" s="396">
        <v>0</v>
      </c>
      <c r="HL247" s="397">
        <v>5.88</v>
      </c>
      <c r="HM247" s="219">
        <v>4.9000000000000004</v>
      </c>
      <c r="HN247" s="219">
        <v>2589.6</v>
      </c>
      <c r="HO247" s="219">
        <v>7296.5</v>
      </c>
      <c r="HP247" s="219">
        <v>9656.4</v>
      </c>
      <c r="HQ247" s="219">
        <v>9056.7999999999993</v>
      </c>
      <c r="HR247" s="219">
        <v>8214.6</v>
      </c>
      <c r="HS247" s="219">
        <v>6201.4</v>
      </c>
      <c r="HT247" s="219">
        <v>4450</v>
      </c>
      <c r="HU247" s="219">
        <v>453.5</v>
      </c>
      <c r="HV247" s="219">
        <v>47923.7</v>
      </c>
      <c r="HW247" s="457">
        <v>0</v>
      </c>
      <c r="HX247" s="219">
        <v>47923.7</v>
      </c>
      <c r="HY247" s="395">
        <v>8.75</v>
      </c>
      <c r="HZ247" s="219">
        <v>3889.75</v>
      </c>
      <c r="IA247" s="219">
        <v>9381.25</v>
      </c>
      <c r="IB247" s="219">
        <v>10864</v>
      </c>
      <c r="IC247" s="219">
        <v>9056.75</v>
      </c>
      <c r="ID247" s="219">
        <v>6721</v>
      </c>
      <c r="IE247" s="219">
        <v>4293.25</v>
      </c>
      <c r="IF247" s="219">
        <v>2670</v>
      </c>
      <c r="IG247" s="219">
        <v>226.75</v>
      </c>
      <c r="IH247" s="219">
        <v>47111.5</v>
      </c>
      <c r="II247" s="395">
        <v>0</v>
      </c>
      <c r="IJ247" s="219">
        <v>5.38</v>
      </c>
      <c r="IK247" s="219">
        <v>0</v>
      </c>
      <c r="IL247" s="219">
        <v>0.5</v>
      </c>
      <c r="IM247" s="219">
        <v>0</v>
      </c>
      <c r="IN247" s="219">
        <v>0</v>
      </c>
      <c r="IO247" s="219">
        <v>0</v>
      </c>
      <c r="IP247" s="219">
        <v>0</v>
      </c>
      <c r="IQ247" s="219">
        <v>0</v>
      </c>
      <c r="IR247" s="219">
        <v>5.88</v>
      </c>
      <c r="IS247" s="395">
        <v>6</v>
      </c>
      <c r="IT247" s="219">
        <v>969.07</v>
      </c>
      <c r="IU247" s="219">
        <v>1425.72</v>
      </c>
      <c r="IV247" s="219">
        <v>931.42</v>
      </c>
      <c r="IW247" s="219">
        <v>381.63</v>
      </c>
      <c r="IX247" s="219">
        <v>159.32</v>
      </c>
      <c r="IY247" s="219">
        <v>64.81</v>
      </c>
      <c r="IZ247" s="219">
        <v>23.46</v>
      </c>
      <c r="JA247" s="219">
        <v>1</v>
      </c>
      <c r="JB247" s="219">
        <v>3962.43</v>
      </c>
      <c r="JC247" s="395">
        <v>1.5</v>
      </c>
      <c r="JD247" s="219">
        <v>1943.5</v>
      </c>
      <c r="JE247" s="219">
        <v>6187.6</v>
      </c>
      <c r="JF247" s="219">
        <v>8828.5</v>
      </c>
      <c r="JG247" s="219">
        <v>8675.1</v>
      </c>
      <c r="JH247" s="219">
        <v>8019.8</v>
      </c>
      <c r="JI247" s="219">
        <v>6107.7</v>
      </c>
      <c r="JJ247" s="219">
        <v>4410.8999999999996</v>
      </c>
      <c r="JK247" s="219">
        <v>451.5</v>
      </c>
      <c r="JL247" s="219">
        <v>44626.1</v>
      </c>
      <c r="JM247" s="457">
        <v>0</v>
      </c>
      <c r="JN247" s="397">
        <v>44626.1</v>
      </c>
      <c r="JP247" s="460"/>
      <c r="JQ247" s="460"/>
      <c r="JR247" s="460"/>
      <c r="JS247" s="460"/>
      <c r="JT247" s="460"/>
      <c r="JU247" s="460"/>
      <c r="JV247" s="460"/>
      <c r="JW247" s="460"/>
      <c r="JX247" s="460"/>
      <c r="JY247" s="460"/>
      <c r="KA247" s="460"/>
      <c r="KB247" s="460"/>
    </row>
    <row r="248" spans="1:288" x14ac:dyDescent="0.2">
      <c r="A248" s="215" t="s">
        <v>737</v>
      </c>
      <c r="B248" s="216" t="s">
        <v>285</v>
      </c>
      <c r="C248" s="217" t="s">
        <v>56</v>
      </c>
      <c r="D248" s="436" t="s">
        <v>736</v>
      </c>
      <c r="E248" s="158">
        <v>6437</v>
      </c>
      <c r="F248" s="158">
        <v>16261</v>
      </c>
      <c r="G248" s="158">
        <v>14339</v>
      </c>
      <c r="H248" s="158">
        <v>10094</v>
      </c>
      <c r="I248" s="158">
        <v>6173</v>
      </c>
      <c r="J248" s="158">
        <v>2662</v>
      </c>
      <c r="K248" s="158">
        <v>1407</v>
      </c>
      <c r="L248" s="158">
        <v>112</v>
      </c>
      <c r="M248" s="349">
        <v>57485</v>
      </c>
      <c r="N248" s="158">
        <v>360</v>
      </c>
      <c r="O248" s="158">
        <v>171</v>
      </c>
      <c r="P248" s="158">
        <v>156</v>
      </c>
      <c r="Q248" s="158">
        <v>99</v>
      </c>
      <c r="R248" s="158">
        <v>34</v>
      </c>
      <c r="S248" s="158">
        <v>21</v>
      </c>
      <c r="T248" s="158">
        <v>9</v>
      </c>
      <c r="U248" s="158">
        <v>0</v>
      </c>
      <c r="V248" s="349">
        <v>850</v>
      </c>
      <c r="W248" s="158">
        <v>0</v>
      </c>
      <c r="X248" s="158">
        <v>0</v>
      </c>
      <c r="Y248" s="158">
        <v>0</v>
      </c>
      <c r="Z248" s="158">
        <v>0</v>
      </c>
      <c r="AA248" s="158">
        <v>0</v>
      </c>
      <c r="AB248" s="158">
        <v>0</v>
      </c>
      <c r="AC248" s="158">
        <v>0</v>
      </c>
      <c r="AD248" s="158">
        <v>0</v>
      </c>
      <c r="AE248" s="349">
        <v>0</v>
      </c>
      <c r="AF248" s="158">
        <v>6077</v>
      </c>
      <c r="AG248" s="158">
        <v>16090</v>
      </c>
      <c r="AH248" s="158">
        <v>14183</v>
      </c>
      <c r="AI248" s="158">
        <v>9995</v>
      </c>
      <c r="AJ248" s="158">
        <v>6139</v>
      </c>
      <c r="AK248" s="158">
        <v>2641</v>
      </c>
      <c r="AL248" s="158">
        <v>1398</v>
      </c>
      <c r="AM248" s="158">
        <v>112</v>
      </c>
      <c r="AN248" s="349">
        <v>56635</v>
      </c>
      <c r="AO248" s="158">
        <v>23</v>
      </c>
      <c r="AP248" s="158">
        <v>68</v>
      </c>
      <c r="AQ248" s="158">
        <v>107</v>
      </c>
      <c r="AR248" s="158">
        <v>95</v>
      </c>
      <c r="AS248" s="158">
        <v>73</v>
      </c>
      <c r="AT248" s="158">
        <v>29</v>
      </c>
      <c r="AU248" s="158">
        <v>25</v>
      </c>
      <c r="AV248" s="158">
        <v>11</v>
      </c>
      <c r="AW248" s="349">
        <v>431</v>
      </c>
      <c r="AX248" s="158">
        <v>23</v>
      </c>
      <c r="AY248" s="158">
        <v>68</v>
      </c>
      <c r="AZ248" s="158">
        <v>107</v>
      </c>
      <c r="BA248" s="158">
        <v>95</v>
      </c>
      <c r="BB248" s="158">
        <v>73</v>
      </c>
      <c r="BC248" s="158">
        <v>29</v>
      </c>
      <c r="BD248" s="158">
        <v>25</v>
      </c>
      <c r="BE248" s="158">
        <v>11</v>
      </c>
      <c r="BF248" s="158">
        <v>0</v>
      </c>
      <c r="BG248" s="349">
        <v>431</v>
      </c>
      <c r="BH248" s="158">
        <v>23</v>
      </c>
      <c r="BI248" s="158">
        <v>6122</v>
      </c>
      <c r="BJ248" s="158">
        <v>16129</v>
      </c>
      <c r="BK248" s="158">
        <v>14171</v>
      </c>
      <c r="BL248" s="158">
        <v>9973</v>
      </c>
      <c r="BM248" s="158">
        <v>6095</v>
      </c>
      <c r="BN248" s="158">
        <v>2637</v>
      </c>
      <c r="BO248" s="158">
        <v>1384</v>
      </c>
      <c r="BP248" s="158">
        <v>101</v>
      </c>
      <c r="BQ248" s="349">
        <v>56635</v>
      </c>
      <c r="BR248" s="158">
        <v>14</v>
      </c>
      <c r="BS248" s="158">
        <v>3769</v>
      </c>
      <c r="BT248" s="158">
        <v>5689</v>
      </c>
      <c r="BU248" s="158">
        <v>3872</v>
      </c>
      <c r="BV248" s="158">
        <v>2136</v>
      </c>
      <c r="BW248" s="158">
        <v>1051</v>
      </c>
      <c r="BX248" s="158">
        <v>351</v>
      </c>
      <c r="BY248" s="158">
        <v>173</v>
      </c>
      <c r="BZ248" s="158">
        <v>12</v>
      </c>
      <c r="CA248" s="349">
        <v>17067</v>
      </c>
      <c r="CB248" s="158">
        <v>1</v>
      </c>
      <c r="CC248" s="158">
        <v>40</v>
      </c>
      <c r="CD248" s="158">
        <v>173</v>
      </c>
      <c r="CE248" s="158">
        <v>135</v>
      </c>
      <c r="CF248" s="158">
        <v>91</v>
      </c>
      <c r="CG248" s="158">
        <v>40</v>
      </c>
      <c r="CH248" s="158">
        <v>14</v>
      </c>
      <c r="CI248" s="158">
        <v>3</v>
      </c>
      <c r="CJ248" s="158">
        <v>0</v>
      </c>
      <c r="CK248" s="349">
        <v>497</v>
      </c>
      <c r="CL248" s="158">
        <v>0</v>
      </c>
      <c r="CM248" s="158">
        <v>7</v>
      </c>
      <c r="CN248" s="158">
        <v>11</v>
      </c>
      <c r="CO248" s="158">
        <v>10</v>
      </c>
      <c r="CP248" s="158">
        <v>15</v>
      </c>
      <c r="CQ248" s="158">
        <v>13</v>
      </c>
      <c r="CR248" s="158">
        <v>15</v>
      </c>
      <c r="CS248" s="158">
        <v>12</v>
      </c>
      <c r="CT248" s="158">
        <v>1</v>
      </c>
      <c r="CU248" s="349">
        <v>84</v>
      </c>
      <c r="CV248" s="158">
        <v>115</v>
      </c>
      <c r="CW248" s="158">
        <v>109</v>
      </c>
      <c r="CX248" s="158">
        <v>125</v>
      </c>
      <c r="CY248" s="158">
        <v>93</v>
      </c>
      <c r="CZ248" s="158">
        <v>65</v>
      </c>
      <c r="DA248" s="158">
        <v>44</v>
      </c>
      <c r="DB248" s="158">
        <v>34</v>
      </c>
      <c r="DC248" s="158">
        <v>10</v>
      </c>
      <c r="DD248" s="349">
        <v>595</v>
      </c>
      <c r="DE248" s="158">
        <v>86</v>
      </c>
      <c r="DF248" s="158">
        <v>118</v>
      </c>
      <c r="DG248" s="158">
        <v>97</v>
      </c>
      <c r="DH248" s="158">
        <v>64</v>
      </c>
      <c r="DI248" s="158">
        <v>39</v>
      </c>
      <c r="DJ248" s="158">
        <v>11</v>
      </c>
      <c r="DK248" s="158">
        <v>11</v>
      </c>
      <c r="DL248" s="158">
        <v>2</v>
      </c>
      <c r="DM248" s="349">
        <v>428</v>
      </c>
      <c r="DN248" s="158">
        <v>83</v>
      </c>
      <c r="DO248" s="158">
        <v>167</v>
      </c>
      <c r="DP248" s="158">
        <v>109</v>
      </c>
      <c r="DQ248" s="158">
        <v>65</v>
      </c>
      <c r="DR248" s="158">
        <v>45</v>
      </c>
      <c r="DS248" s="158">
        <v>23</v>
      </c>
      <c r="DT248" s="158">
        <v>11</v>
      </c>
      <c r="DU248" s="158">
        <v>2</v>
      </c>
      <c r="DV248" s="349">
        <v>505</v>
      </c>
      <c r="DW248" s="158">
        <v>25</v>
      </c>
      <c r="DX248" s="158">
        <v>23</v>
      </c>
      <c r="DY248" s="158">
        <v>17</v>
      </c>
      <c r="DZ248" s="158">
        <v>9</v>
      </c>
      <c r="EA248" s="158">
        <v>4</v>
      </c>
      <c r="EB248" s="158">
        <v>2</v>
      </c>
      <c r="EC248" s="158">
        <v>3</v>
      </c>
      <c r="ED248" s="158">
        <v>2</v>
      </c>
      <c r="EE248" s="349">
        <v>85</v>
      </c>
      <c r="EF248" s="158">
        <v>194</v>
      </c>
      <c r="EG248" s="158">
        <v>308</v>
      </c>
      <c r="EH248" s="158">
        <v>223</v>
      </c>
      <c r="EI248" s="158">
        <v>138</v>
      </c>
      <c r="EJ248" s="158">
        <v>88</v>
      </c>
      <c r="EK248" s="158">
        <v>36</v>
      </c>
      <c r="EL248" s="158">
        <v>25</v>
      </c>
      <c r="EM248" s="158">
        <v>6</v>
      </c>
      <c r="EN248" s="349">
        <v>1018</v>
      </c>
      <c r="EO248" s="158">
        <v>88</v>
      </c>
      <c r="EP248" s="158">
        <v>106</v>
      </c>
      <c r="EQ248" s="158">
        <v>89</v>
      </c>
      <c r="ER248" s="158">
        <v>64</v>
      </c>
      <c r="ES248" s="158">
        <v>35</v>
      </c>
      <c r="ET248" s="158">
        <v>18</v>
      </c>
      <c r="EU248" s="158">
        <v>13</v>
      </c>
      <c r="EV248" s="158">
        <v>6</v>
      </c>
      <c r="EW248" s="349">
        <v>419</v>
      </c>
      <c r="EX248" s="158">
        <v>0</v>
      </c>
      <c r="EY248" s="158">
        <v>0</v>
      </c>
      <c r="EZ248" s="158">
        <v>0</v>
      </c>
      <c r="FA248" s="158">
        <v>0</v>
      </c>
      <c r="FB248" s="158">
        <v>0</v>
      </c>
      <c r="FC248" s="158">
        <v>0</v>
      </c>
      <c r="FD248" s="158">
        <v>0</v>
      </c>
      <c r="FE248" s="158">
        <v>0</v>
      </c>
      <c r="FF248" s="349">
        <v>0</v>
      </c>
      <c r="FG248" s="158">
        <v>5</v>
      </c>
      <c r="FH248" s="158">
        <v>18</v>
      </c>
      <c r="FI248" s="158">
        <v>16</v>
      </c>
      <c r="FJ248" s="158">
        <v>19</v>
      </c>
      <c r="FK248" s="158">
        <v>10</v>
      </c>
      <c r="FL248" s="158">
        <v>9</v>
      </c>
      <c r="FM248" s="158">
        <v>3</v>
      </c>
      <c r="FN248" s="158">
        <v>2</v>
      </c>
      <c r="FO248" s="349">
        <v>82</v>
      </c>
      <c r="FP248" s="158">
        <v>83</v>
      </c>
      <c r="FQ248" s="158">
        <v>88</v>
      </c>
      <c r="FR248" s="158">
        <v>73</v>
      </c>
      <c r="FS248" s="158">
        <v>45</v>
      </c>
      <c r="FT248" s="158">
        <v>25</v>
      </c>
      <c r="FU248" s="158">
        <v>9</v>
      </c>
      <c r="FV248" s="158">
        <v>10</v>
      </c>
      <c r="FW248" s="158">
        <v>4</v>
      </c>
      <c r="FX248" s="349">
        <v>337</v>
      </c>
      <c r="FY248" s="158">
        <v>8</v>
      </c>
      <c r="FZ248" s="158">
        <v>2083</v>
      </c>
      <c r="GA248" s="158">
        <v>9957</v>
      </c>
      <c r="GB248" s="158">
        <v>9903</v>
      </c>
      <c r="GC248" s="158">
        <v>7564</v>
      </c>
      <c r="GD248" s="158">
        <v>4877</v>
      </c>
      <c r="GE248" s="158">
        <v>2188</v>
      </c>
      <c r="GF248" s="158">
        <v>1148</v>
      </c>
      <c r="GG248" s="158">
        <v>74</v>
      </c>
      <c r="GH248" s="349">
        <v>37802</v>
      </c>
      <c r="GI248" s="158">
        <v>15</v>
      </c>
      <c r="GJ248" s="158">
        <v>4039</v>
      </c>
      <c r="GK248" s="158">
        <v>6172</v>
      </c>
      <c r="GL248" s="158">
        <v>4268</v>
      </c>
      <c r="GM248" s="158">
        <v>2409</v>
      </c>
      <c r="GN248" s="158">
        <v>1218</v>
      </c>
      <c r="GO248" s="158">
        <v>449</v>
      </c>
      <c r="GP248" s="158">
        <v>236</v>
      </c>
      <c r="GQ248" s="158">
        <v>27</v>
      </c>
      <c r="GR248" s="349">
        <v>18833</v>
      </c>
      <c r="GS248" s="158">
        <v>19.25</v>
      </c>
      <c r="GT248" s="158">
        <v>5090.5</v>
      </c>
      <c r="GU248" s="158">
        <v>14507.7</v>
      </c>
      <c r="GV248" s="158">
        <v>13066.65</v>
      </c>
      <c r="GW248" s="158">
        <v>9352.75</v>
      </c>
      <c r="GX248" s="158">
        <v>5774.1</v>
      </c>
      <c r="GY248" s="158">
        <v>2516.3000000000002</v>
      </c>
      <c r="GZ248" s="158">
        <v>1324.35</v>
      </c>
      <c r="HA248" s="158">
        <v>96.55</v>
      </c>
      <c r="HB248" s="349">
        <v>51748.15</v>
      </c>
      <c r="HC248" s="395">
        <v>0</v>
      </c>
      <c r="HD248" s="396">
        <v>26.1</v>
      </c>
      <c r="HE248" s="396">
        <v>2.4500000000000002</v>
      </c>
      <c r="HF248" s="396">
        <v>0.38</v>
      </c>
      <c r="HG248" s="396">
        <v>0</v>
      </c>
      <c r="HH248" s="396">
        <v>0</v>
      </c>
      <c r="HI248" s="396">
        <v>0</v>
      </c>
      <c r="HJ248" s="396">
        <v>0</v>
      </c>
      <c r="HK248" s="396">
        <v>0</v>
      </c>
      <c r="HL248" s="397">
        <v>28.93</v>
      </c>
      <c r="HM248" s="219">
        <v>10.7</v>
      </c>
      <c r="HN248" s="219">
        <v>3376.3</v>
      </c>
      <c r="HO248" s="219">
        <v>11281.9</v>
      </c>
      <c r="HP248" s="219">
        <v>11614.5</v>
      </c>
      <c r="HQ248" s="219">
        <v>9352.7999999999993</v>
      </c>
      <c r="HR248" s="219">
        <v>7057.2</v>
      </c>
      <c r="HS248" s="219">
        <v>3634.7</v>
      </c>
      <c r="HT248" s="219">
        <v>2207.3000000000002</v>
      </c>
      <c r="HU248" s="219">
        <v>193.1</v>
      </c>
      <c r="HV248" s="219">
        <v>48728.5</v>
      </c>
      <c r="HW248" s="457">
        <v>0</v>
      </c>
      <c r="HX248" s="219">
        <v>48728.5</v>
      </c>
      <c r="HY248" s="395">
        <v>19.25</v>
      </c>
      <c r="HZ248" s="219">
        <v>5090.5</v>
      </c>
      <c r="IA248" s="219">
        <v>14507.7</v>
      </c>
      <c r="IB248" s="219">
        <v>13066.65</v>
      </c>
      <c r="IC248" s="219">
        <v>9352.75</v>
      </c>
      <c r="ID248" s="219">
        <v>5774.1</v>
      </c>
      <c r="IE248" s="219">
        <v>2516.3000000000002</v>
      </c>
      <c r="IF248" s="219">
        <v>1324.35</v>
      </c>
      <c r="IG248" s="219">
        <v>96.55</v>
      </c>
      <c r="IH248" s="219">
        <v>51748.15</v>
      </c>
      <c r="II248" s="395">
        <v>0</v>
      </c>
      <c r="IJ248" s="219">
        <v>26.1</v>
      </c>
      <c r="IK248" s="219">
        <v>2.4500000000000002</v>
      </c>
      <c r="IL248" s="219">
        <v>0.38</v>
      </c>
      <c r="IM248" s="219">
        <v>0</v>
      </c>
      <c r="IN248" s="219">
        <v>0</v>
      </c>
      <c r="IO248" s="219">
        <v>0</v>
      </c>
      <c r="IP248" s="219">
        <v>0</v>
      </c>
      <c r="IQ248" s="219">
        <v>0</v>
      </c>
      <c r="IR248" s="219">
        <v>28.93</v>
      </c>
      <c r="IS248" s="395">
        <v>8.26</v>
      </c>
      <c r="IT248" s="219">
        <v>1644.53</v>
      </c>
      <c r="IU248" s="219">
        <v>2198.85</v>
      </c>
      <c r="IV248" s="219">
        <v>876.71</v>
      </c>
      <c r="IW248" s="219">
        <v>348.17</v>
      </c>
      <c r="IX248" s="219">
        <v>103.07</v>
      </c>
      <c r="IY248" s="219">
        <v>23.84</v>
      </c>
      <c r="IZ248" s="219">
        <v>9.27</v>
      </c>
      <c r="JA248" s="219">
        <v>0</v>
      </c>
      <c r="JB248" s="219">
        <v>5212.7</v>
      </c>
      <c r="JC248" s="395">
        <v>6.1</v>
      </c>
      <c r="JD248" s="219">
        <v>2279.9</v>
      </c>
      <c r="JE248" s="219">
        <v>9571.6</v>
      </c>
      <c r="JF248" s="219">
        <v>10835.2</v>
      </c>
      <c r="JG248" s="219">
        <v>9004.6</v>
      </c>
      <c r="JH248" s="219">
        <v>6931.3</v>
      </c>
      <c r="JI248" s="219">
        <v>3600.2</v>
      </c>
      <c r="JJ248" s="219">
        <v>2191.8000000000002</v>
      </c>
      <c r="JK248" s="219">
        <v>193.1</v>
      </c>
      <c r="JL248" s="219">
        <v>44613.8</v>
      </c>
      <c r="JM248" s="457">
        <v>0</v>
      </c>
      <c r="JN248" s="397">
        <v>44613.8</v>
      </c>
      <c r="JP248" s="460"/>
      <c r="JQ248" s="460"/>
      <c r="JR248" s="460"/>
      <c r="JS248" s="460"/>
      <c r="JT248" s="460"/>
      <c r="JU248" s="460"/>
      <c r="JV248" s="460"/>
      <c r="JW248" s="460"/>
      <c r="JX248" s="460"/>
      <c r="JY248" s="460"/>
      <c r="KA248" s="460"/>
      <c r="KB248" s="460"/>
    </row>
    <row r="249" spans="1:288" x14ac:dyDescent="0.2">
      <c r="A249" s="215" t="s">
        <v>739</v>
      </c>
      <c r="B249" s="216" t="s">
        <v>285</v>
      </c>
      <c r="C249" s="217" t="s">
        <v>288</v>
      </c>
      <c r="D249" s="218" t="s">
        <v>738</v>
      </c>
      <c r="E249" s="158">
        <v>1995</v>
      </c>
      <c r="F249" s="158">
        <v>8371</v>
      </c>
      <c r="G249" s="158">
        <v>9325</v>
      </c>
      <c r="H249" s="158">
        <v>5849</v>
      </c>
      <c r="I249" s="158">
        <v>5457</v>
      </c>
      <c r="J249" s="158">
        <v>3712</v>
      </c>
      <c r="K249" s="158">
        <v>2205</v>
      </c>
      <c r="L249" s="158">
        <v>182</v>
      </c>
      <c r="M249" s="349">
        <v>37096</v>
      </c>
      <c r="N249" s="158">
        <v>107</v>
      </c>
      <c r="O249" s="158">
        <v>133</v>
      </c>
      <c r="P249" s="158">
        <v>113</v>
      </c>
      <c r="Q249" s="158">
        <v>95</v>
      </c>
      <c r="R249" s="158">
        <v>50</v>
      </c>
      <c r="S249" s="158">
        <v>29</v>
      </c>
      <c r="T249" s="158">
        <v>15</v>
      </c>
      <c r="U249" s="158">
        <v>3</v>
      </c>
      <c r="V249" s="349">
        <v>545</v>
      </c>
      <c r="W249" s="158">
        <v>0</v>
      </c>
      <c r="X249" s="158">
        <v>0</v>
      </c>
      <c r="Y249" s="158">
        <v>0</v>
      </c>
      <c r="Z249" s="158">
        <v>0</v>
      </c>
      <c r="AA249" s="158">
        <v>0</v>
      </c>
      <c r="AB249" s="158">
        <v>0</v>
      </c>
      <c r="AC249" s="158">
        <v>0</v>
      </c>
      <c r="AD249" s="158">
        <v>0</v>
      </c>
      <c r="AE249" s="349">
        <v>0</v>
      </c>
      <c r="AF249" s="158">
        <v>1888</v>
      </c>
      <c r="AG249" s="158">
        <v>8238</v>
      </c>
      <c r="AH249" s="158">
        <v>9212</v>
      </c>
      <c r="AI249" s="158">
        <v>5754</v>
      </c>
      <c r="AJ249" s="158">
        <v>5407</v>
      </c>
      <c r="AK249" s="158">
        <v>3683</v>
      </c>
      <c r="AL249" s="158">
        <v>2190</v>
      </c>
      <c r="AM249" s="158">
        <v>179</v>
      </c>
      <c r="AN249" s="349">
        <v>36551</v>
      </c>
      <c r="AO249" s="158">
        <v>2</v>
      </c>
      <c r="AP249" s="158">
        <v>34</v>
      </c>
      <c r="AQ249" s="158">
        <v>35</v>
      </c>
      <c r="AR249" s="158">
        <v>25</v>
      </c>
      <c r="AS249" s="158">
        <v>21</v>
      </c>
      <c r="AT249" s="158">
        <v>20</v>
      </c>
      <c r="AU249" s="158">
        <v>12</v>
      </c>
      <c r="AV249" s="158">
        <v>9</v>
      </c>
      <c r="AW249" s="349">
        <v>158</v>
      </c>
      <c r="AX249" s="158">
        <v>2</v>
      </c>
      <c r="AY249" s="158">
        <v>34</v>
      </c>
      <c r="AZ249" s="158">
        <v>35</v>
      </c>
      <c r="BA249" s="158">
        <v>25</v>
      </c>
      <c r="BB249" s="158">
        <v>21</v>
      </c>
      <c r="BC249" s="158">
        <v>20</v>
      </c>
      <c r="BD249" s="158">
        <v>12</v>
      </c>
      <c r="BE249" s="158">
        <v>9</v>
      </c>
      <c r="BF249" s="158">
        <v>0</v>
      </c>
      <c r="BG249" s="349">
        <v>158</v>
      </c>
      <c r="BH249" s="158">
        <v>2</v>
      </c>
      <c r="BI249" s="158">
        <v>1920</v>
      </c>
      <c r="BJ249" s="158">
        <v>8239</v>
      </c>
      <c r="BK249" s="158">
        <v>9202</v>
      </c>
      <c r="BL249" s="158">
        <v>5750</v>
      </c>
      <c r="BM249" s="158">
        <v>5406</v>
      </c>
      <c r="BN249" s="158">
        <v>3675</v>
      </c>
      <c r="BO249" s="158">
        <v>2187</v>
      </c>
      <c r="BP249" s="158">
        <v>170</v>
      </c>
      <c r="BQ249" s="349">
        <v>36551</v>
      </c>
      <c r="BR249" s="158">
        <v>1</v>
      </c>
      <c r="BS249" s="158">
        <v>1036</v>
      </c>
      <c r="BT249" s="158">
        <v>3061</v>
      </c>
      <c r="BU249" s="158">
        <v>2728</v>
      </c>
      <c r="BV249" s="158">
        <v>1282</v>
      </c>
      <c r="BW249" s="158">
        <v>890</v>
      </c>
      <c r="BX249" s="158">
        <v>479</v>
      </c>
      <c r="BY249" s="158">
        <v>216</v>
      </c>
      <c r="BZ249" s="158">
        <v>13</v>
      </c>
      <c r="CA249" s="349">
        <v>9706</v>
      </c>
      <c r="CB249" s="158">
        <v>0</v>
      </c>
      <c r="CC249" s="158">
        <v>10</v>
      </c>
      <c r="CD249" s="158">
        <v>54</v>
      </c>
      <c r="CE249" s="158">
        <v>74</v>
      </c>
      <c r="CF249" s="158">
        <v>43</v>
      </c>
      <c r="CG249" s="158">
        <v>41</v>
      </c>
      <c r="CH249" s="158">
        <v>31</v>
      </c>
      <c r="CI249" s="158">
        <v>9</v>
      </c>
      <c r="CJ249" s="158">
        <v>0</v>
      </c>
      <c r="CK249" s="349">
        <v>262</v>
      </c>
      <c r="CL249" s="158">
        <v>0</v>
      </c>
      <c r="CM249" s="158">
        <v>2</v>
      </c>
      <c r="CN249" s="158">
        <v>1</v>
      </c>
      <c r="CO249" s="158">
        <v>2</v>
      </c>
      <c r="CP249" s="158">
        <v>0</v>
      </c>
      <c r="CQ249" s="158">
        <v>0</v>
      </c>
      <c r="CR249" s="158">
        <v>5</v>
      </c>
      <c r="CS249" s="158">
        <v>7</v>
      </c>
      <c r="CT249" s="158">
        <v>3</v>
      </c>
      <c r="CU249" s="349">
        <v>20</v>
      </c>
      <c r="CV249" s="158">
        <v>31</v>
      </c>
      <c r="CW249" s="158">
        <v>32</v>
      </c>
      <c r="CX249" s="158">
        <v>28</v>
      </c>
      <c r="CY249" s="158">
        <v>17</v>
      </c>
      <c r="CZ249" s="158">
        <v>20</v>
      </c>
      <c r="DA249" s="158">
        <v>11</v>
      </c>
      <c r="DB249" s="158">
        <v>24</v>
      </c>
      <c r="DC249" s="158">
        <v>10</v>
      </c>
      <c r="DD249" s="349">
        <v>173</v>
      </c>
      <c r="DE249" s="158">
        <v>56</v>
      </c>
      <c r="DF249" s="158">
        <v>52</v>
      </c>
      <c r="DG249" s="158">
        <v>67</v>
      </c>
      <c r="DH249" s="158">
        <v>38</v>
      </c>
      <c r="DI249" s="158">
        <v>27</v>
      </c>
      <c r="DJ249" s="158">
        <v>18</v>
      </c>
      <c r="DK249" s="158">
        <v>9</v>
      </c>
      <c r="DL249" s="158">
        <v>4</v>
      </c>
      <c r="DM249" s="349">
        <v>271</v>
      </c>
      <c r="DN249" s="158">
        <v>18</v>
      </c>
      <c r="DO249" s="158">
        <v>47</v>
      </c>
      <c r="DP249" s="158">
        <v>40</v>
      </c>
      <c r="DQ249" s="158">
        <v>22</v>
      </c>
      <c r="DR249" s="158">
        <v>16</v>
      </c>
      <c r="DS249" s="158">
        <v>13</v>
      </c>
      <c r="DT249" s="158">
        <v>9</v>
      </c>
      <c r="DU249" s="158">
        <v>0</v>
      </c>
      <c r="DV249" s="349">
        <v>165</v>
      </c>
      <c r="DW249" s="158">
        <v>0</v>
      </c>
      <c r="DX249" s="158">
        <v>0</v>
      </c>
      <c r="DY249" s="158">
        <v>0</v>
      </c>
      <c r="DZ249" s="158">
        <v>0</v>
      </c>
      <c r="EA249" s="158">
        <v>0</v>
      </c>
      <c r="EB249" s="158">
        <v>0</v>
      </c>
      <c r="EC249" s="158">
        <v>0</v>
      </c>
      <c r="ED249" s="158">
        <v>0</v>
      </c>
      <c r="EE249" s="349">
        <v>0</v>
      </c>
      <c r="EF249" s="158">
        <v>74</v>
      </c>
      <c r="EG249" s="158">
        <v>99</v>
      </c>
      <c r="EH249" s="158">
        <v>107</v>
      </c>
      <c r="EI249" s="158">
        <v>60</v>
      </c>
      <c r="EJ249" s="158">
        <v>43</v>
      </c>
      <c r="EK249" s="158">
        <v>31</v>
      </c>
      <c r="EL249" s="158">
        <v>18</v>
      </c>
      <c r="EM249" s="158">
        <v>4</v>
      </c>
      <c r="EN249" s="349">
        <v>436</v>
      </c>
      <c r="EO249" s="158">
        <v>52</v>
      </c>
      <c r="EP249" s="158">
        <v>37</v>
      </c>
      <c r="EQ249" s="158">
        <v>51</v>
      </c>
      <c r="ER249" s="158">
        <v>28</v>
      </c>
      <c r="ES249" s="158">
        <v>23</v>
      </c>
      <c r="ET249" s="158">
        <v>12</v>
      </c>
      <c r="EU249" s="158">
        <v>6</v>
      </c>
      <c r="EV249" s="158">
        <v>4</v>
      </c>
      <c r="EW249" s="349">
        <v>213</v>
      </c>
      <c r="EX249" s="158">
        <v>0</v>
      </c>
      <c r="EY249" s="158">
        <v>0</v>
      </c>
      <c r="EZ249" s="158">
        <v>0</v>
      </c>
      <c r="FA249" s="158">
        <v>0</v>
      </c>
      <c r="FB249" s="158">
        <v>0</v>
      </c>
      <c r="FC249" s="158">
        <v>0</v>
      </c>
      <c r="FD249" s="158">
        <v>0</v>
      </c>
      <c r="FE249" s="158">
        <v>0</v>
      </c>
      <c r="FF249" s="349">
        <v>0</v>
      </c>
      <c r="FG249" s="158">
        <v>0</v>
      </c>
      <c r="FH249" s="158">
        <v>0</v>
      </c>
      <c r="FI249" s="158">
        <v>0</v>
      </c>
      <c r="FJ249" s="158">
        <v>0</v>
      </c>
      <c r="FK249" s="158">
        <v>0</v>
      </c>
      <c r="FL249" s="158">
        <v>0</v>
      </c>
      <c r="FM249" s="158">
        <v>0</v>
      </c>
      <c r="FN249" s="158">
        <v>0</v>
      </c>
      <c r="FO249" s="349">
        <v>0</v>
      </c>
      <c r="FP249" s="158">
        <v>52</v>
      </c>
      <c r="FQ249" s="158">
        <v>37</v>
      </c>
      <c r="FR249" s="158">
        <v>51</v>
      </c>
      <c r="FS249" s="158">
        <v>28</v>
      </c>
      <c r="FT249" s="158">
        <v>23</v>
      </c>
      <c r="FU249" s="158">
        <v>12</v>
      </c>
      <c r="FV249" s="158">
        <v>6</v>
      </c>
      <c r="FW249" s="158">
        <v>4</v>
      </c>
      <c r="FX249" s="349">
        <v>213</v>
      </c>
      <c r="FY249" s="158">
        <v>1</v>
      </c>
      <c r="FZ249" s="158">
        <v>841</v>
      </c>
      <c r="GA249" s="158">
        <v>5070</v>
      </c>
      <c r="GB249" s="158">
        <v>6354</v>
      </c>
      <c r="GC249" s="158">
        <v>4403</v>
      </c>
      <c r="GD249" s="158">
        <v>4458</v>
      </c>
      <c r="GE249" s="158">
        <v>3146</v>
      </c>
      <c r="GF249" s="158">
        <v>1944</v>
      </c>
      <c r="GG249" s="158">
        <v>154</v>
      </c>
      <c r="GH249" s="349">
        <v>26371</v>
      </c>
      <c r="GI249" s="158">
        <v>1</v>
      </c>
      <c r="GJ249" s="158">
        <v>1079</v>
      </c>
      <c r="GK249" s="158">
        <v>3169</v>
      </c>
      <c r="GL249" s="158">
        <v>2848</v>
      </c>
      <c r="GM249" s="158">
        <v>1347</v>
      </c>
      <c r="GN249" s="158">
        <v>948</v>
      </c>
      <c r="GO249" s="158">
        <v>529</v>
      </c>
      <c r="GP249" s="158">
        <v>243</v>
      </c>
      <c r="GQ249" s="158">
        <v>16</v>
      </c>
      <c r="GR249" s="349">
        <v>10180</v>
      </c>
      <c r="GS249" s="158">
        <v>1.75</v>
      </c>
      <c r="GT249" s="158">
        <v>1642</v>
      </c>
      <c r="GU249" s="158">
        <v>7433.25</v>
      </c>
      <c r="GV249" s="158">
        <v>8478.5</v>
      </c>
      <c r="GW249" s="158">
        <v>5407.75</v>
      </c>
      <c r="GX249" s="158">
        <v>5164.75</v>
      </c>
      <c r="GY249" s="158">
        <v>3538</v>
      </c>
      <c r="GZ249" s="158">
        <v>2121.75</v>
      </c>
      <c r="HA249" s="158">
        <v>165.25</v>
      </c>
      <c r="HB249" s="349">
        <v>33953</v>
      </c>
      <c r="HC249" s="395">
        <v>0</v>
      </c>
      <c r="HD249" s="396">
        <v>3.5</v>
      </c>
      <c r="HE249" s="396">
        <v>0.5</v>
      </c>
      <c r="HF249" s="396">
        <v>0</v>
      </c>
      <c r="HG249" s="396">
        <v>0</v>
      </c>
      <c r="HH249" s="396">
        <v>0.5</v>
      </c>
      <c r="HI249" s="396">
        <v>0</v>
      </c>
      <c r="HJ249" s="396">
        <v>0</v>
      </c>
      <c r="HK249" s="396">
        <v>0</v>
      </c>
      <c r="HL249" s="397">
        <v>4.5</v>
      </c>
      <c r="HM249" s="219">
        <v>1</v>
      </c>
      <c r="HN249" s="219">
        <v>1092.3</v>
      </c>
      <c r="HO249" s="219">
        <v>5781</v>
      </c>
      <c r="HP249" s="219">
        <v>7536.4</v>
      </c>
      <c r="HQ249" s="219">
        <v>5407.8</v>
      </c>
      <c r="HR249" s="219">
        <v>6311.9</v>
      </c>
      <c r="HS249" s="219">
        <v>5110.3999999999996</v>
      </c>
      <c r="HT249" s="219">
        <v>3536.3</v>
      </c>
      <c r="HU249" s="219">
        <v>330.5</v>
      </c>
      <c r="HV249" s="219">
        <v>35107.599999999999</v>
      </c>
      <c r="HW249" s="457">
        <v>0</v>
      </c>
      <c r="HX249" s="219">
        <v>35107.599999999999</v>
      </c>
      <c r="HY249" s="395">
        <v>1.75</v>
      </c>
      <c r="HZ249" s="219">
        <v>1642</v>
      </c>
      <c r="IA249" s="219">
        <v>7433.25</v>
      </c>
      <c r="IB249" s="219">
        <v>8478.5</v>
      </c>
      <c r="IC249" s="219">
        <v>5407.75</v>
      </c>
      <c r="ID249" s="219">
        <v>5164.75</v>
      </c>
      <c r="IE249" s="219">
        <v>3538</v>
      </c>
      <c r="IF249" s="219">
        <v>2121.75</v>
      </c>
      <c r="IG249" s="219">
        <v>165.25</v>
      </c>
      <c r="IH249" s="219">
        <v>33953</v>
      </c>
      <c r="II249" s="395">
        <v>0</v>
      </c>
      <c r="IJ249" s="219">
        <v>3.5</v>
      </c>
      <c r="IK249" s="219">
        <v>0.5</v>
      </c>
      <c r="IL249" s="219">
        <v>0</v>
      </c>
      <c r="IM249" s="219">
        <v>0</v>
      </c>
      <c r="IN249" s="219">
        <v>0.5</v>
      </c>
      <c r="IO249" s="219">
        <v>0</v>
      </c>
      <c r="IP249" s="219">
        <v>0</v>
      </c>
      <c r="IQ249" s="219">
        <v>0</v>
      </c>
      <c r="IR249" s="219">
        <v>4.5</v>
      </c>
      <c r="IS249" s="395">
        <v>1.57</v>
      </c>
      <c r="IT249" s="219">
        <v>359.78</v>
      </c>
      <c r="IU249" s="219">
        <v>1170.67</v>
      </c>
      <c r="IV249" s="219">
        <v>609.74</v>
      </c>
      <c r="IW249" s="219">
        <v>157.19999999999999</v>
      </c>
      <c r="IX249" s="219">
        <v>79.19</v>
      </c>
      <c r="IY249" s="219">
        <v>28.6</v>
      </c>
      <c r="IZ249" s="219">
        <v>11.77</v>
      </c>
      <c r="JA249" s="219">
        <v>2.29</v>
      </c>
      <c r="JB249" s="219">
        <v>2420.81</v>
      </c>
      <c r="JC249" s="395">
        <v>0.1</v>
      </c>
      <c r="JD249" s="219">
        <v>852.5</v>
      </c>
      <c r="JE249" s="219">
        <v>4870.5</v>
      </c>
      <c r="JF249" s="219">
        <v>6994.5</v>
      </c>
      <c r="JG249" s="219">
        <v>5250.6</v>
      </c>
      <c r="JH249" s="219">
        <v>6215.1</v>
      </c>
      <c r="JI249" s="219">
        <v>5069.1000000000004</v>
      </c>
      <c r="JJ249" s="219">
        <v>3516.6</v>
      </c>
      <c r="JK249" s="219">
        <v>325.89999999999998</v>
      </c>
      <c r="JL249" s="219">
        <v>33094.9</v>
      </c>
      <c r="JM249" s="457">
        <v>0</v>
      </c>
      <c r="JN249" s="397">
        <v>33094.9</v>
      </c>
      <c r="JP249" s="460"/>
      <c r="JQ249" s="460"/>
      <c r="JR249" s="460"/>
      <c r="JS249" s="460"/>
      <c r="JT249" s="460"/>
      <c r="JU249" s="460"/>
      <c r="JV249" s="460"/>
      <c r="JW249" s="460"/>
      <c r="JX249" s="460"/>
      <c r="JY249" s="460"/>
      <c r="KA249" s="460"/>
      <c r="KB249" s="460"/>
    </row>
    <row r="250" spans="1:288" x14ac:dyDescent="0.2">
      <c r="A250" s="215" t="s">
        <v>741</v>
      </c>
      <c r="B250" s="216" t="s">
        <v>285</v>
      </c>
      <c r="C250" s="217" t="s">
        <v>286</v>
      </c>
      <c r="D250" s="218" t="s">
        <v>740</v>
      </c>
      <c r="E250" s="158">
        <v>2172</v>
      </c>
      <c r="F250" s="158">
        <v>5143</v>
      </c>
      <c r="G250" s="158">
        <v>15777</v>
      </c>
      <c r="H250" s="158">
        <v>13350</v>
      </c>
      <c r="I250" s="158">
        <v>9484</v>
      </c>
      <c r="J250" s="158">
        <v>5920</v>
      </c>
      <c r="K250" s="158">
        <v>5569</v>
      </c>
      <c r="L250" s="158">
        <v>814</v>
      </c>
      <c r="M250" s="349">
        <v>58229</v>
      </c>
      <c r="N250" s="158">
        <v>92</v>
      </c>
      <c r="O250" s="158">
        <v>89</v>
      </c>
      <c r="P250" s="158">
        <v>752</v>
      </c>
      <c r="Q250" s="158">
        <v>186</v>
      </c>
      <c r="R250" s="158">
        <v>101</v>
      </c>
      <c r="S250" s="158">
        <v>47</v>
      </c>
      <c r="T250" s="158">
        <v>46</v>
      </c>
      <c r="U250" s="158">
        <v>2</v>
      </c>
      <c r="V250" s="349">
        <v>1315</v>
      </c>
      <c r="W250" s="158">
        <v>0</v>
      </c>
      <c r="X250" s="158">
        <v>0</v>
      </c>
      <c r="Y250" s="158">
        <v>0</v>
      </c>
      <c r="Z250" s="158">
        <v>0</v>
      </c>
      <c r="AA250" s="158">
        <v>0</v>
      </c>
      <c r="AB250" s="158">
        <v>0</v>
      </c>
      <c r="AC250" s="158">
        <v>0</v>
      </c>
      <c r="AD250" s="158">
        <v>0</v>
      </c>
      <c r="AE250" s="349">
        <v>0</v>
      </c>
      <c r="AF250" s="158">
        <v>2080</v>
      </c>
      <c r="AG250" s="158">
        <v>5054</v>
      </c>
      <c r="AH250" s="158">
        <v>15025</v>
      </c>
      <c r="AI250" s="158">
        <v>13164</v>
      </c>
      <c r="AJ250" s="158">
        <v>9383</v>
      </c>
      <c r="AK250" s="158">
        <v>5873</v>
      </c>
      <c r="AL250" s="158">
        <v>5523</v>
      </c>
      <c r="AM250" s="158">
        <v>812</v>
      </c>
      <c r="AN250" s="349">
        <v>56914</v>
      </c>
      <c r="AO250" s="158">
        <v>4</v>
      </c>
      <c r="AP250" s="158">
        <v>18</v>
      </c>
      <c r="AQ250" s="158">
        <v>55</v>
      </c>
      <c r="AR250" s="158">
        <v>62</v>
      </c>
      <c r="AS250" s="158">
        <v>53</v>
      </c>
      <c r="AT250" s="158">
        <v>43</v>
      </c>
      <c r="AU250" s="158">
        <v>28</v>
      </c>
      <c r="AV250" s="158">
        <v>5</v>
      </c>
      <c r="AW250" s="349">
        <v>268</v>
      </c>
      <c r="AX250" s="158">
        <v>4</v>
      </c>
      <c r="AY250" s="158">
        <v>18</v>
      </c>
      <c r="AZ250" s="158">
        <v>55</v>
      </c>
      <c r="BA250" s="158">
        <v>62</v>
      </c>
      <c r="BB250" s="158">
        <v>53</v>
      </c>
      <c r="BC250" s="158">
        <v>43</v>
      </c>
      <c r="BD250" s="158">
        <v>28</v>
      </c>
      <c r="BE250" s="158">
        <v>5</v>
      </c>
      <c r="BF250" s="158">
        <v>0</v>
      </c>
      <c r="BG250" s="349">
        <v>268</v>
      </c>
      <c r="BH250" s="158">
        <v>4</v>
      </c>
      <c r="BI250" s="158">
        <v>2094</v>
      </c>
      <c r="BJ250" s="158">
        <v>5091</v>
      </c>
      <c r="BK250" s="158">
        <v>15032</v>
      </c>
      <c r="BL250" s="158">
        <v>13155</v>
      </c>
      <c r="BM250" s="158">
        <v>9373</v>
      </c>
      <c r="BN250" s="158">
        <v>5858</v>
      </c>
      <c r="BO250" s="158">
        <v>5500</v>
      </c>
      <c r="BP250" s="158">
        <v>807</v>
      </c>
      <c r="BQ250" s="349">
        <v>56914</v>
      </c>
      <c r="BR250" s="158">
        <v>2</v>
      </c>
      <c r="BS250" s="158">
        <v>1076</v>
      </c>
      <c r="BT250" s="158">
        <v>2651</v>
      </c>
      <c r="BU250" s="158">
        <v>4935</v>
      </c>
      <c r="BV250" s="158">
        <v>3558</v>
      </c>
      <c r="BW250" s="158">
        <v>2042</v>
      </c>
      <c r="BX250" s="158">
        <v>1113</v>
      </c>
      <c r="BY250" s="158">
        <v>730</v>
      </c>
      <c r="BZ250" s="158">
        <v>72</v>
      </c>
      <c r="CA250" s="349">
        <v>16179</v>
      </c>
      <c r="CB250" s="158">
        <v>0</v>
      </c>
      <c r="CC250" s="158">
        <v>6</v>
      </c>
      <c r="CD250" s="158">
        <v>30</v>
      </c>
      <c r="CE250" s="158">
        <v>111</v>
      </c>
      <c r="CF250" s="158">
        <v>81</v>
      </c>
      <c r="CG250" s="158">
        <v>60</v>
      </c>
      <c r="CH250" s="158">
        <v>29</v>
      </c>
      <c r="CI250" s="158">
        <v>25</v>
      </c>
      <c r="CJ250" s="158">
        <v>0</v>
      </c>
      <c r="CK250" s="349">
        <v>342</v>
      </c>
      <c r="CL250" s="158">
        <v>0</v>
      </c>
      <c r="CM250" s="158">
        <v>1</v>
      </c>
      <c r="CN250" s="158">
        <v>8</v>
      </c>
      <c r="CO250" s="158">
        <v>9</v>
      </c>
      <c r="CP250" s="158">
        <v>23</v>
      </c>
      <c r="CQ250" s="158">
        <v>12</v>
      </c>
      <c r="CR250" s="158">
        <v>11</v>
      </c>
      <c r="CS250" s="158">
        <v>9</v>
      </c>
      <c r="CT250" s="158">
        <v>3</v>
      </c>
      <c r="CU250" s="349">
        <v>76</v>
      </c>
      <c r="CV250" s="158">
        <v>25</v>
      </c>
      <c r="CW250" s="158">
        <v>28</v>
      </c>
      <c r="CX250" s="158">
        <v>41</v>
      </c>
      <c r="CY250" s="158">
        <v>65</v>
      </c>
      <c r="CZ250" s="158">
        <v>63</v>
      </c>
      <c r="DA250" s="158">
        <v>41</v>
      </c>
      <c r="DB250" s="158">
        <v>65</v>
      </c>
      <c r="DC250" s="158">
        <v>23</v>
      </c>
      <c r="DD250" s="349">
        <v>351</v>
      </c>
      <c r="DE250" s="158">
        <v>37</v>
      </c>
      <c r="DF250" s="158">
        <v>81</v>
      </c>
      <c r="DG250" s="158">
        <v>96</v>
      </c>
      <c r="DH250" s="158">
        <v>108</v>
      </c>
      <c r="DI250" s="158">
        <v>83</v>
      </c>
      <c r="DJ250" s="158">
        <v>46</v>
      </c>
      <c r="DK250" s="158">
        <v>49</v>
      </c>
      <c r="DL250" s="158">
        <v>7</v>
      </c>
      <c r="DM250" s="349">
        <v>507</v>
      </c>
      <c r="DN250" s="158">
        <v>13</v>
      </c>
      <c r="DO250" s="158">
        <v>27</v>
      </c>
      <c r="DP250" s="158">
        <v>34</v>
      </c>
      <c r="DQ250" s="158">
        <v>47</v>
      </c>
      <c r="DR250" s="158">
        <v>35</v>
      </c>
      <c r="DS250" s="158">
        <v>16</v>
      </c>
      <c r="DT250" s="158">
        <v>14</v>
      </c>
      <c r="DU250" s="158">
        <v>5</v>
      </c>
      <c r="DV250" s="349">
        <v>191</v>
      </c>
      <c r="DW250" s="158">
        <v>25</v>
      </c>
      <c r="DX250" s="158">
        <v>14</v>
      </c>
      <c r="DY250" s="158">
        <v>21</v>
      </c>
      <c r="DZ250" s="158">
        <v>24</v>
      </c>
      <c r="EA250" s="158">
        <v>13</v>
      </c>
      <c r="EB250" s="158">
        <v>8</v>
      </c>
      <c r="EC250" s="158">
        <v>5</v>
      </c>
      <c r="ED250" s="158">
        <v>5</v>
      </c>
      <c r="EE250" s="349">
        <v>115</v>
      </c>
      <c r="EF250" s="158">
        <v>75</v>
      </c>
      <c r="EG250" s="158">
        <v>122</v>
      </c>
      <c r="EH250" s="158">
        <v>151</v>
      </c>
      <c r="EI250" s="158">
        <v>179</v>
      </c>
      <c r="EJ250" s="158">
        <v>131</v>
      </c>
      <c r="EK250" s="158">
        <v>70</v>
      </c>
      <c r="EL250" s="158">
        <v>68</v>
      </c>
      <c r="EM250" s="158">
        <v>17</v>
      </c>
      <c r="EN250" s="349">
        <v>813</v>
      </c>
      <c r="EO250" s="158">
        <v>53</v>
      </c>
      <c r="EP250" s="158">
        <v>46</v>
      </c>
      <c r="EQ250" s="158">
        <v>62</v>
      </c>
      <c r="ER250" s="158">
        <v>93</v>
      </c>
      <c r="ES250" s="158">
        <v>60</v>
      </c>
      <c r="ET250" s="158">
        <v>42</v>
      </c>
      <c r="EU250" s="158">
        <v>37</v>
      </c>
      <c r="EV250" s="158">
        <v>14</v>
      </c>
      <c r="EW250" s="349">
        <v>407</v>
      </c>
      <c r="EX250" s="158">
        <v>0</v>
      </c>
      <c r="EY250" s="158">
        <v>0</v>
      </c>
      <c r="EZ250" s="158">
        <v>1</v>
      </c>
      <c r="FA250" s="158">
        <v>0</v>
      </c>
      <c r="FB250" s="158">
        <v>2</v>
      </c>
      <c r="FC250" s="158">
        <v>1</v>
      </c>
      <c r="FD250" s="158">
        <v>1</v>
      </c>
      <c r="FE250" s="158">
        <v>0</v>
      </c>
      <c r="FF250" s="349">
        <v>5</v>
      </c>
      <c r="FG250" s="158">
        <v>4</v>
      </c>
      <c r="FH250" s="158">
        <v>3</v>
      </c>
      <c r="FI250" s="158">
        <v>9</v>
      </c>
      <c r="FJ250" s="158">
        <v>14</v>
      </c>
      <c r="FK250" s="158">
        <v>13</v>
      </c>
      <c r="FL250" s="158">
        <v>9</v>
      </c>
      <c r="FM250" s="158">
        <v>9</v>
      </c>
      <c r="FN250" s="158">
        <v>4</v>
      </c>
      <c r="FO250" s="349">
        <v>65</v>
      </c>
      <c r="FP250" s="158">
        <v>49</v>
      </c>
      <c r="FQ250" s="158">
        <v>43</v>
      </c>
      <c r="FR250" s="158">
        <v>52</v>
      </c>
      <c r="FS250" s="158">
        <v>79</v>
      </c>
      <c r="FT250" s="158">
        <v>45</v>
      </c>
      <c r="FU250" s="158">
        <v>32</v>
      </c>
      <c r="FV250" s="158">
        <v>27</v>
      </c>
      <c r="FW250" s="158">
        <v>10</v>
      </c>
      <c r="FX250" s="349">
        <v>337</v>
      </c>
      <c r="FY250" s="158">
        <v>2</v>
      </c>
      <c r="FZ250" s="158">
        <v>973</v>
      </c>
      <c r="GA250" s="158">
        <v>2360</v>
      </c>
      <c r="GB250" s="158">
        <v>9922</v>
      </c>
      <c r="GC250" s="158">
        <v>9421</v>
      </c>
      <c r="GD250" s="158">
        <v>7211</v>
      </c>
      <c r="GE250" s="158">
        <v>4680</v>
      </c>
      <c r="GF250" s="158">
        <v>4717</v>
      </c>
      <c r="GG250" s="158">
        <v>722</v>
      </c>
      <c r="GH250" s="349">
        <v>40008</v>
      </c>
      <c r="GI250" s="158">
        <v>2</v>
      </c>
      <c r="GJ250" s="158">
        <v>1121</v>
      </c>
      <c r="GK250" s="158">
        <v>2731</v>
      </c>
      <c r="GL250" s="158">
        <v>5110</v>
      </c>
      <c r="GM250" s="158">
        <v>3734</v>
      </c>
      <c r="GN250" s="158">
        <v>2162</v>
      </c>
      <c r="GO250" s="158">
        <v>1178</v>
      </c>
      <c r="GP250" s="158">
        <v>783</v>
      </c>
      <c r="GQ250" s="158">
        <v>85</v>
      </c>
      <c r="GR250" s="349">
        <v>16906</v>
      </c>
      <c r="GS250" s="158">
        <v>3.5</v>
      </c>
      <c r="GT250" s="158">
        <v>1827</v>
      </c>
      <c r="GU250" s="158">
        <v>4398.25</v>
      </c>
      <c r="GV250" s="158">
        <v>13748.5</v>
      </c>
      <c r="GW250" s="158">
        <v>12211.25</v>
      </c>
      <c r="GX250" s="158">
        <v>8824</v>
      </c>
      <c r="GY250" s="158">
        <v>5560.5</v>
      </c>
      <c r="GZ250" s="158">
        <v>5300.75</v>
      </c>
      <c r="HA250" s="158">
        <v>787</v>
      </c>
      <c r="HB250" s="349">
        <v>52660.75</v>
      </c>
      <c r="HC250" s="395">
        <v>0</v>
      </c>
      <c r="HD250" s="396">
        <v>2</v>
      </c>
      <c r="HE250" s="396">
        <v>0</v>
      </c>
      <c r="HF250" s="396">
        <v>1.5</v>
      </c>
      <c r="HG250" s="396">
        <v>0</v>
      </c>
      <c r="HH250" s="396">
        <v>0</v>
      </c>
      <c r="HI250" s="396">
        <v>0</v>
      </c>
      <c r="HJ250" s="396">
        <v>0</v>
      </c>
      <c r="HK250" s="396">
        <v>0</v>
      </c>
      <c r="HL250" s="397">
        <v>3.5</v>
      </c>
      <c r="HM250" s="219">
        <v>1.9</v>
      </c>
      <c r="HN250" s="219">
        <v>1216.7</v>
      </c>
      <c r="HO250" s="219">
        <v>3420.9</v>
      </c>
      <c r="HP250" s="219">
        <v>12219.6</v>
      </c>
      <c r="HQ250" s="219">
        <v>12211.3</v>
      </c>
      <c r="HR250" s="219">
        <v>10784.9</v>
      </c>
      <c r="HS250" s="219">
        <v>8031.8</v>
      </c>
      <c r="HT250" s="219">
        <v>8834.6</v>
      </c>
      <c r="HU250" s="219">
        <v>1574</v>
      </c>
      <c r="HV250" s="219">
        <v>58295.7</v>
      </c>
      <c r="HW250" s="457">
        <v>598.6</v>
      </c>
      <c r="HX250" s="219">
        <v>58894.3</v>
      </c>
      <c r="HY250" s="395">
        <v>3.5</v>
      </c>
      <c r="HZ250" s="219">
        <v>1827</v>
      </c>
      <c r="IA250" s="219">
        <v>4398.25</v>
      </c>
      <c r="IB250" s="219">
        <v>13748.5</v>
      </c>
      <c r="IC250" s="219">
        <v>12211.25</v>
      </c>
      <c r="ID250" s="219">
        <v>8824</v>
      </c>
      <c r="IE250" s="219">
        <v>5560.5</v>
      </c>
      <c r="IF250" s="219">
        <v>5300.75</v>
      </c>
      <c r="IG250" s="219">
        <v>787</v>
      </c>
      <c r="IH250" s="219">
        <v>52660.75</v>
      </c>
      <c r="II250" s="395">
        <v>0</v>
      </c>
      <c r="IJ250" s="219">
        <v>2</v>
      </c>
      <c r="IK250" s="219">
        <v>0</v>
      </c>
      <c r="IL250" s="219">
        <v>1.5</v>
      </c>
      <c r="IM250" s="219">
        <v>0</v>
      </c>
      <c r="IN250" s="219">
        <v>0</v>
      </c>
      <c r="IO250" s="219">
        <v>0</v>
      </c>
      <c r="IP250" s="219">
        <v>0</v>
      </c>
      <c r="IQ250" s="219">
        <v>0</v>
      </c>
      <c r="IR250" s="219">
        <v>3.5</v>
      </c>
      <c r="IS250" s="395">
        <v>1.75</v>
      </c>
      <c r="IT250" s="219">
        <v>356.33</v>
      </c>
      <c r="IU250" s="219">
        <v>1010.76</v>
      </c>
      <c r="IV250" s="219">
        <v>1637.21</v>
      </c>
      <c r="IW250" s="219">
        <v>822.64</v>
      </c>
      <c r="IX250" s="219">
        <v>208.02</v>
      </c>
      <c r="IY250" s="219">
        <v>52.01</v>
      </c>
      <c r="IZ250" s="219">
        <v>28.28</v>
      </c>
      <c r="JA250" s="219">
        <v>1.33</v>
      </c>
      <c r="JB250" s="219">
        <v>4118.33</v>
      </c>
      <c r="JC250" s="395">
        <v>1</v>
      </c>
      <c r="JD250" s="219">
        <v>979.1</v>
      </c>
      <c r="JE250" s="219">
        <v>2634.7</v>
      </c>
      <c r="JF250" s="219">
        <v>10764.3</v>
      </c>
      <c r="JG250" s="219">
        <v>11388.6</v>
      </c>
      <c r="JH250" s="219">
        <v>10530.6</v>
      </c>
      <c r="JI250" s="219">
        <v>7956.7</v>
      </c>
      <c r="JJ250" s="219">
        <v>8787.5</v>
      </c>
      <c r="JK250" s="219">
        <v>1571.3</v>
      </c>
      <c r="JL250" s="219">
        <v>54613.8</v>
      </c>
      <c r="JM250" s="457">
        <v>598.6</v>
      </c>
      <c r="JN250" s="397">
        <v>55212.4</v>
      </c>
      <c r="JP250" s="460"/>
      <c r="JQ250" s="460"/>
      <c r="JR250" s="460"/>
      <c r="JS250" s="460"/>
      <c r="JT250" s="460"/>
      <c r="JU250" s="460"/>
      <c r="JV250" s="460"/>
      <c r="JW250" s="460"/>
      <c r="JX250" s="460"/>
      <c r="JY250" s="460"/>
      <c r="KA250" s="460"/>
      <c r="KB250" s="460"/>
    </row>
    <row r="251" spans="1:288" x14ac:dyDescent="0.2">
      <c r="A251" s="215" t="s">
        <v>743</v>
      </c>
      <c r="B251" s="216" t="s">
        <v>285</v>
      </c>
      <c r="C251" s="217" t="s">
        <v>287</v>
      </c>
      <c r="D251" s="218" t="s">
        <v>742</v>
      </c>
      <c r="E251" s="158">
        <v>9826</v>
      </c>
      <c r="F251" s="158">
        <v>12786</v>
      </c>
      <c r="G251" s="158">
        <v>11944</v>
      </c>
      <c r="H251" s="158">
        <v>7681</v>
      </c>
      <c r="I251" s="158">
        <v>3851</v>
      </c>
      <c r="J251" s="158">
        <v>1526</v>
      </c>
      <c r="K251" s="158">
        <v>501</v>
      </c>
      <c r="L251" s="158">
        <v>29</v>
      </c>
      <c r="M251" s="349">
        <v>48144</v>
      </c>
      <c r="N251" s="158">
        <v>202</v>
      </c>
      <c r="O251" s="158">
        <v>163</v>
      </c>
      <c r="P251" s="158">
        <v>141</v>
      </c>
      <c r="Q251" s="158">
        <v>82</v>
      </c>
      <c r="R251" s="158">
        <v>42</v>
      </c>
      <c r="S251" s="158">
        <v>15</v>
      </c>
      <c r="T251" s="158">
        <v>6</v>
      </c>
      <c r="U251" s="158">
        <v>1</v>
      </c>
      <c r="V251" s="349">
        <v>652</v>
      </c>
      <c r="W251" s="158">
        <v>0</v>
      </c>
      <c r="X251" s="158">
        <v>0</v>
      </c>
      <c r="Y251" s="158">
        <v>0</v>
      </c>
      <c r="Z251" s="158">
        <v>0</v>
      </c>
      <c r="AA251" s="158">
        <v>0</v>
      </c>
      <c r="AB251" s="158">
        <v>0</v>
      </c>
      <c r="AC251" s="158">
        <v>0</v>
      </c>
      <c r="AD251" s="158">
        <v>0</v>
      </c>
      <c r="AE251" s="349">
        <v>0</v>
      </c>
      <c r="AF251" s="158">
        <v>9624</v>
      </c>
      <c r="AG251" s="158">
        <v>12623</v>
      </c>
      <c r="AH251" s="158">
        <v>11803</v>
      </c>
      <c r="AI251" s="158">
        <v>7599</v>
      </c>
      <c r="AJ251" s="158">
        <v>3809</v>
      </c>
      <c r="AK251" s="158">
        <v>1511</v>
      </c>
      <c r="AL251" s="158">
        <v>495</v>
      </c>
      <c r="AM251" s="158">
        <v>28</v>
      </c>
      <c r="AN251" s="349">
        <v>47492</v>
      </c>
      <c r="AO251" s="158">
        <v>10</v>
      </c>
      <c r="AP251" s="158">
        <v>79</v>
      </c>
      <c r="AQ251" s="158">
        <v>113</v>
      </c>
      <c r="AR251" s="158">
        <v>73</v>
      </c>
      <c r="AS251" s="158">
        <v>39</v>
      </c>
      <c r="AT251" s="158">
        <v>21</v>
      </c>
      <c r="AU251" s="158">
        <v>15</v>
      </c>
      <c r="AV251" s="158">
        <v>7</v>
      </c>
      <c r="AW251" s="349">
        <v>357</v>
      </c>
      <c r="AX251" s="158">
        <v>10</v>
      </c>
      <c r="AY251" s="158">
        <v>79</v>
      </c>
      <c r="AZ251" s="158">
        <v>113</v>
      </c>
      <c r="BA251" s="158">
        <v>73</v>
      </c>
      <c r="BB251" s="158">
        <v>39</v>
      </c>
      <c r="BC251" s="158">
        <v>21</v>
      </c>
      <c r="BD251" s="158">
        <v>15</v>
      </c>
      <c r="BE251" s="158">
        <v>7</v>
      </c>
      <c r="BF251" s="158">
        <v>0</v>
      </c>
      <c r="BG251" s="349">
        <v>357</v>
      </c>
      <c r="BH251" s="158">
        <v>10</v>
      </c>
      <c r="BI251" s="158">
        <v>9693</v>
      </c>
      <c r="BJ251" s="158">
        <v>12657</v>
      </c>
      <c r="BK251" s="158">
        <v>11763</v>
      </c>
      <c r="BL251" s="158">
        <v>7565</v>
      </c>
      <c r="BM251" s="158">
        <v>3791</v>
      </c>
      <c r="BN251" s="158">
        <v>1505</v>
      </c>
      <c r="BO251" s="158">
        <v>487</v>
      </c>
      <c r="BP251" s="158">
        <v>21</v>
      </c>
      <c r="BQ251" s="349">
        <v>47492</v>
      </c>
      <c r="BR251" s="158">
        <v>5</v>
      </c>
      <c r="BS251" s="158">
        <v>4878</v>
      </c>
      <c r="BT251" s="158">
        <v>4457</v>
      </c>
      <c r="BU251" s="158">
        <v>3322</v>
      </c>
      <c r="BV251" s="158">
        <v>1523</v>
      </c>
      <c r="BW251" s="158">
        <v>539</v>
      </c>
      <c r="BX251" s="158">
        <v>182</v>
      </c>
      <c r="BY251" s="158">
        <v>61</v>
      </c>
      <c r="BZ251" s="158">
        <v>1</v>
      </c>
      <c r="CA251" s="349">
        <v>14968</v>
      </c>
      <c r="CB251" s="158">
        <v>0</v>
      </c>
      <c r="CC251" s="158">
        <v>108</v>
      </c>
      <c r="CD251" s="158">
        <v>177</v>
      </c>
      <c r="CE251" s="158">
        <v>131</v>
      </c>
      <c r="CF251" s="158">
        <v>78</v>
      </c>
      <c r="CG251" s="158">
        <v>23</v>
      </c>
      <c r="CH251" s="158">
        <v>8</v>
      </c>
      <c r="CI251" s="158">
        <v>3</v>
      </c>
      <c r="CJ251" s="158">
        <v>0</v>
      </c>
      <c r="CK251" s="349">
        <v>528</v>
      </c>
      <c r="CL251" s="158">
        <v>0</v>
      </c>
      <c r="CM251" s="158">
        <v>5</v>
      </c>
      <c r="CN251" s="158">
        <v>7</v>
      </c>
      <c r="CO251" s="158">
        <v>6</v>
      </c>
      <c r="CP251" s="158">
        <v>4</v>
      </c>
      <c r="CQ251" s="158">
        <v>6</v>
      </c>
      <c r="CR251" s="158">
        <v>10</v>
      </c>
      <c r="CS251" s="158">
        <v>9</v>
      </c>
      <c r="CT251" s="158">
        <v>0</v>
      </c>
      <c r="CU251" s="349">
        <v>47</v>
      </c>
      <c r="CV251" s="158">
        <v>20</v>
      </c>
      <c r="CW251" s="158">
        <v>30</v>
      </c>
      <c r="CX251" s="158">
        <v>22</v>
      </c>
      <c r="CY251" s="158">
        <v>12</v>
      </c>
      <c r="CZ251" s="158">
        <v>6</v>
      </c>
      <c r="DA251" s="158">
        <v>5</v>
      </c>
      <c r="DB251" s="158">
        <v>2</v>
      </c>
      <c r="DC251" s="158">
        <v>0</v>
      </c>
      <c r="DD251" s="349">
        <v>97</v>
      </c>
      <c r="DE251" s="158">
        <v>88</v>
      </c>
      <c r="DF251" s="158">
        <v>70</v>
      </c>
      <c r="DG251" s="158">
        <v>39</v>
      </c>
      <c r="DH251" s="158">
        <v>23</v>
      </c>
      <c r="DI251" s="158">
        <v>15</v>
      </c>
      <c r="DJ251" s="158">
        <v>6</v>
      </c>
      <c r="DK251" s="158">
        <v>4</v>
      </c>
      <c r="DL251" s="158">
        <v>0</v>
      </c>
      <c r="DM251" s="349">
        <v>245</v>
      </c>
      <c r="DN251" s="158">
        <v>235</v>
      </c>
      <c r="DO251" s="158">
        <v>199</v>
      </c>
      <c r="DP251" s="158">
        <v>152</v>
      </c>
      <c r="DQ251" s="158">
        <v>57</v>
      </c>
      <c r="DR251" s="158">
        <v>39</v>
      </c>
      <c r="DS251" s="158">
        <v>7</v>
      </c>
      <c r="DT251" s="158">
        <v>4</v>
      </c>
      <c r="DU251" s="158">
        <v>0</v>
      </c>
      <c r="DV251" s="349">
        <v>693</v>
      </c>
      <c r="DW251" s="158">
        <v>47</v>
      </c>
      <c r="DX251" s="158">
        <v>24</v>
      </c>
      <c r="DY251" s="158">
        <v>28</v>
      </c>
      <c r="DZ251" s="158">
        <v>14</v>
      </c>
      <c r="EA251" s="158">
        <v>6</v>
      </c>
      <c r="EB251" s="158">
        <v>5</v>
      </c>
      <c r="EC251" s="158">
        <v>0</v>
      </c>
      <c r="ED251" s="158">
        <v>0</v>
      </c>
      <c r="EE251" s="349">
        <v>124</v>
      </c>
      <c r="EF251" s="158">
        <v>370</v>
      </c>
      <c r="EG251" s="158">
        <v>293</v>
      </c>
      <c r="EH251" s="158">
        <v>219</v>
      </c>
      <c r="EI251" s="158">
        <v>94</v>
      </c>
      <c r="EJ251" s="158">
        <v>60</v>
      </c>
      <c r="EK251" s="158">
        <v>18</v>
      </c>
      <c r="EL251" s="158">
        <v>8</v>
      </c>
      <c r="EM251" s="158">
        <v>0</v>
      </c>
      <c r="EN251" s="349">
        <v>1062</v>
      </c>
      <c r="EO251" s="158">
        <v>195</v>
      </c>
      <c r="EP251" s="158">
        <v>141</v>
      </c>
      <c r="EQ251" s="158">
        <v>124</v>
      </c>
      <c r="ER251" s="158">
        <v>56</v>
      </c>
      <c r="ES251" s="158">
        <v>31</v>
      </c>
      <c r="ET251" s="158">
        <v>13</v>
      </c>
      <c r="EU251" s="158">
        <v>6</v>
      </c>
      <c r="EV251" s="158">
        <v>0</v>
      </c>
      <c r="EW251" s="349">
        <v>566</v>
      </c>
      <c r="EX251" s="158">
        <v>0</v>
      </c>
      <c r="EY251" s="158">
        <v>0</v>
      </c>
      <c r="EZ251" s="158">
        <v>0</v>
      </c>
      <c r="FA251" s="158">
        <v>0</v>
      </c>
      <c r="FB251" s="158">
        <v>0</v>
      </c>
      <c r="FC251" s="158">
        <v>0</v>
      </c>
      <c r="FD251" s="158">
        <v>0</v>
      </c>
      <c r="FE251" s="158">
        <v>0</v>
      </c>
      <c r="FF251" s="349">
        <v>0</v>
      </c>
      <c r="FG251" s="158">
        <v>22</v>
      </c>
      <c r="FH251" s="158">
        <v>26</v>
      </c>
      <c r="FI251" s="158">
        <v>35</v>
      </c>
      <c r="FJ251" s="158">
        <v>13</v>
      </c>
      <c r="FK251" s="158">
        <v>7</v>
      </c>
      <c r="FL251" s="158">
        <v>1</v>
      </c>
      <c r="FM251" s="158">
        <v>1</v>
      </c>
      <c r="FN251" s="158">
        <v>0</v>
      </c>
      <c r="FO251" s="349">
        <v>105</v>
      </c>
      <c r="FP251" s="158">
        <v>173</v>
      </c>
      <c r="FQ251" s="158">
        <v>115</v>
      </c>
      <c r="FR251" s="158">
        <v>89</v>
      </c>
      <c r="FS251" s="158">
        <v>43</v>
      </c>
      <c r="FT251" s="158">
        <v>24</v>
      </c>
      <c r="FU251" s="158">
        <v>12</v>
      </c>
      <c r="FV251" s="158">
        <v>5</v>
      </c>
      <c r="FW251" s="158">
        <v>0</v>
      </c>
      <c r="FX251" s="349">
        <v>461</v>
      </c>
      <c r="FY251" s="158">
        <v>5</v>
      </c>
      <c r="FZ251" s="158">
        <v>4400</v>
      </c>
      <c r="GA251" s="158">
        <v>7763</v>
      </c>
      <c r="GB251" s="158">
        <v>8102</v>
      </c>
      <c r="GC251" s="158">
        <v>5877</v>
      </c>
      <c r="GD251" s="158">
        <v>3172</v>
      </c>
      <c r="GE251" s="158">
        <v>1288</v>
      </c>
      <c r="GF251" s="158">
        <v>408</v>
      </c>
      <c r="GG251" s="158">
        <v>20</v>
      </c>
      <c r="GH251" s="349">
        <v>31035</v>
      </c>
      <c r="GI251" s="158">
        <v>5</v>
      </c>
      <c r="GJ251" s="158">
        <v>5293</v>
      </c>
      <c r="GK251" s="158">
        <v>4894</v>
      </c>
      <c r="GL251" s="158">
        <v>3661</v>
      </c>
      <c r="GM251" s="158">
        <v>1688</v>
      </c>
      <c r="GN251" s="158">
        <v>619</v>
      </c>
      <c r="GO251" s="158">
        <v>217</v>
      </c>
      <c r="GP251" s="158">
        <v>79</v>
      </c>
      <c r="GQ251" s="158">
        <v>1</v>
      </c>
      <c r="GR251" s="349">
        <v>16457</v>
      </c>
      <c r="GS251" s="158">
        <v>8.75</v>
      </c>
      <c r="GT251" s="158">
        <v>8230.1</v>
      </c>
      <c r="GU251" s="158">
        <v>11304.6</v>
      </c>
      <c r="GV251" s="158">
        <v>10756.15</v>
      </c>
      <c r="GW251" s="158">
        <v>7111.55</v>
      </c>
      <c r="GX251" s="158">
        <v>3610.5</v>
      </c>
      <c r="GY251" s="158">
        <v>1447.1</v>
      </c>
      <c r="GZ251" s="158">
        <v>462.3</v>
      </c>
      <c r="HA251" s="158">
        <v>20.75</v>
      </c>
      <c r="HB251" s="349">
        <v>42951.8</v>
      </c>
      <c r="HC251" s="395">
        <v>0</v>
      </c>
      <c r="HD251" s="396">
        <v>0</v>
      </c>
      <c r="HE251" s="396">
        <v>0</v>
      </c>
      <c r="HF251" s="396">
        <v>0</v>
      </c>
      <c r="HG251" s="396">
        <v>0</v>
      </c>
      <c r="HH251" s="396">
        <v>0</v>
      </c>
      <c r="HI251" s="396">
        <v>0</v>
      </c>
      <c r="HJ251" s="396">
        <v>0</v>
      </c>
      <c r="HK251" s="396">
        <v>0</v>
      </c>
      <c r="HL251" s="397">
        <v>0</v>
      </c>
      <c r="HM251" s="219">
        <v>4.9000000000000004</v>
      </c>
      <c r="HN251" s="219">
        <v>5486.7</v>
      </c>
      <c r="HO251" s="219">
        <v>8792.5</v>
      </c>
      <c r="HP251" s="219">
        <v>9561</v>
      </c>
      <c r="HQ251" s="219">
        <v>7111.6</v>
      </c>
      <c r="HR251" s="219">
        <v>4412.8</v>
      </c>
      <c r="HS251" s="219">
        <v>2090.3000000000002</v>
      </c>
      <c r="HT251" s="219">
        <v>770.5</v>
      </c>
      <c r="HU251" s="219">
        <v>41.5</v>
      </c>
      <c r="HV251" s="219">
        <v>38271.800000000003</v>
      </c>
      <c r="HW251" s="457">
        <v>0</v>
      </c>
      <c r="HX251" s="219">
        <v>38271.800000000003</v>
      </c>
      <c r="HY251" s="395">
        <v>8.75</v>
      </c>
      <c r="HZ251" s="219">
        <v>8230.1</v>
      </c>
      <c r="IA251" s="219">
        <v>11304.6</v>
      </c>
      <c r="IB251" s="219">
        <v>10756.15</v>
      </c>
      <c r="IC251" s="219">
        <v>7111.55</v>
      </c>
      <c r="ID251" s="219">
        <v>3610.5</v>
      </c>
      <c r="IE251" s="219">
        <v>1447.1</v>
      </c>
      <c r="IF251" s="219">
        <v>462.3</v>
      </c>
      <c r="IG251" s="219">
        <v>20.75</v>
      </c>
      <c r="IH251" s="219">
        <v>42951.8</v>
      </c>
      <c r="II251" s="395">
        <v>0</v>
      </c>
      <c r="IJ251" s="219">
        <v>0</v>
      </c>
      <c r="IK251" s="219">
        <v>0</v>
      </c>
      <c r="IL251" s="219">
        <v>0</v>
      </c>
      <c r="IM251" s="219">
        <v>0</v>
      </c>
      <c r="IN251" s="219">
        <v>0</v>
      </c>
      <c r="IO251" s="219">
        <v>0</v>
      </c>
      <c r="IP251" s="219">
        <v>0</v>
      </c>
      <c r="IQ251" s="219">
        <v>0</v>
      </c>
      <c r="IR251" s="219">
        <v>0</v>
      </c>
      <c r="IS251" s="395">
        <v>4.46</v>
      </c>
      <c r="IT251" s="219">
        <v>2028.95</v>
      </c>
      <c r="IU251" s="219">
        <v>1301.8900000000001</v>
      </c>
      <c r="IV251" s="219">
        <v>645.84</v>
      </c>
      <c r="IW251" s="219">
        <v>224.04</v>
      </c>
      <c r="IX251" s="219">
        <v>72.23</v>
      </c>
      <c r="IY251" s="219">
        <v>15.59</v>
      </c>
      <c r="IZ251" s="219">
        <v>7.19</v>
      </c>
      <c r="JA251" s="219">
        <v>1.53</v>
      </c>
      <c r="JB251" s="219">
        <v>4301.72</v>
      </c>
      <c r="JC251" s="395">
        <v>2.4</v>
      </c>
      <c r="JD251" s="219">
        <v>4134.1000000000004</v>
      </c>
      <c r="JE251" s="219">
        <v>7779.9</v>
      </c>
      <c r="JF251" s="219">
        <v>8986.9</v>
      </c>
      <c r="JG251" s="219">
        <v>6887.5</v>
      </c>
      <c r="JH251" s="219">
        <v>4324.6000000000004</v>
      </c>
      <c r="JI251" s="219">
        <v>2067.6999999999998</v>
      </c>
      <c r="JJ251" s="219">
        <v>758.5</v>
      </c>
      <c r="JK251" s="219">
        <v>38.4</v>
      </c>
      <c r="JL251" s="219">
        <v>34980</v>
      </c>
      <c r="JM251" s="457">
        <v>0</v>
      </c>
      <c r="JN251" s="397">
        <v>34980</v>
      </c>
      <c r="JP251" s="460"/>
      <c r="JQ251" s="460"/>
      <c r="JR251" s="460"/>
      <c r="JS251" s="460"/>
      <c r="JT251" s="460"/>
      <c r="JU251" s="460"/>
      <c r="JV251" s="460"/>
      <c r="JW251" s="460"/>
      <c r="JX251" s="460"/>
      <c r="JY251" s="460"/>
      <c r="KA251" s="460"/>
      <c r="KB251" s="460"/>
    </row>
    <row r="252" spans="1:288" x14ac:dyDescent="0.2">
      <c r="A252" s="215" t="s">
        <v>745</v>
      </c>
      <c r="B252" s="216" t="s">
        <v>285</v>
      </c>
      <c r="C252" s="217" t="s">
        <v>294</v>
      </c>
      <c r="D252" s="218" t="s">
        <v>744</v>
      </c>
      <c r="E252" s="158">
        <v>10140</v>
      </c>
      <c r="F252" s="158">
        <v>22284</v>
      </c>
      <c r="G252" s="158">
        <v>15948</v>
      </c>
      <c r="H252" s="158">
        <v>10850</v>
      </c>
      <c r="I252" s="158">
        <v>9036</v>
      </c>
      <c r="J252" s="158">
        <v>4635</v>
      </c>
      <c r="K252" s="158">
        <v>1827</v>
      </c>
      <c r="L252" s="158">
        <v>164</v>
      </c>
      <c r="M252" s="349">
        <v>74884</v>
      </c>
      <c r="N252" s="158">
        <v>370</v>
      </c>
      <c r="O252" s="158">
        <v>354</v>
      </c>
      <c r="P252" s="158">
        <v>320</v>
      </c>
      <c r="Q252" s="158">
        <v>248</v>
      </c>
      <c r="R252" s="158">
        <v>126</v>
      </c>
      <c r="S252" s="158">
        <v>38</v>
      </c>
      <c r="T252" s="158">
        <v>19</v>
      </c>
      <c r="U252" s="158">
        <v>8</v>
      </c>
      <c r="V252" s="349">
        <v>1483</v>
      </c>
      <c r="W252" s="158">
        <v>0</v>
      </c>
      <c r="X252" s="158">
        <v>0</v>
      </c>
      <c r="Y252" s="158">
        <v>0</v>
      </c>
      <c r="Z252" s="158">
        <v>0</v>
      </c>
      <c r="AA252" s="158">
        <v>0</v>
      </c>
      <c r="AB252" s="158">
        <v>0</v>
      </c>
      <c r="AC252" s="158">
        <v>0</v>
      </c>
      <c r="AD252" s="158">
        <v>0</v>
      </c>
      <c r="AE252" s="349">
        <v>0</v>
      </c>
      <c r="AF252" s="158">
        <v>9770</v>
      </c>
      <c r="AG252" s="158">
        <v>21930</v>
      </c>
      <c r="AH252" s="158">
        <v>15628</v>
      </c>
      <c r="AI252" s="158">
        <v>10602</v>
      </c>
      <c r="AJ252" s="158">
        <v>8910</v>
      </c>
      <c r="AK252" s="158">
        <v>4597</v>
      </c>
      <c r="AL252" s="158">
        <v>1808</v>
      </c>
      <c r="AM252" s="158">
        <v>156</v>
      </c>
      <c r="AN252" s="349">
        <v>73401</v>
      </c>
      <c r="AO252" s="158">
        <v>10</v>
      </c>
      <c r="AP252" s="158">
        <v>90</v>
      </c>
      <c r="AQ252" s="158">
        <v>79</v>
      </c>
      <c r="AR252" s="158">
        <v>78</v>
      </c>
      <c r="AS252" s="158">
        <v>75</v>
      </c>
      <c r="AT252" s="158">
        <v>39</v>
      </c>
      <c r="AU252" s="158">
        <v>23</v>
      </c>
      <c r="AV252" s="158">
        <v>13</v>
      </c>
      <c r="AW252" s="349">
        <v>407</v>
      </c>
      <c r="AX252" s="158">
        <v>10</v>
      </c>
      <c r="AY252" s="158">
        <v>90</v>
      </c>
      <c r="AZ252" s="158">
        <v>79</v>
      </c>
      <c r="BA252" s="158">
        <v>78</v>
      </c>
      <c r="BB252" s="158">
        <v>75</v>
      </c>
      <c r="BC252" s="158">
        <v>39</v>
      </c>
      <c r="BD252" s="158">
        <v>23</v>
      </c>
      <c r="BE252" s="158">
        <v>13</v>
      </c>
      <c r="BF252" s="158">
        <v>0</v>
      </c>
      <c r="BG252" s="349">
        <v>407</v>
      </c>
      <c r="BH252" s="158">
        <v>10</v>
      </c>
      <c r="BI252" s="158">
        <v>9850</v>
      </c>
      <c r="BJ252" s="158">
        <v>21919</v>
      </c>
      <c r="BK252" s="158">
        <v>15627</v>
      </c>
      <c r="BL252" s="158">
        <v>10599</v>
      </c>
      <c r="BM252" s="158">
        <v>8874</v>
      </c>
      <c r="BN252" s="158">
        <v>4581</v>
      </c>
      <c r="BO252" s="158">
        <v>1798</v>
      </c>
      <c r="BP252" s="158">
        <v>143</v>
      </c>
      <c r="BQ252" s="349">
        <v>73401</v>
      </c>
      <c r="BR252" s="158">
        <v>6</v>
      </c>
      <c r="BS252" s="158">
        <v>5642</v>
      </c>
      <c r="BT252" s="158">
        <v>8304</v>
      </c>
      <c r="BU252" s="158">
        <v>4604</v>
      </c>
      <c r="BV252" s="158">
        <v>2628</v>
      </c>
      <c r="BW252" s="158">
        <v>1804</v>
      </c>
      <c r="BX252" s="158">
        <v>794</v>
      </c>
      <c r="BY252" s="158">
        <v>257</v>
      </c>
      <c r="BZ252" s="158">
        <v>14</v>
      </c>
      <c r="CA252" s="349">
        <v>24053</v>
      </c>
      <c r="CB252" s="158">
        <v>0</v>
      </c>
      <c r="CC252" s="158">
        <v>42</v>
      </c>
      <c r="CD252" s="158">
        <v>188</v>
      </c>
      <c r="CE252" s="158">
        <v>129</v>
      </c>
      <c r="CF252" s="158">
        <v>73</v>
      </c>
      <c r="CG252" s="158">
        <v>47</v>
      </c>
      <c r="CH252" s="158">
        <v>28</v>
      </c>
      <c r="CI252" s="158">
        <v>13</v>
      </c>
      <c r="CJ252" s="158">
        <v>1</v>
      </c>
      <c r="CK252" s="349">
        <v>521</v>
      </c>
      <c r="CL252" s="158">
        <v>0</v>
      </c>
      <c r="CM252" s="158">
        <v>9</v>
      </c>
      <c r="CN252" s="158">
        <v>12</v>
      </c>
      <c r="CO252" s="158">
        <v>13</v>
      </c>
      <c r="CP252" s="158">
        <v>8</v>
      </c>
      <c r="CQ252" s="158">
        <v>9</v>
      </c>
      <c r="CR252" s="158">
        <v>22</v>
      </c>
      <c r="CS252" s="158">
        <v>21</v>
      </c>
      <c r="CT252" s="158">
        <v>1</v>
      </c>
      <c r="CU252" s="349">
        <v>95</v>
      </c>
      <c r="CV252" s="158">
        <v>161</v>
      </c>
      <c r="CW252" s="158">
        <v>153</v>
      </c>
      <c r="CX252" s="158">
        <v>170</v>
      </c>
      <c r="CY252" s="158">
        <v>116</v>
      </c>
      <c r="CZ252" s="158">
        <v>126</v>
      </c>
      <c r="DA252" s="158">
        <v>75</v>
      </c>
      <c r="DB252" s="158">
        <v>58</v>
      </c>
      <c r="DC252" s="158">
        <v>19</v>
      </c>
      <c r="DD252" s="349">
        <v>878</v>
      </c>
      <c r="DE252" s="158">
        <v>186</v>
      </c>
      <c r="DF252" s="158">
        <v>200</v>
      </c>
      <c r="DG252" s="158">
        <v>131</v>
      </c>
      <c r="DH252" s="158">
        <v>93</v>
      </c>
      <c r="DI252" s="158">
        <v>56</v>
      </c>
      <c r="DJ252" s="158">
        <v>26</v>
      </c>
      <c r="DK252" s="158">
        <v>12</v>
      </c>
      <c r="DL252" s="158">
        <v>2</v>
      </c>
      <c r="DM252" s="349">
        <v>706</v>
      </c>
      <c r="DN252" s="158">
        <v>153</v>
      </c>
      <c r="DO252" s="158">
        <v>184</v>
      </c>
      <c r="DP252" s="158">
        <v>130</v>
      </c>
      <c r="DQ252" s="158">
        <v>80</v>
      </c>
      <c r="DR252" s="158">
        <v>53</v>
      </c>
      <c r="DS252" s="158">
        <v>27</v>
      </c>
      <c r="DT252" s="158">
        <v>7</v>
      </c>
      <c r="DU252" s="158">
        <v>1</v>
      </c>
      <c r="DV252" s="349">
        <v>635</v>
      </c>
      <c r="DW252" s="158">
        <v>63</v>
      </c>
      <c r="DX252" s="158">
        <v>58</v>
      </c>
      <c r="DY252" s="158">
        <v>44</v>
      </c>
      <c r="DZ252" s="158">
        <v>34</v>
      </c>
      <c r="EA252" s="158">
        <v>15</v>
      </c>
      <c r="EB252" s="158">
        <v>8</v>
      </c>
      <c r="EC252" s="158">
        <v>6</v>
      </c>
      <c r="ED252" s="158">
        <v>1</v>
      </c>
      <c r="EE252" s="349">
        <v>229</v>
      </c>
      <c r="EF252" s="158">
        <v>402</v>
      </c>
      <c r="EG252" s="158">
        <v>442</v>
      </c>
      <c r="EH252" s="158">
        <v>305</v>
      </c>
      <c r="EI252" s="158">
        <v>207</v>
      </c>
      <c r="EJ252" s="158">
        <v>124</v>
      </c>
      <c r="EK252" s="158">
        <v>61</v>
      </c>
      <c r="EL252" s="158">
        <v>25</v>
      </c>
      <c r="EM252" s="158">
        <v>4</v>
      </c>
      <c r="EN252" s="349">
        <v>1570</v>
      </c>
      <c r="EO252" s="158">
        <v>191</v>
      </c>
      <c r="EP252" s="158">
        <v>182</v>
      </c>
      <c r="EQ252" s="158">
        <v>129</v>
      </c>
      <c r="ER252" s="158">
        <v>93</v>
      </c>
      <c r="ES252" s="158">
        <v>61</v>
      </c>
      <c r="ET252" s="158">
        <v>26</v>
      </c>
      <c r="EU252" s="158">
        <v>12</v>
      </c>
      <c r="EV252" s="158">
        <v>2</v>
      </c>
      <c r="EW252" s="349">
        <v>696</v>
      </c>
      <c r="EX252" s="158">
        <v>3</v>
      </c>
      <c r="EY252" s="158">
        <v>0</v>
      </c>
      <c r="EZ252" s="158">
        <v>0</v>
      </c>
      <c r="FA252" s="158">
        <v>4</v>
      </c>
      <c r="FB252" s="158">
        <v>3</v>
      </c>
      <c r="FC252" s="158">
        <v>0</v>
      </c>
      <c r="FD252" s="158">
        <v>1</v>
      </c>
      <c r="FE252" s="158">
        <v>0</v>
      </c>
      <c r="FF252" s="349">
        <v>11</v>
      </c>
      <c r="FG252" s="158">
        <v>5</v>
      </c>
      <c r="FH252" s="158">
        <v>15</v>
      </c>
      <c r="FI252" s="158">
        <v>10</v>
      </c>
      <c r="FJ252" s="158">
        <v>12</v>
      </c>
      <c r="FK252" s="158">
        <v>6</v>
      </c>
      <c r="FL252" s="158">
        <v>1</v>
      </c>
      <c r="FM252" s="158">
        <v>0</v>
      </c>
      <c r="FN252" s="158">
        <v>0</v>
      </c>
      <c r="FO252" s="349">
        <v>49</v>
      </c>
      <c r="FP252" s="158">
        <v>183</v>
      </c>
      <c r="FQ252" s="158">
        <v>167</v>
      </c>
      <c r="FR252" s="158">
        <v>119</v>
      </c>
      <c r="FS252" s="158">
        <v>77</v>
      </c>
      <c r="FT252" s="158">
        <v>52</v>
      </c>
      <c r="FU252" s="158">
        <v>25</v>
      </c>
      <c r="FV252" s="158">
        <v>11</v>
      </c>
      <c r="FW252" s="158">
        <v>2</v>
      </c>
      <c r="FX252" s="349">
        <v>636</v>
      </c>
      <c r="FY252" s="158">
        <v>4</v>
      </c>
      <c r="FZ252" s="158">
        <v>3922</v>
      </c>
      <c r="GA252" s="158">
        <v>13171</v>
      </c>
      <c r="GB252" s="158">
        <v>10702</v>
      </c>
      <c r="GC252" s="158">
        <v>7770</v>
      </c>
      <c r="GD252" s="158">
        <v>6941</v>
      </c>
      <c r="GE252" s="158">
        <v>3702</v>
      </c>
      <c r="GF252" s="158">
        <v>1493</v>
      </c>
      <c r="GG252" s="158">
        <v>125</v>
      </c>
      <c r="GH252" s="349">
        <v>47830</v>
      </c>
      <c r="GI252" s="158">
        <v>6</v>
      </c>
      <c r="GJ252" s="158">
        <v>5928</v>
      </c>
      <c r="GK252" s="158">
        <v>8748</v>
      </c>
      <c r="GL252" s="158">
        <v>4925</v>
      </c>
      <c r="GM252" s="158">
        <v>2829</v>
      </c>
      <c r="GN252" s="158">
        <v>1933</v>
      </c>
      <c r="GO252" s="158">
        <v>879</v>
      </c>
      <c r="GP252" s="158">
        <v>305</v>
      </c>
      <c r="GQ252" s="158">
        <v>18</v>
      </c>
      <c r="GR252" s="349">
        <v>25571</v>
      </c>
      <c r="GS252" s="158">
        <v>8.5</v>
      </c>
      <c r="GT252" s="158">
        <v>8293.5</v>
      </c>
      <c r="GU252" s="158">
        <v>19634</v>
      </c>
      <c r="GV252" s="158">
        <v>14326.75</v>
      </c>
      <c r="GW252" s="158">
        <v>9853.75</v>
      </c>
      <c r="GX252" s="158">
        <v>8358.75</v>
      </c>
      <c r="GY252" s="158">
        <v>4341.5</v>
      </c>
      <c r="GZ252" s="158">
        <v>1715.5</v>
      </c>
      <c r="HA252" s="158">
        <v>138.25</v>
      </c>
      <c r="HB252" s="349">
        <v>66670.5</v>
      </c>
      <c r="HC252" s="395">
        <v>0</v>
      </c>
      <c r="HD252" s="396">
        <v>4.75</v>
      </c>
      <c r="HE252" s="396">
        <v>0.39</v>
      </c>
      <c r="HF252" s="396">
        <v>0</v>
      </c>
      <c r="HG252" s="396">
        <v>0.5</v>
      </c>
      <c r="HH252" s="396">
        <v>0</v>
      </c>
      <c r="HI252" s="396">
        <v>0</v>
      </c>
      <c r="HJ252" s="396">
        <v>0</v>
      </c>
      <c r="HK252" s="396">
        <v>0</v>
      </c>
      <c r="HL252" s="397">
        <v>5.64</v>
      </c>
      <c r="HM252" s="219">
        <v>4.7</v>
      </c>
      <c r="HN252" s="219">
        <v>5525.8</v>
      </c>
      <c r="HO252" s="219">
        <v>15270.6</v>
      </c>
      <c r="HP252" s="219">
        <v>12734.9</v>
      </c>
      <c r="HQ252" s="219">
        <v>9853.2999999999993</v>
      </c>
      <c r="HR252" s="219">
        <v>10216.299999999999</v>
      </c>
      <c r="HS252" s="219">
        <v>6271.1</v>
      </c>
      <c r="HT252" s="219">
        <v>2859.2</v>
      </c>
      <c r="HU252" s="219">
        <v>276.5</v>
      </c>
      <c r="HV252" s="219">
        <v>63012.4</v>
      </c>
      <c r="HW252" s="457">
        <v>470.7</v>
      </c>
      <c r="HX252" s="219">
        <v>63483.1</v>
      </c>
      <c r="HY252" s="395">
        <v>8.5</v>
      </c>
      <c r="HZ252" s="219">
        <v>8293.5</v>
      </c>
      <c r="IA252" s="219">
        <v>19634</v>
      </c>
      <c r="IB252" s="219">
        <v>14326.75</v>
      </c>
      <c r="IC252" s="219">
        <v>9853.75</v>
      </c>
      <c r="ID252" s="219">
        <v>8358.75</v>
      </c>
      <c r="IE252" s="219">
        <v>4341.5</v>
      </c>
      <c r="IF252" s="219">
        <v>1715.5</v>
      </c>
      <c r="IG252" s="219">
        <v>138.25</v>
      </c>
      <c r="IH252" s="219">
        <v>66670.5</v>
      </c>
      <c r="II252" s="395">
        <v>0</v>
      </c>
      <c r="IJ252" s="219">
        <v>4.75</v>
      </c>
      <c r="IK252" s="219">
        <v>0.39</v>
      </c>
      <c r="IL252" s="219">
        <v>0</v>
      </c>
      <c r="IM252" s="219">
        <v>0.5</v>
      </c>
      <c r="IN252" s="219">
        <v>0</v>
      </c>
      <c r="IO252" s="219">
        <v>0</v>
      </c>
      <c r="IP252" s="219">
        <v>0</v>
      </c>
      <c r="IQ252" s="219">
        <v>0</v>
      </c>
      <c r="IR252" s="219">
        <v>5.64</v>
      </c>
      <c r="IS252" s="395">
        <v>0</v>
      </c>
      <c r="IT252" s="219">
        <v>2264.42</v>
      </c>
      <c r="IU252" s="219">
        <v>3594.24</v>
      </c>
      <c r="IV252" s="219">
        <v>1138.3699999999999</v>
      </c>
      <c r="IW252" s="219">
        <v>416.78</v>
      </c>
      <c r="IX252" s="219">
        <v>163.87</v>
      </c>
      <c r="IY252" s="219">
        <v>44.37</v>
      </c>
      <c r="IZ252" s="219">
        <v>10.66</v>
      </c>
      <c r="JA252" s="219">
        <v>0</v>
      </c>
      <c r="JB252" s="219">
        <v>7632.71</v>
      </c>
      <c r="JC252" s="395">
        <v>4.7</v>
      </c>
      <c r="JD252" s="219">
        <v>4016.2</v>
      </c>
      <c r="JE252" s="219">
        <v>12475.1</v>
      </c>
      <c r="JF252" s="219">
        <v>11723</v>
      </c>
      <c r="JG252" s="219">
        <v>9436.5</v>
      </c>
      <c r="JH252" s="219">
        <v>10016</v>
      </c>
      <c r="JI252" s="219">
        <v>6207</v>
      </c>
      <c r="JJ252" s="219">
        <v>2841.4</v>
      </c>
      <c r="JK252" s="219">
        <v>276.5</v>
      </c>
      <c r="JL252" s="219">
        <v>56996.4</v>
      </c>
      <c r="JM252" s="457">
        <v>470.7</v>
      </c>
      <c r="JN252" s="397">
        <v>57467.1</v>
      </c>
      <c r="JP252" s="460"/>
      <c r="JQ252" s="460"/>
      <c r="JR252" s="460"/>
      <c r="JS252" s="460"/>
      <c r="JT252" s="460"/>
      <c r="JU252" s="460"/>
      <c r="JV252" s="460"/>
      <c r="JW252" s="460"/>
      <c r="JX252" s="460"/>
      <c r="JY252" s="460"/>
      <c r="KA252" s="460"/>
      <c r="KB252" s="460"/>
    </row>
    <row r="253" spans="1:288" x14ac:dyDescent="0.2">
      <c r="A253" s="215" t="s">
        <v>747</v>
      </c>
      <c r="B253" s="216" t="s">
        <v>285</v>
      </c>
      <c r="C253" s="217" t="s">
        <v>295</v>
      </c>
      <c r="D253" s="218" t="s">
        <v>746</v>
      </c>
      <c r="E253" s="158">
        <v>6795</v>
      </c>
      <c r="F253" s="158">
        <v>10383</v>
      </c>
      <c r="G253" s="158">
        <v>10968</v>
      </c>
      <c r="H253" s="158">
        <v>7052</v>
      </c>
      <c r="I253" s="158">
        <v>5134</v>
      </c>
      <c r="J253" s="158">
        <v>3294</v>
      </c>
      <c r="K253" s="158">
        <v>2343</v>
      </c>
      <c r="L253" s="158">
        <v>210</v>
      </c>
      <c r="M253" s="349">
        <v>46179</v>
      </c>
      <c r="N253" s="158">
        <v>228</v>
      </c>
      <c r="O253" s="158">
        <v>83</v>
      </c>
      <c r="P253" s="158">
        <v>100</v>
      </c>
      <c r="Q253" s="158">
        <v>52</v>
      </c>
      <c r="R253" s="158">
        <v>32</v>
      </c>
      <c r="S253" s="158">
        <v>18</v>
      </c>
      <c r="T253" s="158">
        <v>24</v>
      </c>
      <c r="U253" s="158">
        <v>3</v>
      </c>
      <c r="V253" s="349">
        <v>540</v>
      </c>
      <c r="W253" s="158">
        <v>1</v>
      </c>
      <c r="X253" s="158">
        <v>0</v>
      </c>
      <c r="Y253" s="158">
        <v>0</v>
      </c>
      <c r="Z253" s="158">
        <v>0</v>
      </c>
      <c r="AA253" s="158">
        <v>0</v>
      </c>
      <c r="AB253" s="158">
        <v>0</v>
      </c>
      <c r="AC253" s="158">
        <v>0</v>
      </c>
      <c r="AD253" s="158">
        <v>0</v>
      </c>
      <c r="AE253" s="349">
        <v>1</v>
      </c>
      <c r="AF253" s="158">
        <v>6566</v>
      </c>
      <c r="AG253" s="158">
        <v>10300</v>
      </c>
      <c r="AH253" s="158">
        <v>10868</v>
      </c>
      <c r="AI253" s="158">
        <v>7000</v>
      </c>
      <c r="AJ253" s="158">
        <v>5102</v>
      </c>
      <c r="AK253" s="158">
        <v>3276</v>
      </c>
      <c r="AL253" s="158">
        <v>2319</v>
      </c>
      <c r="AM253" s="158">
        <v>207</v>
      </c>
      <c r="AN253" s="349">
        <v>45638</v>
      </c>
      <c r="AO253" s="158">
        <v>13</v>
      </c>
      <c r="AP253" s="158">
        <v>49</v>
      </c>
      <c r="AQ253" s="158">
        <v>63</v>
      </c>
      <c r="AR253" s="158">
        <v>48</v>
      </c>
      <c r="AS253" s="158">
        <v>44</v>
      </c>
      <c r="AT253" s="158">
        <v>43</v>
      </c>
      <c r="AU253" s="158">
        <v>23</v>
      </c>
      <c r="AV253" s="158">
        <v>16</v>
      </c>
      <c r="AW253" s="349">
        <v>299</v>
      </c>
      <c r="AX253" s="158">
        <v>13</v>
      </c>
      <c r="AY253" s="158">
        <v>49</v>
      </c>
      <c r="AZ253" s="158">
        <v>63</v>
      </c>
      <c r="BA253" s="158">
        <v>48</v>
      </c>
      <c r="BB253" s="158">
        <v>44</v>
      </c>
      <c r="BC253" s="158">
        <v>43</v>
      </c>
      <c r="BD253" s="158">
        <v>23</v>
      </c>
      <c r="BE253" s="158">
        <v>16</v>
      </c>
      <c r="BF253" s="158">
        <v>0</v>
      </c>
      <c r="BG253" s="349">
        <v>299</v>
      </c>
      <c r="BH253" s="158">
        <v>13</v>
      </c>
      <c r="BI253" s="158">
        <v>6602</v>
      </c>
      <c r="BJ253" s="158">
        <v>10314</v>
      </c>
      <c r="BK253" s="158">
        <v>10853</v>
      </c>
      <c r="BL253" s="158">
        <v>6996</v>
      </c>
      <c r="BM253" s="158">
        <v>5101</v>
      </c>
      <c r="BN253" s="158">
        <v>3256</v>
      </c>
      <c r="BO253" s="158">
        <v>2312</v>
      </c>
      <c r="BP253" s="158">
        <v>191</v>
      </c>
      <c r="BQ253" s="349">
        <v>45638</v>
      </c>
      <c r="BR253" s="158">
        <v>3</v>
      </c>
      <c r="BS253" s="158">
        <v>3469</v>
      </c>
      <c r="BT253" s="158">
        <v>3732</v>
      </c>
      <c r="BU253" s="158">
        <v>3071</v>
      </c>
      <c r="BV253" s="158">
        <v>1518</v>
      </c>
      <c r="BW253" s="158">
        <v>909</v>
      </c>
      <c r="BX253" s="158">
        <v>471</v>
      </c>
      <c r="BY253" s="158">
        <v>322</v>
      </c>
      <c r="BZ253" s="158">
        <v>21</v>
      </c>
      <c r="CA253" s="349">
        <v>13516</v>
      </c>
      <c r="CB253" s="158">
        <v>1</v>
      </c>
      <c r="CC253" s="158">
        <v>55</v>
      </c>
      <c r="CD253" s="158">
        <v>110</v>
      </c>
      <c r="CE253" s="158">
        <v>100</v>
      </c>
      <c r="CF253" s="158">
        <v>51</v>
      </c>
      <c r="CG253" s="158">
        <v>32</v>
      </c>
      <c r="CH253" s="158">
        <v>26</v>
      </c>
      <c r="CI253" s="158">
        <v>22</v>
      </c>
      <c r="CJ253" s="158">
        <v>1</v>
      </c>
      <c r="CK253" s="349">
        <v>398</v>
      </c>
      <c r="CL253" s="158">
        <v>0</v>
      </c>
      <c r="CM253" s="158">
        <v>4</v>
      </c>
      <c r="CN253" s="158">
        <v>9</v>
      </c>
      <c r="CO253" s="158">
        <v>1</v>
      </c>
      <c r="CP253" s="158">
        <v>8</v>
      </c>
      <c r="CQ253" s="158">
        <v>10</v>
      </c>
      <c r="CR253" s="158">
        <v>7</v>
      </c>
      <c r="CS253" s="158">
        <v>19</v>
      </c>
      <c r="CT253" s="158">
        <v>4</v>
      </c>
      <c r="CU253" s="349">
        <v>62</v>
      </c>
      <c r="CV253" s="158">
        <v>29</v>
      </c>
      <c r="CW253" s="158">
        <v>12</v>
      </c>
      <c r="CX253" s="158">
        <v>16</v>
      </c>
      <c r="CY253" s="158">
        <v>16</v>
      </c>
      <c r="CZ253" s="158">
        <v>17</v>
      </c>
      <c r="DA253" s="158">
        <v>5</v>
      </c>
      <c r="DB253" s="158">
        <v>7</v>
      </c>
      <c r="DC253" s="158">
        <v>1</v>
      </c>
      <c r="DD253" s="349">
        <v>103</v>
      </c>
      <c r="DE253" s="158">
        <v>96</v>
      </c>
      <c r="DF253" s="158">
        <v>69</v>
      </c>
      <c r="DG253" s="158">
        <v>61</v>
      </c>
      <c r="DH253" s="158">
        <v>37</v>
      </c>
      <c r="DI253" s="158">
        <v>30</v>
      </c>
      <c r="DJ253" s="158">
        <v>17</v>
      </c>
      <c r="DK253" s="158">
        <v>19</v>
      </c>
      <c r="DL253" s="158">
        <v>0</v>
      </c>
      <c r="DM253" s="349">
        <v>329</v>
      </c>
      <c r="DN253" s="158">
        <v>128</v>
      </c>
      <c r="DO253" s="158">
        <v>103</v>
      </c>
      <c r="DP253" s="158">
        <v>70</v>
      </c>
      <c r="DQ253" s="158">
        <v>37</v>
      </c>
      <c r="DR253" s="158">
        <v>28</v>
      </c>
      <c r="DS253" s="158">
        <v>24</v>
      </c>
      <c r="DT253" s="158">
        <v>11</v>
      </c>
      <c r="DU253" s="158">
        <v>1</v>
      </c>
      <c r="DV253" s="349">
        <v>402</v>
      </c>
      <c r="DW253" s="158">
        <v>16</v>
      </c>
      <c r="DX253" s="158">
        <v>18</v>
      </c>
      <c r="DY253" s="158">
        <v>20</v>
      </c>
      <c r="DZ253" s="158">
        <v>10</v>
      </c>
      <c r="EA253" s="158">
        <v>15</v>
      </c>
      <c r="EB253" s="158">
        <v>6</v>
      </c>
      <c r="EC253" s="158">
        <v>8</v>
      </c>
      <c r="ED253" s="158">
        <v>0</v>
      </c>
      <c r="EE253" s="349">
        <v>93</v>
      </c>
      <c r="EF253" s="158">
        <v>240</v>
      </c>
      <c r="EG253" s="158">
        <v>190</v>
      </c>
      <c r="EH253" s="158">
        <v>151</v>
      </c>
      <c r="EI253" s="158">
        <v>84</v>
      </c>
      <c r="EJ253" s="158">
        <v>73</v>
      </c>
      <c r="EK253" s="158">
        <v>47</v>
      </c>
      <c r="EL253" s="158">
        <v>38</v>
      </c>
      <c r="EM253" s="158">
        <v>1</v>
      </c>
      <c r="EN253" s="349">
        <v>824</v>
      </c>
      <c r="EO253" s="158">
        <v>90</v>
      </c>
      <c r="EP253" s="158">
        <v>71</v>
      </c>
      <c r="EQ253" s="158">
        <v>66</v>
      </c>
      <c r="ER253" s="158">
        <v>39</v>
      </c>
      <c r="ES253" s="158">
        <v>38</v>
      </c>
      <c r="ET253" s="158">
        <v>16</v>
      </c>
      <c r="EU253" s="158">
        <v>19</v>
      </c>
      <c r="EV253" s="158">
        <v>0</v>
      </c>
      <c r="EW253" s="349">
        <v>339</v>
      </c>
      <c r="EX253" s="158">
        <v>0</v>
      </c>
      <c r="EY253" s="158">
        <v>0</v>
      </c>
      <c r="EZ253" s="158">
        <v>0</v>
      </c>
      <c r="FA253" s="158">
        <v>0</v>
      </c>
      <c r="FB253" s="158">
        <v>0</v>
      </c>
      <c r="FC253" s="158">
        <v>0</v>
      </c>
      <c r="FD253" s="158">
        <v>0</v>
      </c>
      <c r="FE253" s="158">
        <v>0</v>
      </c>
      <c r="FF253" s="349">
        <v>0</v>
      </c>
      <c r="FG253" s="158">
        <v>10</v>
      </c>
      <c r="FH253" s="158">
        <v>14</v>
      </c>
      <c r="FI253" s="158">
        <v>10</v>
      </c>
      <c r="FJ253" s="158">
        <v>8</v>
      </c>
      <c r="FK253" s="158">
        <v>5</v>
      </c>
      <c r="FL253" s="158">
        <v>2</v>
      </c>
      <c r="FM253" s="158">
        <v>2</v>
      </c>
      <c r="FN253" s="158">
        <v>0</v>
      </c>
      <c r="FO253" s="349">
        <v>51</v>
      </c>
      <c r="FP253" s="158">
        <v>80</v>
      </c>
      <c r="FQ253" s="158">
        <v>57</v>
      </c>
      <c r="FR253" s="158">
        <v>56</v>
      </c>
      <c r="FS253" s="158">
        <v>31</v>
      </c>
      <c r="FT253" s="158">
        <v>33</v>
      </c>
      <c r="FU253" s="158">
        <v>14</v>
      </c>
      <c r="FV253" s="158">
        <v>17</v>
      </c>
      <c r="FW253" s="158">
        <v>0</v>
      </c>
      <c r="FX253" s="349">
        <v>288</v>
      </c>
      <c r="FY253" s="158">
        <v>9</v>
      </c>
      <c r="FZ253" s="158">
        <v>2911</v>
      </c>
      <c r="GA253" s="158">
        <v>6341</v>
      </c>
      <c r="GB253" s="158">
        <v>7591</v>
      </c>
      <c r="GC253" s="158">
        <v>5371</v>
      </c>
      <c r="GD253" s="158">
        <v>4107</v>
      </c>
      <c r="GE253" s="158">
        <v>2721</v>
      </c>
      <c r="GF253" s="158">
        <v>1930</v>
      </c>
      <c r="GG253" s="158">
        <v>164</v>
      </c>
      <c r="GH253" s="349">
        <v>31145</v>
      </c>
      <c r="GI253" s="158">
        <v>4</v>
      </c>
      <c r="GJ253" s="158">
        <v>3691</v>
      </c>
      <c r="GK253" s="158">
        <v>3973</v>
      </c>
      <c r="GL253" s="158">
        <v>3262</v>
      </c>
      <c r="GM253" s="158">
        <v>1625</v>
      </c>
      <c r="GN253" s="158">
        <v>994</v>
      </c>
      <c r="GO253" s="158">
        <v>535</v>
      </c>
      <c r="GP253" s="158">
        <v>382</v>
      </c>
      <c r="GQ253" s="158">
        <v>27</v>
      </c>
      <c r="GR253" s="349">
        <v>14493</v>
      </c>
      <c r="GS253" s="158">
        <v>12</v>
      </c>
      <c r="GT253" s="158">
        <v>5589.5</v>
      </c>
      <c r="GU253" s="158">
        <v>9254.5</v>
      </c>
      <c r="GV253" s="158">
        <v>9999.75</v>
      </c>
      <c r="GW253" s="158">
        <v>6567.25</v>
      </c>
      <c r="GX253" s="158">
        <v>4840.25</v>
      </c>
      <c r="GY253" s="158">
        <v>3106.75</v>
      </c>
      <c r="GZ253" s="158">
        <v>2209.5</v>
      </c>
      <c r="HA253" s="158">
        <v>182.5</v>
      </c>
      <c r="HB253" s="349">
        <v>41762</v>
      </c>
      <c r="HC253" s="395">
        <v>0</v>
      </c>
      <c r="HD253" s="396">
        <v>0.5</v>
      </c>
      <c r="HE253" s="396">
        <v>0.5</v>
      </c>
      <c r="HF253" s="396">
        <v>0.5</v>
      </c>
      <c r="HG253" s="396">
        <v>0</v>
      </c>
      <c r="HH253" s="396">
        <v>0</v>
      </c>
      <c r="HI253" s="396">
        <v>0</v>
      </c>
      <c r="HJ253" s="396">
        <v>0</v>
      </c>
      <c r="HK253" s="396">
        <v>0</v>
      </c>
      <c r="HL253" s="397">
        <v>1.5</v>
      </c>
      <c r="HM253" s="219">
        <v>6.7</v>
      </c>
      <c r="HN253" s="219">
        <v>3726</v>
      </c>
      <c r="HO253" s="219">
        <v>7197.6</v>
      </c>
      <c r="HP253" s="219">
        <v>8888.2000000000007</v>
      </c>
      <c r="HQ253" s="219">
        <v>6567.3</v>
      </c>
      <c r="HR253" s="219">
        <v>5915.9</v>
      </c>
      <c r="HS253" s="219">
        <v>4487.5</v>
      </c>
      <c r="HT253" s="219">
        <v>3682.5</v>
      </c>
      <c r="HU253" s="219">
        <v>365</v>
      </c>
      <c r="HV253" s="219">
        <v>40836.699999999997</v>
      </c>
      <c r="HW253" s="457">
        <v>0</v>
      </c>
      <c r="HX253" s="219">
        <v>40836.699999999997</v>
      </c>
      <c r="HY253" s="395">
        <v>12</v>
      </c>
      <c r="HZ253" s="219">
        <v>5589.5</v>
      </c>
      <c r="IA253" s="219">
        <v>9254.5</v>
      </c>
      <c r="IB253" s="219">
        <v>9999.75</v>
      </c>
      <c r="IC253" s="219">
        <v>6567.25</v>
      </c>
      <c r="ID253" s="219">
        <v>4840.25</v>
      </c>
      <c r="IE253" s="219">
        <v>3106.75</v>
      </c>
      <c r="IF253" s="219">
        <v>2209.5</v>
      </c>
      <c r="IG253" s="219">
        <v>182.5</v>
      </c>
      <c r="IH253" s="219">
        <v>41762</v>
      </c>
      <c r="II253" s="395">
        <v>0</v>
      </c>
      <c r="IJ253" s="219">
        <v>0.5</v>
      </c>
      <c r="IK253" s="219">
        <v>0.5</v>
      </c>
      <c r="IL253" s="219">
        <v>0.5</v>
      </c>
      <c r="IM253" s="219">
        <v>0</v>
      </c>
      <c r="IN253" s="219">
        <v>0</v>
      </c>
      <c r="IO253" s="219">
        <v>0</v>
      </c>
      <c r="IP253" s="219">
        <v>0</v>
      </c>
      <c r="IQ253" s="219">
        <v>0</v>
      </c>
      <c r="IR253" s="219">
        <v>1.5</v>
      </c>
      <c r="IS253" s="395">
        <v>2.65</v>
      </c>
      <c r="IT253" s="219">
        <v>1717.39</v>
      </c>
      <c r="IU253" s="219">
        <v>1724.99</v>
      </c>
      <c r="IV253" s="219">
        <v>853.05</v>
      </c>
      <c r="IW253" s="219">
        <v>287.94</v>
      </c>
      <c r="IX253" s="219">
        <v>129.41999999999999</v>
      </c>
      <c r="IY253" s="219">
        <v>57.35</v>
      </c>
      <c r="IZ253" s="219">
        <v>25.94</v>
      </c>
      <c r="JA253" s="219">
        <v>0.7</v>
      </c>
      <c r="JB253" s="219">
        <v>4799.43</v>
      </c>
      <c r="JC253" s="395">
        <v>5.2</v>
      </c>
      <c r="JD253" s="219">
        <v>2581.1</v>
      </c>
      <c r="JE253" s="219">
        <v>5855.9</v>
      </c>
      <c r="JF253" s="219">
        <v>8130</v>
      </c>
      <c r="JG253" s="219">
        <v>6279.3</v>
      </c>
      <c r="JH253" s="219">
        <v>5757.7</v>
      </c>
      <c r="JI253" s="219">
        <v>4404.7</v>
      </c>
      <c r="JJ253" s="219">
        <v>3639.3</v>
      </c>
      <c r="JK253" s="219">
        <v>363.6</v>
      </c>
      <c r="JL253" s="219">
        <v>37016.800000000003</v>
      </c>
      <c r="JM253" s="457">
        <v>0</v>
      </c>
      <c r="JN253" s="397">
        <v>37016.800000000003</v>
      </c>
      <c r="JP253" s="460"/>
      <c r="JQ253" s="460"/>
      <c r="JR253" s="460"/>
      <c r="JS253" s="460"/>
      <c r="JT253" s="460"/>
      <c r="JU253" s="460"/>
      <c r="JV253" s="460"/>
      <c r="JW253" s="460"/>
      <c r="JX253" s="460"/>
      <c r="JY253" s="460"/>
      <c r="KA253" s="460"/>
      <c r="KB253" s="460"/>
    </row>
    <row r="254" spans="1:288" x14ac:dyDescent="0.2">
      <c r="A254" s="215" t="s">
        <v>749</v>
      </c>
      <c r="B254" s="216" t="s">
        <v>291</v>
      </c>
      <c r="C254" s="217" t="s">
        <v>302</v>
      </c>
      <c r="D254" s="218" t="s">
        <v>748</v>
      </c>
      <c r="E254" s="158">
        <v>45909</v>
      </c>
      <c r="F254" s="158">
        <v>9596</v>
      </c>
      <c r="G254" s="158">
        <v>7910</v>
      </c>
      <c r="H254" s="158">
        <v>4178</v>
      </c>
      <c r="I254" s="158">
        <v>1693</v>
      </c>
      <c r="J254" s="158">
        <v>676</v>
      </c>
      <c r="K254" s="158">
        <v>321</v>
      </c>
      <c r="L254" s="158">
        <v>46</v>
      </c>
      <c r="M254" s="349">
        <v>70329</v>
      </c>
      <c r="N254" s="158">
        <v>507</v>
      </c>
      <c r="O254" s="158">
        <v>99</v>
      </c>
      <c r="P254" s="158">
        <v>77</v>
      </c>
      <c r="Q254" s="158">
        <v>54</v>
      </c>
      <c r="R254" s="158">
        <v>11</v>
      </c>
      <c r="S254" s="158">
        <v>8</v>
      </c>
      <c r="T254" s="158">
        <v>5</v>
      </c>
      <c r="U254" s="158">
        <v>2</v>
      </c>
      <c r="V254" s="349">
        <v>763</v>
      </c>
      <c r="W254" s="158">
        <v>0</v>
      </c>
      <c r="X254" s="158">
        <v>0</v>
      </c>
      <c r="Y254" s="158">
        <v>0</v>
      </c>
      <c r="Z254" s="158">
        <v>0</v>
      </c>
      <c r="AA254" s="158">
        <v>0</v>
      </c>
      <c r="AB254" s="158">
        <v>0</v>
      </c>
      <c r="AC254" s="158">
        <v>0</v>
      </c>
      <c r="AD254" s="158">
        <v>0</v>
      </c>
      <c r="AE254" s="349">
        <v>0</v>
      </c>
      <c r="AF254" s="158">
        <v>45402</v>
      </c>
      <c r="AG254" s="158">
        <v>9497</v>
      </c>
      <c r="AH254" s="158">
        <v>7833</v>
      </c>
      <c r="AI254" s="158">
        <v>4124</v>
      </c>
      <c r="AJ254" s="158">
        <v>1682</v>
      </c>
      <c r="AK254" s="158">
        <v>668</v>
      </c>
      <c r="AL254" s="158">
        <v>316</v>
      </c>
      <c r="AM254" s="158">
        <v>44</v>
      </c>
      <c r="AN254" s="349">
        <v>69566</v>
      </c>
      <c r="AO254" s="158">
        <v>87</v>
      </c>
      <c r="AP254" s="158">
        <v>41</v>
      </c>
      <c r="AQ254" s="158">
        <v>42</v>
      </c>
      <c r="AR254" s="158">
        <v>27</v>
      </c>
      <c r="AS254" s="158">
        <v>12</v>
      </c>
      <c r="AT254" s="158">
        <v>11</v>
      </c>
      <c r="AU254" s="158">
        <v>8</v>
      </c>
      <c r="AV254" s="158">
        <v>13</v>
      </c>
      <c r="AW254" s="349">
        <v>241</v>
      </c>
      <c r="AX254" s="158">
        <v>87</v>
      </c>
      <c r="AY254" s="158">
        <v>41</v>
      </c>
      <c r="AZ254" s="158">
        <v>42</v>
      </c>
      <c r="BA254" s="158">
        <v>27</v>
      </c>
      <c r="BB254" s="158">
        <v>12</v>
      </c>
      <c r="BC254" s="158">
        <v>11</v>
      </c>
      <c r="BD254" s="158">
        <v>8</v>
      </c>
      <c r="BE254" s="158">
        <v>13</v>
      </c>
      <c r="BF254" s="158">
        <v>0</v>
      </c>
      <c r="BG254" s="349">
        <v>241</v>
      </c>
      <c r="BH254" s="158">
        <v>87</v>
      </c>
      <c r="BI254" s="158">
        <v>45356</v>
      </c>
      <c r="BJ254" s="158">
        <v>9498</v>
      </c>
      <c r="BK254" s="158">
        <v>7818</v>
      </c>
      <c r="BL254" s="158">
        <v>4109</v>
      </c>
      <c r="BM254" s="158">
        <v>1681</v>
      </c>
      <c r="BN254" s="158">
        <v>665</v>
      </c>
      <c r="BO254" s="158">
        <v>321</v>
      </c>
      <c r="BP254" s="158">
        <v>31</v>
      </c>
      <c r="BQ254" s="349">
        <v>69566</v>
      </c>
      <c r="BR254" s="158">
        <v>19</v>
      </c>
      <c r="BS254" s="158">
        <v>22141</v>
      </c>
      <c r="BT254" s="158">
        <v>3069</v>
      </c>
      <c r="BU254" s="158">
        <v>2003</v>
      </c>
      <c r="BV254" s="158">
        <v>870</v>
      </c>
      <c r="BW254" s="158">
        <v>317</v>
      </c>
      <c r="BX254" s="158">
        <v>107</v>
      </c>
      <c r="BY254" s="158">
        <v>37</v>
      </c>
      <c r="BZ254" s="158">
        <v>4</v>
      </c>
      <c r="CA254" s="349">
        <v>28567</v>
      </c>
      <c r="CB254" s="158">
        <v>3</v>
      </c>
      <c r="CC254" s="158">
        <v>428</v>
      </c>
      <c r="CD254" s="158">
        <v>97</v>
      </c>
      <c r="CE254" s="158">
        <v>71</v>
      </c>
      <c r="CF254" s="158">
        <v>29</v>
      </c>
      <c r="CG254" s="158">
        <v>22</v>
      </c>
      <c r="CH254" s="158">
        <v>6</v>
      </c>
      <c r="CI254" s="158">
        <v>6</v>
      </c>
      <c r="CJ254" s="158">
        <v>0</v>
      </c>
      <c r="CK254" s="349">
        <v>662</v>
      </c>
      <c r="CL254" s="158">
        <v>0</v>
      </c>
      <c r="CM254" s="158">
        <v>14</v>
      </c>
      <c r="CN254" s="158">
        <v>2</v>
      </c>
      <c r="CO254" s="158">
        <v>6</v>
      </c>
      <c r="CP254" s="158">
        <v>2</v>
      </c>
      <c r="CQ254" s="158">
        <v>1</v>
      </c>
      <c r="CR254" s="158">
        <v>6</v>
      </c>
      <c r="CS254" s="158">
        <v>14</v>
      </c>
      <c r="CT254" s="158">
        <v>5</v>
      </c>
      <c r="CU254" s="349">
        <v>50</v>
      </c>
      <c r="CV254" s="158">
        <v>319</v>
      </c>
      <c r="CW254" s="158">
        <v>55</v>
      </c>
      <c r="CX254" s="158">
        <v>33</v>
      </c>
      <c r="CY254" s="158">
        <v>24</v>
      </c>
      <c r="CZ254" s="158">
        <v>4</v>
      </c>
      <c r="DA254" s="158">
        <v>3</v>
      </c>
      <c r="DB254" s="158">
        <v>0</v>
      </c>
      <c r="DC254" s="158">
        <v>0</v>
      </c>
      <c r="DD254" s="349">
        <v>438</v>
      </c>
      <c r="DE254" s="158">
        <v>927</v>
      </c>
      <c r="DF254" s="158">
        <v>121</v>
      </c>
      <c r="DG254" s="158">
        <v>91</v>
      </c>
      <c r="DH254" s="158">
        <v>41</v>
      </c>
      <c r="DI254" s="158">
        <v>17</v>
      </c>
      <c r="DJ254" s="158">
        <v>5</v>
      </c>
      <c r="DK254" s="158">
        <v>7</v>
      </c>
      <c r="DL254" s="158">
        <v>5</v>
      </c>
      <c r="DM254" s="349">
        <v>1214</v>
      </c>
      <c r="DN254" s="158">
        <v>219</v>
      </c>
      <c r="DO254" s="158">
        <v>21</v>
      </c>
      <c r="DP254" s="158">
        <v>24</v>
      </c>
      <c r="DQ254" s="158">
        <v>15</v>
      </c>
      <c r="DR254" s="158">
        <v>6</v>
      </c>
      <c r="DS254" s="158">
        <v>2</v>
      </c>
      <c r="DT254" s="158">
        <v>2</v>
      </c>
      <c r="DU254" s="158">
        <v>0</v>
      </c>
      <c r="DV254" s="349">
        <v>289</v>
      </c>
      <c r="DW254" s="158">
        <v>0</v>
      </c>
      <c r="DX254" s="158">
        <v>0</v>
      </c>
      <c r="DY254" s="158">
        <v>0</v>
      </c>
      <c r="DZ254" s="158">
        <v>0</v>
      </c>
      <c r="EA254" s="158">
        <v>0</v>
      </c>
      <c r="EB254" s="158">
        <v>0</v>
      </c>
      <c r="EC254" s="158">
        <v>0</v>
      </c>
      <c r="ED254" s="158">
        <v>0</v>
      </c>
      <c r="EE254" s="349">
        <v>0</v>
      </c>
      <c r="EF254" s="158">
        <v>1146</v>
      </c>
      <c r="EG254" s="158">
        <v>142</v>
      </c>
      <c r="EH254" s="158">
        <v>115</v>
      </c>
      <c r="EI254" s="158">
        <v>56</v>
      </c>
      <c r="EJ254" s="158">
        <v>23</v>
      </c>
      <c r="EK254" s="158">
        <v>7</v>
      </c>
      <c r="EL254" s="158">
        <v>9</v>
      </c>
      <c r="EM254" s="158">
        <v>5</v>
      </c>
      <c r="EN254" s="349">
        <v>1503</v>
      </c>
      <c r="EO254" s="158">
        <v>555</v>
      </c>
      <c r="EP254" s="158">
        <v>94</v>
      </c>
      <c r="EQ254" s="158">
        <v>64</v>
      </c>
      <c r="ER254" s="158">
        <v>28</v>
      </c>
      <c r="ES254" s="158">
        <v>16</v>
      </c>
      <c r="ET254" s="158">
        <v>5</v>
      </c>
      <c r="EU254" s="158">
        <v>6</v>
      </c>
      <c r="EV254" s="158">
        <v>5</v>
      </c>
      <c r="EW254" s="349">
        <v>773</v>
      </c>
      <c r="EX254" s="158">
        <v>0</v>
      </c>
      <c r="EY254" s="158">
        <v>0</v>
      </c>
      <c r="EZ254" s="158">
        <v>0</v>
      </c>
      <c r="FA254" s="158">
        <v>0</v>
      </c>
      <c r="FB254" s="158">
        <v>0</v>
      </c>
      <c r="FC254" s="158">
        <v>0</v>
      </c>
      <c r="FD254" s="158">
        <v>0</v>
      </c>
      <c r="FE254" s="158">
        <v>0</v>
      </c>
      <c r="FF254" s="349">
        <v>0</v>
      </c>
      <c r="FG254" s="158">
        <v>59</v>
      </c>
      <c r="FH254" s="158">
        <v>8</v>
      </c>
      <c r="FI254" s="158">
        <v>10</v>
      </c>
      <c r="FJ254" s="158">
        <v>5</v>
      </c>
      <c r="FK254" s="158">
        <v>3</v>
      </c>
      <c r="FL254" s="158">
        <v>1</v>
      </c>
      <c r="FM254" s="158">
        <v>1</v>
      </c>
      <c r="FN254" s="158">
        <v>0</v>
      </c>
      <c r="FO254" s="349">
        <v>87</v>
      </c>
      <c r="FP254" s="158">
        <v>496</v>
      </c>
      <c r="FQ254" s="158">
        <v>86</v>
      </c>
      <c r="FR254" s="158">
        <v>54</v>
      </c>
      <c r="FS254" s="158">
        <v>23</v>
      </c>
      <c r="FT254" s="158">
        <v>13</v>
      </c>
      <c r="FU254" s="158">
        <v>4</v>
      </c>
      <c r="FV254" s="158">
        <v>5</v>
      </c>
      <c r="FW254" s="158">
        <v>5</v>
      </c>
      <c r="FX254" s="349">
        <v>686</v>
      </c>
      <c r="FY254" s="158">
        <v>65</v>
      </c>
      <c r="FZ254" s="158">
        <v>22543</v>
      </c>
      <c r="GA254" s="158">
        <v>6309</v>
      </c>
      <c r="GB254" s="158">
        <v>5713</v>
      </c>
      <c r="GC254" s="158">
        <v>3193</v>
      </c>
      <c r="GD254" s="158">
        <v>1335</v>
      </c>
      <c r="GE254" s="158">
        <v>544</v>
      </c>
      <c r="GF254" s="158">
        <v>262</v>
      </c>
      <c r="GG254" s="158">
        <v>22</v>
      </c>
      <c r="GH254" s="349">
        <v>39986</v>
      </c>
      <c r="GI254" s="158">
        <v>22</v>
      </c>
      <c r="GJ254" s="158">
        <v>22813</v>
      </c>
      <c r="GK254" s="158">
        <v>3189</v>
      </c>
      <c r="GL254" s="158">
        <v>2105</v>
      </c>
      <c r="GM254" s="158">
        <v>916</v>
      </c>
      <c r="GN254" s="158">
        <v>346</v>
      </c>
      <c r="GO254" s="158">
        <v>121</v>
      </c>
      <c r="GP254" s="158">
        <v>59</v>
      </c>
      <c r="GQ254" s="158">
        <v>9</v>
      </c>
      <c r="GR254" s="349">
        <v>29580</v>
      </c>
      <c r="GS254" s="158">
        <v>81.5</v>
      </c>
      <c r="GT254" s="158">
        <v>39482.25</v>
      </c>
      <c r="GU254" s="158">
        <v>8684.5</v>
      </c>
      <c r="GV254" s="158">
        <v>7272</v>
      </c>
      <c r="GW254" s="158">
        <v>3868.25</v>
      </c>
      <c r="GX254" s="158">
        <v>1589.75</v>
      </c>
      <c r="GY254" s="158">
        <v>631.75</v>
      </c>
      <c r="GZ254" s="158">
        <v>301.25</v>
      </c>
      <c r="HA254" s="158">
        <v>27.5</v>
      </c>
      <c r="HB254" s="349">
        <v>61938.75</v>
      </c>
      <c r="HC254" s="395">
        <v>0</v>
      </c>
      <c r="HD254" s="396">
        <v>0</v>
      </c>
      <c r="HE254" s="396">
        <v>0</v>
      </c>
      <c r="HF254" s="396">
        <v>0</v>
      </c>
      <c r="HG254" s="396">
        <v>0</v>
      </c>
      <c r="HH254" s="396">
        <v>0</v>
      </c>
      <c r="HI254" s="396">
        <v>0</v>
      </c>
      <c r="HJ254" s="396">
        <v>0</v>
      </c>
      <c r="HK254" s="396">
        <v>0</v>
      </c>
      <c r="HL254" s="397">
        <v>0</v>
      </c>
      <c r="HM254" s="219">
        <v>45.3</v>
      </c>
      <c r="HN254" s="219">
        <v>26321.5</v>
      </c>
      <c r="HO254" s="219">
        <v>6754.6</v>
      </c>
      <c r="HP254" s="219">
        <v>6464</v>
      </c>
      <c r="HQ254" s="219">
        <v>3868.3</v>
      </c>
      <c r="HR254" s="219">
        <v>1943</v>
      </c>
      <c r="HS254" s="219">
        <v>912.5</v>
      </c>
      <c r="HT254" s="219">
        <v>502.1</v>
      </c>
      <c r="HU254" s="219">
        <v>55</v>
      </c>
      <c r="HV254" s="219">
        <v>46866.3</v>
      </c>
      <c r="HW254" s="457">
        <v>0</v>
      </c>
      <c r="HX254" s="219">
        <v>46866.3</v>
      </c>
      <c r="HY254" s="395">
        <v>81.5</v>
      </c>
      <c r="HZ254" s="219">
        <v>39482.25</v>
      </c>
      <c r="IA254" s="219">
        <v>8684.5</v>
      </c>
      <c r="IB254" s="219">
        <v>7272</v>
      </c>
      <c r="IC254" s="219">
        <v>3868.25</v>
      </c>
      <c r="ID254" s="219">
        <v>1589.75</v>
      </c>
      <c r="IE254" s="219">
        <v>631.75</v>
      </c>
      <c r="IF254" s="219">
        <v>301.25</v>
      </c>
      <c r="IG254" s="219">
        <v>27.5</v>
      </c>
      <c r="IH254" s="219">
        <v>61938.75</v>
      </c>
      <c r="II254" s="395">
        <v>0</v>
      </c>
      <c r="IJ254" s="219">
        <v>0</v>
      </c>
      <c r="IK254" s="219">
        <v>0</v>
      </c>
      <c r="IL254" s="219">
        <v>0</v>
      </c>
      <c r="IM254" s="219">
        <v>0</v>
      </c>
      <c r="IN254" s="219">
        <v>0</v>
      </c>
      <c r="IO254" s="219">
        <v>0</v>
      </c>
      <c r="IP254" s="219">
        <v>0</v>
      </c>
      <c r="IQ254" s="219">
        <v>0</v>
      </c>
      <c r="IR254" s="219">
        <v>0</v>
      </c>
      <c r="IS254" s="395">
        <v>22.07</v>
      </c>
      <c r="IT254" s="219">
        <v>12762.92</v>
      </c>
      <c r="IU254" s="219">
        <v>1186.77</v>
      </c>
      <c r="IV254" s="219">
        <v>442.49</v>
      </c>
      <c r="IW254" s="219">
        <v>141.28</v>
      </c>
      <c r="IX254" s="219">
        <v>49.66</v>
      </c>
      <c r="IY254" s="219">
        <v>5.24</v>
      </c>
      <c r="IZ254" s="219">
        <v>3.46</v>
      </c>
      <c r="JA254" s="219">
        <v>0</v>
      </c>
      <c r="JB254" s="219">
        <v>14613.89</v>
      </c>
      <c r="JC254" s="395">
        <v>33</v>
      </c>
      <c r="JD254" s="219">
        <v>17812.900000000001</v>
      </c>
      <c r="JE254" s="219">
        <v>5831.6</v>
      </c>
      <c r="JF254" s="219">
        <v>6070.7</v>
      </c>
      <c r="JG254" s="219">
        <v>3727</v>
      </c>
      <c r="JH254" s="219">
        <v>1882.3</v>
      </c>
      <c r="JI254" s="219">
        <v>905</v>
      </c>
      <c r="JJ254" s="219">
        <v>496.3</v>
      </c>
      <c r="JK254" s="219">
        <v>55</v>
      </c>
      <c r="JL254" s="219">
        <v>36813.800000000003</v>
      </c>
      <c r="JM254" s="457">
        <v>0</v>
      </c>
      <c r="JN254" s="397">
        <v>36813.800000000003</v>
      </c>
      <c r="JP254" s="460"/>
      <c r="JQ254" s="460"/>
      <c r="JR254" s="460"/>
      <c r="JS254" s="460"/>
      <c r="JT254" s="460"/>
      <c r="JU254" s="460"/>
      <c r="JV254" s="460"/>
      <c r="JW254" s="460"/>
      <c r="JX254" s="460"/>
      <c r="JY254" s="460"/>
      <c r="KA254" s="460"/>
      <c r="KB254" s="460"/>
    </row>
    <row r="255" spans="1:288" x14ac:dyDescent="0.2">
      <c r="A255" s="215" t="s">
        <v>750</v>
      </c>
      <c r="B255" s="216" t="s">
        <v>293</v>
      </c>
      <c r="C255" s="217" t="s">
        <v>286</v>
      </c>
      <c r="D255" s="218" t="s">
        <v>338</v>
      </c>
      <c r="E255" s="158">
        <v>32837</v>
      </c>
      <c r="F255" s="158">
        <v>33681</v>
      </c>
      <c r="G255" s="158">
        <v>22218</v>
      </c>
      <c r="H255" s="158">
        <v>9163</v>
      </c>
      <c r="I255" s="158">
        <v>2959</v>
      </c>
      <c r="J255" s="158">
        <v>1381</v>
      </c>
      <c r="K255" s="158">
        <v>436</v>
      </c>
      <c r="L255" s="158">
        <v>33</v>
      </c>
      <c r="M255" s="349">
        <v>102708</v>
      </c>
      <c r="N255" s="158">
        <v>1076</v>
      </c>
      <c r="O255" s="158">
        <v>829</v>
      </c>
      <c r="P255" s="158">
        <v>790</v>
      </c>
      <c r="Q255" s="158">
        <v>342</v>
      </c>
      <c r="R255" s="158">
        <v>81</v>
      </c>
      <c r="S255" s="158">
        <v>33</v>
      </c>
      <c r="T255" s="158">
        <v>15</v>
      </c>
      <c r="U255" s="158">
        <v>23</v>
      </c>
      <c r="V255" s="349">
        <v>3189</v>
      </c>
      <c r="W255" s="158">
        <v>3</v>
      </c>
      <c r="X255" s="158">
        <v>1</v>
      </c>
      <c r="Y255" s="158">
        <v>2</v>
      </c>
      <c r="Z255" s="158">
        <v>0</v>
      </c>
      <c r="AA255" s="158">
        <v>0</v>
      </c>
      <c r="AB255" s="158">
        <v>1</v>
      </c>
      <c r="AC255" s="158">
        <v>0</v>
      </c>
      <c r="AD255" s="158">
        <v>0</v>
      </c>
      <c r="AE255" s="349">
        <v>7</v>
      </c>
      <c r="AF255" s="158">
        <v>31758</v>
      </c>
      <c r="AG255" s="158">
        <v>32851</v>
      </c>
      <c r="AH255" s="158">
        <v>21426</v>
      </c>
      <c r="AI255" s="158">
        <v>8821</v>
      </c>
      <c r="AJ255" s="158">
        <v>2878</v>
      </c>
      <c r="AK255" s="158">
        <v>1347</v>
      </c>
      <c r="AL255" s="158">
        <v>421</v>
      </c>
      <c r="AM255" s="158">
        <v>10</v>
      </c>
      <c r="AN255" s="349">
        <v>99512</v>
      </c>
      <c r="AO255" s="158">
        <v>66</v>
      </c>
      <c r="AP255" s="158">
        <v>170</v>
      </c>
      <c r="AQ255" s="158">
        <v>149</v>
      </c>
      <c r="AR255" s="158">
        <v>76</v>
      </c>
      <c r="AS255" s="158">
        <v>34</v>
      </c>
      <c r="AT255" s="158">
        <v>29</v>
      </c>
      <c r="AU255" s="158">
        <v>21</v>
      </c>
      <c r="AV255" s="158">
        <v>7</v>
      </c>
      <c r="AW255" s="349">
        <v>552</v>
      </c>
      <c r="AX255" s="158">
        <v>66</v>
      </c>
      <c r="AY255" s="158">
        <v>170</v>
      </c>
      <c r="AZ255" s="158">
        <v>149</v>
      </c>
      <c r="BA255" s="158">
        <v>76</v>
      </c>
      <c r="BB255" s="158">
        <v>34</v>
      </c>
      <c r="BC255" s="158">
        <v>29</v>
      </c>
      <c r="BD255" s="158">
        <v>21</v>
      </c>
      <c r="BE255" s="158">
        <v>7</v>
      </c>
      <c r="BF255" s="158">
        <v>0</v>
      </c>
      <c r="BG255" s="349">
        <v>552</v>
      </c>
      <c r="BH255" s="158">
        <v>66</v>
      </c>
      <c r="BI255" s="158">
        <v>31862</v>
      </c>
      <c r="BJ255" s="158">
        <v>32830</v>
      </c>
      <c r="BK255" s="158">
        <v>21353</v>
      </c>
      <c r="BL255" s="158">
        <v>8779</v>
      </c>
      <c r="BM255" s="158">
        <v>2873</v>
      </c>
      <c r="BN255" s="158">
        <v>1339</v>
      </c>
      <c r="BO255" s="158">
        <v>407</v>
      </c>
      <c r="BP255" s="158">
        <v>3</v>
      </c>
      <c r="BQ255" s="349">
        <v>99512</v>
      </c>
      <c r="BR255" s="158">
        <v>20</v>
      </c>
      <c r="BS255" s="158">
        <v>17663</v>
      </c>
      <c r="BT255" s="158">
        <v>10209</v>
      </c>
      <c r="BU255" s="158">
        <v>5281</v>
      </c>
      <c r="BV255" s="158">
        <v>1928</v>
      </c>
      <c r="BW255" s="158">
        <v>555</v>
      </c>
      <c r="BX255" s="158">
        <v>172</v>
      </c>
      <c r="BY255" s="158">
        <v>40</v>
      </c>
      <c r="BZ255" s="158">
        <v>0</v>
      </c>
      <c r="CA255" s="349">
        <v>35868</v>
      </c>
      <c r="CB255" s="158">
        <v>1</v>
      </c>
      <c r="CC255" s="158">
        <v>322</v>
      </c>
      <c r="CD255" s="158">
        <v>426</v>
      </c>
      <c r="CE255" s="158">
        <v>255</v>
      </c>
      <c r="CF255" s="158">
        <v>77</v>
      </c>
      <c r="CG255" s="158">
        <v>27</v>
      </c>
      <c r="CH255" s="158">
        <v>10</v>
      </c>
      <c r="CI255" s="158">
        <v>2</v>
      </c>
      <c r="CJ255" s="158">
        <v>0</v>
      </c>
      <c r="CK255" s="349">
        <v>1120</v>
      </c>
      <c r="CL255" s="158">
        <v>0</v>
      </c>
      <c r="CM255" s="158">
        <v>18</v>
      </c>
      <c r="CN255" s="158">
        <v>19</v>
      </c>
      <c r="CO255" s="158">
        <v>28</v>
      </c>
      <c r="CP255" s="158">
        <v>14</v>
      </c>
      <c r="CQ255" s="158">
        <v>26</v>
      </c>
      <c r="CR255" s="158">
        <v>28</v>
      </c>
      <c r="CS255" s="158">
        <v>22</v>
      </c>
      <c r="CT255" s="158">
        <v>2</v>
      </c>
      <c r="CU255" s="349">
        <v>157</v>
      </c>
      <c r="CV255" s="158">
        <v>264</v>
      </c>
      <c r="CW255" s="158">
        <v>261</v>
      </c>
      <c r="CX255" s="158">
        <v>220</v>
      </c>
      <c r="CY255" s="158">
        <v>109</v>
      </c>
      <c r="CZ255" s="158">
        <v>51</v>
      </c>
      <c r="DA255" s="158">
        <v>12</v>
      </c>
      <c r="DB255" s="158">
        <v>4</v>
      </c>
      <c r="DC255" s="158">
        <v>0</v>
      </c>
      <c r="DD255" s="349">
        <v>921</v>
      </c>
      <c r="DE255" s="158">
        <v>597</v>
      </c>
      <c r="DF255" s="158">
        <v>372</v>
      </c>
      <c r="DG255" s="158">
        <v>243</v>
      </c>
      <c r="DH255" s="158">
        <v>91</v>
      </c>
      <c r="DI255" s="158">
        <v>26</v>
      </c>
      <c r="DJ255" s="158">
        <v>12</v>
      </c>
      <c r="DK255" s="158">
        <v>4</v>
      </c>
      <c r="DL255" s="158">
        <v>0</v>
      </c>
      <c r="DM255" s="349">
        <v>1345</v>
      </c>
      <c r="DN255" s="158">
        <v>226</v>
      </c>
      <c r="DO255" s="158">
        <v>104</v>
      </c>
      <c r="DP255" s="158">
        <v>73</v>
      </c>
      <c r="DQ255" s="158">
        <v>44</v>
      </c>
      <c r="DR255" s="158">
        <v>15</v>
      </c>
      <c r="DS255" s="158">
        <v>4</v>
      </c>
      <c r="DT255" s="158">
        <v>1</v>
      </c>
      <c r="DU255" s="158">
        <v>0</v>
      </c>
      <c r="DV255" s="349">
        <v>467</v>
      </c>
      <c r="DW255" s="158">
        <v>85</v>
      </c>
      <c r="DX255" s="158">
        <v>38</v>
      </c>
      <c r="DY255" s="158">
        <v>29</v>
      </c>
      <c r="DZ255" s="158">
        <v>14</v>
      </c>
      <c r="EA255" s="158">
        <v>3</v>
      </c>
      <c r="EB255" s="158">
        <v>0</v>
      </c>
      <c r="EC255" s="158">
        <v>1</v>
      </c>
      <c r="ED255" s="158">
        <v>0</v>
      </c>
      <c r="EE255" s="349">
        <v>170</v>
      </c>
      <c r="EF255" s="158">
        <v>908</v>
      </c>
      <c r="EG255" s="158">
        <v>514</v>
      </c>
      <c r="EH255" s="158">
        <v>345</v>
      </c>
      <c r="EI255" s="158">
        <v>149</v>
      </c>
      <c r="EJ255" s="158">
        <v>44</v>
      </c>
      <c r="EK255" s="158">
        <v>16</v>
      </c>
      <c r="EL255" s="158">
        <v>6</v>
      </c>
      <c r="EM255" s="158">
        <v>0</v>
      </c>
      <c r="EN255" s="349">
        <v>1982</v>
      </c>
      <c r="EO255" s="158">
        <v>285</v>
      </c>
      <c r="EP255" s="158">
        <v>159</v>
      </c>
      <c r="EQ255" s="158">
        <v>128</v>
      </c>
      <c r="ER255" s="158">
        <v>62</v>
      </c>
      <c r="ES255" s="158">
        <v>18</v>
      </c>
      <c r="ET255" s="158">
        <v>4</v>
      </c>
      <c r="EU255" s="158">
        <v>4</v>
      </c>
      <c r="EV255" s="158">
        <v>0</v>
      </c>
      <c r="EW255" s="349">
        <v>660</v>
      </c>
      <c r="EX255" s="158">
        <v>0</v>
      </c>
      <c r="EY255" s="158">
        <v>0</v>
      </c>
      <c r="EZ255" s="158">
        <v>0</v>
      </c>
      <c r="FA255" s="158">
        <v>0</v>
      </c>
      <c r="FB255" s="158">
        <v>0</v>
      </c>
      <c r="FC255" s="158">
        <v>0</v>
      </c>
      <c r="FD255" s="158">
        <v>0</v>
      </c>
      <c r="FE255" s="158">
        <v>0</v>
      </c>
      <c r="FF255" s="349">
        <v>0</v>
      </c>
      <c r="FG255" s="158">
        <v>14</v>
      </c>
      <c r="FH255" s="158">
        <v>8</v>
      </c>
      <c r="FI255" s="158">
        <v>15</v>
      </c>
      <c r="FJ255" s="158">
        <v>8</v>
      </c>
      <c r="FK255" s="158">
        <v>7</v>
      </c>
      <c r="FL255" s="158">
        <v>1</v>
      </c>
      <c r="FM255" s="158">
        <v>1</v>
      </c>
      <c r="FN255" s="158">
        <v>0</v>
      </c>
      <c r="FO255" s="349">
        <v>54</v>
      </c>
      <c r="FP255" s="158">
        <v>271</v>
      </c>
      <c r="FQ255" s="158">
        <v>151</v>
      </c>
      <c r="FR255" s="158">
        <v>113</v>
      </c>
      <c r="FS255" s="158">
        <v>54</v>
      </c>
      <c r="FT255" s="158">
        <v>11</v>
      </c>
      <c r="FU255" s="158">
        <v>3</v>
      </c>
      <c r="FV255" s="158">
        <v>3</v>
      </c>
      <c r="FW255" s="158">
        <v>0</v>
      </c>
      <c r="FX255" s="349">
        <v>606</v>
      </c>
      <c r="FY255" s="158">
        <v>45</v>
      </c>
      <c r="FZ255" s="158">
        <v>13548</v>
      </c>
      <c r="GA255" s="158">
        <v>22034</v>
      </c>
      <c r="GB255" s="158">
        <v>15687</v>
      </c>
      <c r="GC255" s="158">
        <v>6702</v>
      </c>
      <c r="GD255" s="158">
        <v>2247</v>
      </c>
      <c r="GE255" s="158">
        <v>1125</v>
      </c>
      <c r="GF255" s="158">
        <v>341</v>
      </c>
      <c r="GG255" s="158">
        <v>1</v>
      </c>
      <c r="GH255" s="349">
        <v>61730</v>
      </c>
      <c r="GI255" s="158">
        <v>21</v>
      </c>
      <c r="GJ255" s="158">
        <v>18314</v>
      </c>
      <c r="GK255" s="158">
        <v>10796</v>
      </c>
      <c r="GL255" s="158">
        <v>5666</v>
      </c>
      <c r="GM255" s="158">
        <v>2077</v>
      </c>
      <c r="GN255" s="158">
        <v>626</v>
      </c>
      <c r="GO255" s="158">
        <v>214</v>
      </c>
      <c r="GP255" s="158">
        <v>66</v>
      </c>
      <c r="GQ255" s="158">
        <v>2</v>
      </c>
      <c r="GR255" s="349">
        <v>37782</v>
      </c>
      <c r="GS255" s="158">
        <v>60.75</v>
      </c>
      <c r="GT255" s="158">
        <v>27182.75</v>
      </c>
      <c r="GU255" s="158">
        <v>30087.75</v>
      </c>
      <c r="GV255" s="158">
        <v>19907.5</v>
      </c>
      <c r="GW255" s="158">
        <v>8239.25</v>
      </c>
      <c r="GX255" s="158">
        <v>2705.5</v>
      </c>
      <c r="GY255" s="158">
        <v>1277.5</v>
      </c>
      <c r="GZ255" s="158">
        <v>385.5</v>
      </c>
      <c r="HA255" s="158">
        <v>2</v>
      </c>
      <c r="HB255" s="349">
        <v>89848.5</v>
      </c>
      <c r="HC255" s="395">
        <v>0</v>
      </c>
      <c r="HD255" s="396">
        <v>0</v>
      </c>
      <c r="HE255" s="396">
        <v>0</v>
      </c>
      <c r="HF255" s="396">
        <v>0</v>
      </c>
      <c r="HG255" s="396">
        <v>0</v>
      </c>
      <c r="HH255" s="396">
        <v>0</v>
      </c>
      <c r="HI255" s="396">
        <v>0</v>
      </c>
      <c r="HJ255" s="396">
        <v>0</v>
      </c>
      <c r="HK255" s="396">
        <v>0</v>
      </c>
      <c r="HL255" s="397">
        <v>0</v>
      </c>
      <c r="HM255" s="219">
        <v>33.799999999999997</v>
      </c>
      <c r="HN255" s="219">
        <v>18121.8</v>
      </c>
      <c r="HO255" s="219">
        <v>23401.599999999999</v>
      </c>
      <c r="HP255" s="219">
        <v>17695.599999999999</v>
      </c>
      <c r="HQ255" s="219">
        <v>8239.2999999999993</v>
      </c>
      <c r="HR255" s="219">
        <v>3306.7</v>
      </c>
      <c r="HS255" s="219">
        <v>1845.3</v>
      </c>
      <c r="HT255" s="219">
        <v>642.5</v>
      </c>
      <c r="HU255" s="219">
        <v>4</v>
      </c>
      <c r="HV255" s="219">
        <v>73290.600000000006</v>
      </c>
      <c r="HW255" s="457">
        <v>0</v>
      </c>
      <c r="HX255" s="219">
        <v>73290.600000000006</v>
      </c>
      <c r="HY255" s="395">
        <v>60.75</v>
      </c>
      <c r="HZ255" s="219">
        <v>27182.75</v>
      </c>
      <c r="IA255" s="219">
        <v>30087.75</v>
      </c>
      <c r="IB255" s="219">
        <v>19907.5</v>
      </c>
      <c r="IC255" s="219">
        <v>8239.25</v>
      </c>
      <c r="ID255" s="219">
        <v>2705.5</v>
      </c>
      <c r="IE255" s="219">
        <v>1277.5</v>
      </c>
      <c r="IF255" s="219">
        <v>385.5</v>
      </c>
      <c r="IG255" s="219">
        <v>2</v>
      </c>
      <c r="IH255" s="219">
        <v>89848.5</v>
      </c>
      <c r="II255" s="395">
        <v>0</v>
      </c>
      <c r="IJ255" s="219">
        <v>0</v>
      </c>
      <c r="IK255" s="219">
        <v>0</v>
      </c>
      <c r="IL255" s="219">
        <v>0</v>
      </c>
      <c r="IM255" s="219">
        <v>0</v>
      </c>
      <c r="IN255" s="219">
        <v>0</v>
      </c>
      <c r="IO255" s="219">
        <v>0</v>
      </c>
      <c r="IP255" s="219">
        <v>0</v>
      </c>
      <c r="IQ255" s="219">
        <v>0</v>
      </c>
      <c r="IR255" s="219">
        <v>0</v>
      </c>
      <c r="IS255" s="395">
        <v>22.86</v>
      </c>
      <c r="IT255" s="219">
        <v>7752.03</v>
      </c>
      <c r="IU255" s="219">
        <v>4558.99</v>
      </c>
      <c r="IV255" s="219">
        <v>1410.07</v>
      </c>
      <c r="IW255" s="219">
        <v>329.42</v>
      </c>
      <c r="IX255" s="219">
        <v>53.5</v>
      </c>
      <c r="IY255" s="219">
        <v>12.59</v>
      </c>
      <c r="IZ255" s="219">
        <v>2.4500000000000002</v>
      </c>
      <c r="JA255" s="219">
        <v>0</v>
      </c>
      <c r="JB255" s="219">
        <v>14141.91</v>
      </c>
      <c r="JC255" s="395">
        <v>21.1</v>
      </c>
      <c r="JD255" s="219">
        <v>12953.8</v>
      </c>
      <c r="JE255" s="219">
        <v>19855.7</v>
      </c>
      <c r="JF255" s="219">
        <v>16442.2</v>
      </c>
      <c r="JG255" s="219">
        <v>7909.8</v>
      </c>
      <c r="JH255" s="219">
        <v>3241.3</v>
      </c>
      <c r="JI255" s="219">
        <v>1827.1</v>
      </c>
      <c r="JJ255" s="219">
        <v>638.4</v>
      </c>
      <c r="JK255" s="219">
        <v>4</v>
      </c>
      <c r="JL255" s="219">
        <v>62893.4</v>
      </c>
      <c r="JM255" s="457">
        <v>0</v>
      </c>
      <c r="JN255" s="397">
        <v>62893.4</v>
      </c>
      <c r="JP255" s="460"/>
      <c r="JQ255" s="460"/>
      <c r="JR255" s="460"/>
      <c r="JS255" s="460"/>
      <c r="JT255" s="460"/>
      <c r="JU255" s="460"/>
      <c r="JV255" s="460"/>
      <c r="JW255" s="460"/>
      <c r="JX255" s="460"/>
      <c r="JY255" s="460"/>
      <c r="KA255" s="460"/>
      <c r="KB255" s="460"/>
    </row>
    <row r="256" spans="1:288" x14ac:dyDescent="0.2">
      <c r="A256" s="215" t="s">
        <v>751</v>
      </c>
      <c r="B256" s="216" t="s">
        <v>293</v>
      </c>
      <c r="C256" s="217" t="s">
        <v>56</v>
      </c>
      <c r="D256" s="218" t="s">
        <v>339</v>
      </c>
      <c r="E256" s="158">
        <v>16527</v>
      </c>
      <c r="F256" s="158">
        <v>15301</v>
      </c>
      <c r="G256" s="158">
        <v>23240</v>
      </c>
      <c r="H256" s="158">
        <v>12561</v>
      </c>
      <c r="I256" s="158">
        <v>6578</v>
      </c>
      <c r="J256" s="158">
        <v>3588</v>
      </c>
      <c r="K256" s="158">
        <v>1538</v>
      </c>
      <c r="L256" s="158">
        <v>121</v>
      </c>
      <c r="M256" s="349">
        <v>79454</v>
      </c>
      <c r="N256" s="158">
        <v>349</v>
      </c>
      <c r="O256" s="158">
        <v>160</v>
      </c>
      <c r="P256" s="158">
        <v>253</v>
      </c>
      <c r="Q256" s="158">
        <v>189</v>
      </c>
      <c r="R256" s="158">
        <v>57</v>
      </c>
      <c r="S256" s="158">
        <v>57</v>
      </c>
      <c r="T256" s="158">
        <v>23</v>
      </c>
      <c r="U256" s="158">
        <v>2</v>
      </c>
      <c r="V256" s="349">
        <v>1090</v>
      </c>
      <c r="W256" s="158">
        <v>0</v>
      </c>
      <c r="X256" s="158">
        <v>0</v>
      </c>
      <c r="Y256" s="158">
        <v>0</v>
      </c>
      <c r="Z256" s="158">
        <v>0</v>
      </c>
      <c r="AA256" s="158">
        <v>0</v>
      </c>
      <c r="AB256" s="158">
        <v>0</v>
      </c>
      <c r="AC256" s="158">
        <v>0</v>
      </c>
      <c r="AD256" s="158">
        <v>0</v>
      </c>
      <c r="AE256" s="349">
        <v>0</v>
      </c>
      <c r="AF256" s="158">
        <v>16178</v>
      </c>
      <c r="AG256" s="158">
        <v>15141</v>
      </c>
      <c r="AH256" s="158">
        <v>22987</v>
      </c>
      <c r="AI256" s="158">
        <v>12372</v>
      </c>
      <c r="AJ256" s="158">
        <v>6521</v>
      </c>
      <c r="AK256" s="158">
        <v>3531</v>
      </c>
      <c r="AL256" s="158">
        <v>1515</v>
      </c>
      <c r="AM256" s="158">
        <v>119</v>
      </c>
      <c r="AN256" s="349">
        <v>78364</v>
      </c>
      <c r="AO256" s="158">
        <v>20</v>
      </c>
      <c r="AP256" s="158">
        <v>27</v>
      </c>
      <c r="AQ256" s="158">
        <v>64</v>
      </c>
      <c r="AR256" s="158">
        <v>52</v>
      </c>
      <c r="AS256" s="158">
        <v>57</v>
      </c>
      <c r="AT256" s="158">
        <v>31</v>
      </c>
      <c r="AU256" s="158">
        <v>39</v>
      </c>
      <c r="AV256" s="158">
        <v>26</v>
      </c>
      <c r="AW256" s="349">
        <v>316</v>
      </c>
      <c r="AX256" s="158">
        <v>20</v>
      </c>
      <c r="AY256" s="158">
        <v>27</v>
      </c>
      <c r="AZ256" s="158">
        <v>64</v>
      </c>
      <c r="BA256" s="158">
        <v>52</v>
      </c>
      <c r="BB256" s="158">
        <v>57</v>
      </c>
      <c r="BC256" s="158">
        <v>31</v>
      </c>
      <c r="BD256" s="158">
        <v>39</v>
      </c>
      <c r="BE256" s="158">
        <v>26</v>
      </c>
      <c r="BF256" s="158">
        <v>0</v>
      </c>
      <c r="BG256" s="349">
        <v>316</v>
      </c>
      <c r="BH256" s="158">
        <v>20</v>
      </c>
      <c r="BI256" s="158">
        <v>16185</v>
      </c>
      <c r="BJ256" s="158">
        <v>15178</v>
      </c>
      <c r="BK256" s="158">
        <v>22975</v>
      </c>
      <c r="BL256" s="158">
        <v>12377</v>
      </c>
      <c r="BM256" s="158">
        <v>6495</v>
      </c>
      <c r="BN256" s="158">
        <v>3539</v>
      </c>
      <c r="BO256" s="158">
        <v>1502</v>
      </c>
      <c r="BP256" s="158">
        <v>93</v>
      </c>
      <c r="BQ256" s="349">
        <v>78364</v>
      </c>
      <c r="BR256" s="158">
        <v>15</v>
      </c>
      <c r="BS256" s="158">
        <v>9868</v>
      </c>
      <c r="BT256" s="158">
        <v>6265</v>
      </c>
      <c r="BU256" s="158">
        <v>7334</v>
      </c>
      <c r="BV256" s="158">
        <v>3221</v>
      </c>
      <c r="BW256" s="158">
        <v>1386</v>
      </c>
      <c r="BX256" s="158">
        <v>620</v>
      </c>
      <c r="BY256" s="158">
        <v>200</v>
      </c>
      <c r="BZ256" s="158">
        <v>6</v>
      </c>
      <c r="CA256" s="349">
        <v>28915</v>
      </c>
      <c r="CB256" s="158">
        <v>0</v>
      </c>
      <c r="CC256" s="158">
        <v>68</v>
      </c>
      <c r="CD256" s="158">
        <v>117</v>
      </c>
      <c r="CE256" s="158">
        <v>164</v>
      </c>
      <c r="CF256" s="158">
        <v>92</v>
      </c>
      <c r="CG256" s="158">
        <v>37</v>
      </c>
      <c r="CH256" s="158">
        <v>17</v>
      </c>
      <c r="CI256" s="158">
        <v>11</v>
      </c>
      <c r="CJ256" s="158">
        <v>1</v>
      </c>
      <c r="CK256" s="349">
        <v>507</v>
      </c>
      <c r="CL256" s="158">
        <v>0</v>
      </c>
      <c r="CM256" s="158">
        <v>2</v>
      </c>
      <c r="CN256" s="158">
        <v>8</v>
      </c>
      <c r="CO256" s="158">
        <v>21</v>
      </c>
      <c r="CP256" s="158">
        <v>48</v>
      </c>
      <c r="CQ256" s="158">
        <v>17</v>
      </c>
      <c r="CR256" s="158">
        <v>38</v>
      </c>
      <c r="CS256" s="158">
        <v>30</v>
      </c>
      <c r="CT256" s="158">
        <v>2</v>
      </c>
      <c r="CU256" s="349">
        <v>166</v>
      </c>
      <c r="CV256" s="158">
        <v>32</v>
      </c>
      <c r="CW256" s="158">
        <v>39</v>
      </c>
      <c r="CX256" s="158">
        <v>55</v>
      </c>
      <c r="CY256" s="158">
        <v>48</v>
      </c>
      <c r="CZ256" s="158">
        <v>21</v>
      </c>
      <c r="DA256" s="158">
        <v>13</v>
      </c>
      <c r="DB256" s="158">
        <v>10</v>
      </c>
      <c r="DC256" s="158">
        <v>0</v>
      </c>
      <c r="DD256" s="349">
        <v>218</v>
      </c>
      <c r="DE256" s="158">
        <v>267</v>
      </c>
      <c r="DF256" s="158">
        <v>166</v>
      </c>
      <c r="DG256" s="158">
        <v>204</v>
      </c>
      <c r="DH256" s="158">
        <v>101</v>
      </c>
      <c r="DI256" s="158">
        <v>50</v>
      </c>
      <c r="DJ256" s="158">
        <v>23</v>
      </c>
      <c r="DK256" s="158">
        <v>18</v>
      </c>
      <c r="DL256" s="158">
        <v>1</v>
      </c>
      <c r="DM256" s="349">
        <v>830</v>
      </c>
      <c r="DN256" s="158">
        <v>204</v>
      </c>
      <c r="DO256" s="158">
        <v>136</v>
      </c>
      <c r="DP256" s="158">
        <v>150</v>
      </c>
      <c r="DQ256" s="158">
        <v>69</v>
      </c>
      <c r="DR256" s="158">
        <v>26</v>
      </c>
      <c r="DS256" s="158">
        <v>20</v>
      </c>
      <c r="DT256" s="158">
        <v>12</v>
      </c>
      <c r="DU256" s="158">
        <v>0</v>
      </c>
      <c r="DV256" s="349">
        <v>617</v>
      </c>
      <c r="DW256" s="158">
        <v>99</v>
      </c>
      <c r="DX256" s="158">
        <v>57</v>
      </c>
      <c r="DY256" s="158">
        <v>44</v>
      </c>
      <c r="DZ256" s="158">
        <v>23</v>
      </c>
      <c r="EA256" s="158">
        <v>5</v>
      </c>
      <c r="EB256" s="158">
        <v>4</v>
      </c>
      <c r="EC256" s="158">
        <v>4</v>
      </c>
      <c r="ED256" s="158">
        <v>1</v>
      </c>
      <c r="EE256" s="349">
        <v>237</v>
      </c>
      <c r="EF256" s="158">
        <v>570</v>
      </c>
      <c r="EG256" s="158">
        <v>359</v>
      </c>
      <c r="EH256" s="158">
        <v>398</v>
      </c>
      <c r="EI256" s="158">
        <v>193</v>
      </c>
      <c r="EJ256" s="158">
        <v>81</v>
      </c>
      <c r="EK256" s="158">
        <v>47</v>
      </c>
      <c r="EL256" s="158">
        <v>34</v>
      </c>
      <c r="EM256" s="158">
        <v>2</v>
      </c>
      <c r="EN256" s="349">
        <v>1684</v>
      </c>
      <c r="EO256" s="158">
        <v>285</v>
      </c>
      <c r="EP256" s="158">
        <v>173</v>
      </c>
      <c r="EQ256" s="158">
        <v>197</v>
      </c>
      <c r="ER256" s="158">
        <v>108</v>
      </c>
      <c r="ES256" s="158">
        <v>46</v>
      </c>
      <c r="ET256" s="158">
        <v>23</v>
      </c>
      <c r="EU256" s="158">
        <v>20</v>
      </c>
      <c r="EV256" s="158">
        <v>2</v>
      </c>
      <c r="EW256" s="349">
        <v>854</v>
      </c>
      <c r="EX256" s="158">
        <v>0</v>
      </c>
      <c r="EY256" s="158">
        <v>0</v>
      </c>
      <c r="EZ256" s="158">
        <v>0</v>
      </c>
      <c r="FA256" s="158">
        <v>0</v>
      </c>
      <c r="FB256" s="158">
        <v>0</v>
      </c>
      <c r="FC256" s="158">
        <v>0</v>
      </c>
      <c r="FD256" s="158">
        <v>0</v>
      </c>
      <c r="FE256" s="158">
        <v>0</v>
      </c>
      <c r="FF256" s="349">
        <v>0</v>
      </c>
      <c r="FG256" s="158">
        <v>7</v>
      </c>
      <c r="FH256" s="158">
        <v>5</v>
      </c>
      <c r="FI256" s="158">
        <v>5</v>
      </c>
      <c r="FJ256" s="158">
        <v>7</v>
      </c>
      <c r="FK256" s="158">
        <v>3</v>
      </c>
      <c r="FL256" s="158">
        <v>1</v>
      </c>
      <c r="FM256" s="158">
        <v>2</v>
      </c>
      <c r="FN256" s="158">
        <v>0</v>
      </c>
      <c r="FO256" s="349">
        <v>30</v>
      </c>
      <c r="FP256" s="158">
        <v>278</v>
      </c>
      <c r="FQ256" s="158">
        <v>168</v>
      </c>
      <c r="FR256" s="158">
        <v>192</v>
      </c>
      <c r="FS256" s="158">
        <v>101</v>
      </c>
      <c r="FT256" s="158">
        <v>43</v>
      </c>
      <c r="FU256" s="158">
        <v>22</v>
      </c>
      <c r="FV256" s="158">
        <v>18</v>
      </c>
      <c r="FW256" s="158">
        <v>2</v>
      </c>
      <c r="FX256" s="349">
        <v>824</v>
      </c>
      <c r="FY256" s="158">
        <v>5</v>
      </c>
      <c r="FZ256" s="158">
        <v>5944</v>
      </c>
      <c r="GA256" s="158">
        <v>8595</v>
      </c>
      <c r="GB256" s="158">
        <v>15262</v>
      </c>
      <c r="GC256" s="158">
        <v>8924</v>
      </c>
      <c r="GD256" s="158">
        <v>5024</v>
      </c>
      <c r="GE256" s="158">
        <v>2840</v>
      </c>
      <c r="GF256" s="158">
        <v>1245</v>
      </c>
      <c r="GG256" s="158">
        <v>83</v>
      </c>
      <c r="GH256" s="349">
        <v>47922</v>
      </c>
      <c r="GI256" s="158">
        <v>15</v>
      </c>
      <c r="GJ256" s="158">
        <v>10241</v>
      </c>
      <c r="GK256" s="158">
        <v>6583</v>
      </c>
      <c r="GL256" s="158">
        <v>7713</v>
      </c>
      <c r="GM256" s="158">
        <v>3453</v>
      </c>
      <c r="GN256" s="158">
        <v>1471</v>
      </c>
      <c r="GO256" s="158">
        <v>699</v>
      </c>
      <c r="GP256" s="158">
        <v>257</v>
      </c>
      <c r="GQ256" s="158">
        <v>10</v>
      </c>
      <c r="GR256" s="349">
        <v>30442</v>
      </c>
      <c r="GS256" s="158">
        <v>16.25</v>
      </c>
      <c r="GT256" s="158">
        <v>13553</v>
      </c>
      <c r="GU256" s="158">
        <v>13474</v>
      </c>
      <c r="GV256" s="158">
        <v>20971.75</v>
      </c>
      <c r="GW256" s="158">
        <v>11473.25</v>
      </c>
      <c r="GX256" s="158">
        <v>6109.5</v>
      </c>
      <c r="GY256" s="158">
        <v>3345.75</v>
      </c>
      <c r="GZ256" s="158">
        <v>1425.75</v>
      </c>
      <c r="HA256" s="158">
        <v>90.75</v>
      </c>
      <c r="HB256" s="349">
        <v>70460</v>
      </c>
      <c r="HC256" s="395">
        <v>0</v>
      </c>
      <c r="HD256" s="396">
        <v>1</v>
      </c>
      <c r="HE256" s="396">
        <v>0</v>
      </c>
      <c r="HF256" s="396">
        <v>0</v>
      </c>
      <c r="HG256" s="396">
        <v>0</v>
      </c>
      <c r="HH256" s="396">
        <v>0</v>
      </c>
      <c r="HI256" s="396">
        <v>0</v>
      </c>
      <c r="HJ256" s="396">
        <v>0</v>
      </c>
      <c r="HK256" s="396">
        <v>0</v>
      </c>
      <c r="HL256" s="397">
        <v>1</v>
      </c>
      <c r="HM256" s="219">
        <v>9</v>
      </c>
      <c r="HN256" s="219">
        <v>9034.7000000000007</v>
      </c>
      <c r="HO256" s="219">
        <v>10479.799999999999</v>
      </c>
      <c r="HP256" s="219">
        <v>18641.599999999999</v>
      </c>
      <c r="HQ256" s="219">
        <v>11473.3</v>
      </c>
      <c r="HR256" s="219">
        <v>7467.2</v>
      </c>
      <c r="HS256" s="219">
        <v>4832.8</v>
      </c>
      <c r="HT256" s="219">
        <v>2376.3000000000002</v>
      </c>
      <c r="HU256" s="219">
        <v>181.5</v>
      </c>
      <c r="HV256" s="219">
        <v>64496.2</v>
      </c>
      <c r="HW256" s="457">
        <v>0</v>
      </c>
      <c r="HX256" s="219">
        <v>64496.2</v>
      </c>
      <c r="HY256" s="395">
        <v>16.25</v>
      </c>
      <c r="HZ256" s="219">
        <v>13553</v>
      </c>
      <c r="IA256" s="219">
        <v>13474</v>
      </c>
      <c r="IB256" s="219">
        <v>20971.75</v>
      </c>
      <c r="IC256" s="219">
        <v>11473.25</v>
      </c>
      <c r="ID256" s="219">
        <v>6109.5</v>
      </c>
      <c r="IE256" s="219">
        <v>3345.75</v>
      </c>
      <c r="IF256" s="219">
        <v>1425.75</v>
      </c>
      <c r="IG256" s="219">
        <v>90.75</v>
      </c>
      <c r="IH256" s="219">
        <v>70460</v>
      </c>
      <c r="II256" s="395">
        <v>0</v>
      </c>
      <c r="IJ256" s="219">
        <v>1</v>
      </c>
      <c r="IK256" s="219">
        <v>0</v>
      </c>
      <c r="IL256" s="219">
        <v>0</v>
      </c>
      <c r="IM256" s="219">
        <v>0</v>
      </c>
      <c r="IN256" s="219">
        <v>0</v>
      </c>
      <c r="IO256" s="219">
        <v>0</v>
      </c>
      <c r="IP256" s="219">
        <v>0</v>
      </c>
      <c r="IQ256" s="219">
        <v>0</v>
      </c>
      <c r="IR256" s="219">
        <v>1</v>
      </c>
      <c r="IS256" s="395">
        <v>0</v>
      </c>
      <c r="IT256" s="219">
        <v>4355.8999999999996</v>
      </c>
      <c r="IU256" s="219">
        <v>2818.2</v>
      </c>
      <c r="IV256" s="219">
        <v>2462.5</v>
      </c>
      <c r="IW256" s="219">
        <v>777.6</v>
      </c>
      <c r="IX256" s="219">
        <v>187.7</v>
      </c>
      <c r="IY256" s="219">
        <v>57.2</v>
      </c>
      <c r="IZ256" s="219">
        <v>10.199999999999999</v>
      </c>
      <c r="JA256" s="219">
        <v>0</v>
      </c>
      <c r="JB256" s="219">
        <v>10669.3</v>
      </c>
      <c r="JC256" s="395">
        <v>9</v>
      </c>
      <c r="JD256" s="219">
        <v>6130.7</v>
      </c>
      <c r="JE256" s="219">
        <v>8287.7999999999993</v>
      </c>
      <c r="JF256" s="219">
        <v>16452.7</v>
      </c>
      <c r="JG256" s="219">
        <v>10695.7</v>
      </c>
      <c r="JH256" s="219">
        <v>7237.8</v>
      </c>
      <c r="JI256" s="219">
        <v>4750.1000000000004</v>
      </c>
      <c r="JJ256" s="219">
        <v>2359.3000000000002</v>
      </c>
      <c r="JK256" s="219">
        <v>181.5</v>
      </c>
      <c r="JL256" s="219">
        <v>56104.6</v>
      </c>
      <c r="JM256" s="457">
        <v>0</v>
      </c>
      <c r="JN256" s="397">
        <v>56104.6</v>
      </c>
      <c r="JP256" s="460"/>
      <c r="JQ256" s="460"/>
      <c r="JR256" s="460"/>
      <c r="JS256" s="460"/>
      <c r="JT256" s="460"/>
      <c r="JU256" s="460"/>
      <c r="JV256" s="460"/>
      <c r="JW256" s="460"/>
      <c r="JX256" s="460"/>
      <c r="JY256" s="460"/>
      <c r="KA256" s="460"/>
      <c r="KB256" s="460"/>
    </row>
    <row r="257" spans="1:288" x14ac:dyDescent="0.2">
      <c r="A257" s="215" t="s">
        <v>753</v>
      </c>
      <c r="B257" s="216" t="s">
        <v>301</v>
      </c>
      <c r="C257" s="217" t="s">
        <v>109</v>
      </c>
      <c r="D257" s="218" t="s">
        <v>752</v>
      </c>
      <c r="E257" s="158">
        <v>11632</v>
      </c>
      <c r="F257" s="158">
        <v>37717</v>
      </c>
      <c r="G257" s="158">
        <v>33907</v>
      </c>
      <c r="H257" s="158">
        <v>22351</v>
      </c>
      <c r="I257" s="158">
        <v>15295</v>
      </c>
      <c r="J257" s="158">
        <v>6145</v>
      </c>
      <c r="K257" s="158">
        <v>4100</v>
      </c>
      <c r="L257" s="158">
        <v>598</v>
      </c>
      <c r="M257" s="349">
        <v>131745</v>
      </c>
      <c r="N257" s="158">
        <v>453</v>
      </c>
      <c r="O257" s="158">
        <v>1507</v>
      </c>
      <c r="P257" s="158">
        <v>934</v>
      </c>
      <c r="Q257" s="158">
        <v>601</v>
      </c>
      <c r="R257" s="158">
        <v>529</v>
      </c>
      <c r="S257" s="158">
        <v>228</v>
      </c>
      <c r="T257" s="158">
        <v>42</v>
      </c>
      <c r="U257" s="158">
        <v>12</v>
      </c>
      <c r="V257" s="349">
        <v>4306</v>
      </c>
      <c r="W257" s="158">
        <v>0</v>
      </c>
      <c r="X257" s="158">
        <v>0</v>
      </c>
      <c r="Y257" s="158">
        <v>0</v>
      </c>
      <c r="Z257" s="158">
        <v>0</v>
      </c>
      <c r="AA257" s="158">
        <v>0</v>
      </c>
      <c r="AB257" s="158">
        <v>0</v>
      </c>
      <c r="AC257" s="158">
        <v>0</v>
      </c>
      <c r="AD257" s="158">
        <v>0</v>
      </c>
      <c r="AE257" s="349">
        <v>0</v>
      </c>
      <c r="AF257" s="158">
        <v>11179</v>
      </c>
      <c r="AG257" s="158">
        <v>36210</v>
      </c>
      <c r="AH257" s="158">
        <v>32973</v>
      </c>
      <c r="AI257" s="158">
        <v>21750</v>
      </c>
      <c r="AJ257" s="158">
        <v>14766</v>
      </c>
      <c r="AK257" s="158">
        <v>5917</v>
      </c>
      <c r="AL257" s="158">
        <v>4058</v>
      </c>
      <c r="AM257" s="158">
        <v>586</v>
      </c>
      <c r="AN257" s="349">
        <v>127439</v>
      </c>
      <c r="AO257" s="158">
        <v>9</v>
      </c>
      <c r="AP257" s="158">
        <v>20</v>
      </c>
      <c r="AQ257" s="158">
        <v>43</v>
      </c>
      <c r="AR257" s="158">
        <v>72</v>
      </c>
      <c r="AS257" s="158">
        <v>37</v>
      </c>
      <c r="AT257" s="158">
        <v>24</v>
      </c>
      <c r="AU257" s="158">
        <v>17</v>
      </c>
      <c r="AV257" s="158">
        <v>6</v>
      </c>
      <c r="AW257" s="349">
        <v>228</v>
      </c>
      <c r="AX257" s="158">
        <v>9</v>
      </c>
      <c r="AY257" s="158">
        <v>20</v>
      </c>
      <c r="AZ257" s="158">
        <v>43</v>
      </c>
      <c r="BA257" s="158">
        <v>72</v>
      </c>
      <c r="BB257" s="158">
        <v>37</v>
      </c>
      <c r="BC257" s="158">
        <v>24</v>
      </c>
      <c r="BD257" s="158">
        <v>17</v>
      </c>
      <c r="BE257" s="158">
        <v>6</v>
      </c>
      <c r="BF257" s="158">
        <v>0</v>
      </c>
      <c r="BG257" s="349">
        <v>228</v>
      </c>
      <c r="BH257" s="158">
        <v>9</v>
      </c>
      <c r="BI257" s="158">
        <v>11190</v>
      </c>
      <c r="BJ257" s="158">
        <v>36233</v>
      </c>
      <c r="BK257" s="158">
        <v>33002</v>
      </c>
      <c r="BL257" s="158">
        <v>21715</v>
      </c>
      <c r="BM257" s="158">
        <v>14753</v>
      </c>
      <c r="BN257" s="158">
        <v>5910</v>
      </c>
      <c r="BO257" s="158">
        <v>4047</v>
      </c>
      <c r="BP257" s="158">
        <v>580</v>
      </c>
      <c r="BQ257" s="349">
        <v>127439</v>
      </c>
      <c r="BR257" s="158">
        <v>5</v>
      </c>
      <c r="BS257" s="158">
        <v>7022</v>
      </c>
      <c r="BT257" s="158">
        <v>18018</v>
      </c>
      <c r="BU257" s="158">
        <v>11461</v>
      </c>
      <c r="BV257" s="158">
        <v>6235</v>
      </c>
      <c r="BW257" s="158">
        <v>3301</v>
      </c>
      <c r="BX257" s="158">
        <v>1188</v>
      </c>
      <c r="BY257" s="158">
        <v>610</v>
      </c>
      <c r="BZ257" s="158">
        <v>60</v>
      </c>
      <c r="CA257" s="349">
        <v>47900</v>
      </c>
      <c r="CB257" s="158">
        <v>0</v>
      </c>
      <c r="CC257" s="158">
        <v>97</v>
      </c>
      <c r="CD257" s="158">
        <v>501</v>
      </c>
      <c r="CE257" s="158">
        <v>545</v>
      </c>
      <c r="CF257" s="158">
        <v>294</v>
      </c>
      <c r="CG257" s="158">
        <v>181</v>
      </c>
      <c r="CH257" s="158">
        <v>43</v>
      </c>
      <c r="CI257" s="158">
        <v>22</v>
      </c>
      <c r="CJ257" s="158">
        <v>2</v>
      </c>
      <c r="CK257" s="349">
        <v>1685</v>
      </c>
      <c r="CL257" s="158">
        <v>0</v>
      </c>
      <c r="CM257" s="158">
        <v>11</v>
      </c>
      <c r="CN257" s="158">
        <v>32</v>
      </c>
      <c r="CO257" s="158">
        <v>19</v>
      </c>
      <c r="CP257" s="158">
        <v>22</v>
      </c>
      <c r="CQ257" s="158">
        <v>21</v>
      </c>
      <c r="CR257" s="158">
        <v>11</v>
      </c>
      <c r="CS257" s="158">
        <v>20</v>
      </c>
      <c r="CT257" s="158">
        <v>21</v>
      </c>
      <c r="CU257" s="349">
        <v>157</v>
      </c>
      <c r="CV257" s="158">
        <v>111</v>
      </c>
      <c r="CW257" s="158">
        <v>319</v>
      </c>
      <c r="CX257" s="158">
        <v>453</v>
      </c>
      <c r="CY257" s="158">
        <v>360</v>
      </c>
      <c r="CZ257" s="158">
        <v>367</v>
      </c>
      <c r="DA257" s="158">
        <v>221</v>
      </c>
      <c r="DB257" s="158">
        <v>117</v>
      </c>
      <c r="DC257" s="158">
        <v>23</v>
      </c>
      <c r="DD257" s="349">
        <v>1971</v>
      </c>
      <c r="DE257" s="158">
        <v>230</v>
      </c>
      <c r="DF257" s="158">
        <v>500</v>
      </c>
      <c r="DG257" s="158">
        <v>291</v>
      </c>
      <c r="DH257" s="158">
        <v>172</v>
      </c>
      <c r="DI257" s="158">
        <v>117</v>
      </c>
      <c r="DJ257" s="158">
        <v>62</v>
      </c>
      <c r="DK257" s="158">
        <v>46</v>
      </c>
      <c r="DL257" s="158">
        <v>10</v>
      </c>
      <c r="DM257" s="349">
        <v>1428</v>
      </c>
      <c r="DN257" s="158">
        <v>57</v>
      </c>
      <c r="DO257" s="158">
        <v>181</v>
      </c>
      <c r="DP257" s="158">
        <v>142</v>
      </c>
      <c r="DQ257" s="158">
        <v>49</v>
      </c>
      <c r="DR257" s="158">
        <v>32</v>
      </c>
      <c r="DS257" s="158">
        <v>23</v>
      </c>
      <c r="DT257" s="158">
        <v>13</v>
      </c>
      <c r="DU257" s="158">
        <v>0</v>
      </c>
      <c r="DV257" s="349">
        <v>497</v>
      </c>
      <c r="DW257" s="158">
        <v>125</v>
      </c>
      <c r="DX257" s="158">
        <v>146</v>
      </c>
      <c r="DY257" s="158">
        <v>78</v>
      </c>
      <c r="DZ257" s="158">
        <v>38</v>
      </c>
      <c r="EA257" s="158">
        <v>19</v>
      </c>
      <c r="EB257" s="158">
        <v>12</v>
      </c>
      <c r="EC257" s="158">
        <v>7</v>
      </c>
      <c r="ED257" s="158">
        <v>12</v>
      </c>
      <c r="EE257" s="349">
        <v>437</v>
      </c>
      <c r="EF257" s="158">
        <v>412</v>
      </c>
      <c r="EG257" s="158">
        <v>827</v>
      </c>
      <c r="EH257" s="158">
        <v>511</v>
      </c>
      <c r="EI257" s="158">
        <v>259</v>
      </c>
      <c r="EJ257" s="158">
        <v>168</v>
      </c>
      <c r="EK257" s="158">
        <v>97</v>
      </c>
      <c r="EL257" s="158">
        <v>66</v>
      </c>
      <c r="EM257" s="158">
        <v>22</v>
      </c>
      <c r="EN257" s="349">
        <v>2362</v>
      </c>
      <c r="EO257" s="158">
        <v>202</v>
      </c>
      <c r="EP257" s="158">
        <v>307</v>
      </c>
      <c r="EQ257" s="158">
        <v>179</v>
      </c>
      <c r="ER257" s="158">
        <v>89</v>
      </c>
      <c r="ES257" s="158">
        <v>109</v>
      </c>
      <c r="ET257" s="158">
        <v>46</v>
      </c>
      <c r="EU257" s="158">
        <v>39</v>
      </c>
      <c r="EV257" s="158">
        <v>22</v>
      </c>
      <c r="EW257" s="349">
        <v>993</v>
      </c>
      <c r="EX257" s="158">
        <v>0</v>
      </c>
      <c r="EY257" s="158">
        <v>0</v>
      </c>
      <c r="EZ257" s="158">
        <v>0</v>
      </c>
      <c r="FA257" s="158">
        <v>0</v>
      </c>
      <c r="FB257" s="158">
        <v>0</v>
      </c>
      <c r="FC257" s="158">
        <v>0</v>
      </c>
      <c r="FD257" s="158">
        <v>0</v>
      </c>
      <c r="FE257" s="158">
        <v>0</v>
      </c>
      <c r="FF257" s="349">
        <v>0</v>
      </c>
      <c r="FG257" s="158">
        <v>0</v>
      </c>
      <c r="FH257" s="158">
        <v>0</v>
      </c>
      <c r="FI257" s="158">
        <v>0</v>
      </c>
      <c r="FJ257" s="158">
        <v>0</v>
      </c>
      <c r="FK257" s="158">
        <v>0</v>
      </c>
      <c r="FL257" s="158">
        <v>0</v>
      </c>
      <c r="FM257" s="158">
        <v>0</v>
      </c>
      <c r="FN257" s="158">
        <v>0</v>
      </c>
      <c r="FO257" s="349">
        <v>0</v>
      </c>
      <c r="FP257" s="158">
        <v>202</v>
      </c>
      <c r="FQ257" s="158">
        <v>307</v>
      </c>
      <c r="FR257" s="158">
        <v>179</v>
      </c>
      <c r="FS257" s="158">
        <v>89</v>
      </c>
      <c r="FT257" s="158">
        <v>109</v>
      </c>
      <c r="FU257" s="158">
        <v>46</v>
      </c>
      <c r="FV257" s="158">
        <v>39</v>
      </c>
      <c r="FW257" s="158">
        <v>22</v>
      </c>
      <c r="FX257" s="349">
        <v>993</v>
      </c>
      <c r="FY257" s="158">
        <v>4</v>
      </c>
      <c r="FZ257" s="158">
        <v>3878</v>
      </c>
      <c r="GA257" s="158">
        <v>17354</v>
      </c>
      <c r="GB257" s="158">
        <v>20756</v>
      </c>
      <c r="GC257" s="158">
        <v>15075</v>
      </c>
      <c r="GD257" s="158">
        <v>11197</v>
      </c>
      <c r="GE257" s="158">
        <v>4632</v>
      </c>
      <c r="GF257" s="158">
        <v>3375</v>
      </c>
      <c r="GG257" s="158">
        <v>485</v>
      </c>
      <c r="GH257" s="349">
        <v>76756</v>
      </c>
      <c r="GI257" s="158">
        <v>5</v>
      </c>
      <c r="GJ257" s="158">
        <v>7312</v>
      </c>
      <c r="GK257" s="158">
        <v>18879</v>
      </c>
      <c r="GL257" s="158">
        <v>12246</v>
      </c>
      <c r="GM257" s="158">
        <v>6640</v>
      </c>
      <c r="GN257" s="158">
        <v>3556</v>
      </c>
      <c r="GO257" s="158">
        <v>1278</v>
      </c>
      <c r="GP257" s="158">
        <v>672</v>
      </c>
      <c r="GQ257" s="158">
        <v>95</v>
      </c>
      <c r="GR257" s="349">
        <v>50683</v>
      </c>
      <c r="GS257" s="158">
        <v>7.75</v>
      </c>
      <c r="GT257" s="158">
        <v>9410.25</v>
      </c>
      <c r="GU257" s="158">
        <v>31478.75</v>
      </c>
      <c r="GV257" s="158">
        <v>29887.5</v>
      </c>
      <c r="GW257" s="158">
        <v>20040.75</v>
      </c>
      <c r="GX257" s="158">
        <v>13848.5</v>
      </c>
      <c r="GY257" s="158">
        <v>5579.25</v>
      </c>
      <c r="GZ257" s="158">
        <v>3869.5</v>
      </c>
      <c r="HA257" s="158">
        <v>560</v>
      </c>
      <c r="HB257" s="349">
        <v>114682.25</v>
      </c>
      <c r="HC257" s="395">
        <v>0</v>
      </c>
      <c r="HD257" s="396">
        <v>0</v>
      </c>
      <c r="HE257" s="396">
        <v>0</v>
      </c>
      <c r="HF257" s="396">
        <v>0</v>
      </c>
      <c r="HG257" s="396">
        <v>0</v>
      </c>
      <c r="HH257" s="396">
        <v>0</v>
      </c>
      <c r="HI257" s="396">
        <v>0</v>
      </c>
      <c r="HJ257" s="396">
        <v>0</v>
      </c>
      <c r="HK257" s="396">
        <v>0</v>
      </c>
      <c r="HL257" s="397">
        <v>0</v>
      </c>
      <c r="HM257" s="219">
        <v>4.3</v>
      </c>
      <c r="HN257" s="219">
        <v>6273.5</v>
      </c>
      <c r="HO257" s="219">
        <v>24483.5</v>
      </c>
      <c r="HP257" s="219">
        <v>26566.7</v>
      </c>
      <c r="HQ257" s="219">
        <v>20040.8</v>
      </c>
      <c r="HR257" s="219">
        <v>16925.900000000001</v>
      </c>
      <c r="HS257" s="219">
        <v>8058.9</v>
      </c>
      <c r="HT257" s="219">
        <v>6449.2</v>
      </c>
      <c r="HU257" s="219">
        <v>1120</v>
      </c>
      <c r="HV257" s="219">
        <v>109922.8</v>
      </c>
      <c r="HW257" s="457">
        <v>0</v>
      </c>
      <c r="HX257" s="219">
        <v>109922.8</v>
      </c>
      <c r="HY257" s="395">
        <v>7.75</v>
      </c>
      <c r="HZ257" s="219">
        <v>9410.25</v>
      </c>
      <c r="IA257" s="219">
        <v>31478.75</v>
      </c>
      <c r="IB257" s="219">
        <v>29887.5</v>
      </c>
      <c r="IC257" s="219">
        <v>20040.75</v>
      </c>
      <c r="ID257" s="219">
        <v>13848.5</v>
      </c>
      <c r="IE257" s="219">
        <v>5579.25</v>
      </c>
      <c r="IF257" s="219">
        <v>3869.5</v>
      </c>
      <c r="IG257" s="219">
        <v>560</v>
      </c>
      <c r="IH257" s="219">
        <v>114682.25</v>
      </c>
      <c r="II257" s="395">
        <v>0</v>
      </c>
      <c r="IJ257" s="219">
        <v>0</v>
      </c>
      <c r="IK257" s="219">
        <v>0</v>
      </c>
      <c r="IL257" s="219">
        <v>0</v>
      </c>
      <c r="IM257" s="219">
        <v>0</v>
      </c>
      <c r="IN257" s="219">
        <v>0</v>
      </c>
      <c r="IO257" s="219">
        <v>0</v>
      </c>
      <c r="IP257" s="219">
        <v>0</v>
      </c>
      <c r="IQ257" s="219">
        <v>0</v>
      </c>
      <c r="IR257" s="219">
        <v>0</v>
      </c>
      <c r="IS257" s="395">
        <v>4.71</v>
      </c>
      <c r="IT257" s="219">
        <v>2835.81</v>
      </c>
      <c r="IU257" s="219">
        <v>8697.2000000000007</v>
      </c>
      <c r="IV257" s="219">
        <v>5879.69</v>
      </c>
      <c r="IW257" s="219">
        <v>2752.12</v>
      </c>
      <c r="IX257" s="219">
        <v>1396.6</v>
      </c>
      <c r="IY257" s="219">
        <v>205.35</v>
      </c>
      <c r="IZ257" s="219">
        <v>60.45</v>
      </c>
      <c r="JA257" s="219">
        <v>3.03</v>
      </c>
      <c r="JB257" s="219">
        <v>21834.959999999999</v>
      </c>
      <c r="JC257" s="395">
        <v>1.7</v>
      </c>
      <c r="JD257" s="219">
        <v>4383</v>
      </c>
      <c r="JE257" s="219">
        <v>17719</v>
      </c>
      <c r="JF257" s="219">
        <v>21340.3</v>
      </c>
      <c r="JG257" s="219">
        <v>17288.599999999999</v>
      </c>
      <c r="JH257" s="219">
        <v>15219</v>
      </c>
      <c r="JI257" s="219">
        <v>7762.3</v>
      </c>
      <c r="JJ257" s="219">
        <v>6348.4</v>
      </c>
      <c r="JK257" s="219">
        <v>1113.9000000000001</v>
      </c>
      <c r="JL257" s="219">
        <v>91176.2</v>
      </c>
      <c r="JM257" s="457">
        <v>0</v>
      </c>
      <c r="JN257" s="397">
        <v>91176.2</v>
      </c>
      <c r="JP257" s="460"/>
      <c r="JQ257" s="460"/>
      <c r="JR257" s="460"/>
      <c r="JS257" s="460"/>
      <c r="JT257" s="460"/>
      <c r="JU257" s="460"/>
      <c r="JV257" s="460"/>
      <c r="JW257" s="460"/>
      <c r="JX257" s="460"/>
      <c r="JY257" s="460"/>
      <c r="KA257" s="460"/>
      <c r="KB257" s="460"/>
    </row>
    <row r="258" spans="1:288" x14ac:dyDescent="0.2">
      <c r="A258" s="215" t="s">
        <v>755</v>
      </c>
      <c r="B258" s="216" t="s">
        <v>285</v>
      </c>
      <c r="C258" s="217" t="s">
        <v>286</v>
      </c>
      <c r="D258" s="218" t="s">
        <v>754</v>
      </c>
      <c r="E258" s="158">
        <v>431</v>
      </c>
      <c r="F258" s="158">
        <v>1608</v>
      </c>
      <c r="G258" s="158">
        <v>8538</v>
      </c>
      <c r="H258" s="158">
        <v>14332</v>
      </c>
      <c r="I258" s="158">
        <v>9890</v>
      </c>
      <c r="J258" s="158">
        <v>4516</v>
      </c>
      <c r="K258" s="158">
        <v>2043</v>
      </c>
      <c r="L258" s="158">
        <v>109</v>
      </c>
      <c r="M258" s="349">
        <v>41467</v>
      </c>
      <c r="N258" s="158">
        <v>18</v>
      </c>
      <c r="O258" s="158">
        <v>29</v>
      </c>
      <c r="P258" s="158">
        <v>110</v>
      </c>
      <c r="Q258" s="158">
        <v>115</v>
      </c>
      <c r="R258" s="158">
        <v>125</v>
      </c>
      <c r="S258" s="158">
        <v>47</v>
      </c>
      <c r="T258" s="158">
        <v>9</v>
      </c>
      <c r="U258" s="158">
        <v>1</v>
      </c>
      <c r="V258" s="349">
        <v>454</v>
      </c>
      <c r="W258" s="158">
        <v>1</v>
      </c>
      <c r="X258" s="158">
        <v>0</v>
      </c>
      <c r="Y258" s="158">
        <v>3</v>
      </c>
      <c r="Z258" s="158">
        <v>8</v>
      </c>
      <c r="AA258" s="158">
        <v>2</v>
      </c>
      <c r="AB258" s="158">
        <v>0</v>
      </c>
      <c r="AC258" s="158">
        <v>1</v>
      </c>
      <c r="AD258" s="158">
        <v>0</v>
      </c>
      <c r="AE258" s="349">
        <v>15</v>
      </c>
      <c r="AF258" s="158">
        <v>412</v>
      </c>
      <c r="AG258" s="158">
        <v>1579</v>
      </c>
      <c r="AH258" s="158">
        <v>8425</v>
      </c>
      <c r="AI258" s="158">
        <v>14209</v>
      </c>
      <c r="AJ258" s="158">
        <v>9763</v>
      </c>
      <c r="AK258" s="158">
        <v>4469</v>
      </c>
      <c r="AL258" s="158">
        <v>2033</v>
      </c>
      <c r="AM258" s="158">
        <v>108</v>
      </c>
      <c r="AN258" s="349">
        <v>40998</v>
      </c>
      <c r="AO258" s="158">
        <v>1</v>
      </c>
      <c r="AP258" s="158">
        <v>3</v>
      </c>
      <c r="AQ258" s="158">
        <v>21</v>
      </c>
      <c r="AR258" s="158">
        <v>98</v>
      </c>
      <c r="AS258" s="158">
        <v>87</v>
      </c>
      <c r="AT258" s="158">
        <v>47</v>
      </c>
      <c r="AU258" s="158">
        <v>15</v>
      </c>
      <c r="AV258" s="158">
        <v>8</v>
      </c>
      <c r="AW258" s="349">
        <v>280</v>
      </c>
      <c r="AX258" s="158">
        <v>1</v>
      </c>
      <c r="AY258" s="158">
        <v>3</v>
      </c>
      <c r="AZ258" s="158">
        <v>21</v>
      </c>
      <c r="BA258" s="158">
        <v>98</v>
      </c>
      <c r="BB258" s="158">
        <v>87</v>
      </c>
      <c r="BC258" s="158">
        <v>47</v>
      </c>
      <c r="BD258" s="158">
        <v>15</v>
      </c>
      <c r="BE258" s="158">
        <v>8</v>
      </c>
      <c r="BF258" s="158">
        <v>0</v>
      </c>
      <c r="BG258" s="349">
        <v>280</v>
      </c>
      <c r="BH258" s="158">
        <v>1</v>
      </c>
      <c r="BI258" s="158">
        <v>414</v>
      </c>
      <c r="BJ258" s="158">
        <v>1597</v>
      </c>
      <c r="BK258" s="158">
        <v>8502</v>
      </c>
      <c r="BL258" s="158">
        <v>14198</v>
      </c>
      <c r="BM258" s="158">
        <v>9723</v>
      </c>
      <c r="BN258" s="158">
        <v>4437</v>
      </c>
      <c r="BO258" s="158">
        <v>2026</v>
      </c>
      <c r="BP258" s="158">
        <v>100</v>
      </c>
      <c r="BQ258" s="349">
        <v>40998</v>
      </c>
      <c r="BR258" s="158">
        <v>0</v>
      </c>
      <c r="BS258" s="158">
        <v>214</v>
      </c>
      <c r="BT258" s="158">
        <v>1031</v>
      </c>
      <c r="BU258" s="158">
        <v>4162</v>
      </c>
      <c r="BV258" s="158">
        <v>4026</v>
      </c>
      <c r="BW258" s="158">
        <v>2139</v>
      </c>
      <c r="BX258" s="158">
        <v>837</v>
      </c>
      <c r="BY258" s="158">
        <v>310</v>
      </c>
      <c r="BZ258" s="158">
        <v>14</v>
      </c>
      <c r="CA258" s="349">
        <v>12733</v>
      </c>
      <c r="CB258" s="158">
        <v>0</v>
      </c>
      <c r="CC258" s="158">
        <v>3</v>
      </c>
      <c r="CD258" s="158">
        <v>3</v>
      </c>
      <c r="CE258" s="158">
        <v>59</v>
      </c>
      <c r="CF258" s="158">
        <v>126</v>
      </c>
      <c r="CG258" s="158">
        <v>66</v>
      </c>
      <c r="CH258" s="158">
        <v>24</v>
      </c>
      <c r="CI258" s="158">
        <v>14</v>
      </c>
      <c r="CJ258" s="158">
        <v>0</v>
      </c>
      <c r="CK258" s="349">
        <v>295</v>
      </c>
      <c r="CL258" s="158">
        <v>0</v>
      </c>
      <c r="CM258" s="158">
        <v>0</v>
      </c>
      <c r="CN258" s="158">
        <v>1</v>
      </c>
      <c r="CO258" s="158">
        <v>2</v>
      </c>
      <c r="CP258" s="158">
        <v>11</v>
      </c>
      <c r="CQ258" s="158">
        <v>6</v>
      </c>
      <c r="CR258" s="158">
        <v>3</v>
      </c>
      <c r="CS258" s="158">
        <v>11</v>
      </c>
      <c r="CT258" s="158">
        <v>2</v>
      </c>
      <c r="CU258" s="349">
        <v>36</v>
      </c>
      <c r="CV258" s="158">
        <v>2</v>
      </c>
      <c r="CW258" s="158">
        <v>18</v>
      </c>
      <c r="CX258" s="158">
        <v>43</v>
      </c>
      <c r="CY258" s="158">
        <v>44</v>
      </c>
      <c r="CZ258" s="158">
        <v>32</v>
      </c>
      <c r="DA258" s="158">
        <v>16</v>
      </c>
      <c r="DB258" s="158">
        <v>8</v>
      </c>
      <c r="DC258" s="158">
        <v>0</v>
      </c>
      <c r="DD258" s="349">
        <v>163</v>
      </c>
      <c r="DE258" s="158">
        <v>5</v>
      </c>
      <c r="DF258" s="158">
        <v>20</v>
      </c>
      <c r="DG258" s="158">
        <v>91</v>
      </c>
      <c r="DH258" s="158">
        <v>113</v>
      </c>
      <c r="DI258" s="158">
        <v>64</v>
      </c>
      <c r="DJ258" s="158">
        <v>29</v>
      </c>
      <c r="DK258" s="158">
        <v>15</v>
      </c>
      <c r="DL258" s="158">
        <v>3</v>
      </c>
      <c r="DM258" s="349">
        <v>340</v>
      </c>
      <c r="DN258" s="158">
        <v>1</v>
      </c>
      <c r="DO258" s="158">
        <v>6</v>
      </c>
      <c r="DP258" s="158">
        <v>27</v>
      </c>
      <c r="DQ258" s="158">
        <v>42</v>
      </c>
      <c r="DR258" s="158">
        <v>32</v>
      </c>
      <c r="DS258" s="158">
        <v>9</v>
      </c>
      <c r="DT258" s="158">
        <v>2</v>
      </c>
      <c r="DU258" s="158">
        <v>0</v>
      </c>
      <c r="DV258" s="349">
        <v>119</v>
      </c>
      <c r="DW258" s="158">
        <v>4</v>
      </c>
      <c r="DX258" s="158">
        <v>3</v>
      </c>
      <c r="DY258" s="158">
        <v>16</v>
      </c>
      <c r="DZ258" s="158">
        <v>15</v>
      </c>
      <c r="EA258" s="158">
        <v>10</v>
      </c>
      <c r="EB258" s="158">
        <v>9</v>
      </c>
      <c r="EC258" s="158">
        <v>0</v>
      </c>
      <c r="ED258" s="158">
        <v>0</v>
      </c>
      <c r="EE258" s="349">
        <v>57</v>
      </c>
      <c r="EF258" s="158">
        <v>10</v>
      </c>
      <c r="EG258" s="158">
        <v>29</v>
      </c>
      <c r="EH258" s="158">
        <v>134</v>
      </c>
      <c r="EI258" s="158">
        <v>170</v>
      </c>
      <c r="EJ258" s="158">
        <v>106</v>
      </c>
      <c r="EK258" s="158">
        <v>47</v>
      </c>
      <c r="EL258" s="158">
        <v>17</v>
      </c>
      <c r="EM258" s="158">
        <v>3</v>
      </c>
      <c r="EN258" s="349">
        <v>516</v>
      </c>
      <c r="EO258" s="158">
        <v>8</v>
      </c>
      <c r="EP258" s="158">
        <v>14</v>
      </c>
      <c r="EQ258" s="158">
        <v>64</v>
      </c>
      <c r="ER258" s="158">
        <v>96</v>
      </c>
      <c r="ES258" s="158">
        <v>64</v>
      </c>
      <c r="ET258" s="158">
        <v>32</v>
      </c>
      <c r="EU258" s="158">
        <v>8</v>
      </c>
      <c r="EV258" s="158">
        <v>2</v>
      </c>
      <c r="EW258" s="349">
        <v>288</v>
      </c>
      <c r="EX258" s="158">
        <v>2</v>
      </c>
      <c r="EY258" s="158">
        <v>0</v>
      </c>
      <c r="EZ258" s="158">
        <v>2</v>
      </c>
      <c r="FA258" s="158">
        <v>7</v>
      </c>
      <c r="FB258" s="158">
        <v>24</v>
      </c>
      <c r="FC258" s="158">
        <v>22</v>
      </c>
      <c r="FD258" s="158">
        <v>8</v>
      </c>
      <c r="FE258" s="158">
        <v>0</v>
      </c>
      <c r="FF258" s="349">
        <v>65</v>
      </c>
      <c r="FG258" s="158">
        <v>1</v>
      </c>
      <c r="FH258" s="158">
        <v>2</v>
      </c>
      <c r="FI258" s="158">
        <v>5</v>
      </c>
      <c r="FJ258" s="158">
        <v>18</v>
      </c>
      <c r="FK258" s="158">
        <v>16</v>
      </c>
      <c r="FL258" s="158">
        <v>4</v>
      </c>
      <c r="FM258" s="158">
        <v>1</v>
      </c>
      <c r="FN258" s="158">
        <v>0</v>
      </c>
      <c r="FO258" s="349">
        <v>47</v>
      </c>
      <c r="FP258" s="158">
        <v>5</v>
      </c>
      <c r="FQ258" s="158">
        <v>12</v>
      </c>
      <c r="FR258" s="158">
        <v>57</v>
      </c>
      <c r="FS258" s="158">
        <v>71</v>
      </c>
      <c r="FT258" s="158">
        <v>24</v>
      </c>
      <c r="FU258" s="158">
        <v>6</v>
      </c>
      <c r="FV258" s="158">
        <v>-1</v>
      </c>
      <c r="FW258" s="158">
        <v>2</v>
      </c>
      <c r="FX258" s="349">
        <v>176</v>
      </c>
      <c r="FY258" s="158">
        <v>1</v>
      </c>
      <c r="FZ258" s="158">
        <v>192</v>
      </c>
      <c r="GA258" s="158">
        <v>553</v>
      </c>
      <c r="GB258" s="158">
        <v>4236</v>
      </c>
      <c r="GC258" s="158">
        <v>9978</v>
      </c>
      <c r="GD258" s="158">
        <v>7470</v>
      </c>
      <c r="GE258" s="158">
        <v>3555</v>
      </c>
      <c r="GF258" s="158">
        <v>1689</v>
      </c>
      <c r="GG258" s="158">
        <v>84</v>
      </c>
      <c r="GH258" s="349">
        <v>27758</v>
      </c>
      <c r="GI258" s="158">
        <v>0</v>
      </c>
      <c r="GJ258" s="158">
        <v>222</v>
      </c>
      <c r="GK258" s="158">
        <v>1044</v>
      </c>
      <c r="GL258" s="158">
        <v>4266</v>
      </c>
      <c r="GM258" s="158">
        <v>4220</v>
      </c>
      <c r="GN258" s="158">
        <v>2253</v>
      </c>
      <c r="GO258" s="158">
        <v>882</v>
      </c>
      <c r="GP258" s="158">
        <v>337</v>
      </c>
      <c r="GQ258" s="158">
        <v>16</v>
      </c>
      <c r="GR258" s="349">
        <v>13240</v>
      </c>
      <c r="GS258" s="158">
        <v>1</v>
      </c>
      <c r="GT258" s="158">
        <v>361.5</v>
      </c>
      <c r="GU258" s="158">
        <v>1335.75</v>
      </c>
      <c r="GV258" s="158">
        <v>7432.75</v>
      </c>
      <c r="GW258" s="158">
        <v>13140.25</v>
      </c>
      <c r="GX258" s="158">
        <v>9160.5</v>
      </c>
      <c r="GY258" s="158">
        <v>4221.75</v>
      </c>
      <c r="GZ258" s="158">
        <v>1939</v>
      </c>
      <c r="HA258" s="158">
        <v>95.5</v>
      </c>
      <c r="HB258" s="349">
        <v>37688</v>
      </c>
      <c r="HC258" s="395">
        <v>0</v>
      </c>
      <c r="HD258" s="396">
        <v>0.88</v>
      </c>
      <c r="HE258" s="396">
        <v>0</v>
      </c>
      <c r="HF258" s="396">
        <v>0</v>
      </c>
      <c r="HG258" s="396">
        <v>0</v>
      </c>
      <c r="HH258" s="396">
        <v>0</v>
      </c>
      <c r="HI258" s="396">
        <v>0</v>
      </c>
      <c r="HJ258" s="396">
        <v>0</v>
      </c>
      <c r="HK258" s="396">
        <v>0</v>
      </c>
      <c r="HL258" s="397">
        <v>0.88</v>
      </c>
      <c r="HM258" s="219">
        <v>0.6</v>
      </c>
      <c r="HN258" s="219">
        <v>240.4</v>
      </c>
      <c r="HO258" s="219">
        <v>1038.9000000000001</v>
      </c>
      <c r="HP258" s="219">
        <v>6606.9</v>
      </c>
      <c r="HQ258" s="219">
        <v>13140.3</v>
      </c>
      <c r="HR258" s="219">
        <v>11196.2</v>
      </c>
      <c r="HS258" s="219">
        <v>6098.1</v>
      </c>
      <c r="HT258" s="219">
        <v>3231.7</v>
      </c>
      <c r="HU258" s="219">
        <v>191</v>
      </c>
      <c r="HV258" s="219">
        <v>41744.1</v>
      </c>
      <c r="HW258" s="457">
        <v>40</v>
      </c>
      <c r="HX258" s="219">
        <v>41784.1</v>
      </c>
      <c r="HY258" s="395">
        <v>1</v>
      </c>
      <c r="HZ258" s="219">
        <v>361.5</v>
      </c>
      <c r="IA258" s="219">
        <v>1335.75</v>
      </c>
      <c r="IB258" s="219">
        <v>7432.75</v>
      </c>
      <c r="IC258" s="219">
        <v>13140.25</v>
      </c>
      <c r="ID258" s="219">
        <v>9160.5</v>
      </c>
      <c r="IE258" s="219">
        <v>4221.75</v>
      </c>
      <c r="IF258" s="219">
        <v>1939</v>
      </c>
      <c r="IG258" s="219">
        <v>95.5</v>
      </c>
      <c r="IH258" s="219">
        <v>37688</v>
      </c>
      <c r="II258" s="395">
        <v>0</v>
      </c>
      <c r="IJ258" s="219">
        <v>0.88</v>
      </c>
      <c r="IK258" s="219">
        <v>0</v>
      </c>
      <c r="IL258" s="219">
        <v>0</v>
      </c>
      <c r="IM258" s="219">
        <v>0</v>
      </c>
      <c r="IN258" s="219">
        <v>0</v>
      </c>
      <c r="IO258" s="219">
        <v>0</v>
      </c>
      <c r="IP258" s="219">
        <v>0</v>
      </c>
      <c r="IQ258" s="219">
        <v>0</v>
      </c>
      <c r="IR258" s="219">
        <v>0.88</v>
      </c>
      <c r="IS258" s="395">
        <v>0</v>
      </c>
      <c r="IT258" s="219">
        <v>51.07</v>
      </c>
      <c r="IU258" s="219">
        <v>294.83</v>
      </c>
      <c r="IV258" s="219">
        <v>1272.3499999999999</v>
      </c>
      <c r="IW258" s="219">
        <v>1215.75</v>
      </c>
      <c r="IX258" s="219">
        <v>322.5</v>
      </c>
      <c r="IY258" s="219">
        <v>76.31</v>
      </c>
      <c r="IZ258" s="219">
        <v>13.25</v>
      </c>
      <c r="JA258" s="219">
        <v>7.0000000000000007E-2</v>
      </c>
      <c r="JB258" s="219">
        <v>3246.13</v>
      </c>
      <c r="JC258" s="395">
        <v>0.6</v>
      </c>
      <c r="JD258" s="219">
        <v>206.4</v>
      </c>
      <c r="JE258" s="219">
        <v>809.6</v>
      </c>
      <c r="JF258" s="219">
        <v>5475.9</v>
      </c>
      <c r="JG258" s="219">
        <v>11924.5</v>
      </c>
      <c r="JH258" s="219">
        <v>10802</v>
      </c>
      <c r="JI258" s="219">
        <v>5987.9</v>
      </c>
      <c r="JJ258" s="219">
        <v>3209.6</v>
      </c>
      <c r="JK258" s="219">
        <v>190.9</v>
      </c>
      <c r="JL258" s="219">
        <v>38607.4</v>
      </c>
      <c r="JM258" s="457">
        <v>40</v>
      </c>
      <c r="JN258" s="397">
        <v>38647.4</v>
      </c>
      <c r="JP258" s="460"/>
      <c r="JQ258" s="460"/>
      <c r="JR258" s="460"/>
      <c r="JS258" s="460"/>
      <c r="JT258" s="460"/>
      <c r="JU258" s="460"/>
      <c r="JV258" s="460"/>
      <c r="JW258" s="460"/>
      <c r="JX258" s="460"/>
      <c r="JY258" s="460"/>
      <c r="KA258" s="460"/>
      <c r="KB258" s="460"/>
    </row>
    <row r="259" spans="1:288" x14ac:dyDescent="0.2">
      <c r="A259" s="215" t="s">
        <v>757</v>
      </c>
      <c r="B259" s="216" t="s">
        <v>285</v>
      </c>
      <c r="C259" s="217" t="s">
        <v>56</v>
      </c>
      <c r="D259" s="218" t="s">
        <v>756</v>
      </c>
      <c r="E259" s="158">
        <v>857</v>
      </c>
      <c r="F259" s="158">
        <v>3015</v>
      </c>
      <c r="G259" s="158">
        <v>9263</v>
      </c>
      <c r="H259" s="158">
        <v>15934</v>
      </c>
      <c r="I259" s="158">
        <v>12621</v>
      </c>
      <c r="J259" s="158">
        <v>8970</v>
      </c>
      <c r="K259" s="158">
        <v>7408</v>
      </c>
      <c r="L259" s="158">
        <v>1203</v>
      </c>
      <c r="M259" s="349">
        <v>59271</v>
      </c>
      <c r="N259" s="158">
        <v>46</v>
      </c>
      <c r="O259" s="158">
        <v>45</v>
      </c>
      <c r="P259" s="158">
        <v>100</v>
      </c>
      <c r="Q259" s="158">
        <v>121</v>
      </c>
      <c r="R259" s="158">
        <v>77</v>
      </c>
      <c r="S259" s="158">
        <v>50</v>
      </c>
      <c r="T259" s="158">
        <v>36</v>
      </c>
      <c r="U259" s="158">
        <v>3</v>
      </c>
      <c r="V259" s="349">
        <v>478</v>
      </c>
      <c r="W259" s="158">
        <v>0</v>
      </c>
      <c r="X259" s="158">
        <v>0</v>
      </c>
      <c r="Y259" s="158">
        <v>0</v>
      </c>
      <c r="Z259" s="158">
        <v>0</v>
      </c>
      <c r="AA259" s="158">
        <v>0</v>
      </c>
      <c r="AB259" s="158">
        <v>0</v>
      </c>
      <c r="AC259" s="158">
        <v>0</v>
      </c>
      <c r="AD259" s="158">
        <v>0</v>
      </c>
      <c r="AE259" s="349">
        <v>0</v>
      </c>
      <c r="AF259" s="158">
        <v>811</v>
      </c>
      <c r="AG259" s="158">
        <v>2970</v>
      </c>
      <c r="AH259" s="158">
        <v>9163</v>
      </c>
      <c r="AI259" s="158">
        <v>15813</v>
      </c>
      <c r="AJ259" s="158">
        <v>12544</v>
      </c>
      <c r="AK259" s="158">
        <v>8920</v>
      </c>
      <c r="AL259" s="158">
        <v>7372</v>
      </c>
      <c r="AM259" s="158">
        <v>1200</v>
      </c>
      <c r="AN259" s="349">
        <v>58793</v>
      </c>
      <c r="AO259" s="158">
        <v>0</v>
      </c>
      <c r="AP259" s="158">
        <v>6</v>
      </c>
      <c r="AQ259" s="158">
        <v>12</v>
      </c>
      <c r="AR259" s="158">
        <v>61</v>
      </c>
      <c r="AS259" s="158">
        <v>64</v>
      </c>
      <c r="AT259" s="158">
        <v>51</v>
      </c>
      <c r="AU259" s="158">
        <v>48</v>
      </c>
      <c r="AV259" s="158">
        <v>17</v>
      </c>
      <c r="AW259" s="349">
        <v>259</v>
      </c>
      <c r="AX259" s="158">
        <v>0</v>
      </c>
      <c r="AY259" s="158">
        <v>6</v>
      </c>
      <c r="AZ259" s="158">
        <v>12</v>
      </c>
      <c r="BA259" s="158">
        <v>61</v>
      </c>
      <c r="BB259" s="158">
        <v>64</v>
      </c>
      <c r="BC259" s="158">
        <v>51</v>
      </c>
      <c r="BD259" s="158">
        <v>48</v>
      </c>
      <c r="BE259" s="158">
        <v>17</v>
      </c>
      <c r="BF259" s="158">
        <v>0</v>
      </c>
      <c r="BG259" s="349">
        <v>259</v>
      </c>
      <c r="BH259" s="158">
        <v>0</v>
      </c>
      <c r="BI259" s="158">
        <v>817</v>
      </c>
      <c r="BJ259" s="158">
        <v>2976</v>
      </c>
      <c r="BK259" s="158">
        <v>9212</v>
      </c>
      <c r="BL259" s="158">
        <v>15816</v>
      </c>
      <c r="BM259" s="158">
        <v>12531</v>
      </c>
      <c r="BN259" s="158">
        <v>8917</v>
      </c>
      <c r="BO259" s="158">
        <v>7341</v>
      </c>
      <c r="BP259" s="158">
        <v>1183</v>
      </c>
      <c r="BQ259" s="349">
        <v>58793</v>
      </c>
      <c r="BR259" s="158">
        <v>0</v>
      </c>
      <c r="BS259" s="158">
        <v>420</v>
      </c>
      <c r="BT259" s="158">
        <v>1995</v>
      </c>
      <c r="BU259" s="158">
        <v>4462</v>
      </c>
      <c r="BV259" s="158">
        <v>4720</v>
      </c>
      <c r="BW259" s="158">
        <v>2982</v>
      </c>
      <c r="BX259" s="158">
        <v>1537</v>
      </c>
      <c r="BY259" s="158">
        <v>909</v>
      </c>
      <c r="BZ259" s="158">
        <v>88</v>
      </c>
      <c r="CA259" s="349">
        <v>17113</v>
      </c>
      <c r="CB259" s="158">
        <v>0</v>
      </c>
      <c r="CC259" s="158">
        <v>3</v>
      </c>
      <c r="CD259" s="158">
        <v>10</v>
      </c>
      <c r="CE259" s="158">
        <v>70</v>
      </c>
      <c r="CF259" s="158">
        <v>136</v>
      </c>
      <c r="CG259" s="158">
        <v>91</v>
      </c>
      <c r="CH259" s="158">
        <v>69</v>
      </c>
      <c r="CI259" s="158">
        <v>46</v>
      </c>
      <c r="CJ259" s="158">
        <v>5</v>
      </c>
      <c r="CK259" s="349">
        <v>430</v>
      </c>
      <c r="CL259" s="158">
        <v>0</v>
      </c>
      <c r="CM259" s="158">
        <v>1</v>
      </c>
      <c r="CN259" s="158">
        <v>5</v>
      </c>
      <c r="CO259" s="158">
        <v>6</v>
      </c>
      <c r="CP259" s="158">
        <v>19</v>
      </c>
      <c r="CQ259" s="158">
        <v>19</v>
      </c>
      <c r="CR259" s="158">
        <v>14</v>
      </c>
      <c r="CS259" s="158">
        <v>34</v>
      </c>
      <c r="CT259" s="158">
        <v>27</v>
      </c>
      <c r="CU259" s="349">
        <v>125</v>
      </c>
      <c r="CV259" s="158">
        <v>10</v>
      </c>
      <c r="CW259" s="158">
        <v>16</v>
      </c>
      <c r="CX259" s="158">
        <v>62</v>
      </c>
      <c r="CY259" s="158">
        <v>67</v>
      </c>
      <c r="CZ259" s="158">
        <v>51</v>
      </c>
      <c r="DA259" s="158">
        <v>18</v>
      </c>
      <c r="DB259" s="158">
        <v>16</v>
      </c>
      <c r="DC259" s="158">
        <v>1</v>
      </c>
      <c r="DD259" s="349">
        <v>241</v>
      </c>
      <c r="DE259" s="158">
        <v>42</v>
      </c>
      <c r="DF259" s="158">
        <v>119</v>
      </c>
      <c r="DG259" s="158">
        <v>197</v>
      </c>
      <c r="DH259" s="158">
        <v>191</v>
      </c>
      <c r="DI259" s="158">
        <v>140</v>
      </c>
      <c r="DJ259" s="158">
        <v>81</v>
      </c>
      <c r="DK259" s="158">
        <v>48</v>
      </c>
      <c r="DL259" s="158">
        <v>10</v>
      </c>
      <c r="DM259" s="349">
        <v>828</v>
      </c>
      <c r="DN259" s="158">
        <v>0</v>
      </c>
      <c r="DO259" s="158">
        <v>1</v>
      </c>
      <c r="DP259" s="158">
        <v>4</v>
      </c>
      <c r="DQ259" s="158">
        <v>13</v>
      </c>
      <c r="DR259" s="158">
        <v>17</v>
      </c>
      <c r="DS259" s="158">
        <v>25</v>
      </c>
      <c r="DT259" s="158">
        <v>18</v>
      </c>
      <c r="DU259" s="158">
        <v>5</v>
      </c>
      <c r="DV259" s="349">
        <v>83</v>
      </c>
      <c r="DW259" s="158">
        <v>7</v>
      </c>
      <c r="DX259" s="158">
        <v>17</v>
      </c>
      <c r="DY259" s="158">
        <v>11</v>
      </c>
      <c r="DZ259" s="158">
        <v>7</v>
      </c>
      <c r="EA259" s="158">
        <v>3</v>
      </c>
      <c r="EB259" s="158">
        <v>0</v>
      </c>
      <c r="EC259" s="158">
        <v>0</v>
      </c>
      <c r="ED259" s="158">
        <v>0</v>
      </c>
      <c r="EE259" s="349">
        <v>45</v>
      </c>
      <c r="EF259" s="158">
        <v>49</v>
      </c>
      <c r="EG259" s="158">
        <v>137</v>
      </c>
      <c r="EH259" s="158">
        <v>212</v>
      </c>
      <c r="EI259" s="158">
        <v>211</v>
      </c>
      <c r="EJ259" s="158">
        <v>160</v>
      </c>
      <c r="EK259" s="158">
        <v>106</v>
      </c>
      <c r="EL259" s="158">
        <v>66</v>
      </c>
      <c r="EM259" s="158">
        <v>15</v>
      </c>
      <c r="EN259" s="349">
        <v>956</v>
      </c>
      <c r="EO259" s="158">
        <v>14</v>
      </c>
      <c r="EP259" s="158">
        <v>44</v>
      </c>
      <c r="EQ259" s="158">
        <v>49</v>
      </c>
      <c r="ER259" s="158">
        <v>49</v>
      </c>
      <c r="ES259" s="158">
        <v>39</v>
      </c>
      <c r="ET259" s="158">
        <v>46</v>
      </c>
      <c r="EU259" s="158">
        <v>31</v>
      </c>
      <c r="EV259" s="158">
        <v>7</v>
      </c>
      <c r="EW259" s="349">
        <v>279</v>
      </c>
      <c r="EX259" s="158">
        <v>0</v>
      </c>
      <c r="EY259" s="158">
        <v>0</v>
      </c>
      <c r="EZ259" s="158">
        <v>0</v>
      </c>
      <c r="FA259" s="158">
        <v>1</v>
      </c>
      <c r="FB259" s="158">
        <v>0</v>
      </c>
      <c r="FC259" s="158">
        <v>0</v>
      </c>
      <c r="FD259" s="158">
        <v>0</v>
      </c>
      <c r="FE259" s="158">
        <v>0</v>
      </c>
      <c r="FF259" s="349">
        <v>1</v>
      </c>
      <c r="FG259" s="158">
        <v>0</v>
      </c>
      <c r="FH259" s="158">
        <v>1</v>
      </c>
      <c r="FI259" s="158">
        <v>4</v>
      </c>
      <c r="FJ259" s="158">
        <v>13</v>
      </c>
      <c r="FK259" s="158">
        <v>17</v>
      </c>
      <c r="FL259" s="158">
        <v>25</v>
      </c>
      <c r="FM259" s="158">
        <v>18</v>
      </c>
      <c r="FN259" s="158">
        <v>5</v>
      </c>
      <c r="FO259" s="349">
        <v>83</v>
      </c>
      <c r="FP259" s="158">
        <v>14</v>
      </c>
      <c r="FQ259" s="158">
        <v>43</v>
      </c>
      <c r="FR259" s="158">
        <v>45</v>
      </c>
      <c r="FS259" s="158">
        <v>35</v>
      </c>
      <c r="FT259" s="158">
        <v>22</v>
      </c>
      <c r="FU259" s="158">
        <v>21</v>
      </c>
      <c r="FV259" s="158">
        <v>13</v>
      </c>
      <c r="FW259" s="158">
        <v>2</v>
      </c>
      <c r="FX259" s="349">
        <v>195</v>
      </c>
      <c r="FY259" s="158">
        <v>0</v>
      </c>
      <c r="FZ259" s="158">
        <v>386</v>
      </c>
      <c r="GA259" s="158">
        <v>948</v>
      </c>
      <c r="GB259" s="158">
        <v>4659</v>
      </c>
      <c r="GC259" s="158">
        <v>10921</v>
      </c>
      <c r="GD259" s="158">
        <v>9419</v>
      </c>
      <c r="GE259" s="158">
        <v>7272</v>
      </c>
      <c r="GF259" s="158">
        <v>6334</v>
      </c>
      <c r="GG259" s="158">
        <v>1058</v>
      </c>
      <c r="GH259" s="349">
        <v>40997</v>
      </c>
      <c r="GI259" s="158">
        <v>0</v>
      </c>
      <c r="GJ259" s="158">
        <v>431</v>
      </c>
      <c r="GK259" s="158">
        <v>2028</v>
      </c>
      <c r="GL259" s="158">
        <v>4553</v>
      </c>
      <c r="GM259" s="158">
        <v>4895</v>
      </c>
      <c r="GN259" s="158">
        <v>3112</v>
      </c>
      <c r="GO259" s="158">
        <v>1645</v>
      </c>
      <c r="GP259" s="158">
        <v>1007</v>
      </c>
      <c r="GQ259" s="158">
        <v>125</v>
      </c>
      <c r="GR259" s="349">
        <v>17796</v>
      </c>
      <c r="GS259" s="158">
        <v>0</v>
      </c>
      <c r="GT259" s="158">
        <v>714.25</v>
      </c>
      <c r="GU259" s="158">
        <v>2480.25</v>
      </c>
      <c r="GV259" s="158">
        <v>8079.5</v>
      </c>
      <c r="GW259" s="158">
        <v>14589.5</v>
      </c>
      <c r="GX259" s="158">
        <v>11746.25</v>
      </c>
      <c r="GY259" s="158">
        <v>8496</v>
      </c>
      <c r="GZ259" s="158">
        <v>7076.25</v>
      </c>
      <c r="HA259" s="158">
        <v>1143.75</v>
      </c>
      <c r="HB259" s="349">
        <v>54325.75</v>
      </c>
      <c r="HC259" s="395">
        <v>0</v>
      </c>
      <c r="HD259" s="396">
        <v>0</v>
      </c>
      <c r="HE259" s="396">
        <v>0</v>
      </c>
      <c r="HF259" s="396">
        <v>0</v>
      </c>
      <c r="HG259" s="396">
        <v>0</v>
      </c>
      <c r="HH259" s="396">
        <v>0</v>
      </c>
      <c r="HI259" s="396">
        <v>0</v>
      </c>
      <c r="HJ259" s="396">
        <v>0</v>
      </c>
      <c r="HK259" s="396">
        <v>0</v>
      </c>
      <c r="HL259" s="397">
        <v>0</v>
      </c>
      <c r="HM259" s="219">
        <v>0</v>
      </c>
      <c r="HN259" s="219">
        <v>476.2</v>
      </c>
      <c r="HO259" s="219">
        <v>1929.1</v>
      </c>
      <c r="HP259" s="219">
        <v>7181.8</v>
      </c>
      <c r="HQ259" s="219">
        <v>14589.5</v>
      </c>
      <c r="HR259" s="219">
        <v>14356.5</v>
      </c>
      <c r="HS259" s="219">
        <v>12272</v>
      </c>
      <c r="HT259" s="219">
        <v>11793.8</v>
      </c>
      <c r="HU259" s="219">
        <v>2287.5</v>
      </c>
      <c r="HV259" s="219">
        <v>64886.400000000001</v>
      </c>
      <c r="HW259" s="457">
        <v>0</v>
      </c>
      <c r="HX259" s="219">
        <v>64886.400000000001</v>
      </c>
      <c r="HY259" s="395">
        <v>0</v>
      </c>
      <c r="HZ259" s="219">
        <v>714.25</v>
      </c>
      <c r="IA259" s="219">
        <v>2480.25</v>
      </c>
      <c r="IB259" s="219">
        <v>8079.5</v>
      </c>
      <c r="IC259" s="219">
        <v>14589.5</v>
      </c>
      <c r="ID259" s="219">
        <v>11746.25</v>
      </c>
      <c r="IE259" s="219">
        <v>8496</v>
      </c>
      <c r="IF259" s="219">
        <v>7076.25</v>
      </c>
      <c r="IG259" s="219">
        <v>1143.75</v>
      </c>
      <c r="IH259" s="219">
        <v>54325.75</v>
      </c>
      <c r="II259" s="395">
        <v>0</v>
      </c>
      <c r="IJ259" s="219">
        <v>0</v>
      </c>
      <c r="IK259" s="219">
        <v>0</v>
      </c>
      <c r="IL259" s="219">
        <v>0</v>
      </c>
      <c r="IM259" s="219">
        <v>0</v>
      </c>
      <c r="IN259" s="219">
        <v>0</v>
      </c>
      <c r="IO259" s="219">
        <v>0</v>
      </c>
      <c r="IP259" s="219">
        <v>0</v>
      </c>
      <c r="IQ259" s="219">
        <v>0</v>
      </c>
      <c r="IR259" s="219">
        <v>0</v>
      </c>
      <c r="IS259" s="395">
        <v>0</v>
      </c>
      <c r="IT259" s="219">
        <v>127.33</v>
      </c>
      <c r="IU259" s="219">
        <v>624.49</v>
      </c>
      <c r="IV259" s="219">
        <v>1387.52</v>
      </c>
      <c r="IW259" s="219">
        <v>1427.25</v>
      </c>
      <c r="IX259" s="219">
        <v>402.63</v>
      </c>
      <c r="IY259" s="219">
        <v>125.9</v>
      </c>
      <c r="IZ259" s="219">
        <v>38.39</v>
      </c>
      <c r="JA259" s="219">
        <v>0</v>
      </c>
      <c r="JB259" s="219">
        <v>4133.51</v>
      </c>
      <c r="JC259" s="395">
        <v>0</v>
      </c>
      <c r="JD259" s="219">
        <v>391.3</v>
      </c>
      <c r="JE259" s="219">
        <v>1443.4</v>
      </c>
      <c r="JF259" s="219">
        <v>5948.4</v>
      </c>
      <c r="JG259" s="219">
        <v>13162.3</v>
      </c>
      <c r="JH259" s="219">
        <v>13864.4</v>
      </c>
      <c r="JI259" s="219">
        <v>12090.1</v>
      </c>
      <c r="JJ259" s="219">
        <v>11729.8</v>
      </c>
      <c r="JK259" s="219">
        <v>2287.5</v>
      </c>
      <c r="JL259" s="219">
        <v>60917.2</v>
      </c>
      <c r="JM259" s="457">
        <v>0</v>
      </c>
      <c r="JN259" s="397">
        <v>60917.2</v>
      </c>
      <c r="JP259" s="460"/>
      <c r="JQ259" s="460"/>
      <c r="JR259" s="460"/>
      <c r="JS259" s="460"/>
      <c r="JT259" s="460"/>
      <c r="JU259" s="460"/>
      <c r="JV259" s="460"/>
      <c r="JW259" s="460"/>
      <c r="JX259" s="460"/>
      <c r="JY259" s="460"/>
      <c r="KA259" s="460"/>
      <c r="KB259" s="460"/>
    </row>
    <row r="260" spans="1:288" x14ac:dyDescent="0.2">
      <c r="A260" s="215" t="s">
        <v>759</v>
      </c>
      <c r="B260" s="216" t="s">
        <v>285</v>
      </c>
      <c r="C260" s="217" t="s">
        <v>56</v>
      </c>
      <c r="D260" s="436" t="s">
        <v>758</v>
      </c>
      <c r="E260" s="158">
        <v>5286</v>
      </c>
      <c r="F260" s="158">
        <v>17565</v>
      </c>
      <c r="G260" s="158">
        <v>9390</v>
      </c>
      <c r="H260" s="158">
        <v>7281</v>
      </c>
      <c r="I260" s="158">
        <v>4363</v>
      </c>
      <c r="J260" s="158">
        <v>1926</v>
      </c>
      <c r="K260" s="158">
        <v>1497</v>
      </c>
      <c r="L260" s="158">
        <v>133</v>
      </c>
      <c r="M260" s="349">
        <v>47441</v>
      </c>
      <c r="N260" s="158">
        <v>313</v>
      </c>
      <c r="O260" s="158">
        <v>532</v>
      </c>
      <c r="P260" s="158">
        <v>316</v>
      </c>
      <c r="Q260" s="158">
        <v>289</v>
      </c>
      <c r="R260" s="158">
        <v>125</v>
      </c>
      <c r="S260" s="158">
        <v>51</v>
      </c>
      <c r="T260" s="158">
        <v>22</v>
      </c>
      <c r="U260" s="158">
        <v>7</v>
      </c>
      <c r="V260" s="349">
        <v>1655</v>
      </c>
      <c r="W260" s="158">
        <v>3</v>
      </c>
      <c r="X260" s="158">
        <v>0</v>
      </c>
      <c r="Y260" s="158">
        <v>1</v>
      </c>
      <c r="Z260" s="158">
        <v>0</v>
      </c>
      <c r="AA260" s="158">
        <v>0</v>
      </c>
      <c r="AB260" s="158">
        <v>0</v>
      </c>
      <c r="AC260" s="158">
        <v>0</v>
      </c>
      <c r="AD260" s="158">
        <v>0</v>
      </c>
      <c r="AE260" s="349">
        <v>4</v>
      </c>
      <c r="AF260" s="158">
        <v>4970</v>
      </c>
      <c r="AG260" s="158">
        <v>17033</v>
      </c>
      <c r="AH260" s="158">
        <v>9073</v>
      </c>
      <c r="AI260" s="158">
        <v>6992</v>
      </c>
      <c r="AJ260" s="158">
        <v>4238</v>
      </c>
      <c r="AK260" s="158">
        <v>1875</v>
      </c>
      <c r="AL260" s="158">
        <v>1475</v>
      </c>
      <c r="AM260" s="158">
        <v>126</v>
      </c>
      <c r="AN260" s="349">
        <v>45782</v>
      </c>
      <c r="AO260" s="158">
        <v>8</v>
      </c>
      <c r="AP260" s="158">
        <v>75</v>
      </c>
      <c r="AQ260" s="158">
        <v>50</v>
      </c>
      <c r="AR260" s="158">
        <v>50</v>
      </c>
      <c r="AS260" s="158">
        <v>38</v>
      </c>
      <c r="AT260" s="158">
        <v>21</v>
      </c>
      <c r="AU260" s="158">
        <v>20</v>
      </c>
      <c r="AV260" s="158">
        <v>14</v>
      </c>
      <c r="AW260" s="349">
        <v>276</v>
      </c>
      <c r="AX260" s="158">
        <v>8</v>
      </c>
      <c r="AY260" s="158">
        <v>75</v>
      </c>
      <c r="AZ260" s="158">
        <v>50</v>
      </c>
      <c r="BA260" s="158">
        <v>50</v>
      </c>
      <c r="BB260" s="158">
        <v>38</v>
      </c>
      <c r="BC260" s="158">
        <v>21</v>
      </c>
      <c r="BD260" s="158">
        <v>20</v>
      </c>
      <c r="BE260" s="158">
        <v>14</v>
      </c>
      <c r="BF260" s="158">
        <v>0</v>
      </c>
      <c r="BG260" s="349">
        <v>276</v>
      </c>
      <c r="BH260" s="158">
        <v>8</v>
      </c>
      <c r="BI260" s="158">
        <v>5037</v>
      </c>
      <c r="BJ260" s="158">
        <v>17008</v>
      </c>
      <c r="BK260" s="158">
        <v>9073</v>
      </c>
      <c r="BL260" s="158">
        <v>6980</v>
      </c>
      <c r="BM260" s="158">
        <v>4221</v>
      </c>
      <c r="BN260" s="158">
        <v>1874</v>
      </c>
      <c r="BO260" s="158">
        <v>1469</v>
      </c>
      <c r="BP260" s="158">
        <v>112</v>
      </c>
      <c r="BQ260" s="349">
        <v>45782</v>
      </c>
      <c r="BR260" s="158">
        <v>3</v>
      </c>
      <c r="BS260" s="158">
        <v>3270</v>
      </c>
      <c r="BT260" s="158">
        <v>6042</v>
      </c>
      <c r="BU260" s="158">
        <v>2522</v>
      </c>
      <c r="BV260" s="158">
        <v>1509</v>
      </c>
      <c r="BW260" s="158">
        <v>689</v>
      </c>
      <c r="BX260" s="158">
        <v>248</v>
      </c>
      <c r="BY260" s="158">
        <v>163</v>
      </c>
      <c r="BZ260" s="158">
        <v>12</v>
      </c>
      <c r="CA260" s="349">
        <v>14458</v>
      </c>
      <c r="CB260" s="158">
        <v>0</v>
      </c>
      <c r="CC260" s="158">
        <v>23</v>
      </c>
      <c r="CD260" s="158">
        <v>163</v>
      </c>
      <c r="CE260" s="158">
        <v>81</v>
      </c>
      <c r="CF260" s="158">
        <v>65</v>
      </c>
      <c r="CG260" s="158">
        <v>30</v>
      </c>
      <c r="CH260" s="158">
        <v>18</v>
      </c>
      <c r="CI260" s="158">
        <v>16</v>
      </c>
      <c r="CJ260" s="158">
        <v>0</v>
      </c>
      <c r="CK260" s="349">
        <v>396</v>
      </c>
      <c r="CL260" s="158">
        <v>0</v>
      </c>
      <c r="CM260" s="158">
        <v>5</v>
      </c>
      <c r="CN260" s="158">
        <v>11</v>
      </c>
      <c r="CO260" s="158">
        <v>8</v>
      </c>
      <c r="CP260" s="158">
        <v>6</v>
      </c>
      <c r="CQ260" s="158">
        <v>6</v>
      </c>
      <c r="CR260" s="158">
        <v>13</v>
      </c>
      <c r="CS260" s="158">
        <v>15</v>
      </c>
      <c r="CT260" s="158">
        <v>6</v>
      </c>
      <c r="CU260" s="349">
        <v>70</v>
      </c>
      <c r="CV260" s="158">
        <v>34</v>
      </c>
      <c r="CW260" s="158">
        <v>54</v>
      </c>
      <c r="CX260" s="158">
        <v>40</v>
      </c>
      <c r="CY260" s="158">
        <v>35</v>
      </c>
      <c r="CZ260" s="158">
        <v>39</v>
      </c>
      <c r="DA260" s="158">
        <v>22</v>
      </c>
      <c r="DB260" s="158">
        <v>28</v>
      </c>
      <c r="DC260" s="158">
        <v>2</v>
      </c>
      <c r="DD260" s="349">
        <v>254</v>
      </c>
      <c r="DE260" s="158">
        <v>51</v>
      </c>
      <c r="DF260" s="158">
        <v>69</v>
      </c>
      <c r="DG260" s="158">
        <v>38</v>
      </c>
      <c r="DH260" s="158">
        <v>17</v>
      </c>
      <c r="DI260" s="158">
        <v>18</v>
      </c>
      <c r="DJ260" s="158">
        <v>8</v>
      </c>
      <c r="DK260" s="158">
        <v>8</v>
      </c>
      <c r="DL260" s="158">
        <v>1</v>
      </c>
      <c r="DM260" s="349">
        <v>210</v>
      </c>
      <c r="DN260" s="158">
        <v>78</v>
      </c>
      <c r="DO260" s="158">
        <v>176</v>
      </c>
      <c r="DP260" s="158">
        <v>82</v>
      </c>
      <c r="DQ260" s="158">
        <v>51</v>
      </c>
      <c r="DR260" s="158">
        <v>27</v>
      </c>
      <c r="DS260" s="158">
        <v>11</v>
      </c>
      <c r="DT260" s="158">
        <v>13</v>
      </c>
      <c r="DU260" s="158">
        <v>3</v>
      </c>
      <c r="DV260" s="349">
        <v>441</v>
      </c>
      <c r="DW260" s="158">
        <v>27</v>
      </c>
      <c r="DX260" s="158">
        <v>17</v>
      </c>
      <c r="DY260" s="158">
        <v>8</v>
      </c>
      <c r="DZ260" s="158">
        <v>12</v>
      </c>
      <c r="EA260" s="158">
        <v>2</v>
      </c>
      <c r="EB260" s="158">
        <v>2</v>
      </c>
      <c r="EC260" s="158">
        <v>1</v>
      </c>
      <c r="ED260" s="158">
        <v>1</v>
      </c>
      <c r="EE260" s="349">
        <v>70</v>
      </c>
      <c r="EF260" s="158">
        <v>156</v>
      </c>
      <c r="EG260" s="158">
        <v>262</v>
      </c>
      <c r="EH260" s="158">
        <v>128</v>
      </c>
      <c r="EI260" s="158">
        <v>80</v>
      </c>
      <c r="EJ260" s="158">
        <v>47</v>
      </c>
      <c r="EK260" s="158">
        <v>21</v>
      </c>
      <c r="EL260" s="158">
        <v>22</v>
      </c>
      <c r="EM260" s="158">
        <v>5</v>
      </c>
      <c r="EN260" s="349">
        <v>721</v>
      </c>
      <c r="EO260" s="158">
        <v>75</v>
      </c>
      <c r="EP260" s="158">
        <v>90</v>
      </c>
      <c r="EQ260" s="158">
        <v>51</v>
      </c>
      <c r="ER260" s="158">
        <v>32</v>
      </c>
      <c r="ES260" s="158">
        <v>25</v>
      </c>
      <c r="ET260" s="158">
        <v>11</v>
      </c>
      <c r="EU260" s="158">
        <v>11</v>
      </c>
      <c r="EV260" s="158">
        <v>3</v>
      </c>
      <c r="EW260" s="349">
        <v>298</v>
      </c>
      <c r="EX260" s="158">
        <v>0</v>
      </c>
      <c r="EY260" s="158">
        <v>0</v>
      </c>
      <c r="EZ260" s="158">
        <v>0</v>
      </c>
      <c r="FA260" s="158">
        <v>0</v>
      </c>
      <c r="FB260" s="158">
        <v>0</v>
      </c>
      <c r="FC260" s="158">
        <v>0</v>
      </c>
      <c r="FD260" s="158">
        <v>0</v>
      </c>
      <c r="FE260" s="158">
        <v>0</v>
      </c>
      <c r="FF260" s="349">
        <v>0</v>
      </c>
      <c r="FG260" s="158">
        <v>0</v>
      </c>
      <c r="FH260" s="158">
        <v>5</v>
      </c>
      <c r="FI260" s="158">
        <v>3</v>
      </c>
      <c r="FJ260" s="158">
        <v>3</v>
      </c>
      <c r="FK260" s="158">
        <v>5</v>
      </c>
      <c r="FL260" s="158">
        <v>1</v>
      </c>
      <c r="FM260" s="158">
        <v>2</v>
      </c>
      <c r="FN260" s="158">
        <v>1</v>
      </c>
      <c r="FO260" s="349">
        <v>20</v>
      </c>
      <c r="FP260" s="158">
        <v>75</v>
      </c>
      <c r="FQ260" s="158">
        <v>85</v>
      </c>
      <c r="FR260" s="158">
        <v>48</v>
      </c>
      <c r="FS260" s="158">
        <v>29</v>
      </c>
      <c r="FT260" s="158">
        <v>20</v>
      </c>
      <c r="FU260" s="158">
        <v>10</v>
      </c>
      <c r="FV260" s="158">
        <v>9</v>
      </c>
      <c r="FW260" s="158">
        <v>2</v>
      </c>
      <c r="FX260" s="349">
        <v>278</v>
      </c>
      <c r="FY260" s="158">
        <v>5</v>
      </c>
      <c r="FZ260" s="158">
        <v>1600</v>
      </c>
      <c r="GA260" s="158">
        <v>10545</v>
      </c>
      <c r="GB260" s="158">
        <v>6332</v>
      </c>
      <c r="GC260" s="158">
        <v>5302</v>
      </c>
      <c r="GD260" s="158">
        <v>3428</v>
      </c>
      <c r="GE260" s="158">
        <v>1560</v>
      </c>
      <c r="GF260" s="158">
        <v>1233</v>
      </c>
      <c r="GG260" s="158">
        <v>88</v>
      </c>
      <c r="GH260" s="349">
        <v>30093</v>
      </c>
      <c r="GI260" s="158">
        <v>3</v>
      </c>
      <c r="GJ260" s="158">
        <v>3437</v>
      </c>
      <c r="GK260" s="158">
        <v>6463</v>
      </c>
      <c r="GL260" s="158">
        <v>2741</v>
      </c>
      <c r="GM260" s="158">
        <v>1678</v>
      </c>
      <c r="GN260" s="158">
        <v>793</v>
      </c>
      <c r="GO260" s="158">
        <v>314</v>
      </c>
      <c r="GP260" s="158">
        <v>236</v>
      </c>
      <c r="GQ260" s="158">
        <v>24</v>
      </c>
      <c r="GR260" s="349">
        <v>15689</v>
      </c>
      <c r="GS260" s="158">
        <v>7.25</v>
      </c>
      <c r="GT260" s="158">
        <v>4215.25</v>
      </c>
      <c r="GU260" s="158">
        <v>15439</v>
      </c>
      <c r="GV260" s="158">
        <v>8411.6</v>
      </c>
      <c r="GW260" s="158">
        <v>6582.65</v>
      </c>
      <c r="GX260" s="158">
        <v>4034.15</v>
      </c>
      <c r="GY260" s="158">
        <v>1799.8</v>
      </c>
      <c r="GZ260" s="158">
        <v>1414.55</v>
      </c>
      <c r="HA260" s="158">
        <v>106.1</v>
      </c>
      <c r="HB260" s="349">
        <v>42010.35</v>
      </c>
      <c r="HC260" s="395">
        <v>0</v>
      </c>
      <c r="HD260" s="396">
        <v>0.38</v>
      </c>
      <c r="HE260" s="396">
        <v>0</v>
      </c>
      <c r="HF260" s="396">
        <v>0</v>
      </c>
      <c r="HG260" s="396">
        <v>0</v>
      </c>
      <c r="HH260" s="396">
        <v>0</v>
      </c>
      <c r="HI260" s="396">
        <v>0</v>
      </c>
      <c r="HJ260" s="396">
        <v>0</v>
      </c>
      <c r="HK260" s="396">
        <v>0</v>
      </c>
      <c r="HL260" s="397">
        <v>0.38</v>
      </c>
      <c r="HM260" s="219">
        <v>4</v>
      </c>
      <c r="HN260" s="219">
        <v>2809.9</v>
      </c>
      <c r="HO260" s="219">
        <v>12008.1</v>
      </c>
      <c r="HP260" s="219">
        <v>7477</v>
      </c>
      <c r="HQ260" s="219">
        <v>6582.7</v>
      </c>
      <c r="HR260" s="219">
        <v>4930.6000000000004</v>
      </c>
      <c r="HS260" s="219">
        <v>2599.6999999999998</v>
      </c>
      <c r="HT260" s="219">
        <v>2357.6</v>
      </c>
      <c r="HU260" s="219">
        <v>212.2</v>
      </c>
      <c r="HV260" s="219">
        <v>38981.800000000003</v>
      </c>
      <c r="HW260" s="457">
        <v>298.38</v>
      </c>
      <c r="HX260" s="219">
        <v>39280.199999999997</v>
      </c>
      <c r="HY260" s="395">
        <v>7.25</v>
      </c>
      <c r="HZ260" s="219">
        <v>4215.25</v>
      </c>
      <c r="IA260" s="219">
        <v>15439</v>
      </c>
      <c r="IB260" s="219">
        <v>8411.6</v>
      </c>
      <c r="IC260" s="219">
        <v>6582.65</v>
      </c>
      <c r="ID260" s="219">
        <v>4034.15</v>
      </c>
      <c r="IE260" s="219">
        <v>1799.8</v>
      </c>
      <c r="IF260" s="219">
        <v>1414.55</v>
      </c>
      <c r="IG260" s="219">
        <v>106.1</v>
      </c>
      <c r="IH260" s="219">
        <v>42010.35</v>
      </c>
      <c r="II260" s="395">
        <v>0</v>
      </c>
      <c r="IJ260" s="219">
        <v>0.38</v>
      </c>
      <c r="IK260" s="219">
        <v>0</v>
      </c>
      <c r="IL260" s="219">
        <v>0</v>
      </c>
      <c r="IM260" s="219">
        <v>0</v>
      </c>
      <c r="IN260" s="219">
        <v>0</v>
      </c>
      <c r="IO260" s="219">
        <v>0</v>
      </c>
      <c r="IP260" s="219">
        <v>0</v>
      </c>
      <c r="IQ260" s="219">
        <v>0</v>
      </c>
      <c r="IR260" s="219">
        <v>0.38</v>
      </c>
      <c r="IS260" s="395">
        <v>1.61</v>
      </c>
      <c r="IT260" s="219">
        <v>1394.81</v>
      </c>
      <c r="IU260" s="219">
        <v>2450.25</v>
      </c>
      <c r="IV260" s="219">
        <v>551.66999999999996</v>
      </c>
      <c r="IW260" s="219">
        <v>231.68</v>
      </c>
      <c r="IX260" s="219">
        <v>77.010000000000005</v>
      </c>
      <c r="IY260" s="219">
        <v>20.82</v>
      </c>
      <c r="IZ260" s="219">
        <v>9.57</v>
      </c>
      <c r="JA260" s="219">
        <v>0</v>
      </c>
      <c r="JB260" s="219">
        <v>4737.42</v>
      </c>
      <c r="JC260" s="395">
        <v>3.1</v>
      </c>
      <c r="JD260" s="219">
        <v>1880</v>
      </c>
      <c r="JE260" s="219">
        <v>10102.4</v>
      </c>
      <c r="JF260" s="219">
        <v>6986.6</v>
      </c>
      <c r="JG260" s="219">
        <v>6351</v>
      </c>
      <c r="JH260" s="219">
        <v>4836.5</v>
      </c>
      <c r="JI260" s="219">
        <v>2569.6</v>
      </c>
      <c r="JJ260" s="219">
        <v>2341.6</v>
      </c>
      <c r="JK260" s="219">
        <v>212.2</v>
      </c>
      <c r="JL260" s="219">
        <v>35283</v>
      </c>
      <c r="JM260" s="457">
        <v>298.38</v>
      </c>
      <c r="JN260" s="397">
        <v>35581.4</v>
      </c>
      <c r="JP260" s="460"/>
      <c r="JQ260" s="460"/>
      <c r="JR260" s="460"/>
      <c r="JS260" s="460"/>
      <c r="JT260" s="460"/>
      <c r="JU260" s="460"/>
      <c r="JV260" s="460"/>
      <c r="JW260" s="460"/>
      <c r="JX260" s="460"/>
      <c r="JY260" s="460"/>
      <c r="KA260" s="460"/>
      <c r="KB260" s="460"/>
    </row>
    <row r="261" spans="1:288" x14ac:dyDescent="0.2">
      <c r="A261" s="215" t="s">
        <v>761</v>
      </c>
      <c r="B261" s="216" t="s">
        <v>291</v>
      </c>
      <c r="C261" s="217" t="s">
        <v>287</v>
      </c>
      <c r="D261" s="218" t="s">
        <v>760</v>
      </c>
      <c r="E261" s="158">
        <v>36802</v>
      </c>
      <c r="F261" s="158">
        <v>17746</v>
      </c>
      <c r="G261" s="158">
        <v>14600</v>
      </c>
      <c r="H261" s="158">
        <v>6346</v>
      </c>
      <c r="I261" s="158">
        <v>3256</v>
      </c>
      <c r="J261" s="158">
        <v>1542</v>
      </c>
      <c r="K261" s="158">
        <v>560</v>
      </c>
      <c r="L261" s="158">
        <v>36</v>
      </c>
      <c r="M261" s="349">
        <v>80888</v>
      </c>
      <c r="N261" s="158">
        <v>831</v>
      </c>
      <c r="O261" s="158">
        <v>243</v>
      </c>
      <c r="P261" s="158">
        <v>146</v>
      </c>
      <c r="Q261" s="158">
        <v>66</v>
      </c>
      <c r="R261" s="158">
        <v>26</v>
      </c>
      <c r="S261" s="158">
        <v>12</v>
      </c>
      <c r="T261" s="158">
        <v>4</v>
      </c>
      <c r="U261" s="158">
        <v>0</v>
      </c>
      <c r="V261" s="349">
        <v>1328</v>
      </c>
      <c r="W261" s="158">
        <v>0</v>
      </c>
      <c r="X261" s="158">
        <v>0</v>
      </c>
      <c r="Y261" s="158">
        <v>0</v>
      </c>
      <c r="Z261" s="158">
        <v>0</v>
      </c>
      <c r="AA261" s="158">
        <v>0</v>
      </c>
      <c r="AB261" s="158">
        <v>0</v>
      </c>
      <c r="AC261" s="158">
        <v>0</v>
      </c>
      <c r="AD261" s="158">
        <v>0</v>
      </c>
      <c r="AE261" s="349">
        <v>0</v>
      </c>
      <c r="AF261" s="158">
        <v>35971</v>
      </c>
      <c r="AG261" s="158">
        <v>17503</v>
      </c>
      <c r="AH261" s="158">
        <v>14454</v>
      </c>
      <c r="AI261" s="158">
        <v>6280</v>
      </c>
      <c r="AJ261" s="158">
        <v>3230</v>
      </c>
      <c r="AK261" s="158">
        <v>1530</v>
      </c>
      <c r="AL261" s="158">
        <v>556</v>
      </c>
      <c r="AM261" s="158">
        <v>36</v>
      </c>
      <c r="AN261" s="349">
        <v>79560</v>
      </c>
      <c r="AO261" s="158">
        <v>131</v>
      </c>
      <c r="AP261" s="158">
        <v>107</v>
      </c>
      <c r="AQ261" s="158">
        <v>116</v>
      </c>
      <c r="AR261" s="158">
        <v>57</v>
      </c>
      <c r="AS261" s="158">
        <v>28</v>
      </c>
      <c r="AT261" s="158">
        <v>25</v>
      </c>
      <c r="AU261" s="158">
        <v>12</v>
      </c>
      <c r="AV261" s="158">
        <v>16</v>
      </c>
      <c r="AW261" s="349">
        <v>492</v>
      </c>
      <c r="AX261" s="158">
        <v>131</v>
      </c>
      <c r="AY261" s="158">
        <v>107</v>
      </c>
      <c r="AZ261" s="158">
        <v>116</v>
      </c>
      <c r="BA261" s="158">
        <v>57</v>
      </c>
      <c r="BB261" s="158">
        <v>28</v>
      </c>
      <c r="BC261" s="158">
        <v>25</v>
      </c>
      <c r="BD261" s="158">
        <v>12</v>
      </c>
      <c r="BE261" s="158">
        <v>16</v>
      </c>
      <c r="BF261" s="158">
        <v>0</v>
      </c>
      <c r="BG261" s="349">
        <v>492</v>
      </c>
      <c r="BH261" s="158">
        <v>131</v>
      </c>
      <c r="BI261" s="158">
        <v>35947</v>
      </c>
      <c r="BJ261" s="158">
        <v>17512</v>
      </c>
      <c r="BK261" s="158">
        <v>14395</v>
      </c>
      <c r="BL261" s="158">
        <v>6251</v>
      </c>
      <c r="BM261" s="158">
        <v>3227</v>
      </c>
      <c r="BN261" s="158">
        <v>1517</v>
      </c>
      <c r="BO261" s="158">
        <v>560</v>
      </c>
      <c r="BP261" s="158">
        <v>20</v>
      </c>
      <c r="BQ261" s="349">
        <v>79560</v>
      </c>
      <c r="BR261" s="158">
        <v>34</v>
      </c>
      <c r="BS261" s="158">
        <v>17122</v>
      </c>
      <c r="BT261" s="158">
        <v>5588</v>
      </c>
      <c r="BU261" s="158">
        <v>3716</v>
      </c>
      <c r="BV261" s="158">
        <v>1217</v>
      </c>
      <c r="BW261" s="158">
        <v>493</v>
      </c>
      <c r="BX261" s="158">
        <v>241</v>
      </c>
      <c r="BY261" s="158">
        <v>83</v>
      </c>
      <c r="BZ261" s="158">
        <v>2</v>
      </c>
      <c r="CA261" s="349">
        <v>28496</v>
      </c>
      <c r="CB261" s="158">
        <v>6</v>
      </c>
      <c r="CC261" s="158">
        <v>291</v>
      </c>
      <c r="CD261" s="158">
        <v>154</v>
      </c>
      <c r="CE261" s="158">
        <v>142</v>
      </c>
      <c r="CF261" s="158">
        <v>46</v>
      </c>
      <c r="CG261" s="158">
        <v>19</v>
      </c>
      <c r="CH261" s="158">
        <v>4</v>
      </c>
      <c r="CI261" s="158">
        <v>1</v>
      </c>
      <c r="CJ261" s="158">
        <v>0</v>
      </c>
      <c r="CK261" s="349">
        <v>663</v>
      </c>
      <c r="CL261" s="158">
        <v>2</v>
      </c>
      <c r="CM261" s="158">
        <v>41</v>
      </c>
      <c r="CN261" s="158">
        <v>37</v>
      </c>
      <c r="CO261" s="158">
        <v>26</v>
      </c>
      <c r="CP261" s="158">
        <v>16</v>
      </c>
      <c r="CQ261" s="158">
        <v>22</v>
      </c>
      <c r="CR261" s="158">
        <v>15</v>
      </c>
      <c r="CS261" s="158">
        <v>16</v>
      </c>
      <c r="CT261" s="158">
        <v>3</v>
      </c>
      <c r="CU261" s="349">
        <v>178</v>
      </c>
      <c r="CV261" s="158">
        <v>415</v>
      </c>
      <c r="CW261" s="158">
        <v>154</v>
      </c>
      <c r="CX261" s="158">
        <v>68</v>
      </c>
      <c r="CY261" s="158">
        <v>31</v>
      </c>
      <c r="CZ261" s="158">
        <v>16</v>
      </c>
      <c r="DA261" s="158">
        <v>7</v>
      </c>
      <c r="DB261" s="158">
        <v>3</v>
      </c>
      <c r="DC261" s="158">
        <v>1</v>
      </c>
      <c r="DD261" s="349">
        <v>695</v>
      </c>
      <c r="DE261" s="158">
        <v>408</v>
      </c>
      <c r="DF261" s="158">
        <v>126</v>
      </c>
      <c r="DG261" s="158">
        <v>74</v>
      </c>
      <c r="DH261" s="158">
        <v>21</v>
      </c>
      <c r="DI261" s="158">
        <v>18</v>
      </c>
      <c r="DJ261" s="158">
        <v>8</v>
      </c>
      <c r="DK261" s="158">
        <v>7</v>
      </c>
      <c r="DL261" s="158">
        <v>0</v>
      </c>
      <c r="DM261" s="349">
        <v>662</v>
      </c>
      <c r="DN261" s="158">
        <v>377</v>
      </c>
      <c r="DO261" s="158">
        <v>168</v>
      </c>
      <c r="DP261" s="158">
        <v>85</v>
      </c>
      <c r="DQ261" s="158">
        <v>33</v>
      </c>
      <c r="DR261" s="158">
        <v>10</v>
      </c>
      <c r="DS261" s="158">
        <v>7</v>
      </c>
      <c r="DT261" s="158">
        <v>3</v>
      </c>
      <c r="DU261" s="158">
        <v>0</v>
      </c>
      <c r="DV261" s="349">
        <v>683</v>
      </c>
      <c r="DW261" s="158">
        <v>183</v>
      </c>
      <c r="DX261" s="158">
        <v>51</v>
      </c>
      <c r="DY261" s="158">
        <v>38</v>
      </c>
      <c r="DZ261" s="158">
        <v>17</v>
      </c>
      <c r="EA261" s="158">
        <v>3</v>
      </c>
      <c r="EB261" s="158">
        <v>9</v>
      </c>
      <c r="EC261" s="158">
        <v>7</v>
      </c>
      <c r="ED261" s="158">
        <v>1</v>
      </c>
      <c r="EE261" s="349">
        <v>309</v>
      </c>
      <c r="EF261" s="158">
        <v>968</v>
      </c>
      <c r="EG261" s="158">
        <v>345</v>
      </c>
      <c r="EH261" s="158">
        <v>197</v>
      </c>
      <c r="EI261" s="158">
        <v>71</v>
      </c>
      <c r="EJ261" s="158">
        <v>31</v>
      </c>
      <c r="EK261" s="158">
        <v>24</v>
      </c>
      <c r="EL261" s="158">
        <v>17</v>
      </c>
      <c r="EM261" s="158">
        <v>1</v>
      </c>
      <c r="EN261" s="349">
        <v>1654</v>
      </c>
      <c r="EO261" s="158">
        <v>612</v>
      </c>
      <c r="EP261" s="158">
        <v>188</v>
      </c>
      <c r="EQ261" s="158">
        <v>126</v>
      </c>
      <c r="ER261" s="158">
        <v>45</v>
      </c>
      <c r="ES261" s="158">
        <v>23</v>
      </c>
      <c r="ET261" s="158">
        <v>18</v>
      </c>
      <c r="EU261" s="158">
        <v>14</v>
      </c>
      <c r="EV261" s="158">
        <v>1</v>
      </c>
      <c r="EW261" s="349">
        <v>1027</v>
      </c>
      <c r="EX261" s="158">
        <v>0</v>
      </c>
      <c r="EY261" s="158">
        <v>0</v>
      </c>
      <c r="EZ261" s="158">
        <v>0</v>
      </c>
      <c r="FA261" s="158">
        <v>0</v>
      </c>
      <c r="FB261" s="158">
        <v>0</v>
      </c>
      <c r="FC261" s="158">
        <v>0</v>
      </c>
      <c r="FD261" s="158">
        <v>0</v>
      </c>
      <c r="FE261" s="158">
        <v>0</v>
      </c>
      <c r="FF261" s="349">
        <v>0</v>
      </c>
      <c r="FG261" s="158">
        <v>23</v>
      </c>
      <c r="FH261" s="158">
        <v>14</v>
      </c>
      <c r="FI261" s="158">
        <v>12</v>
      </c>
      <c r="FJ261" s="158">
        <v>5</v>
      </c>
      <c r="FK261" s="158">
        <v>1</v>
      </c>
      <c r="FL261" s="158">
        <v>1</v>
      </c>
      <c r="FM261" s="158">
        <v>0</v>
      </c>
      <c r="FN261" s="158">
        <v>0</v>
      </c>
      <c r="FO261" s="349">
        <v>56</v>
      </c>
      <c r="FP261" s="158">
        <v>589</v>
      </c>
      <c r="FQ261" s="158">
        <v>174</v>
      </c>
      <c r="FR261" s="158">
        <v>114</v>
      </c>
      <c r="FS261" s="158">
        <v>40</v>
      </c>
      <c r="FT261" s="158">
        <v>22</v>
      </c>
      <c r="FU261" s="158">
        <v>17</v>
      </c>
      <c r="FV261" s="158">
        <v>14</v>
      </c>
      <c r="FW261" s="158">
        <v>1</v>
      </c>
      <c r="FX261" s="349">
        <v>971</v>
      </c>
      <c r="FY261" s="158">
        <v>89</v>
      </c>
      <c r="FZ261" s="158">
        <v>17932</v>
      </c>
      <c r="GA261" s="158">
        <v>11511</v>
      </c>
      <c r="GB261" s="158">
        <v>10387</v>
      </c>
      <c r="GC261" s="158">
        <v>4921</v>
      </c>
      <c r="GD261" s="158">
        <v>2680</v>
      </c>
      <c r="GE261" s="158">
        <v>1241</v>
      </c>
      <c r="GF261" s="158">
        <v>450</v>
      </c>
      <c r="GG261" s="158">
        <v>14</v>
      </c>
      <c r="GH261" s="349">
        <v>49225</v>
      </c>
      <c r="GI261" s="158">
        <v>42</v>
      </c>
      <c r="GJ261" s="158">
        <v>18015</v>
      </c>
      <c r="GK261" s="158">
        <v>6001</v>
      </c>
      <c r="GL261" s="158">
        <v>4008</v>
      </c>
      <c r="GM261" s="158">
        <v>1330</v>
      </c>
      <c r="GN261" s="158">
        <v>547</v>
      </c>
      <c r="GO261" s="158">
        <v>276</v>
      </c>
      <c r="GP261" s="158">
        <v>110</v>
      </c>
      <c r="GQ261" s="158">
        <v>6</v>
      </c>
      <c r="GR261" s="349">
        <v>30335</v>
      </c>
      <c r="GS261" s="158">
        <v>120</v>
      </c>
      <c r="GT261" s="158">
        <v>31570</v>
      </c>
      <c r="GU261" s="158">
        <v>16040</v>
      </c>
      <c r="GV261" s="158">
        <v>13414.75</v>
      </c>
      <c r="GW261" s="158">
        <v>5927</v>
      </c>
      <c r="GX261" s="158">
        <v>3087</v>
      </c>
      <c r="GY261" s="158">
        <v>1451</v>
      </c>
      <c r="GZ261" s="158">
        <v>533.75</v>
      </c>
      <c r="HA261" s="158">
        <v>18.5</v>
      </c>
      <c r="HB261" s="349">
        <v>72162</v>
      </c>
      <c r="HC261" s="395">
        <v>0</v>
      </c>
      <c r="HD261" s="396">
        <v>0</v>
      </c>
      <c r="HE261" s="396">
        <v>0</v>
      </c>
      <c r="HF261" s="396">
        <v>0</v>
      </c>
      <c r="HG261" s="396">
        <v>0</v>
      </c>
      <c r="HH261" s="396">
        <v>0</v>
      </c>
      <c r="HI261" s="396">
        <v>0</v>
      </c>
      <c r="HJ261" s="396">
        <v>0</v>
      </c>
      <c r="HK261" s="396">
        <v>0</v>
      </c>
      <c r="HL261" s="397">
        <v>0</v>
      </c>
      <c r="HM261" s="219">
        <v>66.7</v>
      </c>
      <c r="HN261" s="219">
        <v>21046.7</v>
      </c>
      <c r="HO261" s="219">
        <v>12475.6</v>
      </c>
      <c r="HP261" s="219">
        <v>11924.2</v>
      </c>
      <c r="HQ261" s="219">
        <v>5927</v>
      </c>
      <c r="HR261" s="219">
        <v>3773</v>
      </c>
      <c r="HS261" s="219">
        <v>2095.9</v>
      </c>
      <c r="HT261" s="219">
        <v>889.6</v>
      </c>
      <c r="HU261" s="219">
        <v>37</v>
      </c>
      <c r="HV261" s="219">
        <v>58235.7</v>
      </c>
      <c r="HW261" s="457">
        <v>0</v>
      </c>
      <c r="HX261" s="219">
        <v>58235.7</v>
      </c>
      <c r="HY261" s="395">
        <v>120</v>
      </c>
      <c r="HZ261" s="219">
        <v>31570</v>
      </c>
      <c r="IA261" s="219">
        <v>16040</v>
      </c>
      <c r="IB261" s="219">
        <v>13414.75</v>
      </c>
      <c r="IC261" s="219">
        <v>5927</v>
      </c>
      <c r="ID261" s="219">
        <v>3087</v>
      </c>
      <c r="IE261" s="219">
        <v>1451</v>
      </c>
      <c r="IF261" s="219">
        <v>533.75</v>
      </c>
      <c r="IG261" s="219">
        <v>18.5</v>
      </c>
      <c r="IH261" s="219">
        <v>72162</v>
      </c>
      <c r="II261" s="395">
        <v>0</v>
      </c>
      <c r="IJ261" s="219">
        <v>0</v>
      </c>
      <c r="IK261" s="219">
        <v>0</v>
      </c>
      <c r="IL261" s="219">
        <v>0</v>
      </c>
      <c r="IM261" s="219">
        <v>0</v>
      </c>
      <c r="IN261" s="219">
        <v>0</v>
      </c>
      <c r="IO261" s="219">
        <v>0</v>
      </c>
      <c r="IP261" s="219">
        <v>0</v>
      </c>
      <c r="IQ261" s="219">
        <v>0</v>
      </c>
      <c r="IR261" s="219">
        <v>0</v>
      </c>
      <c r="IS261" s="395">
        <v>38.06</v>
      </c>
      <c r="IT261" s="219">
        <v>9887.25</v>
      </c>
      <c r="IU261" s="219">
        <v>2204.06</v>
      </c>
      <c r="IV261" s="219">
        <v>959.71</v>
      </c>
      <c r="IW261" s="219">
        <v>191.72</v>
      </c>
      <c r="IX261" s="219">
        <v>76.92</v>
      </c>
      <c r="IY261" s="219">
        <v>23.52</v>
      </c>
      <c r="IZ261" s="219">
        <v>9.5299999999999994</v>
      </c>
      <c r="JA261" s="219">
        <v>0</v>
      </c>
      <c r="JB261" s="219">
        <v>13390.77</v>
      </c>
      <c r="JC261" s="395">
        <v>45.5</v>
      </c>
      <c r="JD261" s="219">
        <v>14455.2</v>
      </c>
      <c r="JE261" s="219">
        <v>10761.3</v>
      </c>
      <c r="JF261" s="219">
        <v>11071.1</v>
      </c>
      <c r="JG261" s="219">
        <v>5735.3</v>
      </c>
      <c r="JH261" s="219">
        <v>3679</v>
      </c>
      <c r="JI261" s="219">
        <v>2061.9</v>
      </c>
      <c r="JJ261" s="219">
        <v>873.7</v>
      </c>
      <c r="JK261" s="219">
        <v>37</v>
      </c>
      <c r="JL261" s="219">
        <v>48720</v>
      </c>
      <c r="JM261" s="457">
        <v>0</v>
      </c>
      <c r="JN261" s="397">
        <v>48720</v>
      </c>
      <c r="JP261" s="460"/>
      <c r="JQ261" s="460"/>
      <c r="JR261" s="460"/>
      <c r="JS261" s="460"/>
      <c r="JT261" s="460"/>
      <c r="JU261" s="460"/>
      <c r="JV261" s="460"/>
      <c r="JW261" s="460"/>
      <c r="JX261" s="460"/>
      <c r="JY261" s="460"/>
      <c r="KA261" s="460"/>
      <c r="KB261" s="460"/>
    </row>
    <row r="262" spans="1:288" x14ac:dyDescent="0.2">
      <c r="A262" s="215" t="s">
        <v>763</v>
      </c>
      <c r="B262" s="216" t="s">
        <v>285</v>
      </c>
      <c r="C262" s="217" t="s">
        <v>295</v>
      </c>
      <c r="D262" s="218" t="s">
        <v>762</v>
      </c>
      <c r="E262" s="158">
        <v>11972</v>
      </c>
      <c r="F262" s="158">
        <v>13022</v>
      </c>
      <c r="G262" s="158">
        <v>12762</v>
      </c>
      <c r="H262" s="158">
        <v>8752</v>
      </c>
      <c r="I262" s="158">
        <v>5757</v>
      </c>
      <c r="J262" s="158">
        <v>3227</v>
      </c>
      <c r="K262" s="158">
        <v>1537</v>
      </c>
      <c r="L262" s="158">
        <v>102</v>
      </c>
      <c r="M262" s="349">
        <v>57131</v>
      </c>
      <c r="N262" s="158">
        <v>396</v>
      </c>
      <c r="O262" s="158">
        <v>429</v>
      </c>
      <c r="P262" s="158">
        <v>197</v>
      </c>
      <c r="Q262" s="158">
        <v>98</v>
      </c>
      <c r="R262" s="158">
        <v>50</v>
      </c>
      <c r="S262" s="158">
        <v>25</v>
      </c>
      <c r="T262" s="158">
        <v>17</v>
      </c>
      <c r="U262" s="158">
        <v>12</v>
      </c>
      <c r="V262" s="349">
        <v>1224</v>
      </c>
      <c r="W262" s="158">
        <v>0</v>
      </c>
      <c r="X262" s="158">
        <v>0</v>
      </c>
      <c r="Y262" s="158">
        <v>0</v>
      </c>
      <c r="Z262" s="158">
        <v>0</v>
      </c>
      <c r="AA262" s="158">
        <v>0</v>
      </c>
      <c r="AB262" s="158">
        <v>0</v>
      </c>
      <c r="AC262" s="158">
        <v>0</v>
      </c>
      <c r="AD262" s="158">
        <v>0</v>
      </c>
      <c r="AE262" s="349">
        <v>0</v>
      </c>
      <c r="AF262" s="158">
        <v>11576</v>
      </c>
      <c r="AG262" s="158">
        <v>12593</v>
      </c>
      <c r="AH262" s="158">
        <v>12565</v>
      </c>
      <c r="AI262" s="158">
        <v>8654</v>
      </c>
      <c r="AJ262" s="158">
        <v>5707</v>
      </c>
      <c r="AK262" s="158">
        <v>3202</v>
      </c>
      <c r="AL262" s="158">
        <v>1520</v>
      </c>
      <c r="AM262" s="158">
        <v>90</v>
      </c>
      <c r="AN262" s="349">
        <v>55907</v>
      </c>
      <c r="AO262" s="158">
        <v>29</v>
      </c>
      <c r="AP262" s="158">
        <v>70</v>
      </c>
      <c r="AQ262" s="158">
        <v>92</v>
      </c>
      <c r="AR262" s="158">
        <v>69</v>
      </c>
      <c r="AS262" s="158">
        <v>49</v>
      </c>
      <c r="AT262" s="158">
        <v>39</v>
      </c>
      <c r="AU262" s="158">
        <v>22</v>
      </c>
      <c r="AV262" s="158">
        <v>20</v>
      </c>
      <c r="AW262" s="349">
        <v>390</v>
      </c>
      <c r="AX262" s="158">
        <v>29</v>
      </c>
      <c r="AY262" s="158">
        <v>70</v>
      </c>
      <c r="AZ262" s="158">
        <v>92</v>
      </c>
      <c r="BA262" s="158">
        <v>69</v>
      </c>
      <c r="BB262" s="158">
        <v>49</v>
      </c>
      <c r="BC262" s="158">
        <v>39</v>
      </c>
      <c r="BD262" s="158">
        <v>22</v>
      </c>
      <c r="BE262" s="158">
        <v>20</v>
      </c>
      <c r="BF262" s="158">
        <v>0</v>
      </c>
      <c r="BG262" s="349">
        <v>390</v>
      </c>
      <c r="BH262" s="158">
        <v>29</v>
      </c>
      <c r="BI262" s="158">
        <v>11617</v>
      </c>
      <c r="BJ262" s="158">
        <v>12615</v>
      </c>
      <c r="BK262" s="158">
        <v>12542</v>
      </c>
      <c r="BL262" s="158">
        <v>8634</v>
      </c>
      <c r="BM262" s="158">
        <v>5697</v>
      </c>
      <c r="BN262" s="158">
        <v>3185</v>
      </c>
      <c r="BO262" s="158">
        <v>1518</v>
      </c>
      <c r="BP262" s="158">
        <v>70</v>
      </c>
      <c r="BQ262" s="349">
        <v>55907</v>
      </c>
      <c r="BR262" s="158">
        <v>10</v>
      </c>
      <c r="BS262" s="158">
        <v>5745</v>
      </c>
      <c r="BT262" s="158">
        <v>4207</v>
      </c>
      <c r="BU262" s="158">
        <v>3486</v>
      </c>
      <c r="BV262" s="158">
        <v>1803</v>
      </c>
      <c r="BW262" s="158">
        <v>911</v>
      </c>
      <c r="BX262" s="158">
        <v>413</v>
      </c>
      <c r="BY262" s="158">
        <v>170</v>
      </c>
      <c r="BZ262" s="158">
        <v>2</v>
      </c>
      <c r="CA262" s="349">
        <v>16747</v>
      </c>
      <c r="CB262" s="158">
        <v>0</v>
      </c>
      <c r="CC262" s="158">
        <v>148</v>
      </c>
      <c r="CD262" s="158">
        <v>192</v>
      </c>
      <c r="CE262" s="158">
        <v>145</v>
      </c>
      <c r="CF262" s="158">
        <v>87</v>
      </c>
      <c r="CG262" s="158">
        <v>40</v>
      </c>
      <c r="CH262" s="158">
        <v>21</v>
      </c>
      <c r="CI262" s="158">
        <v>7</v>
      </c>
      <c r="CJ262" s="158">
        <v>0</v>
      </c>
      <c r="CK262" s="349">
        <v>640</v>
      </c>
      <c r="CL262" s="158">
        <v>0</v>
      </c>
      <c r="CM262" s="158">
        <v>11</v>
      </c>
      <c r="CN262" s="158">
        <v>12</v>
      </c>
      <c r="CO262" s="158">
        <v>5</v>
      </c>
      <c r="CP262" s="158">
        <v>8</v>
      </c>
      <c r="CQ262" s="158">
        <v>9</v>
      </c>
      <c r="CR262" s="158">
        <v>13</v>
      </c>
      <c r="CS262" s="158">
        <v>22</v>
      </c>
      <c r="CT262" s="158">
        <v>6</v>
      </c>
      <c r="CU262" s="349">
        <v>86</v>
      </c>
      <c r="CV262" s="158">
        <v>80</v>
      </c>
      <c r="CW262" s="158">
        <v>44</v>
      </c>
      <c r="CX262" s="158">
        <v>42</v>
      </c>
      <c r="CY262" s="158">
        <v>34</v>
      </c>
      <c r="CZ262" s="158">
        <v>29</v>
      </c>
      <c r="DA262" s="158">
        <v>13</v>
      </c>
      <c r="DB262" s="158">
        <v>10</v>
      </c>
      <c r="DC262" s="158">
        <v>0</v>
      </c>
      <c r="DD262" s="349">
        <v>252</v>
      </c>
      <c r="DE262" s="158">
        <v>129</v>
      </c>
      <c r="DF262" s="158">
        <v>99</v>
      </c>
      <c r="DG262" s="158">
        <v>77</v>
      </c>
      <c r="DH262" s="158">
        <v>40</v>
      </c>
      <c r="DI262" s="158">
        <v>29</v>
      </c>
      <c r="DJ262" s="158">
        <v>18</v>
      </c>
      <c r="DK262" s="158">
        <v>6</v>
      </c>
      <c r="DL262" s="158">
        <v>2</v>
      </c>
      <c r="DM262" s="349">
        <v>400</v>
      </c>
      <c r="DN262" s="158">
        <v>330</v>
      </c>
      <c r="DO262" s="158">
        <v>232</v>
      </c>
      <c r="DP262" s="158">
        <v>145</v>
      </c>
      <c r="DQ262" s="158">
        <v>85</v>
      </c>
      <c r="DR262" s="158">
        <v>34</v>
      </c>
      <c r="DS262" s="158">
        <v>24</v>
      </c>
      <c r="DT262" s="158">
        <v>10</v>
      </c>
      <c r="DU262" s="158">
        <v>1</v>
      </c>
      <c r="DV262" s="349">
        <v>861</v>
      </c>
      <c r="DW262" s="158">
        <v>70</v>
      </c>
      <c r="DX262" s="158">
        <v>28</v>
      </c>
      <c r="DY262" s="158">
        <v>21</v>
      </c>
      <c r="DZ262" s="158">
        <v>16</v>
      </c>
      <c r="EA262" s="158">
        <v>7</v>
      </c>
      <c r="EB262" s="158">
        <v>9</v>
      </c>
      <c r="EC262" s="158">
        <v>2</v>
      </c>
      <c r="ED262" s="158">
        <v>2</v>
      </c>
      <c r="EE262" s="349">
        <v>155</v>
      </c>
      <c r="EF262" s="158">
        <v>529</v>
      </c>
      <c r="EG262" s="158">
        <v>359</v>
      </c>
      <c r="EH262" s="158">
        <v>243</v>
      </c>
      <c r="EI262" s="158">
        <v>141</v>
      </c>
      <c r="EJ262" s="158">
        <v>70</v>
      </c>
      <c r="EK262" s="158">
        <v>51</v>
      </c>
      <c r="EL262" s="158">
        <v>18</v>
      </c>
      <c r="EM262" s="158">
        <v>5</v>
      </c>
      <c r="EN262" s="349">
        <v>1416</v>
      </c>
      <c r="EO262" s="158">
        <v>201</v>
      </c>
      <c r="EP262" s="158">
        <v>151</v>
      </c>
      <c r="EQ262" s="158">
        <v>107</v>
      </c>
      <c r="ER262" s="158">
        <v>67</v>
      </c>
      <c r="ES262" s="158">
        <v>39</v>
      </c>
      <c r="ET262" s="158">
        <v>27</v>
      </c>
      <c r="EU262" s="158">
        <v>10</v>
      </c>
      <c r="EV262" s="158">
        <v>5</v>
      </c>
      <c r="EW262" s="349">
        <v>607</v>
      </c>
      <c r="EX262" s="158">
        <v>0</v>
      </c>
      <c r="EY262" s="158">
        <v>0</v>
      </c>
      <c r="EZ262" s="158">
        <v>0</v>
      </c>
      <c r="FA262" s="158">
        <v>0</v>
      </c>
      <c r="FB262" s="158">
        <v>0</v>
      </c>
      <c r="FC262" s="158">
        <v>0</v>
      </c>
      <c r="FD262" s="158">
        <v>0</v>
      </c>
      <c r="FE262" s="158">
        <v>0</v>
      </c>
      <c r="FF262" s="349">
        <v>0</v>
      </c>
      <c r="FG262" s="158">
        <v>9</v>
      </c>
      <c r="FH262" s="158">
        <v>26</v>
      </c>
      <c r="FI262" s="158">
        <v>13</v>
      </c>
      <c r="FJ262" s="158">
        <v>12</v>
      </c>
      <c r="FK262" s="158">
        <v>4</v>
      </c>
      <c r="FL262" s="158">
        <v>2</v>
      </c>
      <c r="FM262" s="158">
        <v>2</v>
      </c>
      <c r="FN262" s="158">
        <v>1</v>
      </c>
      <c r="FO262" s="349">
        <v>69</v>
      </c>
      <c r="FP262" s="158">
        <v>192</v>
      </c>
      <c r="FQ262" s="158">
        <v>125</v>
      </c>
      <c r="FR262" s="158">
        <v>94</v>
      </c>
      <c r="FS262" s="158">
        <v>55</v>
      </c>
      <c r="FT262" s="158">
        <v>35</v>
      </c>
      <c r="FU262" s="158">
        <v>25</v>
      </c>
      <c r="FV262" s="158">
        <v>8</v>
      </c>
      <c r="FW262" s="158">
        <v>4</v>
      </c>
      <c r="FX262" s="349">
        <v>538</v>
      </c>
      <c r="FY262" s="158">
        <v>19</v>
      </c>
      <c r="FZ262" s="158">
        <v>5313</v>
      </c>
      <c r="GA262" s="158">
        <v>7944</v>
      </c>
      <c r="GB262" s="158">
        <v>8740</v>
      </c>
      <c r="GC262" s="158">
        <v>6635</v>
      </c>
      <c r="GD262" s="158">
        <v>4696</v>
      </c>
      <c r="GE262" s="158">
        <v>2705</v>
      </c>
      <c r="GF262" s="158">
        <v>1307</v>
      </c>
      <c r="GG262" s="158">
        <v>59</v>
      </c>
      <c r="GH262" s="349">
        <v>37418</v>
      </c>
      <c r="GI262" s="158">
        <v>10</v>
      </c>
      <c r="GJ262" s="158">
        <v>6304</v>
      </c>
      <c r="GK262" s="158">
        <v>4671</v>
      </c>
      <c r="GL262" s="158">
        <v>3802</v>
      </c>
      <c r="GM262" s="158">
        <v>1999</v>
      </c>
      <c r="GN262" s="158">
        <v>1001</v>
      </c>
      <c r="GO262" s="158">
        <v>480</v>
      </c>
      <c r="GP262" s="158">
        <v>211</v>
      </c>
      <c r="GQ262" s="158">
        <v>11</v>
      </c>
      <c r="GR262" s="349">
        <v>18489</v>
      </c>
      <c r="GS262" s="158">
        <v>26.5</v>
      </c>
      <c r="GT262" s="158">
        <v>9843.25</v>
      </c>
      <c r="GU262" s="158">
        <v>11291.25</v>
      </c>
      <c r="GV262" s="158">
        <v>11497.25</v>
      </c>
      <c r="GW262" s="158">
        <v>8080.5</v>
      </c>
      <c r="GX262" s="158">
        <v>5424.25</v>
      </c>
      <c r="GY262" s="158">
        <v>3050.5</v>
      </c>
      <c r="GZ262" s="158">
        <v>1453.75</v>
      </c>
      <c r="HA262" s="158">
        <v>66.5</v>
      </c>
      <c r="HB262" s="349">
        <v>50733.75</v>
      </c>
      <c r="HC262" s="395">
        <v>0</v>
      </c>
      <c r="HD262" s="396">
        <v>0</v>
      </c>
      <c r="HE262" s="396">
        <v>0</v>
      </c>
      <c r="HF262" s="396">
        <v>0</v>
      </c>
      <c r="HG262" s="396">
        <v>0</v>
      </c>
      <c r="HH262" s="396">
        <v>0</v>
      </c>
      <c r="HI262" s="396">
        <v>0</v>
      </c>
      <c r="HJ262" s="396">
        <v>0</v>
      </c>
      <c r="HK262" s="396">
        <v>0</v>
      </c>
      <c r="HL262" s="397">
        <v>0</v>
      </c>
      <c r="HM262" s="219">
        <v>14.7</v>
      </c>
      <c r="HN262" s="219">
        <v>6562.2</v>
      </c>
      <c r="HO262" s="219">
        <v>8782.1</v>
      </c>
      <c r="HP262" s="219">
        <v>10219.799999999999</v>
      </c>
      <c r="HQ262" s="219">
        <v>8080.5</v>
      </c>
      <c r="HR262" s="219">
        <v>6629.6</v>
      </c>
      <c r="HS262" s="219">
        <v>4406.3</v>
      </c>
      <c r="HT262" s="219">
        <v>2422.9</v>
      </c>
      <c r="HU262" s="219">
        <v>133</v>
      </c>
      <c r="HV262" s="219">
        <v>47251.1</v>
      </c>
      <c r="HW262" s="457">
        <v>196.2</v>
      </c>
      <c r="HX262" s="219">
        <v>47447.3</v>
      </c>
      <c r="HY262" s="395">
        <v>26.5</v>
      </c>
      <c r="HZ262" s="219">
        <v>9843.25</v>
      </c>
      <c r="IA262" s="219">
        <v>11291.25</v>
      </c>
      <c r="IB262" s="219">
        <v>11497.25</v>
      </c>
      <c r="IC262" s="219">
        <v>8080.5</v>
      </c>
      <c r="ID262" s="219">
        <v>5424.25</v>
      </c>
      <c r="IE262" s="219">
        <v>3050.5</v>
      </c>
      <c r="IF262" s="219">
        <v>1453.75</v>
      </c>
      <c r="IG262" s="219">
        <v>66.5</v>
      </c>
      <c r="IH262" s="219">
        <v>50733.75</v>
      </c>
      <c r="II262" s="395">
        <v>0</v>
      </c>
      <c r="IJ262" s="219">
        <v>0</v>
      </c>
      <c r="IK262" s="219">
        <v>0</v>
      </c>
      <c r="IL262" s="219">
        <v>0</v>
      </c>
      <c r="IM262" s="219">
        <v>0</v>
      </c>
      <c r="IN262" s="219">
        <v>0</v>
      </c>
      <c r="IO262" s="219">
        <v>0</v>
      </c>
      <c r="IP262" s="219">
        <v>0</v>
      </c>
      <c r="IQ262" s="219">
        <v>0</v>
      </c>
      <c r="IR262" s="219">
        <v>0</v>
      </c>
      <c r="IS262" s="395">
        <v>5.2</v>
      </c>
      <c r="IT262" s="219">
        <v>2364.5</v>
      </c>
      <c r="IU262" s="219">
        <v>1122</v>
      </c>
      <c r="IV262" s="219">
        <v>534.5</v>
      </c>
      <c r="IW262" s="219">
        <v>193.7</v>
      </c>
      <c r="IX262" s="219">
        <v>77.7</v>
      </c>
      <c r="IY262" s="219">
        <v>17.7</v>
      </c>
      <c r="IZ262" s="219">
        <v>12.1</v>
      </c>
      <c r="JA262" s="219">
        <v>0</v>
      </c>
      <c r="JB262" s="219">
        <v>4327.3999999999996</v>
      </c>
      <c r="JC262" s="395">
        <v>11.8</v>
      </c>
      <c r="JD262" s="219">
        <v>4985.8</v>
      </c>
      <c r="JE262" s="219">
        <v>7909.4</v>
      </c>
      <c r="JF262" s="219">
        <v>9744.7000000000007</v>
      </c>
      <c r="JG262" s="219">
        <v>7886.8</v>
      </c>
      <c r="JH262" s="219">
        <v>6534.7</v>
      </c>
      <c r="JI262" s="219">
        <v>4380.7</v>
      </c>
      <c r="JJ262" s="219">
        <v>2402.8000000000002</v>
      </c>
      <c r="JK262" s="219">
        <v>133</v>
      </c>
      <c r="JL262" s="219">
        <v>43989.7</v>
      </c>
      <c r="JM262" s="457">
        <v>196.2</v>
      </c>
      <c r="JN262" s="397">
        <v>44185.9</v>
      </c>
      <c r="JP262" s="460"/>
      <c r="JQ262" s="460"/>
      <c r="JR262" s="460"/>
      <c r="JS262" s="460"/>
      <c r="JT262" s="460"/>
      <c r="JU262" s="460"/>
      <c r="JV262" s="460"/>
      <c r="JW262" s="460"/>
      <c r="JX262" s="460"/>
      <c r="JY262" s="460"/>
      <c r="KA262" s="460"/>
      <c r="KB262" s="460"/>
    </row>
    <row r="263" spans="1:288" x14ac:dyDescent="0.2">
      <c r="A263" s="215" t="s">
        <v>765</v>
      </c>
      <c r="B263" s="216" t="s">
        <v>285</v>
      </c>
      <c r="C263" s="217" t="s">
        <v>295</v>
      </c>
      <c r="D263" s="218" t="s">
        <v>764</v>
      </c>
      <c r="E263" s="158">
        <v>9494</v>
      </c>
      <c r="F263" s="158">
        <v>10349</v>
      </c>
      <c r="G263" s="158">
        <v>10529</v>
      </c>
      <c r="H263" s="158">
        <v>6109</v>
      </c>
      <c r="I263" s="158">
        <v>4209</v>
      </c>
      <c r="J263" s="158">
        <v>1894</v>
      </c>
      <c r="K263" s="158">
        <v>756</v>
      </c>
      <c r="L263" s="158">
        <v>32</v>
      </c>
      <c r="M263" s="349">
        <v>43372</v>
      </c>
      <c r="N263" s="158">
        <v>213</v>
      </c>
      <c r="O263" s="158">
        <v>131</v>
      </c>
      <c r="P263" s="158">
        <v>124</v>
      </c>
      <c r="Q263" s="158">
        <v>67</v>
      </c>
      <c r="R263" s="158">
        <v>48</v>
      </c>
      <c r="S263" s="158">
        <v>19</v>
      </c>
      <c r="T263" s="158">
        <v>11</v>
      </c>
      <c r="U263" s="158">
        <v>0</v>
      </c>
      <c r="V263" s="349">
        <v>613</v>
      </c>
      <c r="W263" s="158">
        <v>2</v>
      </c>
      <c r="X263" s="158">
        <v>0</v>
      </c>
      <c r="Y263" s="158">
        <v>1</v>
      </c>
      <c r="Z263" s="158">
        <v>1</v>
      </c>
      <c r="AA263" s="158">
        <v>0</v>
      </c>
      <c r="AB263" s="158">
        <v>0</v>
      </c>
      <c r="AC263" s="158">
        <v>1</v>
      </c>
      <c r="AD263" s="158">
        <v>0</v>
      </c>
      <c r="AE263" s="349">
        <v>5</v>
      </c>
      <c r="AF263" s="158">
        <v>9279</v>
      </c>
      <c r="AG263" s="158">
        <v>10218</v>
      </c>
      <c r="AH263" s="158">
        <v>10404</v>
      </c>
      <c r="AI263" s="158">
        <v>6041</v>
      </c>
      <c r="AJ263" s="158">
        <v>4161</v>
      </c>
      <c r="AK263" s="158">
        <v>1875</v>
      </c>
      <c r="AL263" s="158">
        <v>744</v>
      </c>
      <c r="AM263" s="158">
        <v>32</v>
      </c>
      <c r="AN263" s="349">
        <v>42754</v>
      </c>
      <c r="AO263" s="158">
        <v>26</v>
      </c>
      <c r="AP263" s="158">
        <v>47</v>
      </c>
      <c r="AQ263" s="158">
        <v>87</v>
      </c>
      <c r="AR263" s="158">
        <v>50</v>
      </c>
      <c r="AS263" s="158">
        <v>44</v>
      </c>
      <c r="AT263" s="158">
        <v>36</v>
      </c>
      <c r="AU263" s="158">
        <v>23</v>
      </c>
      <c r="AV263" s="158">
        <v>15</v>
      </c>
      <c r="AW263" s="349">
        <v>328</v>
      </c>
      <c r="AX263" s="158">
        <v>26</v>
      </c>
      <c r="AY263" s="158">
        <v>47</v>
      </c>
      <c r="AZ263" s="158">
        <v>87</v>
      </c>
      <c r="BA263" s="158">
        <v>50</v>
      </c>
      <c r="BB263" s="158">
        <v>44</v>
      </c>
      <c r="BC263" s="158">
        <v>36</v>
      </c>
      <c r="BD263" s="158">
        <v>23</v>
      </c>
      <c r="BE263" s="158">
        <v>15</v>
      </c>
      <c r="BF263" s="158">
        <v>0</v>
      </c>
      <c r="BG263" s="349">
        <v>328</v>
      </c>
      <c r="BH263" s="158">
        <v>26</v>
      </c>
      <c r="BI263" s="158">
        <v>9300</v>
      </c>
      <c r="BJ263" s="158">
        <v>10258</v>
      </c>
      <c r="BK263" s="158">
        <v>10367</v>
      </c>
      <c r="BL263" s="158">
        <v>6035</v>
      </c>
      <c r="BM263" s="158">
        <v>4153</v>
      </c>
      <c r="BN263" s="158">
        <v>1862</v>
      </c>
      <c r="BO263" s="158">
        <v>736</v>
      </c>
      <c r="BP263" s="158">
        <v>17</v>
      </c>
      <c r="BQ263" s="349">
        <v>42754</v>
      </c>
      <c r="BR263" s="158">
        <v>6</v>
      </c>
      <c r="BS263" s="158">
        <v>4515</v>
      </c>
      <c r="BT263" s="158">
        <v>3346</v>
      </c>
      <c r="BU263" s="158">
        <v>2712</v>
      </c>
      <c r="BV263" s="158">
        <v>1258</v>
      </c>
      <c r="BW263" s="158">
        <v>647</v>
      </c>
      <c r="BX263" s="158">
        <v>284</v>
      </c>
      <c r="BY263" s="158">
        <v>98</v>
      </c>
      <c r="BZ263" s="158">
        <v>2</v>
      </c>
      <c r="CA263" s="349">
        <v>12868</v>
      </c>
      <c r="CB263" s="158">
        <v>1</v>
      </c>
      <c r="CC263" s="158">
        <v>72</v>
      </c>
      <c r="CD263" s="158">
        <v>92</v>
      </c>
      <c r="CE263" s="158">
        <v>104</v>
      </c>
      <c r="CF263" s="158">
        <v>53</v>
      </c>
      <c r="CG263" s="158">
        <v>23</v>
      </c>
      <c r="CH263" s="158">
        <v>12</v>
      </c>
      <c r="CI263" s="158">
        <v>3</v>
      </c>
      <c r="CJ263" s="158">
        <v>1</v>
      </c>
      <c r="CK263" s="349">
        <v>361</v>
      </c>
      <c r="CL263" s="158">
        <v>0</v>
      </c>
      <c r="CM263" s="158">
        <v>4</v>
      </c>
      <c r="CN263" s="158">
        <v>7</v>
      </c>
      <c r="CO263" s="158">
        <v>9</v>
      </c>
      <c r="CP263" s="158">
        <v>6</v>
      </c>
      <c r="CQ263" s="158">
        <v>8</v>
      </c>
      <c r="CR263" s="158">
        <v>12</v>
      </c>
      <c r="CS263" s="158">
        <v>18</v>
      </c>
      <c r="CT263" s="158">
        <v>1</v>
      </c>
      <c r="CU263" s="349">
        <v>65</v>
      </c>
      <c r="CV263" s="158">
        <v>48</v>
      </c>
      <c r="CW263" s="158">
        <v>33</v>
      </c>
      <c r="CX263" s="158">
        <v>38</v>
      </c>
      <c r="CY263" s="158">
        <v>26</v>
      </c>
      <c r="CZ263" s="158">
        <v>29</v>
      </c>
      <c r="DA263" s="158">
        <v>17</v>
      </c>
      <c r="DB263" s="158">
        <v>7</v>
      </c>
      <c r="DC263" s="158">
        <v>0</v>
      </c>
      <c r="DD263" s="349">
        <v>198</v>
      </c>
      <c r="DE263" s="158">
        <v>244</v>
      </c>
      <c r="DF263" s="158">
        <v>141</v>
      </c>
      <c r="DG263" s="158">
        <v>114</v>
      </c>
      <c r="DH263" s="158">
        <v>62</v>
      </c>
      <c r="DI263" s="158">
        <v>24</v>
      </c>
      <c r="DJ263" s="158">
        <v>17</v>
      </c>
      <c r="DK263" s="158">
        <v>15</v>
      </c>
      <c r="DL263" s="158">
        <v>1</v>
      </c>
      <c r="DM263" s="349">
        <v>618</v>
      </c>
      <c r="DN263" s="158">
        <v>125</v>
      </c>
      <c r="DO263" s="158">
        <v>66</v>
      </c>
      <c r="DP263" s="158">
        <v>74</v>
      </c>
      <c r="DQ263" s="158">
        <v>30</v>
      </c>
      <c r="DR263" s="158">
        <v>14</v>
      </c>
      <c r="DS263" s="158">
        <v>6</v>
      </c>
      <c r="DT263" s="158">
        <v>2</v>
      </c>
      <c r="DU263" s="158">
        <v>0</v>
      </c>
      <c r="DV263" s="349">
        <v>317</v>
      </c>
      <c r="DW263" s="158">
        <v>103</v>
      </c>
      <c r="DX263" s="158">
        <v>57</v>
      </c>
      <c r="DY263" s="158">
        <v>33</v>
      </c>
      <c r="DZ263" s="158">
        <v>28</v>
      </c>
      <c r="EA263" s="158">
        <v>9</v>
      </c>
      <c r="EB263" s="158">
        <v>9</v>
      </c>
      <c r="EC263" s="158">
        <v>7</v>
      </c>
      <c r="ED263" s="158">
        <v>1</v>
      </c>
      <c r="EE263" s="349">
        <v>247</v>
      </c>
      <c r="EF263" s="158">
        <v>472</v>
      </c>
      <c r="EG263" s="158">
        <v>264</v>
      </c>
      <c r="EH263" s="158">
        <v>221</v>
      </c>
      <c r="EI263" s="158">
        <v>120</v>
      </c>
      <c r="EJ263" s="158">
        <v>47</v>
      </c>
      <c r="EK263" s="158">
        <v>32</v>
      </c>
      <c r="EL263" s="158">
        <v>24</v>
      </c>
      <c r="EM263" s="158">
        <v>2</v>
      </c>
      <c r="EN263" s="349">
        <v>1182</v>
      </c>
      <c r="EO263" s="158">
        <v>252</v>
      </c>
      <c r="EP263" s="158">
        <v>160</v>
      </c>
      <c r="EQ263" s="158">
        <v>145</v>
      </c>
      <c r="ER263" s="158">
        <v>83</v>
      </c>
      <c r="ES263" s="158">
        <v>32</v>
      </c>
      <c r="ET263" s="158">
        <v>27</v>
      </c>
      <c r="EU263" s="158">
        <v>17</v>
      </c>
      <c r="EV263" s="158">
        <v>2</v>
      </c>
      <c r="EW263" s="349">
        <v>718</v>
      </c>
      <c r="EX263" s="158">
        <v>0</v>
      </c>
      <c r="EY263" s="158">
        <v>0</v>
      </c>
      <c r="EZ263" s="158">
        <v>0</v>
      </c>
      <c r="FA263" s="158">
        <v>0</v>
      </c>
      <c r="FB263" s="158">
        <v>0</v>
      </c>
      <c r="FC263" s="158">
        <v>0</v>
      </c>
      <c r="FD263" s="158">
        <v>0</v>
      </c>
      <c r="FE263" s="158">
        <v>0</v>
      </c>
      <c r="FF263" s="349">
        <v>0</v>
      </c>
      <c r="FG263" s="158">
        <v>25</v>
      </c>
      <c r="FH263" s="158">
        <v>24</v>
      </c>
      <c r="FI263" s="158">
        <v>28</v>
      </c>
      <c r="FJ263" s="158">
        <v>12</v>
      </c>
      <c r="FK263" s="158">
        <v>3</v>
      </c>
      <c r="FL263" s="158">
        <v>4</v>
      </c>
      <c r="FM263" s="158">
        <v>1</v>
      </c>
      <c r="FN263" s="158">
        <v>0</v>
      </c>
      <c r="FO263" s="349">
        <v>97</v>
      </c>
      <c r="FP263" s="158">
        <v>227</v>
      </c>
      <c r="FQ263" s="158">
        <v>136</v>
      </c>
      <c r="FR263" s="158">
        <v>117</v>
      </c>
      <c r="FS263" s="158">
        <v>71</v>
      </c>
      <c r="FT263" s="158">
        <v>29</v>
      </c>
      <c r="FU263" s="158">
        <v>23</v>
      </c>
      <c r="FV263" s="158">
        <v>16</v>
      </c>
      <c r="FW263" s="158">
        <v>2</v>
      </c>
      <c r="FX263" s="349">
        <v>621</v>
      </c>
      <c r="FY263" s="158">
        <v>19</v>
      </c>
      <c r="FZ263" s="158">
        <v>4481</v>
      </c>
      <c r="GA263" s="158">
        <v>6690</v>
      </c>
      <c r="GB263" s="158">
        <v>7435</v>
      </c>
      <c r="GC263" s="158">
        <v>4660</v>
      </c>
      <c r="GD263" s="158">
        <v>3452</v>
      </c>
      <c r="GE263" s="158">
        <v>1539</v>
      </c>
      <c r="GF263" s="158">
        <v>608</v>
      </c>
      <c r="GG263" s="158">
        <v>12</v>
      </c>
      <c r="GH263" s="349">
        <v>28896</v>
      </c>
      <c r="GI263" s="158">
        <v>7</v>
      </c>
      <c r="GJ263" s="158">
        <v>4819</v>
      </c>
      <c r="GK263" s="158">
        <v>3568</v>
      </c>
      <c r="GL263" s="158">
        <v>2932</v>
      </c>
      <c r="GM263" s="158">
        <v>1375</v>
      </c>
      <c r="GN263" s="158">
        <v>701</v>
      </c>
      <c r="GO263" s="158">
        <v>323</v>
      </c>
      <c r="GP263" s="158">
        <v>128</v>
      </c>
      <c r="GQ263" s="158">
        <v>5</v>
      </c>
      <c r="GR263" s="349">
        <v>13858</v>
      </c>
      <c r="GS263" s="158">
        <v>24.25</v>
      </c>
      <c r="GT263" s="158">
        <v>8093.25</v>
      </c>
      <c r="GU263" s="158">
        <v>9370.5</v>
      </c>
      <c r="GV263" s="158">
        <v>9615.5</v>
      </c>
      <c r="GW263" s="158">
        <v>5694.75</v>
      </c>
      <c r="GX263" s="158">
        <v>3973.5</v>
      </c>
      <c r="GY263" s="158">
        <v>1782.5</v>
      </c>
      <c r="GZ263" s="158">
        <v>703.75</v>
      </c>
      <c r="HA263" s="158">
        <v>16.25</v>
      </c>
      <c r="HB263" s="349">
        <v>39274.25</v>
      </c>
      <c r="HC263" s="395">
        <v>2.74</v>
      </c>
      <c r="HD263" s="396">
        <v>0</v>
      </c>
      <c r="HE263" s="396">
        <v>0.5</v>
      </c>
      <c r="HF263" s="396">
        <v>0.5</v>
      </c>
      <c r="HG263" s="396">
        <v>0</v>
      </c>
      <c r="HH263" s="396">
        <v>0</v>
      </c>
      <c r="HI263" s="396">
        <v>0</v>
      </c>
      <c r="HJ263" s="396">
        <v>0</v>
      </c>
      <c r="HK263" s="396">
        <v>0</v>
      </c>
      <c r="HL263" s="397">
        <v>3.74</v>
      </c>
      <c r="HM263" s="219">
        <v>12</v>
      </c>
      <c r="HN263" s="219">
        <v>5395.5</v>
      </c>
      <c r="HO263" s="219">
        <v>7287.8</v>
      </c>
      <c r="HP263" s="219">
        <v>8546.7000000000007</v>
      </c>
      <c r="HQ263" s="219">
        <v>5694.8</v>
      </c>
      <c r="HR263" s="219">
        <v>4856.5</v>
      </c>
      <c r="HS263" s="219">
        <v>2574.6999999999998</v>
      </c>
      <c r="HT263" s="219">
        <v>1172.9000000000001</v>
      </c>
      <c r="HU263" s="219">
        <v>32.5</v>
      </c>
      <c r="HV263" s="219">
        <v>35573.4</v>
      </c>
      <c r="HW263" s="457">
        <v>1.8</v>
      </c>
      <c r="HX263" s="219">
        <v>35575.199999999997</v>
      </c>
      <c r="HY263" s="395">
        <v>24.25</v>
      </c>
      <c r="HZ263" s="219">
        <v>8093.25</v>
      </c>
      <c r="IA263" s="219">
        <v>9370.5</v>
      </c>
      <c r="IB263" s="219">
        <v>9615.5</v>
      </c>
      <c r="IC263" s="219">
        <v>5694.75</v>
      </c>
      <c r="ID263" s="219">
        <v>3973.5</v>
      </c>
      <c r="IE263" s="219">
        <v>1782.5</v>
      </c>
      <c r="IF263" s="219">
        <v>703.75</v>
      </c>
      <c r="IG263" s="219">
        <v>16.25</v>
      </c>
      <c r="IH263" s="219">
        <v>39274.25</v>
      </c>
      <c r="II263" s="395">
        <v>2.74</v>
      </c>
      <c r="IJ263" s="219">
        <v>0</v>
      </c>
      <c r="IK263" s="219">
        <v>0.5</v>
      </c>
      <c r="IL263" s="219">
        <v>0.5</v>
      </c>
      <c r="IM263" s="219">
        <v>0</v>
      </c>
      <c r="IN263" s="219">
        <v>0</v>
      </c>
      <c r="IO263" s="219">
        <v>0</v>
      </c>
      <c r="IP263" s="219">
        <v>0</v>
      </c>
      <c r="IQ263" s="219">
        <v>0</v>
      </c>
      <c r="IR263" s="219">
        <v>3.74</v>
      </c>
      <c r="IS263" s="395">
        <v>10.19</v>
      </c>
      <c r="IT263" s="219">
        <v>2049.64</v>
      </c>
      <c r="IU263" s="219">
        <v>1147.3599999999999</v>
      </c>
      <c r="IV263" s="219">
        <v>568.54999999999995</v>
      </c>
      <c r="IW263" s="219">
        <v>223.75</v>
      </c>
      <c r="IX263" s="219">
        <v>98.91</v>
      </c>
      <c r="IY263" s="219">
        <v>36.54</v>
      </c>
      <c r="IZ263" s="219">
        <v>4.4800000000000004</v>
      </c>
      <c r="JA263" s="219">
        <v>0</v>
      </c>
      <c r="JB263" s="219">
        <v>4139.42</v>
      </c>
      <c r="JC263" s="395">
        <v>6.3</v>
      </c>
      <c r="JD263" s="219">
        <v>4029.1</v>
      </c>
      <c r="JE263" s="219">
        <v>6395.4</v>
      </c>
      <c r="JF263" s="219">
        <v>8041.3</v>
      </c>
      <c r="JG263" s="219">
        <v>5471</v>
      </c>
      <c r="JH263" s="219">
        <v>4735.6000000000004</v>
      </c>
      <c r="JI263" s="219">
        <v>2521.9</v>
      </c>
      <c r="JJ263" s="219">
        <v>1165.5</v>
      </c>
      <c r="JK263" s="219">
        <v>32.5</v>
      </c>
      <c r="JL263" s="219">
        <v>32398.6</v>
      </c>
      <c r="JM263" s="457">
        <v>1.8</v>
      </c>
      <c r="JN263" s="397">
        <v>32400.400000000001</v>
      </c>
      <c r="JP263" s="460"/>
      <c r="JQ263" s="460"/>
      <c r="JR263" s="460"/>
      <c r="JS263" s="460"/>
      <c r="JT263" s="460"/>
      <c r="JU263" s="460"/>
      <c r="JV263" s="460"/>
      <c r="JW263" s="460"/>
      <c r="JX263" s="460"/>
      <c r="JY263" s="460"/>
      <c r="KA263" s="460"/>
      <c r="KB263" s="460"/>
    </row>
    <row r="264" spans="1:288" x14ac:dyDescent="0.2">
      <c r="A264" s="215" t="s">
        <v>767</v>
      </c>
      <c r="B264" s="216" t="s">
        <v>285</v>
      </c>
      <c r="C264" s="217" t="s">
        <v>56</v>
      </c>
      <c r="D264" s="218" t="s">
        <v>766</v>
      </c>
      <c r="E264" s="158">
        <v>1510</v>
      </c>
      <c r="F264" s="158">
        <v>6086</v>
      </c>
      <c r="G264" s="158">
        <v>21016</v>
      </c>
      <c r="H264" s="158">
        <v>3209</v>
      </c>
      <c r="I264" s="158">
        <v>3041</v>
      </c>
      <c r="J264" s="158">
        <v>877</v>
      </c>
      <c r="K264" s="158">
        <v>413</v>
      </c>
      <c r="L264" s="158">
        <v>14</v>
      </c>
      <c r="M264" s="349">
        <v>36166</v>
      </c>
      <c r="N264" s="158">
        <v>27</v>
      </c>
      <c r="O264" s="158">
        <v>87</v>
      </c>
      <c r="P264" s="158">
        <v>139</v>
      </c>
      <c r="Q264" s="158">
        <v>14</v>
      </c>
      <c r="R264" s="158">
        <v>17</v>
      </c>
      <c r="S264" s="158">
        <v>6</v>
      </c>
      <c r="T264" s="158">
        <v>1</v>
      </c>
      <c r="U264" s="158">
        <v>5</v>
      </c>
      <c r="V264" s="349">
        <v>296</v>
      </c>
      <c r="W264" s="158">
        <v>0</v>
      </c>
      <c r="X264" s="158">
        <v>0</v>
      </c>
      <c r="Y264" s="158">
        <v>0</v>
      </c>
      <c r="Z264" s="158">
        <v>0</v>
      </c>
      <c r="AA264" s="158">
        <v>0</v>
      </c>
      <c r="AB264" s="158">
        <v>0</v>
      </c>
      <c r="AC264" s="158">
        <v>0</v>
      </c>
      <c r="AD264" s="158">
        <v>0</v>
      </c>
      <c r="AE264" s="349">
        <v>0</v>
      </c>
      <c r="AF264" s="158">
        <v>1483</v>
      </c>
      <c r="AG264" s="158">
        <v>5999</v>
      </c>
      <c r="AH264" s="158">
        <v>20877</v>
      </c>
      <c r="AI264" s="158">
        <v>3195</v>
      </c>
      <c r="AJ264" s="158">
        <v>3024</v>
      </c>
      <c r="AK264" s="158">
        <v>871</v>
      </c>
      <c r="AL264" s="158">
        <v>412</v>
      </c>
      <c r="AM264" s="158">
        <v>9</v>
      </c>
      <c r="AN264" s="349">
        <v>35870</v>
      </c>
      <c r="AO264" s="158">
        <v>0</v>
      </c>
      <c r="AP264" s="158">
        <v>9</v>
      </c>
      <c r="AQ264" s="158">
        <v>76</v>
      </c>
      <c r="AR264" s="158">
        <v>13</v>
      </c>
      <c r="AS264" s="158">
        <v>27</v>
      </c>
      <c r="AT264" s="158">
        <v>8</v>
      </c>
      <c r="AU264" s="158">
        <v>6</v>
      </c>
      <c r="AV264" s="158">
        <v>2</v>
      </c>
      <c r="AW264" s="349">
        <v>141</v>
      </c>
      <c r="AX264" s="158">
        <v>0</v>
      </c>
      <c r="AY264" s="158">
        <v>9</v>
      </c>
      <c r="AZ264" s="158">
        <v>76</v>
      </c>
      <c r="BA264" s="158">
        <v>13</v>
      </c>
      <c r="BB264" s="158">
        <v>27</v>
      </c>
      <c r="BC264" s="158">
        <v>8</v>
      </c>
      <c r="BD264" s="158">
        <v>6</v>
      </c>
      <c r="BE264" s="158">
        <v>2</v>
      </c>
      <c r="BF264" s="158">
        <v>0</v>
      </c>
      <c r="BG264" s="349">
        <v>141</v>
      </c>
      <c r="BH264" s="158">
        <v>0</v>
      </c>
      <c r="BI264" s="158">
        <v>1492</v>
      </c>
      <c r="BJ264" s="158">
        <v>6066</v>
      </c>
      <c r="BK264" s="158">
        <v>20814</v>
      </c>
      <c r="BL264" s="158">
        <v>3209</v>
      </c>
      <c r="BM264" s="158">
        <v>3005</v>
      </c>
      <c r="BN264" s="158">
        <v>869</v>
      </c>
      <c r="BO264" s="158">
        <v>408</v>
      </c>
      <c r="BP264" s="158">
        <v>7</v>
      </c>
      <c r="BQ264" s="349">
        <v>35870</v>
      </c>
      <c r="BR264" s="158">
        <v>0</v>
      </c>
      <c r="BS264" s="158">
        <v>1076</v>
      </c>
      <c r="BT264" s="158">
        <v>3803</v>
      </c>
      <c r="BU264" s="158">
        <v>6244</v>
      </c>
      <c r="BV264" s="158">
        <v>765</v>
      </c>
      <c r="BW264" s="158">
        <v>475</v>
      </c>
      <c r="BX264" s="158">
        <v>111</v>
      </c>
      <c r="BY264" s="158">
        <v>57</v>
      </c>
      <c r="BZ264" s="158">
        <v>0</v>
      </c>
      <c r="CA264" s="349">
        <v>12531</v>
      </c>
      <c r="CB264" s="158">
        <v>0</v>
      </c>
      <c r="CC264" s="158">
        <v>3</v>
      </c>
      <c r="CD264" s="158">
        <v>39</v>
      </c>
      <c r="CE264" s="158">
        <v>188</v>
      </c>
      <c r="CF264" s="158">
        <v>23</v>
      </c>
      <c r="CG264" s="158">
        <v>19</v>
      </c>
      <c r="CH264" s="158">
        <v>4</v>
      </c>
      <c r="CI264" s="158">
        <v>3</v>
      </c>
      <c r="CJ264" s="158">
        <v>0</v>
      </c>
      <c r="CK264" s="349">
        <v>279</v>
      </c>
      <c r="CL264" s="158">
        <v>0</v>
      </c>
      <c r="CM264" s="158">
        <v>0</v>
      </c>
      <c r="CN264" s="158">
        <v>6</v>
      </c>
      <c r="CO264" s="158">
        <v>11</v>
      </c>
      <c r="CP264" s="158">
        <v>3</v>
      </c>
      <c r="CQ264" s="158">
        <v>2</v>
      </c>
      <c r="CR264" s="158">
        <v>6</v>
      </c>
      <c r="CS264" s="158">
        <v>9</v>
      </c>
      <c r="CT264" s="158">
        <v>4</v>
      </c>
      <c r="CU264" s="349">
        <v>41</v>
      </c>
      <c r="CV264" s="158">
        <v>11</v>
      </c>
      <c r="CW264" s="158">
        <v>21</v>
      </c>
      <c r="CX264" s="158">
        <v>38</v>
      </c>
      <c r="CY264" s="158">
        <v>4</v>
      </c>
      <c r="CZ264" s="158">
        <v>5</v>
      </c>
      <c r="DA264" s="158">
        <v>1</v>
      </c>
      <c r="DB264" s="158">
        <v>1</v>
      </c>
      <c r="DC264" s="158">
        <v>0</v>
      </c>
      <c r="DD264" s="349">
        <v>81</v>
      </c>
      <c r="DE264" s="158">
        <v>20</v>
      </c>
      <c r="DF264" s="158">
        <v>44</v>
      </c>
      <c r="DG264" s="158">
        <v>51</v>
      </c>
      <c r="DH264" s="158">
        <v>8</v>
      </c>
      <c r="DI264" s="158">
        <v>4</v>
      </c>
      <c r="DJ264" s="158">
        <v>0</v>
      </c>
      <c r="DK264" s="158">
        <v>2</v>
      </c>
      <c r="DL264" s="158">
        <v>0</v>
      </c>
      <c r="DM264" s="349">
        <v>129</v>
      </c>
      <c r="DN264" s="158">
        <v>24</v>
      </c>
      <c r="DO264" s="158">
        <v>87</v>
      </c>
      <c r="DP264" s="158">
        <v>98</v>
      </c>
      <c r="DQ264" s="158">
        <v>13</v>
      </c>
      <c r="DR264" s="158">
        <v>11</v>
      </c>
      <c r="DS264" s="158">
        <v>3</v>
      </c>
      <c r="DT264" s="158">
        <v>0</v>
      </c>
      <c r="DU264" s="158">
        <v>0</v>
      </c>
      <c r="DV264" s="349">
        <v>236</v>
      </c>
      <c r="DW264" s="158">
        <v>0</v>
      </c>
      <c r="DX264" s="158">
        <v>0</v>
      </c>
      <c r="DY264" s="158">
        <v>0</v>
      </c>
      <c r="DZ264" s="158">
        <v>0</v>
      </c>
      <c r="EA264" s="158">
        <v>0</v>
      </c>
      <c r="EB264" s="158">
        <v>0</v>
      </c>
      <c r="EC264" s="158">
        <v>0</v>
      </c>
      <c r="ED264" s="158">
        <v>0</v>
      </c>
      <c r="EE264" s="349">
        <v>0</v>
      </c>
      <c r="EF264" s="158">
        <v>44</v>
      </c>
      <c r="EG264" s="158">
        <v>131</v>
      </c>
      <c r="EH264" s="158">
        <v>149</v>
      </c>
      <c r="EI264" s="158">
        <v>21</v>
      </c>
      <c r="EJ264" s="158">
        <v>15</v>
      </c>
      <c r="EK264" s="158">
        <v>3</v>
      </c>
      <c r="EL264" s="158">
        <v>2</v>
      </c>
      <c r="EM264" s="158">
        <v>0</v>
      </c>
      <c r="EN264" s="349">
        <v>365</v>
      </c>
      <c r="EO264" s="158">
        <v>21</v>
      </c>
      <c r="EP264" s="158">
        <v>45</v>
      </c>
      <c r="EQ264" s="158">
        <v>55</v>
      </c>
      <c r="ER264" s="158">
        <v>8</v>
      </c>
      <c r="ES264" s="158">
        <v>5</v>
      </c>
      <c r="ET264" s="158">
        <v>2</v>
      </c>
      <c r="EU264" s="158">
        <v>0</v>
      </c>
      <c r="EV264" s="158">
        <v>0</v>
      </c>
      <c r="EW264" s="349">
        <v>136</v>
      </c>
      <c r="EX264" s="158">
        <v>0</v>
      </c>
      <c r="EY264" s="158">
        <v>0</v>
      </c>
      <c r="EZ264" s="158">
        <v>0</v>
      </c>
      <c r="FA264" s="158">
        <v>0</v>
      </c>
      <c r="FB264" s="158">
        <v>0</v>
      </c>
      <c r="FC264" s="158">
        <v>0</v>
      </c>
      <c r="FD264" s="158">
        <v>0</v>
      </c>
      <c r="FE264" s="158">
        <v>0</v>
      </c>
      <c r="FF264" s="349">
        <v>0</v>
      </c>
      <c r="FG264" s="158">
        <v>0</v>
      </c>
      <c r="FH264" s="158">
        <v>0</v>
      </c>
      <c r="FI264" s="158">
        <v>1</v>
      </c>
      <c r="FJ264" s="158">
        <v>1</v>
      </c>
      <c r="FK264" s="158">
        <v>0</v>
      </c>
      <c r="FL264" s="158">
        <v>0</v>
      </c>
      <c r="FM264" s="158">
        <v>0</v>
      </c>
      <c r="FN264" s="158">
        <v>0</v>
      </c>
      <c r="FO264" s="349">
        <v>2</v>
      </c>
      <c r="FP264" s="158">
        <v>21</v>
      </c>
      <c r="FQ264" s="158">
        <v>45</v>
      </c>
      <c r="FR264" s="158">
        <v>54</v>
      </c>
      <c r="FS264" s="158">
        <v>7</v>
      </c>
      <c r="FT264" s="158">
        <v>5</v>
      </c>
      <c r="FU264" s="158">
        <v>2</v>
      </c>
      <c r="FV264" s="158">
        <v>0</v>
      </c>
      <c r="FW264" s="158">
        <v>0</v>
      </c>
      <c r="FX264" s="349">
        <v>134</v>
      </c>
      <c r="FY264" s="158">
        <v>0</v>
      </c>
      <c r="FZ264" s="158">
        <v>388</v>
      </c>
      <c r="GA264" s="158">
        <v>2131</v>
      </c>
      <c r="GB264" s="158">
        <v>14272</v>
      </c>
      <c r="GC264" s="158">
        <v>2404</v>
      </c>
      <c r="GD264" s="158">
        <v>2498</v>
      </c>
      <c r="GE264" s="158">
        <v>745</v>
      </c>
      <c r="GF264" s="158">
        <v>339</v>
      </c>
      <c r="GG264" s="158">
        <v>3</v>
      </c>
      <c r="GH264" s="349">
        <v>22780</v>
      </c>
      <c r="GI264" s="158">
        <v>0</v>
      </c>
      <c r="GJ264" s="158">
        <v>1104</v>
      </c>
      <c r="GK264" s="158">
        <v>3935</v>
      </c>
      <c r="GL264" s="158">
        <v>6542</v>
      </c>
      <c r="GM264" s="158">
        <v>805</v>
      </c>
      <c r="GN264" s="158">
        <v>507</v>
      </c>
      <c r="GO264" s="158">
        <v>124</v>
      </c>
      <c r="GP264" s="158">
        <v>69</v>
      </c>
      <c r="GQ264" s="158">
        <v>4</v>
      </c>
      <c r="GR264" s="349">
        <v>13090</v>
      </c>
      <c r="GS264" s="158">
        <v>0</v>
      </c>
      <c r="GT264" s="158">
        <v>1219.3499999999999</v>
      </c>
      <c r="GU264" s="158">
        <v>5093.8</v>
      </c>
      <c r="GV264" s="158">
        <v>19190.2</v>
      </c>
      <c r="GW264" s="158">
        <v>3008.7</v>
      </c>
      <c r="GX264" s="158">
        <v>2879.4</v>
      </c>
      <c r="GY264" s="158">
        <v>836.95</v>
      </c>
      <c r="GZ264" s="158">
        <v>388.5</v>
      </c>
      <c r="HA264" s="158">
        <v>5</v>
      </c>
      <c r="HB264" s="349">
        <v>32621.9</v>
      </c>
      <c r="HC264" s="395">
        <v>0</v>
      </c>
      <c r="HD264" s="396">
        <v>0</v>
      </c>
      <c r="HE264" s="396">
        <v>0</v>
      </c>
      <c r="HF264" s="396">
        <v>0</v>
      </c>
      <c r="HG264" s="396">
        <v>0</v>
      </c>
      <c r="HH264" s="396">
        <v>0</v>
      </c>
      <c r="HI264" s="396">
        <v>0</v>
      </c>
      <c r="HJ264" s="396">
        <v>0</v>
      </c>
      <c r="HK264" s="396">
        <v>0</v>
      </c>
      <c r="HL264" s="397">
        <v>0</v>
      </c>
      <c r="HM264" s="219">
        <v>0</v>
      </c>
      <c r="HN264" s="219">
        <v>812.9</v>
      </c>
      <c r="HO264" s="219">
        <v>3961.8</v>
      </c>
      <c r="HP264" s="219">
        <v>17058</v>
      </c>
      <c r="HQ264" s="219">
        <v>3008.7</v>
      </c>
      <c r="HR264" s="219">
        <v>3519.3</v>
      </c>
      <c r="HS264" s="219">
        <v>1208.9000000000001</v>
      </c>
      <c r="HT264" s="219">
        <v>647.5</v>
      </c>
      <c r="HU264" s="219">
        <v>10</v>
      </c>
      <c r="HV264" s="219">
        <v>30227.1</v>
      </c>
      <c r="HW264" s="457">
        <v>0</v>
      </c>
      <c r="HX264" s="219">
        <v>30227.1</v>
      </c>
      <c r="HY264" s="395">
        <v>0</v>
      </c>
      <c r="HZ264" s="219">
        <v>1219.3499999999999</v>
      </c>
      <c r="IA264" s="219">
        <v>5093.8</v>
      </c>
      <c r="IB264" s="219">
        <v>19190.2</v>
      </c>
      <c r="IC264" s="219">
        <v>3008.7</v>
      </c>
      <c r="ID264" s="219">
        <v>2879.4</v>
      </c>
      <c r="IE264" s="219">
        <v>836.95</v>
      </c>
      <c r="IF264" s="219">
        <v>388.5</v>
      </c>
      <c r="IG264" s="219">
        <v>5</v>
      </c>
      <c r="IH264" s="219">
        <v>32621.9</v>
      </c>
      <c r="II264" s="395">
        <v>0</v>
      </c>
      <c r="IJ264" s="219">
        <v>0</v>
      </c>
      <c r="IK264" s="219">
        <v>0</v>
      </c>
      <c r="IL264" s="219">
        <v>0</v>
      </c>
      <c r="IM264" s="219">
        <v>0</v>
      </c>
      <c r="IN264" s="219">
        <v>0</v>
      </c>
      <c r="IO264" s="219">
        <v>0</v>
      </c>
      <c r="IP264" s="219">
        <v>0</v>
      </c>
      <c r="IQ264" s="219">
        <v>0</v>
      </c>
      <c r="IR264" s="219">
        <v>0</v>
      </c>
      <c r="IS264" s="395">
        <v>0</v>
      </c>
      <c r="IT264" s="219">
        <v>415.46</v>
      </c>
      <c r="IU264" s="219">
        <v>1556.19</v>
      </c>
      <c r="IV264" s="219">
        <v>2836.69</v>
      </c>
      <c r="IW264" s="219">
        <v>272.79000000000002</v>
      </c>
      <c r="IX264" s="219">
        <v>69.099999999999994</v>
      </c>
      <c r="IY264" s="219">
        <v>13.23</v>
      </c>
      <c r="IZ264" s="219">
        <v>4.07</v>
      </c>
      <c r="JA264" s="219">
        <v>0</v>
      </c>
      <c r="JB264" s="219">
        <v>5167.53</v>
      </c>
      <c r="JC264" s="395">
        <v>0</v>
      </c>
      <c r="JD264" s="219">
        <v>535.9</v>
      </c>
      <c r="JE264" s="219">
        <v>2751.5</v>
      </c>
      <c r="JF264" s="219">
        <v>14536.5</v>
      </c>
      <c r="JG264" s="219">
        <v>2735.9</v>
      </c>
      <c r="JH264" s="219">
        <v>3434.8</v>
      </c>
      <c r="JI264" s="219">
        <v>1189.8</v>
      </c>
      <c r="JJ264" s="219">
        <v>640.70000000000005</v>
      </c>
      <c r="JK264" s="219">
        <v>10</v>
      </c>
      <c r="JL264" s="219">
        <v>25835.1</v>
      </c>
      <c r="JM264" s="457">
        <v>0</v>
      </c>
      <c r="JN264" s="397">
        <v>25835.1</v>
      </c>
      <c r="JP264" s="460"/>
      <c r="JQ264" s="460"/>
      <c r="JR264" s="460"/>
      <c r="JS264" s="460"/>
      <c r="JT264" s="460"/>
      <c r="JU264" s="460"/>
      <c r="JV264" s="460"/>
      <c r="JW264" s="460"/>
      <c r="JX264" s="460"/>
      <c r="JY264" s="460"/>
      <c r="KA264" s="460"/>
      <c r="KB264" s="460"/>
    </row>
    <row r="265" spans="1:288" x14ac:dyDescent="0.2">
      <c r="A265" s="215" t="s">
        <v>769</v>
      </c>
      <c r="B265" s="216" t="s">
        <v>291</v>
      </c>
      <c r="C265" s="217" t="s">
        <v>287</v>
      </c>
      <c r="D265" s="218" t="s">
        <v>768</v>
      </c>
      <c r="E265" s="158">
        <v>30796</v>
      </c>
      <c r="F265" s="158">
        <v>27307</v>
      </c>
      <c r="G265" s="158">
        <v>27698</v>
      </c>
      <c r="H265" s="158">
        <v>18968</v>
      </c>
      <c r="I265" s="158">
        <v>12487</v>
      </c>
      <c r="J265" s="158">
        <v>6048</v>
      </c>
      <c r="K265" s="158">
        <v>3272</v>
      </c>
      <c r="L265" s="158">
        <v>180</v>
      </c>
      <c r="M265" s="349">
        <v>126756</v>
      </c>
      <c r="N265" s="158">
        <v>606</v>
      </c>
      <c r="O265" s="158">
        <v>380</v>
      </c>
      <c r="P265" s="158">
        <v>321</v>
      </c>
      <c r="Q265" s="158">
        <v>201</v>
      </c>
      <c r="R265" s="158">
        <v>125</v>
      </c>
      <c r="S265" s="158">
        <v>46</v>
      </c>
      <c r="T265" s="158">
        <v>35</v>
      </c>
      <c r="U265" s="158">
        <v>2</v>
      </c>
      <c r="V265" s="349">
        <v>1716</v>
      </c>
      <c r="W265" s="158">
        <v>0</v>
      </c>
      <c r="X265" s="158">
        <v>0</v>
      </c>
      <c r="Y265" s="158">
        <v>0</v>
      </c>
      <c r="Z265" s="158">
        <v>0</v>
      </c>
      <c r="AA265" s="158">
        <v>0</v>
      </c>
      <c r="AB265" s="158">
        <v>0</v>
      </c>
      <c r="AC265" s="158">
        <v>0</v>
      </c>
      <c r="AD265" s="158">
        <v>0</v>
      </c>
      <c r="AE265" s="349">
        <v>0</v>
      </c>
      <c r="AF265" s="158">
        <v>30190</v>
      </c>
      <c r="AG265" s="158">
        <v>26927</v>
      </c>
      <c r="AH265" s="158">
        <v>27377</v>
      </c>
      <c r="AI265" s="158">
        <v>18767</v>
      </c>
      <c r="AJ265" s="158">
        <v>12362</v>
      </c>
      <c r="AK265" s="158">
        <v>6002</v>
      </c>
      <c r="AL265" s="158">
        <v>3237</v>
      </c>
      <c r="AM265" s="158">
        <v>178</v>
      </c>
      <c r="AN265" s="349">
        <v>125040</v>
      </c>
      <c r="AO265" s="158">
        <v>36</v>
      </c>
      <c r="AP265" s="158">
        <v>122</v>
      </c>
      <c r="AQ265" s="158">
        <v>168</v>
      </c>
      <c r="AR265" s="158">
        <v>133</v>
      </c>
      <c r="AS265" s="158">
        <v>113</v>
      </c>
      <c r="AT265" s="158">
        <v>74</v>
      </c>
      <c r="AU265" s="158">
        <v>51</v>
      </c>
      <c r="AV265" s="158">
        <v>36</v>
      </c>
      <c r="AW265" s="349">
        <v>733</v>
      </c>
      <c r="AX265" s="158">
        <v>36</v>
      </c>
      <c r="AY265" s="158">
        <v>122</v>
      </c>
      <c r="AZ265" s="158">
        <v>168</v>
      </c>
      <c r="BA265" s="158">
        <v>133</v>
      </c>
      <c r="BB265" s="158">
        <v>113</v>
      </c>
      <c r="BC265" s="158">
        <v>74</v>
      </c>
      <c r="BD265" s="158">
        <v>51</v>
      </c>
      <c r="BE265" s="158">
        <v>36</v>
      </c>
      <c r="BF265" s="158">
        <v>0</v>
      </c>
      <c r="BG265" s="349">
        <v>733</v>
      </c>
      <c r="BH265" s="158">
        <v>36</v>
      </c>
      <c r="BI265" s="158">
        <v>30276</v>
      </c>
      <c r="BJ265" s="158">
        <v>26973</v>
      </c>
      <c r="BK265" s="158">
        <v>27342</v>
      </c>
      <c r="BL265" s="158">
        <v>18747</v>
      </c>
      <c r="BM265" s="158">
        <v>12323</v>
      </c>
      <c r="BN265" s="158">
        <v>5979</v>
      </c>
      <c r="BO265" s="158">
        <v>3222</v>
      </c>
      <c r="BP265" s="158">
        <v>142</v>
      </c>
      <c r="BQ265" s="349">
        <v>125040</v>
      </c>
      <c r="BR265" s="158">
        <v>15</v>
      </c>
      <c r="BS265" s="158">
        <v>16990</v>
      </c>
      <c r="BT265" s="158">
        <v>10470</v>
      </c>
      <c r="BU265" s="158">
        <v>8218</v>
      </c>
      <c r="BV265" s="158">
        <v>4642</v>
      </c>
      <c r="BW265" s="158">
        <v>2373</v>
      </c>
      <c r="BX265" s="158">
        <v>920</v>
      </c>
      <c r="BY265" s="158">
        <v>378</v>
      </c>
      <c r="BZ265" s="158">
        <v>11</v>
      </c>
      <c r="CA265" s="349">
        <v>44017</v>
      </c>
      <c r="CB265" s="158">
        <v>4</v>
      </c>
      <c r="CC265" s="158">
        <v>277</v>
      </c>
      <c r="CD265" s="158">
        <v>299</v>
      </c>
      <c r="CE265" s="158">
        <v>286</v>
      </c>
      <c r="CF265" s="158">
        <v>189</v>
      </c>
      <c r="CG265" s="158">
        <v>119</v>
      </c>
      <c r="CH265" s="158">
        <v>56</v>
      </c>
      <c r="CI265" s="158">
        <v>23</v>
      </c>
      <c r="CJ265" s="158">
        <v>0</v>
      </c>
      <c r="CK265" s="349">
        <v>1253</v>
      </c>
      <c r="CL265" s="158">
        <v>1</v>
      </c>
      <c r="CM265" s="158">
        <v>22</v>
      </c>
      <c r="CN265" s="158">
        <v>24</v>
      </c>
      <c r="CO265" s="158">
        <v>31</v>
      </c>
      <c r="CP265" s="158">
        <v>24</v>
      </c>
      <c r="CQ265" s="158">
        <v>31</v>
      </c>
      <c r="CR265" s="158">
        <v>29</v>
      </c>
      <c r="CS265" s="158">
        <v>44</v>
      </c>
      <c r="CT265" s="158">
        <v>3</v>
      </c>
      <c r="CU265" s="349">
        <v>209</v>
      </c>
      <c r="CV265" s="158">
        <v>190</v>
      </c>
      <c r="CW265" s="158">
        <v>163</v>
      </c>
      <c r="CX265" s="158">
        <v>146</v>
      </c>
      <c r="CY265" s="158">
        <v>95</v>
      </c>
      <c r="CZ265" s="158">
        <v>58</v>
      </c>
      <c r="DA265" s="158">
        <v>29</v>
      </c>
      <c r="DB265" s="158">
        <v>23</v>
      </c>
      <c r="DC265" s="158">
        <v>1</v>
      </c>
      <c r="DD265" s="349">
        <v>705</v>
      </c>
      <c r="DE265" s="158">
        <v>0</v>
      </c>
      <c r="DF265" s="158">
        <v>0</v>
      </c>
      <c r="DG265" s="158">
        <v>0</v>
      </c>
      <c r="DH265" s="158">
        <v>0</v>
      </c>
      <c r="DI265" s="158">
        <v>0</v>
      </c>
      <c r="DJ265" s="158">
        <v>0</v>
      </c>
      <c r="DK265" s="158">
        <v>0</v>
      </c>
      <c r="DL265" s="158">
        <v>0</v>
      </c>
      <c r="DM265" s="349">
        <v>0</v>
      </c>
      <c r="DN265" s="158">
        <v>773</v>
      </c>
      <c r="DO265" s="158">
        <v>553</v>
      </c>
      <c r="DP265" s="158">
        <v>401</v>
      </c>
      <c r="DQ265" s="158">
        <v>211</v>
      </c>
      <c r="DR265" s="158">
        <v>120</v>
      </c>
      <c r="DS265" s="158">
        <v>64</v>
      </c>
      <c r="DT265" s="158">
        <v>33</v>
      </c>
      <c r="DU265" s="158">
        <v>3</v>
      </c>
      <c r="DV265" s="349">
        <v>2158</v>
      </c>
      <c r="DW265" s="158">
        <v>128</v>
      </c>
      <c r="DX265" s="158">
        <v>65</v>
      </c>
      <c r="DY265" s="158">
        <v>46</v>
      </c>
      <c r="DZ265" s="158">
        <v>20</v>
      </c>
      <c r="EA265" s="158">
        <v>15</v>
      </c>
      <c r="EB265" s="158">
        <v>13</v>
      </c>
      <c r="EC265" s="158">
        <v>8</v>
      </c>
      <c r="ED265" s="158">
        <v>1</v>
      </c>
      <c r="EE265" s="349">
        <v>296</v>
      </c>
      <c r="EF265" s="158">
        <v>901</v>
      </c>
      <c r="EG265" s="158">
        <v>618</v>
      </c>
      <c r="EH265" s="158">
        <v>447</v>
      </c>
      <c r="EI265" s="158">
        <v>231</v>
      </c>
      <c r="EJ265" s="158">
        <v>135</v>
      </c>
      <c r="EK265" s="158">
        <v>77</v>
      </c>
      <c r="EL265" s="158">
        <v>41</v>
      </c>
      <c r="EM265" s="158">
        <v>4</v>
      </c>
      <c r="EN265" s="349">
        <v>2454</v>
      </c>
      <c r="EO265" s="158">
        <v>450</v>
      </c>
      <c r="EP265" s="158">
        <v>291</v>
      </c>
      <c r="EQ265" s="158">
        <v>255</v>
      </c>
      <c r="ER265" s="158">
        <v>128</v>
      </c>
      <c r="ES265" s="158">
        <v>62</v>
      </c>
      <c r="ET265" s="158">
        <v>44</v>
      </c>
      <c r="EU265" s="158">
        <v>25</v>
      </c>
      <c r="EV265" s="158">
        <v>4</v>
      </c>
      <c r="EW265" s="349">
        <v>1259</v>
      </c>
      <c r="EX265" s="158">
        <v>0</v>
      </c>
      <c r="EY265" s="158">
        <v>0</v>
      </c>
      <c r="EZ265" s="158">
        <v>0</v>
      </c>
      <c r="FA265" s="158">
        <v>0</v>
      </c>
      <c r="FB265" s="158">
        <v>0</v>
      </c>
      <c r="FC265" s="158">
        <v>0</v>
      </c>
      <c r="FD265" s="158">
        <v>0</v>
      </c>
      <c r="FE265" s="158">
        <v>0</v>
      </c>
      <c r="FF265" s="349">
        <v>0</v>
      </c>
      <c r="FG265" s="158">
        <v>43</v>
      </c>
      <c r="FH265" s="158">
        <v>17</v>
      </c>
      <c r="FI265" s="158">
        <v>11</v>
      </c>
      <c r="FJ265" s="158">
        <v>11</v>
      </c>
      <c r="FK265" s="158">
        <v>8</v>
      </c>
      <c r="FL265" s="158">
        <v>6</v>
      </c>
      <c r="FM265" s="158">
        <v>4</v>
      </c>
      <c r="FN265" s="158">
        <v>0</v>
      </c>
      <c r="FO265" s="349">
        <v>100</v>
      </c>
      <c r="FP265" s="158">
        <v>407</v>
      </c>
      <c r="FQ265" s="158">
        <v>274</v>
      </c>
      <c r="FR265" s="158">
        <v>244</v>
      </c>
      <c r="FS265" s="158">
        <v>117</v>
      </c>
      <c r="FT265" s="158">
        <v>54</v>
      </c>
      <c r="FU265" s="158">
        <v>38</v>
      </c>
      <c r="FV265" s="158">
        <v>21</v>
      </c>
      <c r="FW265" s="158">
        <v>4</v>
      </c>
      <c r="FX265" s="349">
        <v>1159</v>
      </c>
      <c r="FY265" s="158">
        <v>16</v>
      </c>
      <c r="FZ265" s="158">
        <v>11896</v>
      </c>
      <c r="GA265" s="158">
        <v>15399</v>
      </c>
      <c r="GB265" s="158">
        <v>18214</v>
      </c>
      <c r="GC265" s="158">
        <v>13566</v>
      </c>
      <c r="GD265" s="158">
        <v>9607</v>
      </c>
      <c r="GE265" s="158">
        <v>4868</v>
      </c>
      <c r="GF265" s="158">
        <v>2713</v>
      </c>
      <c r="GG265" s="158">
        <v>123</v>
      </c>
      <c r="GH265" s="349">
        <v>76402</v>
      </c>
      <c r="GI265" s="158">
        <v>20</v>
      </c>
      <c r="GJ265" s="158">
        <v>18380</v>
      </c>
      <c r="GK265" s="158">
        <v>11574</v>
      </c>
      <c r="GL265" s="158">
        <v>9128</v>
      </c>
      <c r="GM265" s="158">
        <v>5181</v>
      </c>
      <c r="GN265" s="158">
        <v>2716</v>
      </c>
      <c r="GO265" s="158">
        <v>1111</v>
      </c>
      <c r="GP265" s="158">
        <v>509</v>
      </c>
      <c r="GQ265" s="158">
        <v>19</v>
      </c>
      <c r="GR265" s="349">
        <v>48638</v>
      </c>
      <c r="GS265" s="158">
        <v>30.75</v>
      </c>
      <c r="GT265" s="158">
        <v>25488.75</v>
      </c>
      <c r="GU265" s="158">
        <v>23925</v>
      </c>
      <c r="GV265" s="158">
        <v>24971.75</v>
      </c>
      <c r="GW265" s="158">
        <v>17396.5</v>
      </c>
      <c r="GX265" s="158">
        <v>11603.25</v>
      </c>
      <c r="GY265" s="158">
        <v>5683</v>
      </c>
      <c r="GZ265" s="158">
        <v>3080</v>
      </c>
      <c r="HA265" s="158">
        <v>137.25</v>
      </c>
      <c r="HB265" s="349">
        <v>112316.25</v>
      </c>
      <c r="HC265" s="395">
        <v>0</v>
      </c>
      <c r="HD265" s="396">
        <v>3.38</v>
      </c>
      <c r="HE265" s="396">
        <v>0</v>
      </c>
      <c r="HF265" s="396">
        <v>0</v>
      </c>
      <c r="HG265" s="396">
        <v>0</v>
      </c>
      <c r="HH265" s="396">
        <v>0</v>
      </c>
      <c r="HI265" s="396">
        <v>0</v>
      </c>
      <c r="HJ265" s="396">
        <v>0</v>
      </c>
      <c r="HK265" s="396">
        <v>0</v>
      </c>
      <c r="HL265" s="397">
        <v>3.38</v>
      </c>
      <c r="HM265" s="219">
        <v>17.100000000000001</v>
      </c>
      <c r="HN265" s="219">
        <v>16990.2</v>
      </c>
      <c r="HO265" s="219">
        <v>18608.3</v>
      </c>
      <c r="HP265" s="219">
        <v>22197.1</v>
      </c>
      <c r="HQ265" s="219">
        <v>17396.5</v>
      </c>
      <c r="HR265" s="219">
        <v>14181.8</v>
      </c>
      <c r="HS265" s="219">
        <v>8208.7999999999993</v>
      </c>
      <c r="HT265" s="219">
        <v>5133.3</v>
      </c>
      <c r="HU265" s="219">
        <v>274.5</v>
      </c>
      <c r="HV265" s="219">
        <v>103007.6</v>
      </c>
      <c r="HW265" s="457">
        <v>0</v>
      </c>
      <c r="HX265" s="219">
        <v>103007.6</v>
      </c>
      <c r="HY265" s="395">
        <v>30.75</v>
      </c>
      <c r="HZ265" s="219">
        <v>25488.75</v>
      </c>
      <c r="IA265" s="219">
        <v>23925</v>
      </c>
      <c r="IB265" s="219">
        <v>24971.75</v>
      </c>
      <c r="IC265" s="219">
        <v>17396.5</v>
      </c>
      <c r="ID265" s="219">
        <v>11603.25</v>
      </c>
      <c r="IE265" s="219">
        <v>5683</v>
      </c>
      <c r="IF265" s="219">
        <v>3080</v>
      </c>
      <c r="IG265" s="219">
        <v>137.25</v>
      </c>
      <c r="IH265" s="219">
        <v>112316.25</v>
      </c>
      <c r="II265" s="395">
        <v>0</v>
      </c>
      <c r="IJ265" s="219">
        <v>3.38</v>
      </c>
      <c r="IK265" s="219">
        <v>0</v>
      </c>
      <c r="IL265" s="219">
        <v>0</v>
      </c>
      <c r="IM265" s="219">
        <v>0</v>
      </c>
      <c r="IN265" s="219">
        <v>0</v>
      </c>
      <c r="IO265" s="219">
        <v>0</v>
      </c>
      <c r="IP265" s="219">
        <v>0</v>
      </c>
      <c r="IQ265" s="219">
        <v>0</v>
      </c>
      <c r="IR265" s="219">
        <v>3.38</v>
      </c>
      <c r="IS265" s="395">
        <v>11.8</v>
      </c>
      <c r="IT265" s="219">
        <v>9507</v>
      </c>
      <c r="IU265" s="219">
        <v>3699.7</v>
      </c>
      <c r="IV265" s="219">
        <v>1876.3</v>
      </c>
      <c r="IW265" s="219">
        <v>741.5</v>
      </c>
      <c r="IX265" s="219">
        <v>277.7</v>
      </c>
      <c r="IY265" s="219">
        <v>87.2</v>
      </c>
      <c r="IZ265" s="219">
        <v>26.4</v>
      </c>
      <c r="JA265" s="219">
        <v>1.6</v>
      </c>
      <c r="JB265" s="219">
        <v>16229.2</v>
      </c>
      <c r="JC265" s="395">
        <v>10.5</v>
      </c>
      <c r="JD265" s="219">
        <v>10652.2</v>
      </c>
      <c r="JE265" s="219">
        <v>15730.8</v>
      </c>
      <c r="JF265" s="219">
        <v>20529.3</v>
      </c>
      <c r="JG265" s="219">
        <v>16655</v>
      </c>
      <c r="JH265" s="219">
        <v>13842.3</v>
      </c>
      <c r="JI265" s="219">
        <v>8082.8</v>
      </c>
      <c r="JJ265" s="219">
        <v>5089.3</v>
      </c>
      <c r="JK265" s="219">
        <v>271.3</v>
      </c>
      <c r="JL265" s="219">
        <v>90863.5</v>
      </c>
      <c r="JM265" s="457">
        <v>0</v>
      </c>
      <c r="JN265" s="397">
        <v>90863.5</v>
      </c>
      <c r="JP265" s="460"/>
      <c r="JQ265" s="460"/>
      <c r="JR265" s="460"/>
      <c r="JS265" s="460"/>
      <c r="JT265" s="460"/>
      <c r="JU265" s="460"/>
      <c r="JV265" s="460"/>
      <c r="JW265" s="460"/>
      <c r="JX265" s="460"/>
      <c r="JY265" s="460"/>
      <c r="KA265" s="460"/>
      <c r="KB265" s="460"/>
    </row>
    <row r="266" spans="1:288" x14ac:dyDescent="0.2">
      <c r="A266" s="215" t="s">
        <v>770</v>
      </c>
      <c r="B266" s="216" t="s">
        <v>293</v>
      </c>
      <c r="C266" s="217" t="s">
        <v>302</v>
      </c>
      <c r="D266" s="218" t="s">
        <v>340</v>
      </c>
      <c r="E266" s="158">
        <v>35038</v>
      </c>
      <c r="F266" s="158">
        <v>16003</v>
      </c>
      <c r="G266" s="158">
        <v>15233</v>
      </c>
      <c r="H266" s="158">
        <v>9270</v>
      </c>
      <c r="I266" s="158">
        <v>5235</v>
      </c>
      <c r="J266" s="158">
        <v>2114</v>
      </c>
      <c r="K266" s="158">
        <v>1271</v>
      </c>
      <c r="L266" s="158">
        <v>120</v>
      </c>
      <c r="M266" s="349">
        <v>84284</v>
      </c>
      <c r="N266" s="158">
        <v>873</v>
      </c>
      <c r="O266" s="158">
        <v>238</v>
      </c>
      <c r="P266" s="158">
        <v>166</v>
      </c>
      <c r="Q266" s="158">
        <v>171</v>
      </c>
      <c r="R266" s="158">
        <v>26</v>
      </c>
      <c r="S266" s="158">
        <v>9</v>
      </c>
      <c r="T266" s="158">
        <v>2</v>
      </c>
      <c r="U266" s="158">
        <v>1</v>
      </c>
      <c r="V266" s="349">
        <v>1486</v>
      </c>
      <c r="W266" s="158">
        <v>0</v>
      </c>
      <c r="X266" s="158">
        <v>0</v>
      </c>
      <c r="Y266" s="158">
        <v>0</v>
      </c>
      <c r="Z266" s="158">
        <v>0</v>
      </c>
      <c r="AA266" s="158">
        <v>0</v>
      </c>
      <c r="AB266" s="158">
        <v>0</v>
      </c>
      <c r="AC266" s="158">
        <v>0</v>
      </c>
      <c r="AD266" s="158">
        <v>0</v>
      </c>
      <c r="AE266" s="349">
        <v>0</v>
      </c>
      <c r="AF266" s="158">
        <v>34165</v>
      </c>
      <c r="AG266" s="158">
        <v>15765</v>
      </c>
      <c r="AH266" s="158">
        <v>15067</v>
      </c>
      <c r="AI266" s="158">
        <v>9099</v>
      </c>
      <c r="AJ266" s="158">
        <v>5209</v>
      </c>
      <c r="AK266" s="158">
        <v>2105</v>
      </c>
      <c r="AL266" s="158">
        <v>1269</v>
      </c>
      <c r="AM266" s="158">
        <v>119</v>
      </c>
      <c r="AN266" s="349">
        <v>82798</v>
      </c>
      <c r="AO266" s="158">
        <v>136</v>
      </c>
      <c r="AP266" s="158">
        <v>85</v>
      </c>
      <c r="AQ266" s="158">
        <v>103</v>
      </c>
      <c r="AR266" s="158">
        <v>82</v>
      </c>
      <c r="AS266" s="158">
        <v>44</v>
      </c>
      <c r="AT266" s="158">
        <v>24</v>
      </c>
      <c r="AU266" s="158">
        <v>27</v>
      </c>
      <c r="AV266" s="158">
        <v>30</v>
      </c>
      <c r="AW266" s="349">
        <v>531</v>
      </c>
      <c r="AX266" s="158">
        <v>136</v>
      </c>
      <c r="AY266" s="158">
        <v>85</v>
      </c>
      <c r="AZ266" s="158">
        <v>103</v>
      </c>
      <c r="BA266" s="158">
        <v>82</v>
      </c>
      <c r="BB266" s="158">
        <v>44</v>
      </c>
      <c r="BC266" s="158">
        <v>24</v>
      </c>
      <c r="BD266" s="158">
        <v>27</v>
      </c>
      <c r="BE266" s="158">
        <v>30</v>
      </c>
      <c r="BF266" s="158">
        <v>0</v>
      </c>
      <c r="BG266" s="349">
        <v>531</v>
      </c>
      <c r="BH266" s="158">
        <v>136</v>
      </c>
      <c r="BI266" s="158">
        <v>34114</v>
      </c>
      <c r="BJ266" s="158">
        <v>15783</v>
      </c>
      <c r="BK266" s="158">
        <v>15046</v>
      </c>
      <c r="BL266" s="158">
        <v>9061</v>
      </c>
      <c r="BM266" s="158">
        <v>5189</v>
      </c>
      <c r="BN266" s="158">
        <v>2108</v>
      </c>
      <c r="BO266" s="158">
        <v>1272</v>
      </c>
      <c r="BP266" s="158">
        <v>89</v>
      </c>
      <c r="BQ266" s="349">
        <v>82798</v>
      </c>
      <c r="BR266" s="158">
        <v>39</v>
      </c>
      <c r="BS266" s="158">
        <v>16877</v>
      </c>
      <c r="BT266" s="158">
        <v>5797</v>
      </c>
      <c r="BU266" s="158">
        <v>4189</v>
      </c>
      <c r="BV266" s="158">
        <v>1878</v>
      </c>
      <c r="BW266" s="158">
        <v>756</v>
      </c>
      <c r="BX266" s="158">
        <v>258</v>
      </c>
      <c r="BY266" s="158">
        <v>122</v>
      </c>
      <c r="BZ266" s="158">
        <v>6</v>
      </c>
      <c r="CA266" s="349">
        <v>29922</v>
      </c>
      <c r="CB266" s="158">
        <v>5</v>
      </c>
      <c r="CC266" s="158">
        <v>347</v>
      </c>
      <c r="CD266" s="158">
        <v>207</v>
      </c>
      <c r="CE266" s="158">
        <v>198</v>
      </c>
      <c r="CF266" s="158">
        <v>86</v>
      </c>
      <c r="CG266" s="158">
        <v>39</v>
      </c>
      <c r="CH266" s="158">
        <v>24</v>
      </c>
      <c r="CI266" s="158">
        <v>8</v>
      </c>
      <c r="CJ266" s="158">
        <v>0</v>
      </c>
      <c r="CK266" s="349">
        <v>914</v>
      </c>
      <c r="CL266" s="158">
        <v>1</v>
      </c>
      <c r="CM266" s="158">
        <v>24</v>
      </c>
      <c r="CN266" s="158">
        <v>7</v>
      </c>
      <c r="CO266" s="158">
        <v>15</v>
      </c>
      <c r="CP266" s="158">
        <v>6</v>
      </c>
      <c r="CQ266" s="158">
        <v>4</v>
      </c>
      <c r="CR266" s="158">
        <v>12</v>
      </c>
      <c r="CS266" s="158">
        <v>34</v>
      </c>
      <c r="CT266" s="158">
        <v>4</v>
      </c>
      <c r="CU266" s="349">
        <v>107</v>
      </c>
      <c r="CV266" s="158">
        <v>145</v>
      </c>
      <c r="CW266" s="158">
        <v>74</v>
      </c>
      <c r="CX266" s="158">
        <v>66</v>
      </c>
      <c r="CY266" s="158">
        <v>34</v>
      </c>
      <c r="CZ266" s="158">
        <v>26</v>
      </c>
      <c r="DA266" s="158">
        <v>8</v>
      </c>
      <c r="DB266" s="158">
        <v>3</v>
      </c>
      <c r="DC266" s="158">
        <v>0</v>
      </c>
      <c r="DD266" s="349">
        <v>356</v>
      </c>
      <c r="DE266" s="158">
        <v>958</v>
      </c>
      <c r="DF266" s="158">
        <v>324</v>
      </c>
      <c r="DG266" s="158">
        <v>225</v>
      </c>
      <c r="DH266" s="158">
        <v>67</v>
      </c>
      <c r="DI266" s="158">
        <v>54</v>
      </c>
      <c r="DJ266" s="158">
        <v>26</v>
      </c>
      <c r="DK266" s="158">
        <v>20</v>
      </c>
      <c r="DL266" s="158">
        <v>4</v>
      </c>
      <c r="DM266" s="349">
        <v>1678</v>
      </c>
      <c r="DN266" s="158">
        <v>0</v>
      </c>
      <c r="DO266" s="158">
        <v>0</v>
      </c>
      <c r="DP266" s="158">
        <v>0</v>
      </c>
      <c r="DQ266" s="158">
        <v>0</v>
      </c>
      <c r="DR266" s="158">
        <v>0</v>
      </c>
      <c r="DS266" s="158">
        <v>0</v>
      </c>
      <c r="DT266" s="158">
        <v>0</v>
      </c>
      <c r="DU266" s="158">
        <v>0</v>
      </c>
      <c r="DV266" s="349">
        <v>0</v>
      </c>
      <c r="DW266" s="158">
        <v>144</v>
      </c>
      <c r="DX266" s="158">
        <v>39</v>
      </c>
      <c r="DY266" s="158">
        <v>16</v>
      </c>
      <c r="DZ266" s="158">
        <v>13</v>
      </c>
      <c r="EA266" s="158">
        <v>6</v>
      </c>
      <c r="EB266" s="158">
        <v>3</v>
      </c>
      <c r="EC266" s="158">
        <v>1</v>
      </c>
      <c r="ED266" s="158">
        <v>0</v>
      </c>
      <c r="EE266" s="349">
        <v>222</v>
      </c>
      <c r="EF266" s="158">
        <v>1102</v>
      </c>
      <c r="EG266" s="158">
        <v>363</v>
      </c>
      <c r="EH266" s="158">
        <v>241</v>
      </c>
      <c r="EI266" s="158">
        <v>80</v>
      </c>
      <c r="EJ266" s="158">
        <v>60</v>
      </c>
      <c r="EK266" s="158">
        <v>29</v>
      </c>
      <c r="EL266" s="158">
        <v>21</v>
      </c>
      <c r="EM266" s="158">
        <v>4</v>
      </c>
      <c r="EN266" s="349">
        <v>1900</v>
      </c>
      <c r="EO266" s="158">
        <v>516</v>
      </c>
      <c r="EP266" s="158">
        <v>154</v>
      </c>
      <c r="EQ266" s="158">
        <v>115</v>
      </c>
      <c r="ER266" s="158">
        <v>35</v>
      </c>
      <c r="ES266" s="158">
        <v>25</v>
      </c>
      <c r="ET266" s="158">
        <v>13</v>
      </c>
      <c r="EU266" s="158">
        <v>9</v>
      </c>
      <c r="EV266" s="158">
        <v>2</v>
      </c>
      <c r="EW266" s="349">
        <v>869</v>
      </c>
      <c r="EX266" s="158">
        <v>0</v>
      </c>
      <c r="EY266" s="158">
        <v>0</v>
      </c>
      <c r="EZ266" s="158">
        <v>0</v>
      </c>
      <c r="FA266" s="158">
        <v>0</v>
      </c>
      <c r="FB266" s="158">
        <v>0</v>
      </c>
      <c r="FC266" s="158">
        <v>0</v>
      </c>
      <c r="FD266" s="158">
        <v>0</v>
      </c>
      <c r="FE266" s="158">
        <v>0</v>
      </c>
      <c r="FF266" s="349">
        <v>0</v>
      </c>
      <c r="FG266" s="158">
        <v>2</v>
      </c>
      <c r="FH266" s="158">
        <v>0</v>
      </c>
      <c r="FI266" s="158">
        <v>1</v>
      </c>
      <c r="FJ266" s="158">
        <v>0</v>
      </c>
      <c r="FK266" s="158">
        <v>0</v>
      </c>
      <c r="FL266" s="158">
        <v>0</v>
      </c>
      <c r="FM266" s="158">
        <v>0</v>
      </c>
      <c r="FN266" s="158">
        <v>0</v>
      </c>
      <c r="FO266" s="349">
        <v>3</v>
      </c>
      <c r="FP266" s="158">
        <v>514</v>
      </c>
      <c r="FQ266" s="158">
        <v>154</v>
      </c>
      <c r="FR266" s="158">
        <v>114</v>
      </c>
      <c r="FS266" s="158">
        <v>35</v>
      </c>
      <c r="FT266" s="158">
        <v>25</v>
      </c>
      <c r="FU266" s="158">
        <v>13</v>
      </c>
      <c r="FV266" s="158">
        <v>9</v>
      </c>
      <c r="FW266" s="158">
        <v>2</v>
      </c>
      <c r="FX266" s="349">
        <v>866</v>
      </c>
      <c r="FY266" s="158">
        <v>-45</v>
      </c>
      <c r="FZ266" s="158">
        <v>16721</v>
      </c>
      <c r="GA266" s="158">
        <v>9733</v>
      </c>
      <c r="GB266" s="158">
        <v>10628</v>
      </c>
      <c r="GC266" s="158">
        <v>7078</v>
      </c>
      <c r="GD266" s="158">
        <v>4384</v>
      </c>
      <c r="GE266" s="158">
        <v>1811</v>
      </c>
      <c r="GF266" s="158">
        <v>1107</v>
      </c>
      <c r="GG266" s="158">
        <v>79</v>
      </c>
      <c r="GH266" s="349">
        <v>51496</v>
      </c>
      <c r="GI266" s="158">
        <v>45</v>
      </c>
      <c r="GJ266" s="158">
        <v>17393</v>
      </c>
      <c r="GK266" s="158">
        <v>6050</v>
      </c>
      <c r="GL266" s="158">
        <v>4418</v>
      </c>
      <c r="GM266" s="158">
        <v>1983</v>
      </c>
      <c r="GN266" s="158">
        <v>805</v>
      </c>
      <c r="GO266" s="158">
        <v>297</v>
      </c>
      <c r="GP266" s="158">
        <v>165</v>
      </c>
      <c r="GQ266" s="158">
        <v>10</v>
      </c>
      <c r="GR266" s="349">
        <v>31166</v>
      </c>
      <c r="GS266" s="158">
        <v>-11.5</v>
      </c>
      <c r="GT266" s="158">
        <v>29867.5</v>
      </c>
      <c r="GU266" s="158">
        <v>14298</v>
      </c>
      <c r="GV266" s="158">
        <v>13949.75</v>
      </c>
      <c r="GW266" s="158">
        <v>8573.5</v>
      </c>
      <c r="GX266" s="158">
        <v>4991.25</v>
      </c>
      <c r="GY266" s="158">
        <v>2033</v>
      </c>
      <c r="GZ266" s="158">
        <v>1223</v>
      </c>
      <c r="HA266" s="158">
        <v>85.5</v>
      </c>
      <c r="HB266" s="349">
        <v>75010</v>
      </c>
      <c r="HC266" s="395">
        <v>0</v>
      </c>
      <c r="HD266" s="396">
        <v>0</v>
      </c>
      <c r="HE266" s="396">
        <v>0</v>
      </c>
      <c r="HF266" s="396">
        <v>0</v>
      </c>
      <c r="HG266" s="396">
        <v>0</v>
      </c>
      <c r="HH266" s="396">
        <v>0</v>
      </c>
      <c r="HI266" s="396">
        <v>0</v>
      </c>
      <c r="HJ266" s="396">
        <v>0</v>
      </c>
      <c r="HK266" s="396">
        <v>0</v>
      </c>
      <c r="HL266" s="397">
        <v>0</v>
      </c>
      <c r="HM266" s="219">
        <v>69.2</v>
      </c>
      <c r="HN266" s="219">
        <v>19911.7</v>
      </c>
      <c r="HO266" s="219">
        <v>11120.7</v>
      </c>
      <c r="HP266" s="219">
        <v>12399.8</v>
      </c>
      <c r="HQ266" s="219">
        <v>8573.5</v>
      </c>
      <c r="HR266" s="219">
        <v>6100.4</v>
      </c>
      <c r="HS266" s="219">
        <v>2936.6</v>
      </c>
      <c r="HT266" s="219">
        <v>2038.3</v>
      </c>
      <c r="HU266" s="219">
        <v>171</v>
      </c>
      <c r="HV266" s="219">
        <v>63321.2</v>
      </c>
      <c r="HW266" s="457">
        <v>0</v>
      </c>
      <c r="HX266" s="219">
        <v>63321.2</v>
      </c>
      <c r="HY266" s="395">
        <v>124.5</v>
      </c>
      <c r="HZ266" s="219">
        <v>29867.5</v>
      </c>
      <c r="IA266" s="219">
        <v>14298</v>
      </c>
      <c r="IB266" s="219">
        <v>13949.75</v>
      </c>
      <c r="IC266" s="219">
        <v>8573.5</v>
      </c>
      <c r="ID266" s="219">
        <v>4991.25</v>
      </c>
      <c r="IE266" s="219">
        <v>2033</v>
      </c>
      <c r="IF266" s="219">
        <v>1223</v>
      </c>
      <c r="IG266" s="219">
        <v>85.5</v>
      </c>
      <c r="IH266" s="219">
        <v>75146</v>
      </c>
      <c r="II266" s="395">
        <v>0</v>
      </c>
      <c r="IJ266" s="219">
        <v>0</v>
      </c>
      <c r="IK266" s="219">
        <v>0</v>
      </c>
      <c r="IL266" s="219">
        <v>0</v>
      </c>
      <c r="IM266" s="219">
        <v>0</v>
      </c>
      <c r="IN266" s="219">
        <v>0</v>
      </c>
      <c r="IO266" s="219">
        <v>0</v>
      </c>
      <c r="IP266" s="219">
        <v>0</v>
      </c>
      <c r="IQ266" s="219">
        <v>0</v>
      </c>
      <c r="IR266" s="219">
        <v>0</v>
      </c>
      <c r="IS266" s="395">
        <v>48.57</v>
      </c>
      <c r="IT266" s="219">
        <v>9942.36</v>
      </c>
      <c r="IU266" s="219">
        <v>1877.5</v>
      </c>
      <c r="IV266" s="219">
        <v>967.19</v>
      </c>
      <c r="IW266" s="219">
        <v>317.26</v>
      </c>
      <c r="IX266" s="219">
        <v>114.55</v>
      </c>
      <c r="IY266" s="219">
        <v>31.84</v>
      </c>
      <c r="IZ266" s="219">
        <v>15.69</v>
      </c>
      <c r="JA266" s="219">
        <v>0.52</v>
      </c>
      <c r="JB266" s="219">
        <v>13315.48</v>
      </c>
      <c r="JC266" s="395">
        <v>42.2</v>
      </c>
      <c r="JD266" s="219">
        <v>13283.4</v>
      </c>
      <c r="JE266" s="219">
        <v>9660.4</v>
      </c>
      <c r="JF266" s="219">
        <v>11540.1</v>
      </c>
      <c r="JG266" s="219">
        <v>8256.2000000000007</v>
      </c>
      <c r="JH266" s="219">
        <v>5960.4</v>
      </c>
      <c r="JI266" s="219">
        <v>2890.6</v>
      </c>
      <c r="JJ266" s="219">
        <v>2012.2</v>
      </c>
      <c r="JK266" s="219">
        <v>170</v>
      </c>
      <c r="JL266" s="219">
        <v>53815.5</v>
      </c>
      <c r="JM266" s="457">
        <v>0</v>
      </c>
      <c r="JN266" s="397">
        <v>53815.5</v>
      </c>
      <c r="JP266" s="460"/>
      <c r="JQ266" s="460"/>
      <c r="JR266" s="460"/>
      <c r="JS266" s="460"/>
      <c r="JT266" s="460"/>
      <c r="JU266" s="460"/>
      <c r="JV266" s="460"/>
      <c r="JW266" s="460"/>
      <c r="JX266" s="460"/>
      <c r="JY266" s="460"/>
      <c r="KA266" s="460"/>
      <c r="KB266" s="460"/>
    </row>
    <row r="267" spans="1:288" x14ac:dyDescent="0.2">
      <c r="A267" s="215" t="s">
        <v>771</v>
      </c>
      <c r="B267" s="216" t="s">
        <v>293</v>
      </c>
      <c r="C267" s="217" t="s">
        <v>295</v>
      </c>
      <c r="D267" s="218" t="s">
        <v>341</v>
      </c>
      <c r="E267" s="158">
        <v>68932</v>
      </c>
      <c r="F267" s="158">
        <v>23475</v>
      </c>
      <c r="G267" s="158">
        <v>14717</v>
      </c>
      <c r="H267" s="158">
        <v>4615</v>
      </c>
      <c r="I267" s="158">
        <v>1693</v>
      </c>
      <c r="J267" s="158">
        <v>442</v>
      </c>
      <c r="K267" s="158">
        <v>105</v>
      </c>
      <c r="L267" s="158">
        <v>43</v>
      </c>
      <c r="M267" s="349">
        <v>114022</v>
      </c>
      <c r="N267" s="158">
        <v>1697</v>
      </c>
      <c r="O267" s="158">
        <v>341</v>
      </c>
      <c r="P267" s="158">
        <v>228</v>
      </c>
      <c r="Q267" s="158">
        <v>39</v>
      </c>
      <c r="R267" s="158">
        <v>11</v>
      </c>
      <c r="S267" s="158">
        <v>1</v>
      </c>
      <c r="T267" s="158">
        <v>2</v>
      </c>
      <c r="U267" s="158">
        <v>7</v>
      </c>
      <c r="V267" s="349">
        <v>2326</v>
      </c>
      <c r="W267" s="158">
        <v>0</v>
      </c>
      <c r="X267" s="158">
        <v>0</v>
      </c>
      <c r="Y267" s="158">
        <v>0</v>
      </c>
      <c r="Z267" s="158">
        <v>0</v>
      </c>
      <c r="AA267" s="158">
        <v>0</v>
      </c>
      <c r="AB267" s="158">
        <v>0</v>
      </c>
      <c r="AC267" s="158">
        <v>0</v>
      </c>
      <c r="AD267" s="158">
        <v>0</v>
      </c>
      <c r="AE267" s="349">
        <v>0</v>
      </c>
      <c r="AF267" s="158">
        <v>67235</v>
      </c>
      <c r="AG267" s="158">
        <v>23134</v>
      </c>
      <c r="AH267" s="158">
        <v>14489</v>
      </c>
      <c r="AI267" s="158">
        <v>4576</v>
      </c>
      <c r="AJ267" s="158">
        <v>1682</v>
      </c>
      <c r="AK267" s="158">
        <v>441</v>
      </c>
      <c r="AL267" s="158">
        <v>103</v>
      </c>
      <c r="AM267" s="158">
        <v>36</v>
      </c>
      <c r="AN267" s="349">
        <v>111696</v>
      </c>
      <c r="AO267" s="158">
        <v>159</v>
      </c>
      <c r="AP267" s="158">
        <v>104</v>
      </c>
      <c r="AQ267" s="158">
        <v>103</v>
      </c>
      <c r="AR267" s="158">
        <v>34</v>
      </c>
      <c r="AS267" s="158">
        <v>26</v>
      </c>
      <c r="AT267" s="158">
        <v>16</v>
      </c>
      <c r="AU267" s="158">
        <v>18</v>
      </c>
      <c r="AV267" s="158">
        <v>14</v>
      </c>
      <c r="AW267" s="349">
        <v>474</v>
      </c>
      <c r="AX267" s="158">
        <v>159</v>
      </c>
      <c r="AY267" s="158">
        <v>104</v>
      </c>
      <c r="AZ267" s="158">
        <v>103</v>
      </c>
      <c r="BA267" s="158">
        <v>34</v>
      </c>
      <c r="BB267" s="158">
        <v>26</v>
      </c>
      <c r="BC267" s="158">
        <v>16</v>
      </c>
      <c r="BD267" s="158">
        <v>18</v>
      </c>
      <c r="BE267" s="158">
        <v>14</v>
      </c>
      <c r="BF267" s="158">
        <v>0</v>
      </c>
      <c r="BG267" s="349">
        <v>474</v>
      </c>
      <c r="BH267" s="158">
        <v>159</v>
      </c>
      <c r="BI267" s="158">
        <v>67180</v>
      </c>
      <c r="BJ267" s="158">
        <v>23133</v>
      </c>
      <c r="BK267" s="158">
        <v>14420</v>
      </c>
      <c r="BL267" s="158">
        <v>4568</v>
      </c>
      <c r="BM267" s="158">
        <v>1672</v>
      </c>
      <c r="BN267" s="158">
        <v>443</v>
      </c>
      <c r="BO267" s="158">
        <v>99</v>
      </c>
      <c r="BP267" s="158">
        <v>22</v>
      </c>
      <c r="BQ267" s="349">
        <v>111696</v>
      </c>
      <c r="BR267" s="158">
        <v>32</v>
      </c>
      <c r="BS267" s="158">
        <v>29246</v>
      </c>
      <c r="BT267" s="158">
        <v>6904</v>
      </c>
      <c r="BU267" s="158">
        <v>3500</v>
      </c>
      <c r="BV267" s="158">
        <v>752</v>
      </c>
      <c r="BW267" s="158">
        <v>206</v>
      </c>
      <c r="BX267" s="158">
        <v>40</v>
      </c>
      <c r="BY267" s="158">
        <v>5</v>
      </c>
      <c r="BZ267" s="158">
        <v>0</v>
      </c>
      <c r="CA267" s="349">
        <v>40685</v>
      </c>
      <c r="CB267" s="158">
        <v>7</v>
      </c>
      <c r="CC267" s="158">
        <v>678</v>
      </c>
      <c r="CD267" s="158">
        <v>231</v>
      </c>
      <c r="CE267" s="158">
        <v>149</v>
      </c>
      <c r="CF267" s="158">
        <v>40</v>
      </c>
      <c r="CG267" s="158">
        <v>21</v>
      </c>
      <c r="CH267" s="158">
        <v>3</v>
      </c>
      <c r="CI267" s="158">
        <v>0</v>
      </c>
      <c r="CJ267" s="158">
        <v>0</v>
      </c>
      <c r="CK267" s="349">
        <v>1129</v>
      </c>
      <c r="CL267" s="158">
        <v>2</v>
      </c>
      <c r="CM267" s="158">
        <v>80</v>
      </c>
      <c r="CN267" s="158">
        <v>11</v>
      </c>
      <c r="CO267" s="158">
        <v>14</v>
      </c>
      <c r="CP267" s="158">
        <v>21</v>
      </c>
      <c r="CQ267" s="158">
        <v>23</v>
      </c>
      <c r="CR267" s="158">
        <v>23</v>
      </c>
      <c r="CS267" s="158">
        <v>27</v>
      </c>
      <c r="CT267" s="158">
        <v>5</v>
      </c>
      <c r="CU267" s="349">
        <v>206</v>
      </c>
      <c r="CV267" s="158">
        <v>349</v>
      </c>
      <c r="CW267" s="158">
        <v>72</v>
      </c>
      <c r="CX267" s="158">
        <v>39</v>
      </c>
      <c r="CY267" s="158">
        <v>11</v>
      </c>
      <c r="CZ267" s="158">
        <v>2</v>
      </c>
      <c r="DA267" s="158">
        <v>2</v>
      </c>
      <c r="DB267" s="158">
        <v>0</v>
      </c>
      <c r="DC267" s="158">
        <v>2</v>
      </c>
      <c r="DD267" s="349">
        <v>477</v>
      </c>
      <c r="DE267" s="158">
        <v>1767</v>
      </c>
      <c r="DF267" s="158">
        <v>310</v>
      </c>
      <c r="DG267" s="158">
        <v>135</v>
      </c>
      <c r="DH267" s="158">
        <v>50</v>
      </c>
      <c r="DI267" s="158">
        <v>6</v>
      </c>
      <c r="DJ267" s="158">
        <v>4</v>
      </c>
      <c r="DK267" s="158">
        <v>2</v>
      </c>
      <c r="DL267" s="158">
        <v>3</v>
      </c>
      <c r="DM267" s="349">
        <v>2277</v>
      </c>
      <c r="DN267" s="158">
        <v>525</v>
      </c>
      <c r="DO267" s="158">
        <v>90</v>
      </c>
      <c r="DP267" s="158">
        <v>52</v>
      </c>
      <c r="DQ267" s="158">
        <v>17</v>
      </c>
      <c r="DR267" s="158">
        <v>6</v>
      </c>
      <c r="DS267" s="158">
        <v>0</v>
      </c>
      <c r="DT267" s="158">
        <v>0</v>
      </c>
      <c r="DU267" s="158">
        <v>0</v>
      </c>
      <c r="DV267" s="349">
        <v>690</v>
      </c>
      <c r="DW267" s="158">
        <v>377</v>
      </c>
      <c r="DX267" s="158">
        <v>51</v>
      </c>
      <c r="DY267" s="158">
        <v>21</v>
      </c>
      <c r="DZ267" s="158">
        <v>6</v>
      </c>
      <c r="EA267" s="158">
        <v>3</v>
      </c>
      <c r="EB267" s="158">
        <v>3</v>
      </c>
      <c r="EC267" s="158">
        <v>2</v>
      </c>
      <c r="ED267" s="158">
        <v>1</v>
      </c>
      <c r="EE267" s="349">
        <v>464</v>
      </c>
      <c r="EF267" s="158">
        <v>2669</v>
      </c>
      <c r="EG267" s="158">
        <v>451</v>
      </c>
      <c r="EH267" s="158">
        <v>208</v>
      </c>
      <c r="EI267" s="158">
        <v>73</v>
      </c>
      <c r="EJ267" s="158">
        <v>15</v>
      </c>
      <c r="EK267" s="158">
        <v>7</v>
      </c>
      <c r="EL267" s="158">
        <v>4</v>
      </c>
      <c r="EM267" s="158">
        <v>4</v>
      </c>
      <c r="EN267" s="349">
        <v>3431</v>
      </c>
      <c r="EO267" s="158">
        <v>1234</v>
      </c>
      <c r="EP267" s="158">
        <v>208</v>
      </c>
      <c r="EQ267" s="158">
        <v>96</v>
      </c>
      <c r="ER267" s="158">
        <v>35</v>
      </c>
      <c r="ES267" s="158">
        <v>9</v>
      </c>
      <c r="ET267" s="158">
        <v>5</v>
      </c>
      <c r="EU267" s="158">
        <v>4</v>
      </c>
      <c r="EV267" s="158">
        <v>4</v>
      </c>
      <c r="EW267" s="349">
        <v>1595</v>
      </c>
      <c r="EX267" s="158">
        <v>0</v>
      </c>
      <c r="EY267" s="158">
        <v>0</v>
      </c>
      <c r="EZ267" s="158">
        <v>0</v>
      </c>
      <c r="FA267" s="158">
        <v>0</v>
      </c>
      <c r="FB267" s="158">
        <v>0</v>
      </c>
      <c r="FC267" s="158">
        <v>0</v>
      </c>
      <c r="FD267" s="158">
        <v>0</v>
      </c>
      <c r="FE267" s="158">
        <v>0</v>
      </c>
      <c r="FF267" s="349">
        <v>0</v>
      </c>
      <c r="FG267" s="158">
        <v>157</v>
      </c>
      <c r="FH267" s="158">
        <v>32</v>
      </c>
      <c r="FI267" s="158">
        <v>25</v>
      </c>
      <c r="FJ267" s="158">
        <v>7</v>
      </c>
      <c r="FK267" s="158">
        <v>3</v>
      </c>
      <c r="FL267" s="158">
        <v>0</v>
      </c>
      <c r="FM267" s="158">
        <v>0</v>
      </c>
      <c r="FN267" s="158">
        <v>0</v>
      </c>
      <c r="FO267" s="349">
        <v>224</v>
      </c>
      <c r="FP267" s="158">
        <v>1077</v>
      </c>
      <c r="FQ267" s="158">
        <v>176</v>
      </c>
      <c r="FR267" s="158">
        <v>71</v>
      </c>
      <c r="FS267" s="158">
        <v>28</v>
      </c>
      <c r="FT267" s="158">
        <v>6</v>
      </c>
      <c r="FU267" s="158">
        <v>5</v>
      </c>
      <c r="FV267" s="158">
        <v>4</v>
      </c>
      <c r="FW267" s="158">
        <v>4</v>
      </c>
      <c r="FX267" s="349">
        <v>1371</v>
      </c>
      <c r="FY267" s="158">
        <v>118</v>
      </c>
      <c r="FZ267" s="158">
        <v>36274</v>
      </c>
      <c r="GA267" s="158">
        <v>15846</v>
      </c>
      <c r="GB267" s="158">
        <v>10684</v>
      </c>
      <c r="GC267" s="158">
        <v>3732</v>
      </c>
      <c r="GD267" s="158">
        <v>1413</v>
      </c>
      <c r="GE267" s="158">
        <v>374</v>
      </c>
      <c r="GF267" s="158">
        <v>65</v>
      </c>
      <c r="GG267" s="158">
        <v>16</v>
      </c>
      <c r="GH267" s="349">
        <v>68522</v>
      </c>
      <c r="GI267" s="158">
        <v>41</v>
      </c>
      <c r="GJ267" s="158">
        <v>30906</v>
      </c>
      <c r="GK267" s="158">
        <v>7287</v>
      </c>
      <c r="GL267" s="158">
        <v>3736</v>
      </c>
      <c r="GM267" s="158">
        <v>836</v>
      </c>
      <c r="GN267" s="158">
        <v>259</v>
      </c>
      <c r="GO267" s="158">
        <v>69</v>
      </c>
      <c r="GP267" s="158">
        <v>34</v>
      </c>
      <c r="GQ267" s="158">
        <v>6</v>
      </c>
      <c r="GR267" s="349">
        <v>43174</v>
      </c>
      <c r="GS267" s="158">
        <v>148.25</v>
      </c>
      <c r="GT267" s="158">
        <v>59322.5</v>
      </c>
      <c r="GU267" s="158">
        <v>21279.25</v>
      </c>
      <c r="GV267" s="158">
        <v>13459.25</v>
      </c>
      <c r="GW267" s="158">
        <v>4345.5</v>
      </c>
      <c r="GX267" s="158">
        <v>1599.25</v>
      </c>
      <c r="GY267" s="158">
        <v>422.25</v>
      </c>
      <c r="GZ267" s="158">
        <v>85.25</v>
      </c>
      <c r="HA267" s="158">
        <v>20</v>
      </c>
      <c r="HB267" s="349">
        <v>100681.5</v>
      </c>
      <c r="HC267" s="395">
        <v>0</v>
      </c>
      <c r="HD267" s="396">
        <v>0</v>
      </c>
      <c r="HE267" s="396">
        <v>0</v>
      </c>
      <c r="HF267" s="396">
        <v>0</v>
      </c>
      <c r="HG267" s="396">
        <v>0</v>
      </c>
      <c r="HH267" s="396">
        <v>0</v>
      </c>
      <c r="HI267" s="396">
        <v>0</v>
      </c>
      <c r="HJ267" s="396">
        <v>0</v>
      </c>
      <c r="HK267" s="396">
        <v>0</v>
      </c>
      <c r="HL267" s="397">
        <v>0</v>
      </c>
      <c r="HM267" s="219">
        <v>82.4</v>
      </c>
      <c r="HN267" s="219">
        <v>39548.300000000003</v>
      </c>
      <c r="HO267" s="219">
        <v>16550.5</v>
      </c>
      <c r="HP267" s="219">
        <v>11963.8</v>
      </c>
      <c r="HQ267" s="219">
        <v>4345.5</v>
      </c>
      <c r="HR267" s="219">
        <v>1954.6</v>
      </c>
      <c r="HS267" s="219">
        <v>609.9</v>
      </c>
      <c r="HT267" s="219">
        <v>142.1</v>
      </c>
      <c r="HU267" s="219">
        <v>40</v>
      </c>
      <c r="HV267" s="219">
        <v>75237.100000000006</v>
      </c>
      <c r="HW267" s="457">
        <v>0</v>
      </c>
      <c r="HX267" s="219">
        <v>75237.100000000006</v>
      </c>
      <c r="HY267" s="395">
        <v>148.25</v>
      </c>
      <c r="HZ267" s="219">
        <v>59322.5</v>
      </c>
      <c r="IA267" s="219">
        <v>21279.25</v>
      </c>
      <c r="IB267" s="219">
        <v>13459.25</v>
      </c>
      <c r="IC267" s="219">
        <v>4345.5</v>
      </c>
      <c r="ID267" s="219">
        <v>1599.25</v>
      </c>
      <c r="IE267" s="219">
        <v>422.25</v>
      </c>
      <c r="IF267" s="219">
        <v>85.25</v>
      </c>
      <c r="IG267" s="219">
        <v>20</v>
      </c>
      <c r="IH267" s="219">
        <v>100681.5</v>
      </c>
      <c r="II267" s="395">
        <v>0</v>
      </c>
      <c r="IJ267" s="219">
        <v>0</v>
      </c>
      <c r="IK267" s="219">
        <v>0</v>
      </c>
      <c r="IL267" s="219">
        <v>0</v>
      </c>
      <c r="IM267" s="219">
        <v>0</v>
      </c>
      <c r="IN267" s="219">
        <v>0</v>
      </c>
      <c r="IO267" s="219">
        <v>0</v>
      </c>
      <c r="IP267" s="219">
        <v>0</v>
      </c>
      <c r="IQ267" s="219">
        <v>0</v>
      </c>
      <c r="IR267" s="219">
        <v>0</v>
      </c>
      <c r="IS267" s="395">
        <v>41.69</v>
      </c>
      <c r="IT267" s="219">
        <v>16124.83</v>
      </c>
      <c r="IU267" s="219">
        <v>2153.56</v>
      </c>
      <c r="IV267" s="219">
        <v>811.22</v>
      </c>
      <c r="IW267" s="219">
        <v>126.12</v>
      </c>
      <c r="IX267" s="219">
        <v>28.2</v>
      </c>
      <c r="IY267" s="219">
        <v>4.4400000000000004</v>
      </c>
      <c r="IZ267" s="219">
        <v>0.54</v>
      </c>
      <c r="JA267" s="219">
        <v>0</v>
      </c>
      <c r="JB267" s="219">
        <v>19290.599999999999</v>
      </c>
      <c r="JC267" s="395">
        <v>59.2</v>
      </c>
      <c r="JD267" s="219">
        <v>28798.400000000001</v>
      </c>
      <c r="JE267" s="219">
        <v>14875.5</v>
      </c>
      <c r="JF267" s="219">
        <v>11242.7</v>
      </c>
      <c r="JG267" s="219">
        <v>4219.3999999999996</v>
      </c>
      <c r="JH267" s="219">
        <v>1920.2</v>
      </c>
      <c r="JI267" s="219">
        <v>603.5</v>
      </c>
      <c r="JJ267" s="219">
        <v>141.19999999999999</v>
      </c>
      <c r="JK267" s="219">
        <v>40</v>
      </c>
      <c r="JL267" s="219">
        <v>61900.1</v>
      </c>
      <c r="JM267" s="457">
        <v>0</v>
      </c>
      <c r="JN267" s="397">
        <v>61900.1</v>
      </c>
      <c r="JP267" s="460"/>
      <c r="JQ267" s="460"/>
      <c r="JR267" s="460"/>
      <c r="JS267" s="460"/>
      <c r="JT267" s="460"/>
      <c r="JU267" s="460"/>
      <c r="JV267" s="460"/>
      <c r="JW267" s="460"/>
      <c r="JX267" s="460"/>
      <c r="JY267" s="460"/>
      <c r="KA267" s="460"/>
      <c r="KB267" s="460"/>
    </row>
    <row r="268" spans="1:288" x14ac:dyDescent="0.2">
      <c r="A268" s="215" t="s">
        <v>773</v>
      </c>
      <c r="B268" s="216" t="s">
        <v>285</v>
      </c>
      <c r="C268" s="217" t="s">
        <v>295</v>
      </c>
      <c r="D268" s="218" t="s">
        <v>772</v>
      </c>
      <c r="E268" s="158">
        <v>3297</v>
      </c>
      <c r="F268" s="158">
        <v>7631</v>
      </c>
      <c r="G268" s="158">
        <v>15564</v>
      </c>
      <c r="H268" s="158">
        <v>9256</v>
      </c>
      <c r="I268" s="158">
        <v>8699</v>
      </c>
      <c r="J268" s="158">
        <v>5135</v>
      </c>
      <c r="K268" s="158">
        <v>4772</v>
      </c>
      <c r="L268" s="158">
        <v>855</v>
      </c>
      <c r="M268" s="349">
        <v>55209</v>
      </c>
      <c r="N268" s="158">
        <v>144</v>
      </c>
      <c r="O268" s="158">
        <v>188</v>
      </c>
      <c r="P268" s="158">
        <v>206</v>
      </c>
      <c r="Q268" s="158">
        <v>131</v>
      </c>
      <c r="R268" s="158">
        <v>67</v>
      </c>
      <c r="S268" s="158">
        <v>35</v>
      </c>
      <c r="T268" s="158">
        <v>29</v>
      </c>
      <c r="U268" s="158">
        <v>8</v>
      </c>
      <c r="V268" s="349">
        <v>808</v>
      </c>
      <c r="W268" s="158">
        <v>0</v>
      </c>
      <c r="X268" s="158">
        <v>0</v>
      </c>
      <c r="Y268" s="158">
        <v>0</v>
      </c>
      <c r="Z268" s="158">
        <v>0</v>
      </c>
      <c r="AA268" s="158">
        <v>0</v>
      </c>
      <c r="AB268" s="158">
        <v>0</v>
      </c>
      <c r="AC268" s="158">
        <v>0</v>
      </c>
      <c r="AD268" s="158">
        <v>0</v>
      </c>
      <c r="AE268" s="349">
        <v>0</v>
      </c>
      <c r="AF268" s="158">
        <v>3153</v>
      </c>
      <c r="AG268" s="158">
        <v>7443</v>
      </c>
      <c r="AH268" s="158">
        <v>15358</v>
      </c>
      <c r="AI268" s="158">
        <v>9125</v>
      </c>
      <c r="AJ268" s="158">
        <v>8632</v>
      </c>
      <c r="AK268" s="158">
        <v>5100</v>
      </c>
      <c r="AL268" s="158">
        <v>4743</v>
      </c>
      <c r="AM268" s="158">
        <v>847</v>
      </c>
      <c r="AN268" s="349">
        <v>54401</v>
      </c>
      <c r="AO268" s="158">
        <v>10</v>
      </c>
      <c r="AP268" s="158">
        <v>36</v>
      </c>
      <c r="AQ268" s="158">
        <v>78</v>
      </c>
      <c r="AR268" s="158">
        <v>57</v>
      </c>
      <c r="AS268" s="158">
        <v>60</v>
      </c>
      <c r="AT268" s="158">
        <v>42</v>
      </c>
      <c r="AU268" s="158">
        <v>42</v>
      </c>
      <c r="AV268" s="158">
        <v>17</v>
      </c>
      <c r="AW268" s="349">
        <v>342</v>
      </c>
      <c r="AX268" s="158">
        <v>10</v>
      </c>
      <c r="AY268" s="158">
        <v>36</v>
      </c>
      <c r="AZ268" s="158">
        <v>78</v>
      </c>
      <c r="BA268" s="158">
        <v>57</v>
      </c>
      <c r="BB268" s="158">
        <v>60</v>
      </c>
      <c r="BC268" s="158">
        <v>42</v>
      </c>
      <c r="BD268" s="158">
        <v>42</v>
      </c>
      <c r="BE268" s="158">
        <v>17</v>
      </c>
      <c r="BF268" s="158">
        <v>0</v>
      </c>
      <c r="BG268" s="349">
        <v>342</v>
      </c>
      <c r="BH268" s="158">
        <v>10</v>
      </c>
      <c r="BI268" s="158">
        <v>3179</v>
      </c>
      <c r="BJ268" s="158">
        <v>7485</v>
      </c>
      <c r="BK268" s="158">
        <v>15337</v>
      </c>
      <c r="BL268" s="158">
        <v>9128</v>
      </c>
      <c r="BM268" s="158">
        <v>8614</v>
      </c>
      <c r="BN268" s="158">
        <v>5100</v>
      </c>
      <c r="BO268" s="158">
        <v>4718</v>
      </c>
      <c r="BP268" s="158">
        <v>830</v>
      </c>
      <c r="BQ268" s="349">
        <v>54401</v>
      </c>
      <c r="BR268" s="158">
        <v>4</v>
      </c>
      <c r="BS268" s="158">
        <v>1686</v>
      </c>
      <c r="BT268" s="158">
        <v>3308</v>
      </c>
      <c r="BU268" s="158">
        <v>5137</v>
      </c>
      <c r="BV268" s="158">
        <v>2737</v>
      </c>
      <c r="BW268" s="158">
        <v>2065</v>
      </c>
      <c r="BX268" s="158">
        <v>938</v>
      </c>
      <c r="BY268" s="158">
        <v>639</v>
      </c>
      <c r="BZ268" s="158">
        <v>117</v>
      </c>
      <c r="CA268" s="349">
        <v>16631</v>
      </c>
      <c r="CB268" s="158">
        <v>0</v>
      </c>
      <c r="CC268" s="158">
        <v>13</v>
      </c>
      <c r="CD268" s="158">
        <v>42</v>
      </c>
      <c r="CE268" s="158">
        <v>114</v>
      </c>
      <c r="CF268" s="158">
        <v>54</v>
      </c>
      <c r="CG268" s="158">
        <v>40</v>
      </c>
      <c r="CH268" s="158">
        <v>28</v>
      </c>
      <c r="CI268" s="158">
        <v>23</v>
      </c>
      <c r="CJ268" s="158">
        <v>1</v>
      </c>
      <c r="CK268" s="349">
        <v>315</v>
      </c>
      <c r="CL268" s="158">
        <v>0</v>
      </c>
      <c r="CM268" s="158">
        <v>0</v>
      </c>
      <c r="CN268" s="158">
        <v>4</v>
      </c>
      <c r="CO268" s="158">
        <v>8</v>
      </c>
      <c r="CP268" s="158">
        <v>3</v>
      </c>
      <c r="CQ268" s="158">
        <v>6</v>
      </c>
      <c r="CR268" s="158">
        <v>11</v>
      </c>
      <c r="CS268" s="158">
        <v>18</v>
      </c>
      <c r="CT268" s="158">
        <v>4</v>
      </c>
      <c r="CU268" s="349">
        <v>54</v>
      </c>
      <c r="CV268" s="158">
        <v>82</v>
      </c>
      <c r="CW268" s="158">
        <v>64</v>
      </c>
      <c r="CX268" s="158">
        <v>161</v>
      </c>
      <c r="CY268" s="158">
        <v>101</v>
      </c>
      <c r="CZ268" s="158">
        <v>77</v>
      </c>
      <c r="DA268" s="158">
        <v>56</v>
      </c>
      <c r="DB268" s="158">
        <v>58</v>
      </c>
      <c r="DC268" s="158">
        <v>28</v>
      </c>
      <c r="DD268" s="349">
        <v>627</v>
      </c>
      <c r="DE268" s="158">
        <v>75</v>
      </c>
      <c r="DF268" s="158">
        <v>110</v>
      </c>
      <c r="DG268" s="158">
        <v>142</v>
      </c>
      <c r="DH268" s="158">
        <v>82</v>
      </c>
      <c r="DI268" s="158">
        <v>67</v>
      </c>
      <c r="DJ268" s="158">
        <v>36</v>
      </c>
      <c r="DK268" s="158">
        <v>28</v>
      </c>
      <c r="DL268" s="158">
        <v>5</v>
      </c>
      <c r="DM268" s="349">
        <v>545</v>
      </c>
      <c r="DN268" s="158">
        <v>32</v>
      </c>
      <c r="DO268" s="158">
        <v>82</v>
      </c>
      <c r="DP268" s="158">
        <v>122</v>
      </c>
      <c r="DQ268" s="158">
        <v>83</v>
      </c>
      <c r="DR268" s="158">
        <v>42</v>
      </c>
      <c r="DS268" s="158">
        <v>32</v>
      </c>
      <c r="DT268" s="158">
        <v>38</v>
      </c>
      <c r="DU268" s="158">
        <v>10</v>
      </c>
      <c r="DV268" s="349">
        <v>441</v>
      </c>
      <c r="DW268" s="158">
        <v>15</v>
      </c>
      <c r="DX268" s="158">
        <v>27</v>
      </c>
      <c r="DY268" s="158">
        <v>23</v>
      </c>
      <c r="DZ268" s="158">
        <v>27</v>
      </c>
      <c r="EA268" s="158">
        <v>13</v>
      </c>
      <c r="EB268" s="158">
        <v>8</v>
      </c>
      <c r="EC268" s="158">
        <v>13</v>
      </c>
      <c r="ED268" s="158">
        <v>4</v>
      </c>
      <c r="EE268" s="349">
        <v>130</v>
      </c>
      <c r="EF268" s="158">
        <v>122</v>
      </c>
      <c r="EG268" s="158">
        <v>219</v>
      </c>
      <c r="EH268" s="158">
        <v>287</v>
      </c>
      <c r="EI268" s="158">
        <v>192</v>
      </c>
      <c r="EJ268" s="158">
        <v>122</v>
      </c>
      <c r="EK268" s="158">
        <v>76</v>
      </c>
      <c r="EL268" s="158">
        <v>79</v>
      </c>
      <c r="EM268" s="158">
        <v>19</v>
      </c>
      <c r="EN268" s="349">
        <v>1116</v>
      </c>
      <c r="EO268" s="158">
        <v>84</v>
      </c>
      <c r="EP268" s="158">
        <v>91</v>
      </c>
      <c r="EQ268" s="158">
        <v>133</v>
      </c>
      <c r="ER268" s="158">
        <v>92</v>
      </c>
      <c r="ES268" s="158">
        <v>66</v>
      </c>
      <c r="ET268" s="158">
        <v>32</v>
      </c>
      <c r="EU268" s="158">
        <v>40</v>
      </c>
      <c r="EV268" s="158">
        <v>11</v>
      </c>
      <c r="EW268" s="349">
        <v>549</v>
      </c>
      <c r="EX268" s="158">
        <v>0</v>
      </c>
      <c r="EY268" s="158">
        <v>0</v>
      </c>
      <c r="EZ268" s="158">
        <v>0</v>
      </c>
      <c r="FA268" s="158">
        <v>0</v>
      </c>
      <c r="FB268" s="158">
        <v>0</v>
      </c>
      <c r="FC268" s="158">
        <v>0</v>
      </c>
      <c r="FD268" s="158">
        <v>0</v>
      </c>
      <c r="FE268" s="158">
        <v>0</v>
      </c>
      <c r="FF268" s="349">
        <v>0</v>
      </c>
      <c r="FG268" s="158">
        <v>2</v>
      </c>
      <c r="FH268" s="158">
        <v>6</v>
      </c>
      <c r="FI268" s="158">
        <v>19</v>
      </c>
      <c r="FJ268" s="158">
        <v>11</v>
      </c>
      <c r="FK268" s="158">
        <v>7</v>
      </c>
      <c r="FL268" s="158">
        <v>2</v>
      </c>
      <c r="FM268" s="158">
        <v>7</v>
      </c>
      <c r="FN268" s="158">
        <v>4</v>
      </c>
      <c r="FO268" s="349">
        <v>58</v>
      </c>
      <c r="FP268" s="158">
        <v>82</v>
      </c>
      <c r="FQ268" s="158">
        <v>85</v>
      </c>
      <c r="FR268" s="158">
        <v>114</v>
      </c>
      <c r="FS268" s="158">
        <v>81</v>
      </c>
      <c r="FT268" s="158">
        <v>59</v>
      </c>
      <c r="FU268" s="158">
        <v>30</v>
      </c>
      <c r="FV268" s="158">
        <v>33</v>
      </c>
      <c r="FW268" s="158">
        <v>7</v>
      </c>
      <c r="FX268" s="349">
        <v>491</v>
      </c>
      <c r="FY268" s="158">
        <v>6</v>
      </c>
      <c r="FZ268" s="158">
        <v>1413</v>
      </c>
      <c r="GA268" s="158">
        <v>4016</v>
      </c>
      <c r="GB268" s="158">
        <v>9911</v>
      </c>
      <c r="GC268" s="158">
        <v>6213</v>
      </c>
      <c r="GD268" s="158">
        <v>6445</v>
      </c>
      <c r="GE268" s="158">
        <v>4080</v>
      </c>
      <c r="GF268" s="158">
        <v>3987</v>
      </c>
      <c r="GG268" s="158">
        <v>694</v>
      </c>
      <c r="GH268" s="349">
        <v>36765</v>
      </c>
      <c r="GI268" s="158">
        <v>4</v>
      </c>
      <c r="GJ268" s="158">
        <v>1766</v>
      </c>
      <c r="GK268" s="158">
        <v>3469</v>
      </c>
      <c r="GL268" s="158">
        <v>5426</v>
      </c>
      <c r="GM268" s="158">
        <v>2915</v>
      </c>
      <c r="GN268" s="158">
        <v>2169</v>
      </c>
      <c r="GO268" s="158">
        <v>1020</v>
      </c>
      <c r="GP268" s="158">
        <v>731</v>
      </c>
      <c r="GQ268" s="158">
        <v>136</v>
      </c>
      <c r="GR268" s="349">
        <v>17636</v>
      </c>
      <c r="GS268" s="158">
        <v>9</v>
      </c>
      <c r="GT268" s="158">
        <v>2721.75</v>
      </c>
      <c r="GU268" s="158">
        <v>6574</v>
      </c>
      <c r="GV268" s="158">
        <v>13898.75</v>
      </c>
      <c r="GW268" s="158">
        <v>8353.75</v>
      </c>
      <c r="GX268" s="158">
        <v>8047.75</v>
      </c>
      <c r="GY268" s="158">
        <v>4823.5</v>
      </c>
      <c r="GZ268" s="158">
        <v>4512</v>
      </c>
      <c r="HA268" s="158">
        <v>790.5</v>
      </c>
      <c r="HB268" s="349">
        <v>49731</v>
      </c>
      <c r="HC268" s="395">
        <v>0</v>
      </c>
      <c r="HD268" s="396">
        <v>1.75</v>
      </c>
      <c r="HE268" s="396">
        <v>0.5</v>
      </c>
      <c r="HF268" s="396">
        <v>0</v>
      </c>
      <c r="HG268" s="396">
        <v>0</v>
      </c>
      <c r="HH268" s="396">
        <v>0.5</v>
      </c>
      <c r="HI268" s="396">
        <v>0</v>
      </c>
      <c r="HJ268" s="396">
        <v>0</v>
      </c>
      <c r="HK268" s="396">
        <v>0</v>
      </c>
      <c r="HL268" s="397">
        <v>2.75</v>
      </c>
      <c r="HM268" s="219">
        <v>5</v>
      </c>
      <c r="HN268" s="219">
        <v>1813.3</v>
      </c>
      <c r="HO268" s="219">
        <v>5112.7</v>
      </c>
      <c r="HP268" s="219">
        <v>12354.4</v>
      </c>
      <c r="HQ268" s="219">
        <v>8353.7999999999993</v>
      </c>
      <c r="HR268" s="219">
        <v>9835.5</v>
      </c>
      <c r="HS268" s="219">
        <v>6967.3</v>
      </c>
      <c r="HT268" s="219">
        <v>7520</v>
      </c>
      <c r="HU268" s="219">
        <v>1581</v>
      </c>
      <c r="HV268" s="219">
        <v>53543</v>
      </c>
      <c r="HW268" s="457">
        <v>76.3</v>
      </c>
      <c r="HX268" s="219">
        <v>53619.3</v>
      </c>
      <c r="HY268" s="395">
        <v>9</v>
      </c>
      <c r="HZ268" s="219">
        <v>2721.75</v>
      </c>
      <c r="IA268" s="219">
        <v>6574</v>
      </c>
      <c r="IB268" s="219">
        <v>13898.75</v>
      </c>
      <c r="IC268" s="219">
        <v>8353.75</v>
      </c>
      <c r="ID268" s="219">
        <v>8047.75</v>
      </c>
      <c r="IE268" s="219">
        <v>4823.5</v>
      </c>
      <c r="IF268" s="219">
        <v>4512</v>
      </c>
      <c r="IG268" s="219">
        <v>790.5</v>
      </c>
      <c r="IH268" s="219">
        <v>49731</v>
      </c>
      <c r="II268" s="395">
        <v>0</v>
      </c>
      <c r="IJ268" s="219">
        <v>1.75</v>
      </c>
      <c r="IK268" s="219">
        <v>0.5</v>
      </c>
      <c r="IL268" s="219">
        <v>0</v>
      </c>
      <c r="IM268" s="219">
        <v>0</v>
      </c>
      <c r="IN268" s="219">
        <v>0.5</v>
      </c>
      <c r="IO268" s="219">
        <v>0</v>
      </c>
      <c r="IP268" s="219">
        <v>0</v>
      </c>
      <c r="IQ268" s="219">
        <v>0</v>
      </c>
      <c r="IR268" s="219">
        <v>2.75</v>
      </c>
      <c r="IS268" s="395">
        <v>2.0499999999999998</v>
      </c>
      <c r="IT268" s="219">
        <v>715.2</v>
      </c>
      <c r="IU268" s="219">
        <v>1638.5</v>
      </c>
      <c r="IV268" s="219">
        <v>2055.02</v>
      </c>
      <c r="IW268" s="219">
        <v>557.72</v>
      </c>
      <c r="IX268" s="219">
        <v>262.07</v>
      </c>
      <c r="IY268" s="219">
        <v>78.5</v>
      </c>
      <c r="IZ268" s="219">
        <v>26.6</v>
      </c>
      <c r="JA268" s="219">
        <v>0.36</v>
      </c>
      <c r="JB268" s="219">
        <v>5336.02</v>
      </c>
      <c r="JC268" s="395">
        <v>3.9</v>
      </c>
      <c r="JD268" s="219">
        <v>1336.5</v>
      </c>
      <c r="JE268" s="219">
        <v>3838.3</v>
      </c>
      <c r="JF268" s="219">
        <v>10527.8</v>
      </c>
      <c r="JG268" s="219">
        <v>7796</v>
      </c>
      <c r="JH268" s="219">
        <v>9515.2000000000007</v>
      </c>
      <c r="JI268" s="219">
        <v>6853.9</v>
      </c>
      <c r="JJ268" s="219">
        <v>7475.7</v>
      </c>
      <c r="JK268" s="219">
        <v>1580.3</v>
      </c>
      <c r="JL268" s="219">
        <v>48927.6</v>
      </c>
      <c r="JM268" s="457">
        <v>76.3</v>
      </c>
      <c r="JN268" s="397">
        <v>49003.9</v>
      </c>
      <c r="JP268" s="460"/>
      <c r="JQ268" s="460"/>
      <c r="JR268" s="460"/>
      <c r="JS268" s="460"/>
      <c r="JT268" s="460"/>
      <c r="JU268" s="460"/>
      <c r="JV268" s="460"/>
      <c r="JW268" s="460"/>
      <c r="JX268" s="460"/>
      <c r="JY268" s="460"/>
      <c r="KA268" s="460"/>
      <c r="KB268" s="460"/>
    </row>
    <row r="269" spans="1:288" x14ac:dyDescent="0.2">
      <c r="A269" s="215" t="s">
        <v>775</v>
      </c>
      <c r="B269" s="216" t="s">
        <v>285</v>
      </c>
      <c r="C269" s="217" t="s">
        <v>294</v>
      </c>
      <c r="D269" s="218" t="s">
        <v>774</v>
      </c>
      <c r="E269" s="158">
        <v>7223</v>
      </c>
      <c r="F269" s="158">
        <v>11992</v>
      </c>
      <c r="G269" s="158">
        <v>11741</v>
      </c>
      <c r="H269" s="158">
        <v>7707</v>
      </c>
      <c r="I269" s="158">
        <v>6264</v>
      </c>
      <c r="J269" s="158">
        <v>3778</v>
      </c>
      <c r="K269" s="158">
        <v>2450</v>
      </c>
      <c r="L269" s="158">
        <v>244</v>
      </c>
      <c r="M269" s="349">
        <v>51399</v>
      </c>
      <c r="N269" s="158">
        <v>99</v>
      </c>
      <c r="O269" s="158">
        <v>97</v>
      </c>
      <c r="P269" s="158">
        <v>81</v>
      </c>
      <c r="Q269" s="158">
        <v>80</v>
      </c>
      <c r="R269" s="158">
        <v>47</v>
      </c>
      <c r="S269" s="158">
        <v>16</v>
      </c>
      <c r="T269" s="158">
        <v>18</v>
      </c>
      <c r="U269" s="158">
        <v>3</v>
      </c>
      <c r="V269" s="349">
        <v>441</v>
      </c>
      <c r="W269" s="158">
        <v>0</v>
      </c>
      <c r="X269" s="158">
        <v>0</v>
      </c>
      <c r="Y269" s="158">
        <v>0</v>
      </c>
      <c r="Z269" s="158">
        <v>0</v>
      </c>
      <c r="AA269" s="158">
        <v>0</v>
      </c>
      <c r="AB269" s="158">
        <v>0</v>
      </c>
      <c r="AC269" s="158">
        <v>0</v>
      </c>
      <c r="AD269" s="158">
        <v>0</v>
      </c>
      <c r="AE269" s="349">
        <v>0</v>
      </c>
      <c r="AF269" s="158">
        <v>7124</v>
      </c>
      <c r="AG269" s="158">
        <v>11895</v>
      </c>
      <c r="AH269" s="158">
        <v>11660</v>
      </c>
      <c r="AI269" s="158">
        <v>7627</v>
      </c>
      <c r="AJ269" s="158">
        <v>6217</v>
      </c>
      <c r="AK269" s="158">
        <v>3762</v>
      </c>
      <c r="AL269" s="158">
        <v>2432</v>
      </c>
      <c r="AM269" s="158">
        <v>241</v>
      </c>
      <c r="AN269" s="349">
        <v>50958</v>
      </c>
      <c r="AO269" s="158">
        <v>16</v>
      </c>
      <c r="AP269" s="158">
        <v>42</v>
      </c>
      <c r="AQ269" s="158">
        <v>71</v>
      </c>
      <c r="AR269" s="158">
        <v>63</v>
      </c>
      <c r="AS269" s="158">
        <v>55</v>
      </c>
      <c r="AT269" s="158">
        <v>37</v>
      </c>
      <c r="AU269" s="158">
        <v>38</v>
      </c>
      <c r="AV269" s="158">
        <v>11</v>
      </c>
      <c r="AW269" s="349">
        <v>333</v>
      </c>
      <c r="AX269" s="158">
        <v>16</v>
      </c>
      <c r="AY269" s="158">
        <v>42</v>
      </c>
      <c r="AZ269" s="158">
        <v>71</v>
      </c>
      <c r="BA269" s="158">
        <v>63</v>
      </c>
      <c r="BB269" s="158">
        <v>55</v>
      </c>
      <c r="BC269" s="158">
        <v>37</v>
      </c>
      <c r="BD269" s="158">
        <v>38</v>
      </c>
      <c r="BE269" s="158">
        <v>11</v>
      </c>
      <c r="BF269" s="158">
        <v>0</v>
      </c>
      <c r="BG269" s="349">
        <v>333</v>
      </c>
      <c r="BH269" s="158">
        <v>16</v>
      </c>
      <c r="BI269" s="158">
        <v>7150</v>
      </c>
      <c r="BJ269" s="158">
        <v>11924</v>
      </c>
      <c r="BK269" s="158">
        <v>11652</v>
      </c>
      <c r="BL269" s="158">
        <v>7619</v>
      </c>
      <c r="BM269" s="158">
        <v>6199</v>
      </c>
      <c r="BN269" s="158">
        <v>3763</v>
      </c>
      <c r="BO269" s="158">
        <v>2405</v>
      </c>
      <c r="BP269" s="158">
        <v>230</v>
      </c>
      <c r="BQ269" s="349">
        <v>50958</v>
      </c>
      <c r="BR269" s="158">
        <v>3</v>
      </c>
      <c r="BS269" s="158">
        <v>4147</v>
      </c>
      <c r="BT269" s="158">
        <v>4431</v>
      </c>
      <c r="BU269" s="158">
        <v>3285</v>
      </c>
      <c r="BV269" s="158">
        <v>1829</v>
      </c>
      <c r="BW269" s="158">
        <v>1142</v>
      </c>
      <c r="BX269" s="158">
        <v>555</v>
      </c>
      <c r="BY269" s="158">
        <v>310</v>
      </c>
      <c r="BZ269" s="158">
        <v>24</v>
      </c>
      <c r="CA269" s="349">
        <v>15726</v>
      </c>
      <c r="CB269" s="158">
        <v>0</v>
      </c>
      <c r="CC269" s="158">
        <v>33</v>
      </c>
      <c r="CD269" s="158">
        <v>94</v>
      </c>
      <c r="CE269" s="158">
        <v>94</v>
      </c>
      <c r="CF269" s="158">
        <v>56</v>
      </c>
      <c r="CG269" s="158">
        <v>35</v>
      </c>
      <c r="CH269" s="158">
        <v>26</v>
      </c>
      <c r="CI269" s="158">
        <v>14</v>
      </c>
      <c r="CJ269" s="158">
        <v>0</v>
      </c>
      <c r="CK269" s="349">
        <v>352</v>
      </c>
      <c r="CL269" s="158">
        <v>0</v>
      </c>
      <c r="CM269" s="158">
        <v>7</v>
      </c>
      <c r="CN269" s="158">
        <v>4</v>
      </c>
      <c r="CO269" s="158">
        <v>11</v>
      </c>
      <c r="CP269" s="158">
        <v>11</v>
      </c>
      <c r="CQ269" s="158">
        <v>16</v>
      </c>
      <c r="CR269" s="158">
        <v>26</v>
      </c>
      <c r="CS269" s="158">
        <v>14</v>
      </c>
      <c r="CT269" s="158">
        <v>6</v>
      </c>
      <c r="CU269" s="349">
        <v>95</v>
      </c>
      <c r="CV269" s="158">
        <v>42</v>
      </c>
      <c r="CW269" s="158">
        <v>60</v>
      </c>
      <c r="CX269" s="158">
        <v>80</v>
      </c>
      <c r="CY269" s="158">
        <v>54</v>
      </c>
      <c r="CZ269" s="158">
        <v>58</v>
      </c>
      <c r="DA269" s="158">
        <v>44</v>
      </c>
      <c r="DB269" s="158">
        <v>36</v>
      </c>
      <c r="DC269" s="158">
        <v>14</v>
      </c>
      <c r="DD269" s="349">
        <v>388</v>
      </c>
      <c r="DE269" s="158">
        <v>204</v>
      </c>
      <c r="DF269" s="158">
        <v>153</v>
      </c>
      <c r="DG269" s="158">
        <v>131</v>
      </c>
      <c r="DH269" s="158">
        <v>96</v>
      </c>
      <c r="DI269" s="158">
        <v>70</v>
      </c>
      <c r="DJ269" s="158">
        <v>46</v>
      </c>
      <c r="DK269" s="158">
        <v>34</v>
      </c>
      <c r="DL269" s="158">
        <v>7</v>
      </c>
      <c r="DM269" s="349">
        <v>741</v>
      </c>
      <c r="DN269" s="158">
        <v>169</v>
      </c>
      <c r="DO269" s="158">
        <v>172</v>
      </c>
      <c r="DP269" s="158">
        <v>145</v>
      </c>
      <c r="DQ269" s="158">
        <v>73</v>
      </c>
      <c r="DR269" s="158">
        <v>62</v>
      </c>
      <c r="DS269" s="158">
        <v>24</v>
      </c>
      <c r="DT269" s="158">
        <v>21</v>
      </c>
      <c r="DU269" s="158">
        <v>1</v>
      </c>
      <c r="DV269" s="349">
        <v>667</v>
      </c>
      <c r="DW269" s="158">
        <v>0</v>
      </c>
      <c r="DX269" s="158">
        <v>0</v>
      </c>
      <c r="DY269" s="158">
        <v>0</v>
      </c>
      <c r="DZ269" s="158">
        <v>0</v>
      </c>
      <c r="EA269" s="158">
        <v>0</v>
      </c>
      <c r="EB269" s="158">
        <v>0</v>
      </c>
      <c r="EC269" s="158">
        <v>0</v>
      </c>
      <c r="ED269" s="158">
        <v>0</v>
      </c>
      <c r="EE269" s="349">
        <v>0</v>
      </c>
      <c r="EF269" s="158">
        <v>373</v>
      </c>
      <c r="EG269" s="158">
        <v>325</v>
      </c>
      <c r="EH269" s="158">
        <v>276</v>
      </c>
      <c r="EI269" s="158">
        <v>169</v>
      </c>
      <c r="EJ269" s="158">
        <v>132</v>
      </c>
      <c r="EK269" s="158">
        <v>70</v>
      </c>
      <c r="EL269" s="158">
        <v>55</v>
      </c>
      <c r="EM269" s="158">
        <v>8</v>
      </c>
      <c r="EN269" s="349">
        <v>1408</v>
      </c>
      <c r="EO269" s="158">
        <v>214</v>
      </c>
      <c r="EP269" s="158">
        <v>170</v>
      </c>
      <c r="EQ269" s="158">
        <v>158</v>
      </c>
      <c r="ER269" s="158">
        <v>104</v>
      </c>
      <c r="ES269" s="158">
        <v>75</v>
      </c>
      <c r="ET269" s="158">
        <v>50</v>
      </c>
      <c r="EU269" s="158">
        <v>39</v>
      </c>
      <c r="EV269" s="158">
        <v>8</v>
      </c>
      <c r="EW269" s="349">
        <v>818</v>
      </c>
      <c r="EX269" s="158">
        <v>0</v>
      </c>
      <c r="EY269" s="158">
        <v>0</v>
      </c>
      <c r="EZ269" s="158">
        <v>0</v>
      </c>
      <c r="FA269" s="158">
        <v>0</v>
      </c>
      <c r="FB269" s="158">
        <v>0</v>
      </c>
      <c r="FC269" s="158">
        <v>0</v>
      </c>
      <c r="FD269" s="158">
        <v>0</v>
      </c>
      <c r="FE269" s="158">
        <v>0</v>
      </c>
      <c r="FF269" s="349">
        <v>0</v>
      </c>
      <c r="FG269" s="158">
        <v>6</v>
      </c>
      <c r="FH269" s="158">
        <v>16</v>
      </c>
      <c r="FI269" s="158">
        <v>19</v>
      </c>
      <c r="FJ269" s="158">
        <v>8</v>
      </c>
      <c r="FK269" s="158">
        <v>5</v>
      </c>
      <c r="FL269" s="158">
        <v>5</v>
      </c>
      <c r="FM269" s="158">
        <v>5</v>
      </c>
      <c r="FN269" s="158">
        <v>1</v>
      </c>
      <c r="FO269" s="349">
        <v>65</v>
      </c>
      <c r="FP269" s="158">
        <v>208</v>
      </c>
      <c r="FQ269" s="158">
        <v>154</v>
      </c>
      <c r="FR269" s="158">
        <v>139</v>
      </c>
      <c r="FS269" s="158">
        <v>96</v>
      </c>
      <c r="FT269" s="158">
        <v>70</v>
      </c>
      <c r="FU269" s="158">
        <v>45</v>
      </c>
      <c r="FV269" s="158">
        <v>34</v>
      </c>
      <c r="FW269" s="158">
        <v>7</v>
      </c>
      <c r="FX269" s="349">
        <v>753</v>
      </c>
      <c r="FY269" s="158">
        <v>13</v>
      </c>
      <c r="FZ269" s="158">
        <v>2793</v>
      </c>
      <c r="GA269" s="158">
        <v>7223</v>
      </c>
      <c r="GB269" s="158">
        <v>8117</v>
      </c>
      <c r="GC269" s="158">
        <v>5650</v>
      </c>
      <c r="GD269" s="158">
        <v>4942</v>
      </c>
      <c r="GE269" s="158">
        <v>3132</v>
      </c>
      <c r="GF269" s="158">
        <v>2046</v>
      </c>
      <c r="GG269" s="158">
        <v>199</v>
      </c>
      <c r="GH269" s="349">
        <v>34115</v>
      </c>
      <c r="GI269" s="158">
        <v>3</v>
      </c>
      <c r="GJ269" s="158">
        <v>4357</v>
      </c>
      <c r="GK269" s="158">
        <v>4701</v>
      </c>
      <c r="GL269" s="158">
        <v>3535</v>
      </c>
      <c r="GM269" s="158">
        <v>1969</v>
      </c>
      <c r="GN269" s="158">
        <v>1257</v>
      </c>
      <c r="GO269" s="158">
        <v>631</v>
      </c>
      <c r="GP269" s="158">
        <v>359</v>
      </c>
      <c r="GQ269" s="158">
        <v>31</v>
      </c>
      <c r="GR269" s="349">
        <v>16843</v>
      </c>
      <c r="GS269" s="158">
        <v>15.25</v>
      </c>
      <c r="GT269" s="158">
        <v>6022</v>
      </c>
      <c r="GU269" s="158">
        <v>10720</v>
      </c>
      <c r="GV269" s="158">
        <v>10752.75</v>
      </c>
      <c r="GW269" s="158">
        <v>7114.25</v>
      </c>
      <c r="GX269" s="158">
        <v>5872.75</v>
      </c>
      <c r="GY269" s="158">
        <v>3598</v>
      </c>
      <c r="GZ269" s="158">
        <v>2311.75</v>
      </c>
      <c r="HA269" s="158">
        <v>220.75</v>
      </c>
      <c r="HB269" s="349">
        <v>46627.5</v>
      </c>
      <c r="HC269" s="395">
        <v>0</v>
      </c>
      <c r="HD269" s="396">
        <v>3</v>
      </c>
      <c r="HE269" s="396">
        <v>1</v>
      </c>
      <c r="HF269" s="396">
        <v>1.5</v>
      </c>
      <c r="HG269" s="396">
        <v>0.5</v>
      </c>
      <c r="HH269" s="396">
        <v>0.5</v>
      </c>
      <c r="HI269" s="396">
        <v>0</v>
      </c>
      <c r="HJ269" s="396">
        <v>0</v>
      </c>
      <c r="HK269" s="396">
        <v>0</v>
      </c>
      <c r="HL269" s="397">
        <v>6.5</v>
      </c>
      <c r="HM269" s="219">
        <v>8.5</v>
      </c>
      <c r="HN269" s="219">
        <v>4012.7</v>
      </c>
      <c r="HO269" s="219">
        <v>8337</v>
      </c>
      <c r="HP269" s="219">
        <v>9556.7000000000007</v>
      </c>
      <c r="HQ269" s="219">
        <v>7113.8</v>
      </c>
      <c r="HR269" s="219">
        <v>7177.2</v>
      </c>
      <c r="HS269" s="219">
        <v>5197.1000000000004</v>
      </c>
      <c r="HT269" s="219">
        <v>3852.9</v>
      </c>
      <c r="HU269" s="219">
        <v>441.5</v>
      </c>
      <c r="HV269" s="219">
        <v>45697.4</v>
      </c>
      <c r="HW269" s="457">
        <v>0</v>
      </c>
      <c r="HX269" s="219">
        <v>45697.4</v>
      </c>
      <c r="HY269" s="395">
        <v>15.25</v>
      </c>
      <c r="HZ269" s="219">
        <v>6022</v>
      </c>
      <c r="IA269" s="219">
        <v>10720</v>
      </c>
      <c r="IB269" s="219">
        <v>10752.75</v>
      </c>
      <c r="IC269" s="219">
        <v>7114.25</v>
      </c>
      <c r="ID269" s="219">
        <v>5872.75</v>
      </c>
      <c r="IE269" s="219">
        <v>3598</v>
      </c>
      <c r="IF269" s="219">
        <v>2311.75</v>
      </c>
      <c r="IG269" s="219">
        <v>220.75</v>
      </c>
      <c r="IH269" s="219">
        <v>46627.5</v>
      </c>
      <c r="II269" s="395">
        <v>0</v>
      </c>
      <c r="IJ269" s="219">
        <v>3</v>
      </c>
      <c r="IK269" s="219">
        <v>1</v>
      </c>
      <c r="IL269" s="219">
        <v>1.5</v>
      </c>
      <c r="IM269" s="219">
        <v>0.5</v>
      </c>
      <c r="IN269" s="219">
        <v>0.5</v>
      </c>
      <c r="IO269" s="219">
        <v>0</v>
      </c>
      <c r="IP269" s="219">
        <v>0</v>
      </c>
      <c r="IQ269" s="219">
        <v>0</v>
      </c>
      <c r="IR269" s="219">
        <v>6.5</v>
      </c>
      <c r="IS269" s="395">
        <v>2.4900000000000002</v>
      </c>
      <c r="IT269" s="219">
        <v>1926.4</v>
      </c>
      <c r="IU269" s="219">
        <v>1760.3</v>
      </c>
      <c r="IV269" s="219">
        <v>885.96</v>
      </c>
      <c r="IW269" s="219">
        <v>293.05</v>
      </c>
      <c r="IX269" s="219">
        <v>117.71</v>
      </c>
      <c r="IY269" s="219">
        <v>42.7</v>
      </c>
      <c r="IZ269" s="219">
        <v>13.49</v>
      </c>
      <c r="JA269" s="219">
        <v>0</v>
      </c>
      <c r="JB269" s="219">
        <v>5042.1000000000004</v>
      </c>
      <c r="JC269" s="395">
        <v>7.1</v>
      </c>
      <c r="JD269" s="219">
        <v>2728.4</v>
      </c>
      <c r="JE269" s="219">
        <v>6967.9</v>
      </c>
      <c r="JF269" s="219">
        <v>8769.1</v>
      </c>
      <c r="JG269" s="219">
        <v>6820.7</v>
      </c>
      <c r="JH269" s="219">
        <v>7033.3</v>
      </c>
      <c r="JI269" s="219">
        <v>5135.3999999999996</v>
      </c>
      <c r="JJ269" s="219">
        <v>3830.4</v>
      </c>
      <c r="JK269" s="219">
        <v>441.5</v>
      </c>
      <c r="JL269" s="219">
        <v>41733.800000000003</v>
      </c>
      <c r="JM269" s="457">
        <v>0</v>
      </c>
      <c r="JN269" s="397">
        <v>41733.800000000003</v>
      </c>
      <c r="JP269" s="460"/>
      <c r="JQ269" s="460"/>
      <c r="JR269" s="460"/>
      <c r="JS269" s="460"/>
      <c r="JT269" s="460"/>
      <c r="JU269" s="460"/>
      <c r="JV269" s="460"/>
      <c r="JW269" s="460"/>
      <c r="JX269" s="460"/>
      <c r="JY269" s="460"/>
      <c r="KA269" s="460"/>
      <c r="KB269" s="460"/>
    </row>
    <row r="270" spans="1:288" x14ac:dyDescent="0.2">
      <c r="A270" s="215" t="s">
        <v>777</v>
      </c>
      <c r="B270" s="216" t="s">
        <v>285</v>
      </c>
      <c r="C270" s="217" t="s">
        <v>56</v>
      </c>
      <c r="D270" s="436" t="s">
        <v>776</v>
      </c>
      <c r="E270" s="158">
        <v>7850</v>
      </c>
      <c r="F270" s="158">
        <v>14498</v>
      </c>
      <c r="G270" s="158">
        <v>11583</v>
      </c>
      <c r="H270" s="158">
        <v>10935</v>
      </c>
      <c r="I270" s="158">
        <v>7679</v>
      </c>
      <c r="J270" s="158">
        <v>4004</v>
      </c>
      <c r="K270" s="158">
        <v>2170</v>
      </c>
      <c r="L270" s="158">
        <v>185</v>
      </c>
      <c r="M270" s="349">
        <v>58904</v>
      </c>
      <c r="N270" s="158">
        <v>334</v>
      </c>
      <c r="O270" s="158">
        <v>218</v>
      </c>
      <c r="P270" s="158">
        <v>272</v>
      </c>
      <c r="Q270" s="158">
        <v>120</v>
      </c>
      <c r="R270" s="158">
        <v>51</v>
      </c>
      <c r="S270" s="158">
        <v>27</v>
      </c>
      <c r="T270" s="158">
        <v>28</v>
      </c>
      <c r="U270" s="158">
        <v>8</v>
      </c>
      <c r="V270" s="349">
        <v>1058</v>
      </c>
      <c r="W270" s="158">
        <v>0</v>
      </c>
      <c r="X270" s="158">
        <v>0</v>
      </c>
      <c r="Y270" s="158">
        <v>0</v>
      </c>
      <c r="Z270" s="158">
        <v>1</v>
      </c>
      <c r="AA270" s="158">
        <v>1</v>
      </c>
      <c r="AB270" s="158">
        <v>0</v>
      </c>
      <c r="AC270" s="158">
        <v>1</v>
      </c>
      <c r="AD270" s="158">
        <v>0</v>
      </c>
      <c r="AE270" s="349">
        <v>3</v>
      </c>
      <c r="AF270" s="158">
        <v>7516</v>
      </c>
      <c r="AG270" s="158">
        <v>14280</v>
      </c>
      <c r="AH270" s="158">
        <v>11311</v>
      </c>
      <c r="AI270" s="158">
        <v>10814</v>
      </c>
      <c r="AJ270" s="158">
        <v>7627</v>
      </c>
      <c r="AK270" s="158">
        <v>3977</v>
      </c>
      <c r="AL270" s="158">
        <v>2141</v>
      </c>
      <c r="AM270" s="158">
        <v>177</v>
      </c>
      <c r="AN270" s="349">
        <v>57843</v>
      </c>
      <c r="AO270" s="158">
        <v>24</v>
      </c>
      <c r="AP270" s="158">
        <v>88</v>
      </c>
      <c r="AQ270" s="158">
        <v>80</v>
      </c>
      <c r="AR270" s="158">
        <v>112</v>
      </c>
      <c r="AS270" s="158">
        <v>78</v>
      </c>
      <c r="AT270" s="158">
        <v>34</v>
      </c>
      <c r="AU270" s="158">
        <v>32</v>
      </c>
      <c r="AV270" s="158">
        <v>16</v>
      </c>
      <c r="AW270" s="349">
        <v>464</v>
      </c>
      <c r="AX270" s="158">
        <v>24</v>
      </c>
      <c r="AY270" s="158">
        <v>88</v>
      </c>
      <c r="AZ270" s="158">
        <v>80</v>
      </c>
      <c r="BA270" s="158">
        <v>112</v>
      </c>
      <c r="BB270" s="158">
        <v>78</v>
      </c>
      <c r="BC270" s="158">
        <v>34</v>
      </c>
      <c r="BD270" s="158">
        <v>32</v>
      </c>
      <c r="BE270" s="158">
        <v>16</v>
      </c>
      <c r="BF270" s="158">
        <v>0</v>
      </c>
      <c r="BG270" s="349">
        <v>464</v>
      </c>
      <c r="BH270" s="158">
        <v>24</v>
      </c>
      <c r="BI270" s="158">
        <v>7580</v>
      </c>
      <c r="BJ270" s="158">
        <v>14272</v>
      </c>
      <c r="BK270" s="158">
        <v>11343</v>
      </c>
      <c r="BL270" s="158">
        <v>10780</v>
      </c>
      <c r="BM270" s="158">
        <v>7583</v>
      </c>
      <c r="BN270" s="158">
        <v>3975</v>
      </c>
      <c r="BO270" s="158">
        <v>2125</v>
      </c>
      <c r="BP270" s="158">
        <v>161</v>
      </c>
      <c r="BQ270" s="349">
        <v>57843</v>
      </c>
      <c r="BR270" s="158">
        <v>13</v>
      </c>
      <c r="BS270" s="158">
        <v>4131</v>
      </c>
      <c r="BT270" s="158">
        <v>5401</v>
      </c>
      <c r="BU270" s="158">
        <v>3525</v>
      </c>
      <c r="BV270" s="158">
        <v>2658</v>
      </c>
      <c r="BW270" s="158">
        <v>1382</v>
      </c>
      <c r="BX270" s="158">
        <v>662</v>
      </c>
      <c r="BY270" s="158">
        <v>313</v>
      </c>
      <c r="BZ270" s="158">
        <v>13</v>
      </c>
      <c r="CA270" s="349">
        <v>18098</v>
      </c>
      <c r="CB270" s="158">
        <v>0</v>
      </c>
      <c r="CC270" s="158">
        <v>44</v>
      </c>
      <c r="CD270" s="158">
        <v>134</v>
      </c>
      <c r="CE270" s="158">
        <v>93</v>
      </c>
      <c r="CF270" s="158">
        <v>79</v>
      </c>
      <c r="CG270" s="158">
        <v>60</v>
      </c>
      <c r="CH270" s="158">
        <v>27</v>
      </c>
      <c r="CI270" s="158">
        <v>8</v>
      </c>
      <c r="CJ270" s="158">
        <v>0</v>
      </c>
      <c r="CK270" s="349">
        <v>445</v>
      </c>
      <c r="CL270" s="158">
        <v>0</v>
      </c>
      <c r="CM270" s="158">
        <v>0</v>
      </c>
      <c r="CN270" s="158">
        <v>4</v>
      </c>
      <c r="CO270" s="158">
        <v>7</v>
      </c>
      <c r="CP270" s="158">
        <v>7</v>
      </c>
      <c r="CQ270" s="158">
        <v>10</v>
      </c>
      <c r="CR270" s="158">
        <v>20</v>
      </c>
      <c r="CS270" s="158">
        <v>16</v>
      </c>
      <c r="CT270" s="158">
        <v>3</v>
      </c>
      <c r="CU270" s="349">
        <v>67</v>
      </c>
      <c r="CV270" s="158">
        <v>267</v>
      </c>
      <c r="CW270" s="158">
        <v>482</v>
      </c>
      <c r="CX270" s="158">
        <v>523</v>
      </c>
      <c r="CY270" s="158">
        <v>574</v>
      </c>
      <c r="CZ270" s="158">
        <v>374</v>
      </c>
      <c r="DA270" s="158">
        <v>252</v>
      </c>
      <c r="DB270" s="158">
        <v>186</v>
      </c>
      <c r="DC270" s="158">
        <v>21</v>
      </c>
      <c r="DD270" s="349">
        <v>2679</v>
      </c>
      <c r="DE270" s="158">
        <v>162</v>
      </c>
      <c r="DF270" s="158">
        <v>173</v>
      </c>
      <c r="DG270" s="158">
        <v>119</v>
      </c>
      <c r="DH270" s="158">
        <v>109</v>
      </c>
      <c r="DI270" s="158">
        <v>45</v>
      </c>
      <c r="DJ270" s="158">
        <v>38</v>
      </c>
      <c r="DK270" s="158">
        <v>23</v>
      </c>
      <c r="DL270" s="158">
        <v>3</v>
      </c>
      <c r="DM270" s="349">
        <v>672</v>
      </c>
      <c r="DN270" s="158">
        <v>92</v>
      </c>
      <c r="DO270" s="158">
        <v>138</v>
      </c>
      <c r="DP270" s="158">
        <v>74</v>
      </c>
      <c r="DQ270" s="158">
        <v>64</v>
      </c>
      <c r="DR270" s="158">
        <v>26</v>
      </c>
      <c r="DS270" s="158">
        <v>20</v>
      </c>
      <c r="DT270" s="158">
        <v>16</v>
      </c>
      <c r="DU270" s="158">
        <v>2</v>
      </c>
      <c r="DV270" s="349">
        <v>432</v>
      </c>
      <c r="DW270" s="158">
        <v>72</v>
      </c>
      <c r="DX270" s="158">
        <v>51</v>
      </c>
      <c r="DY270" s="158">
        <v>27</v>
      </c>
      <c r="DZ270" s="158">
        <v>25</v>
      </c>
      <c r="EA270" s="158">
        <v>11</v>
      </c>
      <c r="EB270" s="158">
        <v>7</v>
      </c>
      <c r="EC270" s="158">
        <v>7</v>
      </c>
      <c r="ED270" s="158">
        <v>0</v>
      </c>
      <c r="EE270" s="349">
        <v>200</v>
      </c>
      <c r="EF270" s="158">
        <v>326</v>
      </c>
      <c r="EG270" s="158">
        <v>362</v>
      </c>
      <c r="EH270" s="158">
        <v>220</v>
      </c>
      <c r="EI270" s="158">
        <v>198</v>
      </c>
      <c r="EJ270" s="158">
        <v>82</v>
      </c>
      <c r="EK270" s="158">
        <v>65</v>
      </c>
      <c r="EL270" s="158">
        <v>46</v>
      </c>
      <c r="EM270" s="158">
        <v>5</v>
      </c>
      <c r="EN270" s="349">
        <v>1304</v>
      </c>
      <c r="EO270" s="158">
        <v>192</v>
      </c>
      <c r="EP270" s="158">
        <v>187</v>
      </c>
      <c r="EQ270" s="158">
        <v>129</v>
      </c>
      <c r="ER270" s="158">
        <v>126</v>
      </c>
      <c r="ES270" s="158">
        <v>53</v>
      </c>
      <c r="ET270" s="158">
        <v>44</v>
      </c>
      <c r="EU270" s="158">
        <v>30</v>
      </c>
      <c r="EV270" s="158">
        <v>4</v>
      </c>
      <c r="EW270" s="349">
        <v>765</v>
      </c>
      <c r="EX270" s="158">
        <v>0</v>
      </c>
      <c r="EY270" s="158">
        <v>0</v>
      </c>
      <c r="EZ270" s="158">
        <v>0</v>
      </c>
      <c r="FA270" s="158">
        <v>0</v>
      </c>
      <c r="FB270" s="158">
        <v>0</v>
      </c>
      <c r="FC270" s="158">
        <v>0</v>
      </c>
      <c r="FD270" s="158">
        <v>0</v>
      </c>
      <c r="FE270" s="158">
        <v>0</v>
      </c>
      <c r="FF270" s="349">
        <v>0</v>
      </c>
      <c r="FG270" s="158">
        <v>8</v>
      </c>
      <c r="FH270" s="158">
        <v>20</v>
      </c>
      <c r="FI270" s="158">
        <v>12</v>
      </c>
      <c r="FJ270" s="158">
        <v>14</v>
      </c>
      <c r="FK270" s="158">
        <v>7</v>
      </c>
      <c r="FL270" s="158">
        <v>8</v>
      </c>
      <c r="FM270" s="158">
        <v>5</v>
      </c>
      <c r="FN270" s="158">
        <v>1</v>
      </c>
      <c r="FO270" s="349">
        <v>75</v>
      </c>
      <c r="FP270" s="158">
        <v>184</v>
      </c>
      <c r="FQ270" s="158">
        <v>167</v>
      </c>
      <c r="FR270" s="158">
        <v>117</v>
      </c>
      <c r="FS270" s="158">
        <v>112</v>
      </c>
      <c r="FT270" s="158">
        <v>46</v>
      </c>
      <c r="FU270" s="158">
        <v>36</v>
      </c>
      <c r="FV270" s="158">
        <v>25</v>
      </c>
      <c r="FW270" s="158">
        <v>3</v>
      </c>
      <c r="FX270" s="349">
        <v>690</v>
      </c>
      <c r="FY270" s="158">
        <v>11</v>
      </c>
      <c r="FZ270" s="158">
        <v>3231</v>
      </c>
      <c r="GA270" s="158">
        <v>8536</v>
      </c>
      <c r="GB270" s="158">
        <v>7603</v>
      </c>
      <c r="GC270" s="158">
        <v>7939</v>
      </c>
      <c r="GD270" s="158">
        <v>6088</v>
      </c>
      <c r="GE270" s="158">
        <v>3237</v>
      </c>
      <c r="GF270" s="158">
        <v>1765</v>
      </c>
      <c r="GG270" s="158">
        <v>143</v>
      </c>
      <c r="GH270" s="349">
        <v>38553</v>
      </c>
      <c r="GI270" s="158">
        <v>13</v>
      </c>
      <c r="GJ270" s="158">
        <v>4349</v>
      </c>
      <c r="GK270" s="158">
        <v>5736</v>
      </c>
      <c r="GL270" s="158">
        <v>3740</v>
      </c>
      <c r="GM270" s="158">
        <v>2841</v>
      </c>
      <c r="GN270" s="158">
        <v>1495</v>
      </c>
      <c r="GO270" s="158">
        <v>738</v>
      </c>
      <c r="GP270" s="158">
        <v>360</v>
      </c>
      <c r="GQ270" s="158">
        <v>18</v>
      </c>
      <c r="GR270" s="349">
        <v>19290</v>
      </c>
      <c r="GS270" s="158">
        <v>20.75</v>
      </c>
      <c r="GT270" s="158">
        <v>6544.25</v>
      </c>
      <c r="GU270" s="158">
        <v>12873.25</v>
      </c>
      <c r="GV270" s="158">
        <v>10423</v>
      </c>
      <c r="GW270" s="158">
        <v>10084.75</v>
      </c>
      <c r="GX270" s="158">
        <v>7213.5</v>
      </c>
      <c r="GY270" s="158">
        <v>3790.25</v>
      </c>
      <c r="GZ270" s="158">
        <v>2036.25</v>
      </c>
      <c r="HA270" s="158">
        <v>155.75</v>
      </c>
      <c r="HB270" s="349">
        <v>53141.75</v>
      </c>
      <c r="HC270" s="395">
        <v>0</v>
      </c>
      <c r="HD270" s="396">
        <v>7.83</v>
      </c>
      <c r="HE270" s="396">
        <v>1.38</v>
      </c>
      <c r="HF270" s="396">
        <v>0</v>
      </c>
      <c r="HG270" s="396">
        <v>0</v>
      </c>
      <c r="HH270" s="396">
        <v>0</v>
      </c>
      <c r="HI270" s="396">
        <v>0</v>
      </c>
      <c r="HJ270" s="396">
        <v>0</v>
      </c>
      <c r="HK270" s="396">
        <v>0</v>
      </c>
      <c r="HL270" s="397">
        <v>9.2100000000000009</v>
      </c>
      <c r="HM270" s="219">
        <v>11.5</v>
      </c>
      <c r="HN270" s="219">
        <v>4357.6000000000004</v>
      </c>
      <c r="HO270" s="219">
        <v>10011.5</v>
      </c>
      <c r="HP270" s="219">
        <v>9264.9</v>
      </c>
      <c r="HQ270" s="219">
        <v>10084.799999999999</v>
      </c>
      <c r="HR270" s="219">
        <v>8816.5</v>
      </c>
      <c r="HS270" s="219">
        <v>5474.8</v>
      </c>
      <c r="HT270" s="219">
        <v>3393.8</v>
      </c>
      <c r="HU270" s="219">
        <v>311.5</v>
      </c>
      <c r="HV270" s="219">
        <v>51726.9</v>
      </c>
      <c r="HW270" s="457">
        <v>190.12</v>
      </c>
      <c r="HX270" s="219">
        <v>51917</v>
      </c>
      <c r="HY270" s="395">
        <v>20.75</v>
      </c>
      <c r="HZ270" s="219">
        <v>6544.25</v>
      </c>
      <c r="IA270" s="219">
        <v>12873.25</v>
      </c>
      <c r="IB270" s="219">
        <v>10423</v>
      </c>
      <c r="IC270" s="219">
        <v>10084.75</v>
      </c>
      <c r="ID270" s="219">
        <v>7213.5</v>
      </c>
      <c r="IE270" s="219">
        <v>3790.25</v>
      </c>
      <c r="IF270" s="219">
        <v>2036.25</v>
      </c>
      <c r="IG270" s="219">
        <v>155.75</v>
      </c>
      <c r="IH270" s="219">
        <v>53141.75</v>
      </c>
      <c r="II270" s="395">
        <v>0</v>
      </c>
      <c r="IJ270" s="219">
        <v>7.83</v>
      </c>
      <c r="IK270" s="219">
        <v>1.38</v>
      </c>
      <c r="IL270" s="219">
        <v>0</v>
      </c>
      <c r="IM270" s="219">
        <v>0</v>
      </c>
      <c r="IN270" s="219">
        <v>0</v>
      </c>
      <c r="IO270" s="219">
        <v>0</v>
      </c>
      <c r="IP270" s="219">
        <v>0</v>
      </c>
      <c r="IQ270" s="219">
        <v>0</v>
      </c>
      <c r="IR270" s="219">
        <v>9.2100000000000009</v>
      </c>
      <c r="IS270" s="395">
        <v>6.84</v>
      </c>
      <c r="IT270" s="219">
        <v>1666.33</v>
      </c>
      <c r="IU270" s="219">
        <v>2204.75</v>
      </c>
      <c r="IV270" s="219">
        <v>742.23</v>
      </c>
      <c r="IW270" s="219">
        <v>357.12</v>
      </c>
      <c r="IX270" s="219">
        <v>136.16</v>
      </c>
      <c r="IY270" s="219">
        <v>31.45</v>
      </c>
      <c r="IZ270" s="219">
        <v>8.65</v>
      </c>
      <c r="JA270" s="219">
        <v>0.97</v>
      </c>
      <c r="JB270" s="219">
        <v>5154.5</v>
      </c>
      <c r="JC270" s="395">
        <v>7.7</v>
      </c>
      <c r="JD270" s="219">
        <v>3246.7</v>
      </c>
      <c r="JE270" s="219">
        <v>8296.6</v>
      </c>
      <c r="JF270" s="219">
        <v>8605.1</v>
      </c>
      <c r="JG270" s="219">
        <v>9727.6</v>
      </c>
      <c r="JH270" s="219">
        <v>8650.1</v>
      </c>
      <c r="JI270" s="219">
        <v>5429.4</v>
      </c>
      <c r="JJ270" s="219">
        <v>3379.3</v>
      </c>
      <c r="JK270" s="219">
        <v>309.60000000000002</v>
      </c>
      <c r="JL270" s="219">
        <v>47652.1</v>
      </c>
      <c r="JM270" s="457">
        <v>190.12</v>
      </c>
      <c r="JN270" s="397">
        <v>47842.2</v>
      </c>
      <c r="JP270" s="460"/>
      <c r="JQ270" s="460"/>
      <c r="JR270" s="460"/>
      <c r="JS270" s="460"/>
      <c r="JT270" s="460"/>
      <c r="JU270" s="460"/>
      <c r="JV270" s="460"/>
      <c r="JW270" s="460"/>
      <c r="JX270" s="460"/>
      <c r="JY270" s="460"/>
      <c r="KA270" s="460"/>
      <c r="KB270" s="460"/>
    </row>
    <row r="271" spans="1:288" x14ac:dyDescent="0.2">
      <c r="A271" s="215" t="s">
        <v>779</v>
      </c>
      <c r="B271" s="216" t="s">
        <v>291</v>
      </c>
      <c r="C271" s="217" t="s">
        <v>302</v>
      </c>
      <c r="D271" s="218" t="s">
        <v>778</v>
      </c>
      <c r="E271" s="158">
        <v>78932</v>
      </c>
      <c r="F271" s="158">
        <v>17432</v>
      </c>
      <c r="G271" s="158">
        <v>16527</v>
      </c>
      <c r="H271" s="158">
        <v>8293</v>
      </c>
      <c r="I271" s="158">
        <v>2990</v>
      </c>
      <c r="J271" s="158">
        <v>1027</v>
      </c>
      <c r="K271" s="158">
        <v>606</v>
      </c>
      <c r="L271" s="158">
        <v>62</v>
      </c>
      <c r="M271" s="349">
        <v>125869</v>
      </c>
      <c r="N271" s="158">
        <v>1580</v>
      </c>
      <c r="O271" s="158">
        <v>362</v>
      </c>
      <c r="P271" s="158">
        <v>541</v>
      </c>
      <c r="Q271" s="158">
        <v>209</v>
      </c>
      <c r="R271" s="158">
        <v>29</v>
      </c>
      <c r="S271" s="158">
        <v>18</v>
      </c>
      <c r="T271" s="158">
        <v>14</v>
      </c>
      <c r="U271" s="158">
        <v>1</v>
      </c>
      <c r="V271" s="349">
        <v>2754</v>
      </c>
      <c r="W271" s="158">
        <v>0</v>
      </c>
      <c r="X271" s="158">
        <v>0</v>
      </c>
      <c r="Y271" s="158">
        <v>0</v>
      </c>
      <c r="Z271" s="158">
        <v>0</v>
      </c>
      <c r="AA271" s="158">
        <v>0</v>
      </c>
      <c r="AB271" s="158">
        <v>0</v>
      </c>
      <c r="AC271" s="158">
        <v>0</v>
      </c>
      <c r="AD271" s="158">
        <v>0</v>
      </c>
      <c r="AE271" s="349">
        <v>0</v>
      </c>
      <c r="AF271" s="158">
        <v>77352</v>
      </c>
      <c r="AG271" s="158">
        <v>17070</v>
      </c>
      <c r="AH271" s="158">
        <v>15986</v>
      </c>
      <c r="AI271" s="158">
        <v>8084</v>
      </c>
      <c r="AJ271" s="158">
        <v>2961</v>
      </c>
      <c r="AK271" s="158">
        <v>1009</v>
      </c>
      <c r="AL271" s="158">
        <v>592</v>
      </c>
      <c r="AM271" s="158">
        <v>61</v>
      </c>
      <c r="AN271" s="349">
        <v>123115</v>
      </c>
      <c r="AO271" s="158">
        <v>184</v>
      </c>
      <c r="AP271" s="158">
        <v>84</v>
      </c>
      <c r="AQ271" s="158">
        <v>107</v>
      </c>
      <c r="AR271" s="158">
        <v>42</v>
      </c>
      <c r="AS271" s="158">
        <v>41</v>
      </c>
      <c r="AT271" s="158">
        <v>24</v>
      </c>
      <c r="AU271" s="158">
        <v>26</v>
      </c>
      <c r="AV271" s="158">
        <v>44</v>
      </c>
      <c r="AW271" s="349">
        <v>552</v>
      </c>
      <c r="AX271" s="158">
        <v>184</v>
      </c>
      <c r="AY271" s="158">
        <v>84</v>
      </c>
      <c r="AZ271" s="158">
        <v>107</v>
      </c>
      <c r="BA271" s="158">
        <v>42</v>
      </c>
      <c r="BB271" s="158">
        <v>41</v>
      </c>
      <c r="BC271" s="158">
        <v>24</v>
      </c>
      <c r="BD271" s="158">
        <v>26</v>
      </c>
      <c r="BE271" s="158">
        <v>44</v>
      </c>
      <c r="BF271" s="158">
        <v>0</v>
      </c>
      <c r="BG271" s="349">
        <v>552</v>
      </c>
      <c r="BH271" s="158">
        <v>184</v>
      </c>
      <c r="BI271" s="158">
        <v>77252</v>
      </c>
      <c r="BJ271" s="158">
        <v>17093</v>
      </c>
      <c r="BK271" s="158">
        <v>15921</v>
      </c>
      <c r="BL271" s="158">
        <v>8083</v>
      </c>
      <c r="BM271" s="158">
        <v>2944</v>
      </c>
      <c r="BN271" s="158">
        <v>1011</v>
      </c>
      <c r="BO271" s="158">
        <v>610</v>
      </c>
      <c r="BP271" s="158">
        <v>17</v>
      </c>
      <c r="BQ271" s="349">
        <v>123115</v>
      </c>
      <c r="BR271" s="158">
        <v>38</v>
      </c>
      <c r="BS271" s="158">
        <v>34837</v>
      </c>
      <c r="BT271" s="158">
        <v>5052</v>
      </c>
      <c r="BU271" s="158">
        <v>3865</v>
      </c>
      <c r="BV271" s="158">
        <v>1397</v>
      </c>
      <c r="BW271" s="158">
        <v>444</v>
      </c>
      <c r="BX271" s="158">
        <v>120</v>
      </c>
      <c r="BY271" s="158">
        <v>55</v>
      </c>
      <c r="BZ271" s="158">
        <v>0</v>
      </c>
      <c r="CA271" s="349">
        <v>45808</v>
      </c>
      <c r="CB271" s="158">
        <v>5</v>
      </c>
      <c r="CC271" s="158">
        <v>642</v>
      </c>
      <c r="CD271" s="158">
        <v>185</v>
      </c>
      <c r="CE271" s="158">
        <v>134</v>
      </c>
      <c r="CF271" s="158">
        <v>63</v>
      </c>
      <c r="CG271" s="158">
        <v>19</v>
      </c>
      <c r="CH271" s="158">
        <v>5</v>
      </c>
      <c r="CI271" s="158">
        <v>3</v>
      </c>
      <c r="CJ271" s="158">
        <v>0</v>
      </c>
      <c r="CK271" s="349">
        <v>1056</v>
      </c>
      <c r="CL271" s="158">
        <v>3</v>
      </c>
      <c r="CM271" s="158">
        <v>56</v>
      </c>
      <c r="CN271" s="158">
        <v>26</v>
      </c>
      <c r="CO271" s="158">
        <v>11</v>
      </c>
      <c r="CP271" s="158">
        <v>16</v>
      </c>
      <c r="CQ271" s="158">
        <v>18</v>
      </c>
      <c r="CR271" s="158">
        <v>30</v>
      </c>
      <c r="CS271" s="158">
        <v>59</v>
      </c>
      <c r="CT271" s="158">
        <v>10</v>
      </c>
      <c r="CU271" s="349">
        <v>229</v>
      </c>
      <c r="CV271" s="158">
        <v>376</v>
      </c>
      <c r="CW271" s="158">
        <v>108</v>
      </c>
      <c r="CX271" s="158">
        <v>96</v>
      </c>
      <c r="CY271" s="158">
        <v>50</v>
      </c>
      <c r="CZ271" s="158">
        <v>18</v>
      </c>
      <c r="DA271" s="158">
        <v>11</v>
      </c>
      <c r="DB271" s="158">
        <v>1</v>
      </c>
      <c r="DC271" s="158">
        <v>1</v>
      </c>
      <c r="DD271" s="349">
        <v>661</v>
      </c>
      <c r="DE271" s="158">
        <v>696</v>
      </c>
      <c r="DF271" s="158">
        <v>143</v>
      </c>
      <c r="DG271" s="158">
        <v>84</v>
      </c>
      <c r="DH271" s="158">
        <v>32</v>
      </c>
      <c r="DI271" s="158">
        <v>15</v>
      </c>
      <c r="DJ271" s="158">
        <v>8</v>
      </c>
      <c r="DK271" s="158">
        <v>3</v>
      </c>
      <c r="DL271" s="158">
        <v>0</v>
      </c>
      <c r="DM271" s="349">
        <v>981</v>
      </c>
      <c r="DN271" s="158">
        <v>1390</v>
      </c>
      <c r="DO271" s="158">
        <v>182</v>
      </c>
      <c r="DP271" s="158">
        <v>144</v>
      </c>
      <c r="DQ271" s="158">
        <v>43</v>
      </c>
      <c r="DR271" s="158">
        <v>14</v>
      </c>
      <c r="DS271" s="158">
        <v>4</v>
      </c>
      <c r="DT271" s="158">
        <v>7</v>
      </c>
      <c r="DU271" s="158">
        <v>0</v>
      </c>
      <c r="DV271" s="349">
        <v>1784</v>
      </c>
      <c r="DW271" s="158">
        <v>356</v>
      </c>
      <c r="DX271" s="158">
        <v>32</v>
      </c>
      <c r="DY271" s="158">
        <v>31</v>
      </c>
      <c r="DZ271" s="158">
        <v>19</v>
      </c>
      <c r="EA271" s="158">
        <v>4</v>
      </c>
      <c r="EB271" s="158">
        <v>4</v>
      </c>
      <c r="EC271" s="158">
        <v>4</v>
      </c>
      <c r="ED271" s="158">
        <v>0</v>
      </c>
      <c r="EE271" s="349">
        <v>450</v>
      </c>
      <c r="EF271" s="158">
        <v>2442</v>
      </c>
      <c r="EG271" s="158">
        <v>357</v>
      </c>
      <c r="EH271" s="158">
        <v>259</v>
      </c>
      <c r="EI271" s="158">
        <v>94</v>
      </c>
      <c r="EJ271" s="158">
        <v>33</v>
      </c>
      <c r="EK271" s="158">
        <v>16</v>
      </c>
      <c r="EL271" s="158">
        <v>14</v>
      </c>
      <c r="EM271" s="158">
        <v>0</v>
      </c>
      <c r="EN271" s="349">
        <v>3215</v>
      </c>
      <c r="EO271" s="158">
        <v>1097</v>
      </c>
      <c r="EP271" s="158">
        <v>180</v>
      </c>
      <c r="EQ271" s="158">
        <v>152</v>
      </c>
      <c r="ER271" s="158">
        <v>61</v>
      </c>
      <c r="ES271" s="158">
        <v>23</v>
      </c>
      <c r="ET271" s="158">
        <v>12</v>
      </c>
      <c r="EU271" s="158">
        <v>7</v>
      </c>
      <c r="EV271" s="158">
        <v>0</v>
      </c>
      <c r="EW271" s="349">
        <v>1532</v>
      </c>
      <c r="EX271" s="158">
        <v>0</v>
      </c>
      <c r="EY271" s="158">
        <v>0</v>
      </c>
      <c r="EZ271" s="158">
        <v>0</v>
      </c>
      <c r="FA271" s="158">
        <v>0</v>
      </c>
      <c r="FB271" s="158">
        <v>0</v>
      </c>
      <c r="FC271" s="158">
        <v>0</v>
      </c>
      <c r="FD271" s="158">
        <v>0</v>
      </c>
      <c r="FE271" s="158">
        <v>0</v>
      </c>
      <c r="FF271" s="349">
        <v>0</v>
      </c>
      <c r="FG271" s="158">
        <v>16</v>
      </c>
      <c r="FH271" s="158">
        <v>2</v>
      </c>
      <c r="FI271" s="158">
        <v>24</v>
      </c>
      <c r="FJ271" s="158">
        <v>6</v>
      </c>
      <c r="FK271" s="158">
        <v>3</v>
      </c>
      <c r="FL271" s="158">
        <v>0</v>
      </c>
      <c r="FM271" s="158">
        <v>0</v>
      </c>
      <c r="FN271" s="158">
        <v>0</v>
      </c>
      <c r="FO271" s="349">
        <v>51</v>
      </c>
      <c r="FP271" s="158">
        <v>1081</v>
      </c>
      <c r="FQ271" s="158">
        <v>178</v>
      </c>
      <c r="FR271" s="158">
        <v>128</v>
      </c>
      <c r="FS271" s="158">
        <v>55</v>
      </c>
      <c r="FT271" s="158">
        <v>20</v>
      </c>
      <c r="FU271" s="158">
        <v>12</v>
      </c>
      <c r="FV271" s="158">
        <v>7</v>
      </c>
      <c r="FW271" s="158">
        <v>0</v>
      </c>
      <c r="FX271" s="349">
        <v>1481</v>
      </c>
      <c r="FY271" s="158">
        <v>138</v>
      </c>
      <c r="FZ271" s="158">
        <v>39966</v>
      </c>
      <c r="GA271" s="158">
        <v>11616</v>
      </c>
      <c r="GB271" s="158">
        <v>11735</v>
      </c>
      <c r="GC271" s="158">
        <v>6545</v>
      </c>
      <c r="GD271" s="158">
        <v>2444</v>
      </c>
      <c r="GE271" s="158">
        <v>848</v>
      </c>
      <c r="GF271" s="158">
        <v>482</v>
      </c>
      <c r="GG271" s="158">
        <v>7</v>
      </c>
      <c r="GH271" s="349">
        <v>73781</v>
      </c>
      <c r="GI271" s="158">
        <v>46</v>
      </c>
      <c r="GJ271" s="158">
        <v>37286</v>
      </c>
      <c r="GK271" s="158">
        <v>5477</v>
      </c>
      <c r="GL271" s="158">
        <v>4186</v>
      </c>
      <c r="GM271" s="158">
        <v>1538</v>
      </c>
      <c r="GN271" s="158">
        <v>500</v>
      </c>
      <c r="GO271" s="158">
        <v>163</v>
      </c>
      <c r="GP271" s="158">
        <v>128</v>
      </c>
      <c r="GQ271" s="158">
        <v>10</v>
      </c>
      <c r="GR271" s="349">
        <v>49334</v>
      </c>
      <c r="GS271" s="158">
        <v>171.75</v>
      </c>
      <c r="GT271" s="158">
        <v>68106.25</v>
      </c>
      <c r="GU271" s="158">
        <v>15730.75</v>
      </c>
      <c r="GV271" s="158">
        <v>14888.75</v>
      </c>
      <c r="GW271" s="158">
        <v>7705.5</v>
      </c>
      <c r="GX271" s="158">
        <v>2817.25</v>
      </c>
      <c r="GY271" s="158">
        <v>965.75</v>
      </c>
      <c r="GZ271" s="158">
        <v>566.25</v>
      </c>
      <c r="HA271" s="158">
        <v>12</v>
      </c>
      <c r="HB271" s="349">
        <v>110964.25</v>
      </c>
      <c r="HC271" s="395">
        <v>0</v>
      </c>
      <c r="HD271" s="396">
        <v>3.76</v>
      </c>
      <c r="HE271" s="396">
        <v>0</v>
      </c>
      <c r="HF271" s="396">
        <v>0.5</v>
      </c>
      <c r="HG271" s="396">
        <v>0</v>
      </c>
      <c r="HH271" s="396">
        <v>0</v>
      </c>
      <c r="HI271" s="396">
        <v>0</v>
      </c>
      <c r="HJ271" s="396">
        <v>0</v>
      </c>
      <c r="HK271" s="396">
        <v>0</v>
      </c>
      <c r="HL271" s="397">
        <v>4.26</v>
      </c>
      <c r="HM271" s="219">
        <v>95.4</v>
      </c>
      <c r="HN271" s="219">
        <v>45401.7</v>
      </c>
      <c r="HO271" s="219">
        <v>12235</v>
      </c>
      <c r="HP271" s="219">
        <v>13234</v>
      </c>
      <c r="HQ271" s="219">
        <v>7705.5</v>
      </c>
      <c r="HR271" s="219">
        <v>3443.3</v>
      </c>
      <c r="HS271" s="219">
        <v>1395</v>
      </c>
      <c r="HT271" s="219">
        <v>943.8</v>
      </c>
      <c r="HU271" s="219">
        <v>24</v>
      </c>
      <c r="HV271" s="219">
        <v>84477.7</v>
      </c>
      <c r="HW271" s="457">
        <v>0</v>
      </c>
      <c r="HX271" s="219">
        <v>84477.7</v>
      </c>
      <c r="HY271" s="395">
        <v>171.75</v>
      </c>
      <c r="HZ271" s="219">
        <v>68106.25</v>
      </c>
      <c r="IA271" s="219">
        <v>15730.75</v>
      </c>
      <c r="IB271" s="219">
        <v>14888.75</v>
      </c>
      <c r="IC271" s="219">
        <v>7705.5</v>
      </c>
      <c r="ID271" s="219">
        <v>2817.25</v>
      </c>
      <c r="IE271" s="219">
        <v>965.75</v>
      </c>
      <c r="IF271" s="219">
        <v>566.25</v>
      </c>
      <c r="IG271" s="219">
        <v>12</v>
      </c>
      <c r="IH271" s="219">
        <v>110964.25</v>
      </c>
      <c r="II271" s="395">
        <v>0</v>
      </c>
      <c r="IJ271" s="219">
        <v>3.76</v>
      </c>
      <c r="IK271" s="219">
        <v>0</v>
      </c>
      <c r="IL271" s="219">
        <v>0.5</v>
      </c>
      <c r="IM271" s="219">
        <v>0</v>
      </c>
      <c r="IN271" s="219">
        <v>0</v>
      </c>
      <c r="IO271" s="219">
        <v>0</v>
      </c>
      <c r="IP271" s="219">
        <v>0</v>
      </c>
      <c r="IQ271" s="219">
        <v>0</v>
      </c>
      <c r="IR271" s="219">
        <v>4.26</v>
      </c>
      <c r="IS271" s="395">
        <v>47.12</v>
      </c>
      <c r="IT271" s="219">
        <v>22750.58</v>
      </c>
      <c r="IU271" s="219">
        <v>1985.74</v>
      </c>
      <c r="IV271" s="219">
        <v>911.78</v>
      </c>
      <c r="IW271" s="219">
        <v>231.47</v>
      </c>
      <c r="IX271" s="219">
        <v>59.11</v>
      </c>
      <c r="IY271" s="219">
        <v>13.17</v>
      </c>
      <c r="IZ271" s="219">
        <v>7.28</v>
      </c>
      <c r="JA271" s="219">
        <v>0</v>
      </c>
      <c r="JB271" s="219">
        <v>26006.25</v>
      </c>
      <c r="JC271" s="395">
        <v>69.2</v>
      </c>
      <c r="JD271" s="219">
        <v>30234.6</v>
      </c>
      <c r="JE271" s="219">
        <v>10690.6</v>
      </c>
      <c r="JF271" s="219">
        <v>12423.5</v>
      </c>
      <c r="JG271" s="219">
        <v>7474</v>
      </c>
      <c r="JH271" s="219">
        <v>3371.1</v>
      </c>
      <c r="JI271" s="219">
        <v>1375.9</v>
      </c>
      <c r="JJ271" s="219">
        <v>931.6</v>
      </c>
      <c r="JK271" s="219">
        <v>24</v>
      </c>
      <c r="JL271" s="219">
        <v>66594.5</v>
      </c>
      <c r="JM271" s="457">
        <v>0</v>
      </c>
      <c r="JN271" s="397">
        <v>66594.5</v>
      </c>
      <c r="JP271" s="460"/>
      <c r="JQ271" s="460"/>
      <c r="JR271" s="460"/>
      <c r="JS271" s="460"/>
      <c r="JT271" s="460"/>
      <c r="JU271" s="460"/>
      <c r="JV271" s="460"/>
      <c r="JW271" s="460"/>
      <c r="JX271" s="460"/>
      <c r="JY271" s="460"/>
      <c r="KA271" s="460"/>
      <c r="KB271" s="460"/>
    </row>
    <row r="272" spans="1:288" x14ac:dyDescent="0.2">
      <c r="A272" s="215" t="s">
        <v>781</v>
      </c>
      <c r="B272" s="216" t="s">
        <v>285</v>
      </c>
      <c r="C272" s="217" t="s">
        <v>286</v>
      </c>
      <c r="D272" s="218" t="s">
        <v>780</v>
      </c>
      <c r="E272" s="158">
        <v>567</v>
      </c>
      <c r="F272" s="158">
        <v>2044</v>
      </c>
      <c r="G272" s="158">
        <v>5670</v>
      </c>
      <c r="H272" s="158">
        <v>9479</v>
      </c>
      <c r="I272" s="158">
        <v>6618</v>
      </c>
      <c r="J272" s="158">
        <v>5665</v>
      </c>
      <c r="K272" s="158">
        <v>4925</v>
      </c>
      <c r="L272" s="158">
        <v>488</v>
      </c>
      <c r="M272" s="349">
        <v>35456</v>
      </c>
      <c r="N272" s="158">
        <v>50</v>
      </c>
      <c r="O272" s="158">
        <v>43</v>
      </c>
      <c r="P272" s="158">
        <v>237</v>
      </c>
      <c r="Q272" s="158">
        <v>157</v>
      </c>
      <c r="R272" s="158">
        <v>202</v>
      </c>
      <c r="S272" s="158">
        <v>75</v>
      </c>
      <c r="T272" s="158">
        <v>49</v>
      </c>
      <c r="U272" s="158">
        <v>16</v>
      </c>
      <c r="V272" s="349">
        <v>829</v>
      </c>
      <c r="W272" s="158">
        <v>0</v>
      </c>
      <c r="X272" s="158">
        <v>0</v>
      </c>
      <c r="Y272" s="158">
        <v>0</v>
      </c>
      <c r="Z272" s="158">
        <v>0</v>
      </c>
      <c r="AA272" s="158">
        <v>0</v>
      </c>
      <c r="AB272" s="158">
        <v>0</v>
      </c>
      <c r="AC272" s="158">
        <v>0</v>
      </c>
      <c r="AD272" s="158">
        <v>0</v>
      </c>
      <c r="AE272" s="349">
        <v>0</v>
      </c>
      <c r="AF272" s="158">
        <v>517</v>
      </c>
      <c r="AG272" s="158">
        <v>2001</v>
      </c>
      <c r="AH272" s="158">
        <v>5433</v>
      </c>
      <c r="AI272" s="158">
        <v>9322</v>
      </c>
      <c r="AJ272" s="158">
        <v>6416</v>
      </c>
      <c r="AK272" s="158">
        <v>5590</v>
      </c>
      <c r="AL272" s="158">
        <v>4876</v>
      </c>
      <c r="AM272" s="158">
        <v>472</v>
      </c>
      <c r="AN272" s="349">
        <v>34627</v>
      </c>
      <c r="AO272" s="158">
        <v>1</v>
      </c>
      <c r="AP272" s="158">
        <v>3</v>
      </c>
      <c r="AQ272" s="158">
        <v>18</v>
      </c>
      <c r="AR272" s="158">
        <v>48</v>
      </c>
      <c r="AS272" s="158">
        <v>28</v>
      </c>
      <c r="AT272" s="158">
        <v>26</v>
      </c>
      <c r="AU272" s="158">
        <v>29</v>
      </c>
      <c r="AV272" s="158">
        <v>8</v>
      </c>
      <c r="AW272" s="349">
        <v>161</v>
      </c>
      <c r="AX272" s="158">
        <v>1</v>
      </c>
      <c r="AY272" s="158">
        <v>3</v>
      </c>
      <c r="AZ272" s="158">
        <v>18</v>
      </c>
      <c r="BA272" s="158">
        <v>48</v>
      </c>
      <c r="BB272" s="158">
        <v>28</v>
      </c>
      <c r="BC272" s="158">
        <v>26</v>
      </c>
      <c r="BD272" s="158">
        <v>29</v>
      </c>
      <c r="BE272" s="158">
        <v>8</v>
      </c>
      <c r="BF272" s="158">
        <v>0</v>
      </c>
      <c r="BG272" s="349">
        <v>161</v>
      </c>
      <c r="BH272" s="158">
        <v>1</v>
      </c>
      <c r="BI272" s="158">
        <v>519</v>
      </c>
      <c r="BJ272" s="158">
        <v>2016</v>
      </c>
      <c r="BK272" s="158">
        <v>5463</v>
      </c>
      <c r="BL272" s="158">
        <v>9302</v>
      </c>
      <c r="BM272" s="158">
        <v>6414</v>
      </c>
      <c r="BN272" s="158">
        <v>5593</v>
      </c>
      <c r="BO272" s="158">
        <v>4855</v>
      </c>
      <c r="BP272" s="158">
        <v>464</v>
      </c>
      <c r="BQ272" s="349">
        <v>34627</v>
      </c>
      <c r="BR272" s="158">
        <v>1</v>
      </c>
      <c r="BS272" s="158">
        <v>281</v>
      </c>
      <c r="BT272" s="158">
        <v>1115</v>
      </c>
      <c r="BU272" s="158">
        <v>2136</v>
      </c>
      <c r="BV272" s="158">
        <v>2616</v>
      </c>
      <c r="BW272" s="158">
        <v>1376</v>
      </c>
      <c r="BX272" s="158">
        <v>798</v>
      </c>
      <c r="BY272" s="158">
        <v>558</v>
      </c>
      <c r="BZ272" s="158">
        <v>42</v>
      </c>
      <c r="CA272" s="349">
        <v>8923</v>
      </c>
      <c r="CB272" s="158">
        <v>0</v>
      </c>
      <c r="CC272" s="158">
        <v>1</v>
      </c>
      <c r="CD272" s="158">
        <v>16</v>
      </c>
      <c r="CE272" s="158">
        <v>47</v>
      </c>
      <c r="CF272" s="158">
        <v>103</v>
      </c>
      <c r="CG272" s="158">
        <v>57</v>
      </c>
      <c r="CH272" s="158">
        <v>48</v>
      </c>
      <c r="CI272" s="158">
        <v>40</v>
      </c>
      <c r="CJ272" s="158">
        <v>2</v>
      </c>
      <c r="CK272" s="349">
        <v>314</v>
      </c>
      <c r="CL272" s="158">
        <v>0</v>
      </c>
      <c r="CM272" s="158">
        <v>1</v>
      </c>
      <c r="CN272" s="158">
        <v>1</v>
      </c>
      <c r="CO272" s="158">
        <v>2</v>
      </c>
      <c r="CP272" s="158">
        <v>1</v>
      </c>
      <c r="CQ272" s="158">
        <v>3</v>
      </c>
      <c r="CR272" s="158">
        <v>5</v>
      </c>
      <c r="CS272" s="158">
        <v>10</v>
      </c>
      <c r="CT272" s="158">
        <v>1</v>
      </c>
      <c r="CU272" s="349">
        <v>24</v>
      </c>
      <c r="CV272" s="158">
        <v>16</v>
      </c>
      <c r="CW272" s="158">
        <v>13</v>
      </c>
      <c r="CX272" s="158">
        <v>27</v>
      </c>
      <c r="CY272" s="158">
        <v>38</v>
      </c>
      <c r="CZ272" s="158">
        <v>31</v>
      </c>
      <c r="DA272" s="158">
        <v>21</v>
      </c>
      <c r="DB272" s="158">
        <v>21</v>
      </c>
      <c r="DC272" s="158">
        <v>30</v>
      </c>
      <c r="DD272" s="349">
        <v>197</v>
      </c>
      <c r="DE272" s="158">
        <v>20</v>
      </c>
      <c r="DF272" s="158">
        <v>26</v>
      </c>
      <c r="DG272" s="158">
        <v>52</v>
      </c>
      <c r="DH272" s="158">
        <v>50</v>
      </c>
      <c r="DI272" s="158">
        <v>35</v>
      </c>
      <c r="DJ272" s="158">
        <v>25</v>
      </c>
      <c r="DK272" s="158">
        <v>19</v>
      </c>
      <c r="DL272" s="158">
        <v>12</v>
      </c>
      <c r="DM272" s="349">
        <v>239</v>
      </c>
      <c r="DN272" s="158">
        <v>2</v>
      </c>
      <c r="DO272" s="158">
        <v>4</v>
      </c>
      <c r="DP272" s="158">
        <v>26</v>
      </c>
      <c r="DQ272" s="158">
        <v>19</v>
      </c>
      <c r="DR272" s="158">
        <v>5</v>
      </c>
      <c r="DS272" s="158">
        <v>6</v>
      </c>
      <c r="DT272" s="158">
        <v>8</v>
      </c>
      <c r="DU272" s="158">
        <v>1</v>
      </c>
      <c r="DV272" s="349">
        <v>71</v>
      </c>
      <c r="DW272" s="158">
        <v>4</v>
      </c>
      <c r="DX272" s="158">
        <v>10</v>
      </c>
      <c r="DY272" s="158">
        <v>4</v>
      </c>
      <c r="DZ272" s="158">
        <v>5</v>
      </c>
      <c r="EA272" s="158">
        <v>2</v>
      </c>
      <c r="EB272" s="158">
        <v>6</v>
      </c>
      <c r="EC272" s="158">
        <v>5</v>
      </c>
      <c r="ED272" s="158">
        <v>3</v>
      </c>
      <c r="EE272" s="349">
        <v>39</v>
      </c>
      <c r="EF272" s="158">
        <v>26</v>
      </c>
      <c r="EG272" s="158">
        <v>40</v>
      </c>
      <c r="EH272" s="158">
        <v>82</v>
      </c>
      <c r="EI272" s="158">
        <v>74</v>
      </c>
      <c r="EJ272" s="158">
        <v>42</v>
      </c>
      <c r="EK272" s="158">
        <v>37</v>
      </c>
      <c r="EL272" s="158">
        <v>32</v>
      </c>
      <c r="EM272" s="158">
        <v>16</v>
      </c>
      <c r="EN272" s="349">
        <v>349</v>
      </c>
      <c r="EO272" s="158">
        <v>11</v>
      </c>
      <c r="EP272" s="158">
        <v>7</v>
      </c>
      <c r="EQ272" s="158">
        <v>14</v>
      </c>
      <c r="ER272" s="158">
        <v>16</v>
      </c>
      <c r="ES272" s="158">
        <v>17</v>
      </c>
      <c r="ET272" s="158">
        <v>7</v>
      </c>
      <c r="EU272" s="158">
        <v>9</v>
      </c>
      <c r="EV272" s="158">
        <v>8</v>
      </c>
      <c r="EW272" s="349">
        <v>89</v>
      </c>
      <c r="EX272" s="158">
        <v>0</v>
      </c>
      <c r="EY272" s="158">
        <v>0</v>
      </c>
      <c r="EZ272" s="158">
        <v>0</v>
      </c>
      <c r="FA272" s="158">
        <v>0</v>
      </c>
      <c r="FB272" s="158">
        <v>0</v>
      </c>
      <c r="FC272" s="158">
        <v>0</v>
      </c>
      <c r="FD272" s="158">
        <v>0</v>
      </c>
      <c r="FE272" s="158">
        <v>0</v>
      </c>
      <c r="FF272" s="349">
        <v>0</v>
      </c>
      <c r="FG272" s="158">
        <v>0</v>
      </c>
      <c r="FH272" s="158">
        <v>0</v>
      </c>
      <c r="FI272" s="158">
        <v>0</v>
      </c>
      <c r="FJ272" s="158">
        <v>2</v>
      </c>
      <c r="FK272" s="158">
        <v>0</v>
      </c>
      <c r="FL272" s="158">
        <v>1</v>
      </c>
      <c r="FM272" s="158">
        <v>0</v>
      </c>
      <c r="FN272" s="158">
        <v>0</v>
      </c>
      <c r="FO272" s="349">
        <v>3</v>
      </c>
      <c r="FP272" s="158">
        <v>11</v>
      </c>
      <c r="FQ272" s="158">
        <v>7</v>
      </c>
      <c r="FR272" s="158">
        <v>14</v>
      </c>
      <c r="FS272" s="158">
        <v>14</v>
      </c>
      <c r="FT272" s="158">
        <v>17</v>
      </c>
      <c r="FU272" s="158">
        <v>6</v>
      </c>
      <c r="FV272" s="158">
        <v>9</v>
      </c>
      <c r="FW272" s="158">
        <v>8</v>
      </c>
      <c r="FX272" s="349">
        <v>86</v>
      </c>
      <c r="FY272" s="158">
        <v>0</v>
      </c>
      <c r="FZ272" s="158">
        <v>230</v>
      </c>
      <c r="GA272" s="158">
        <v>870</v>
      </c>
      <c r="GB272" s="158">
        <v>3248</v>
      </c>
      <c r="GC272" s="158">
        <v>6558</v>
      </c>
      <c r="GD272" s="158">
        <v>4971</v>
      </c>
      <c r="GE272" s="158">
        <v>4730</v>
      </c>
      <c r="GF272" s="158">
        <v>4234</v>
      </c>
      <c r="GG272" s="158">
        <v>415</v>
      </c>
      <c r="GH272" s="349">
        <v>25256</v>
      </c>
      <c r="GI272" s="158">
        <v>1</v>
      </c>
      <c r="GJ272" s="158">
        <v>289</v>
      </c>
      <c r="GK272" s="158">
        <v>1146</v>
      </c>
      <c r="GL272" s="158">
        <v>2215</v>
      </c>
      <c r="GM272" s="158">
        <v>2744</v>
      </c>
      <c r="GN272" s="158">
        <v>1443</v>
      </c>
      <c r="GO272" s="158">
        <v>863</v>
      </c>
      <c r="GP272" s="158">
        <v>621</v>
      </c>
      <c r="GQ272" s="158">
        <v>49</v>
      </c>
      <c r="GR272" s="349">
        <v>9371</v>
      </c>
      <c r="GS272" s="158">
        <v>0.75</v>
      </c>
      <c r="GT272" s="158">
        <v>448</v>
      </c>
      <c r="GU272" s="158">
        <v>1733.75</v>
      </c>
      <c r="GV272" s="158">
        <v>4892.25</v>
      </c>
      <c r="GW272" s="158">
        <v>8605.25</v>
      </c>
      <c r="GX272" s="158">
        <v>6050.25</v>
      </c>
      <c r="GY272" s="158">
        <v>5376</v>
      </c>
      <c r="GZ272" s="158">
        <v>4695</v>
      </c>
      <c r="HA272" s="158">
        <v>453</v>
      </c>
      <c r="HB272" s="349">
        <v>32254.25</v>
      </c>
      <c r="HC272" s="395">
        <v>0</v>
      </c>
      <c r="HD272" s="396">
        <v>0</v>
      </c>
      <c r="HE272" s="396">
        <v>0</v>
      </c>
      <c r="HF272" s="396">
        <v>0</v>
      </c>
      <c r="HG272" s="396">
        <v>0</v>
      </c>
      <c r="HH272" s="396">
        <v>0</v>
      </c>
      <c r="HI272" s="396">
        <v>0</v>
      </c>
      <c r="HJ272" s="396">
        <v>0</v>
      </c>
      <c r="HK272" s="396">
        <v>0</v>
      </c>
      <c r="HL272" s="397">
        <v>0</v>
      </c>
      <c r="HM272" s="219">
        <v>0.4</v>
      </c>
      <c r="HN272" s="219">
        <v>298.7</v>
      </c>
      <c r="HO272" s="219">
        <v>1348.5</v>
      </c>
      <c r="HP272" s="219">
        <v>4348.7</v>
      </c>
      <c r="HQ272" s="219">
        <v>8605.2999999999993</v>
      </c>
      <c r="HR272" s="219">
        <v>7394.8</v>
      </c>
      <c r="HS272" s="219">
        <v>7765.3</v>
      </c>
      <c r="HT272" s="219">
        <v>7825</v>
      </c>
      <c r="HU272" s="219">
        <v>906</v>
      </c>
      <c r="HV272" s="219">
        <v>38492.699999999997</v>
      </c>
      <c r="HW272" s="457">
        <v>479.3</v>
      </c>
      <c r="HX272" s="219">
        <v>38972</v>
      </c>
      <c r="HY272" s="395">
        <v>0.75</v>
      </c>
      <c r="HZ272" s="219">
        <v>448</v>
      </c>
      <c r="IA272" s="219">
        <v>1733.75</v>
      </c>
      <c r="IB272" s="219">
        <v>4892.25</v>
      </c>
      <c r="IC272" s="219">
        <v>8605.25</v>
      </c>
      <c r="ID272" s="219">
        <v>6050.25</v>
      </c>
      <c r="IE272" s="219">
        <v>5376</v>
      </c>
      <c r="IF272" s="219">
        <v>4695</v>
      </c>
      <c r="IG272" s="219">
        <v>453</v>
      </c>
      <c r="IH272" s="219">
        <v>32254.25</v>
      </c>
      <c r="II272" s="395">
        <v>0</v>
      </c>
      <c r="IJ272" s="219">
        <v>0</v>
      </c>
      <c r="IK272" s="219">
        <v>0</v>
      </c>
      <c r="IL272" s="219">
        <v>0</v>
      </c>
      <c r="IM272" s="219">
        <v>0</v>
      </c>
      <c r="IN272" s="219">
        <v>0</v>
      </c>
      <c r="IO272" s="219">
        <v>0</v>
      </c>
      <c r="IP272" s="219">
        <v>0</v>
      </c>
      <c r="IQ272" s="219">
        <v>0</v>
      </c>
      <c r="IR272" s="219">
        <v>0</v>
      </c>
      <c r="IS272" s="395">
        <v>0.7</v>
      </c>
      <c r="IT272" s="219">
        <v>128.80000000000001</v>
      </c>
      <c r="IU272" s="219">
        <v>499.4</v>
      </c>
      <c r="IV272" s="219">
        <v>594.5</v>
      </c>
      <c r="IW272" s="219">
        <v>577.9</v>
      </c>
      <c r="IX272" s="219">
        <v>129.69999999999999</v>
      </c>
      <c r="IY272" s="219">
        <v>48.3</v>
      </c>
      <c r="IZ272" s="219">
        <v>18.8</v>
      </c>
      <c r="JA272" s="219">
        <v>1</v>
      </c>
      <c r="JB272" s="219">
        <v>1999.1</v>
      </c>
      <c r="JC272" s="395">
        <v>0</v>
      </c>
      <c r="JD272" s="219">
        <v>212.8</v>
      </c>
      <c r="JE272" s="219">
        <v>960.1</v>
      </c>
      <c r="JF272" s="219">
        <v>3820.2</v>
      </c>
      <c r="JG272" s="219">
        <v>8027.4</v>
      </c>
      <c r="JH272" s="219">
        <v>7236.2</v>
      </c>
      <c r="JI272" s="219">
        <v>7695.6</v>
      </c>
      <c r="JJ272" s="219">
        <v>7793.7</v>
      </c>
      <c r="JK272" s="219">
        <v>904</v>
      </c>
      <c r="JL272" s="219">
        <v>36650</v>
      </c>
      <c r="JM272" s="457">
        <v>479.3</v>
      </c>
      <c r="JN272" s="397">
        <v>37129.300000000003</v>
      </c>
      <c r="JP272" s="460"/>
      <c r="JQ272" s="460"/>
      <c r="JR272" s="460"/>
      <c r="JS272" s="460"/>
      <c r="JT272" s="460"/>
      <c r="JU272" s="460"/>
      <c r="JV272" s="460"/>
      <c r="JW272" s="460"/>
      <c r="JX272" s="460"/>
      <c r="JY272" s="460"/>
      <c r="KA272" s="460"/>
      <c r="KB272" s="460"/>
    </row>
    <row r="273" spans="1:288" x14ac:dyDescent="0.2">
      <c r="A273" s="215" t="s">
        <v>783</v>
      </c>
      <c r="B273" s="216" t="s">
        <v>289</v>
      </c>
      <c r="C273" s="217" t="s">
        <v>109</v>
      </c>
      <c r="D273" s="218" t="s">
        <v>782</v>
      </c>
      <c r="E273" s="158">
        <v>806</v>
      </c>
      <c r="F273" s="158">
        <v>7226</v>
      </c>
      <c r="G273" s="158">
        <v>26419</v>
      </c>
      <c r="H273" s="158">
        <v>23668</v>
      </c>
      <c r="I273" s="158">
        <v>12225</v>
      </c>
      <c r="J273" s="158">
        <v>6853</v>
      </c>
      <c r="K273" s="158">
        <v>3674</v>
      </c>
      <c r="L273" s="158">
        <v>262</v>
      </c>
      <c r="M273" s="349">
        <v>81133</v>
      </c>
      <c r="N273" s="158">
        <v>21</v>
      </c>
      <c r="O273" s="158">
        <v>149</v>
      </c>
      <c r="P273" s="158">
        <v>330</v>
      </c>
      <c r="Q273" s="158">
        <v>180</v>
      </c>
      <c r="R273" s="158">
        <v>81</v>
      </c>
      <c r="S273" s="158">
        <v>54</v>
      </c>
      <c r="T273" s="158">
        <v>30</v>
      </c>
      <c r="U273" s="158">
        <v>0</v>
      </c>
      <c r="V273" s="349">
        <v>845</v>
      </c>
      <c r="W273" s="158">
        <v>0</v>
      </c>
      <c r="X273" s="158">
        <v>0</v>
      </c>
      <c r="Y273" s="158">
        <v>0</v>
      </c>
      <c r="Z273" s="158">
        <v>0</v>
      </c>
      <c r="AA273" s="158">
        <v>0</v>
      </c>
      <c r="AB273" s="158">
        <v>0</v>
      </c>
      <c r="AC273" s="158">
        <v>0</v>
      </c>
      <c r="AD273" s="158">
        <v>0</v>
      </c>
      <c r="AE273" s="349">
        <v>0</v>
      </c>
      <c r="AF273" s="158">
        <v>785</v>
      </c>
      <c r="AG273" s="158">
        <v>7077</v>
      </c>
      <c r="AH273" s="158">
        <v>26089</v>
      </c>
      <c r="AI273" s="158">
        <v>23488</v>
      </c>
      <c r="AJ273" s="158">
        <v>12144</v>
      </c>
      <c r="AK273" s="158">
        <v>6799</v>
      </c>
      <c r="AL273" s="158">
        <v>3644</v>
      </c>
      <c r="AM273" s="158">
        <v>262</v>
      </c>
      <c r="AN273" s="349">
        <v>80288</v>
      </c>
      <c r="AO273" s="158">
        <v>1</v>
      </c>
      <c r="AP273" s="158">
        <v>12</v>
      </c>
      <c r="AQ273" s="158">
        <v>44</v>
      </c>
      <c r="AR273" s="158">
        <v>110</v>
      </c>
      <c r="AS273" s="158">
        <v>87</v>
      </c>
      <c r="AT273" s="158">
        <v>70</v>
      </c>
      <c r="AU273" s="158">
        <v>62</v>
      </c>
      <c r="AV273" s="158">
        <v>10</v>
      </c>
      <c r="AW273" s="349">
        <v>396</v>
      </c>
      <c r="AX273" s="158">
        <v>1</v>
      </c>
      <c r="AY273" s="158">
        <v>12</v>
      </c>
      <c r="AZ273" s="158">
        <v>44</v>
      </c>
      <c r="BA273" s="158">
        <v>110</v>
      </c>
      <c r="BB273" s="158">
        <v>87</v>
      </c>
      <c r="BC273" s="158">
        <v>70</v>
      </c>
      <c r="BD273" s="158">
        <v>62</v>
      </c>
      <c r="BE273" s="158">
        <v>10</v>
      </c>
      <c r="BF273" s="158">
        <v>0</v>
      </c>
      <c r="BG273" s="349">
        <v>396</v>
      </c>
      <c r="BH273" s="158">
        <v>1</v>
      </c>
      <c r="BI273" s="158">
        <v>796</v>
      </c>
      <c r="BJ273" s="158">
        <v>7109</v>
      </c>
      <c r="BK273" s="158">
        <v>26155</v>
      </c>
      <c r="BL273" s="158">
        <v>23465</v>
      </c>
      <c r="BM273" s="158">
        <v>12127</v>
      </c>
      <c r="BN273" s="158">
        <v>6791</v>
      </c>
      <c r="BO273" s="158">
        <v>3592</v>
      </c>
      <c r="BP273" s="158">
        <v>252</v>
      </c>
      <c r="BQ273" s="349">
        <v>80288</v>
      </c>
      <c r="BR273" s="158">
        <v>1</v>
      </c>
      <c r="BS273" s="158">
        <v>451</v>
      </c>
      <c r="BT273" s="158">
        <v>4239</v>
      </c>
      <c r="BU273" s="158">
        <v>10376</v>
      </c>
      <c r="BV273" s="158">
        <v>6028</v>
      </c>
      <c r="BW273" s="158">
        <v>2323</v>
      </c>
      <c r="BX273" s="158">
        <v>994</v>
      </c>
      <c r="BY273" s="158">
        <v>421</v>
      </c>
      <c r="BZ273" s="158">
        <v>17</v>
      </c>
      <c r="CA273" s="349">
        <v>24850</v>
      </c>
      <c r="CB273" s="158">
        <v>0</v>
      </c>
      <c r="CC273" s="158">
        <v>3</v>
      </c>
      <c r="CD273" s="158">
        <v>42</v>
      </c>
      <c r="CE273" s="158">
        <v>307</v>
      </c>
      <c r="CF273" s="158">
        <v>246</v>
      </c>
      <c r="CG273" s="158">
        <v>117</v>
      </c>
      <c r="CH273" s="158">
        <v>68</v>
      </c>
      <c r="CI273" s="158">
        <v>37</v>
      </c>
      <c r="CJ273" s="158">
        <v>0</v>
      </c>
      <c r="CK273" s="349">
        <v>820</v>
      </c>
      <c r="CL273" s="158">
        <v>0</v>
      </c>
      <c r="CM273" s="158">
        <v>3</v>
      </c>
      <c r="CN273" s="158">
        <v>1</v>
      </c>
      <c r="CO273" s="158">
        <v>12</v>
      </c>
      <c r="CP273" s="158">
        <v>10</v>
      </c>
      <c r="CQ273" s="158">
        <v>17</v>
      </c>
      <c r="CR273" s="158">
        <v>28</v>
      </c>
      <c r="CS273" s="158">
        <v>31</v>
      </c>
      <c r="CT273" s="158">
        <v>14</v>
      </c>
      <c r="CU273" s="349">
        <v>116</v>
      </c>
      <c r="CV273" s="158">
        <v>1</v>
      </c>
      <c r="CW273" s="158">
        <v>13</v>
      </c>
      <c r="CX273" s="158">
        <v>42</v>
      </c>
      <c r="CY273" s="158">
        <v>27</v>
      </c>
      <c r="CZ273" s="158">
        <v>12</v>
      </c>
      <c r="DA273" s="158">
        <v>6</v>
      </c>
      <c r="DB273" s="158">
        <v>4</v>
      </c>
      <c r="DC273" s="158">
        <v>1</v>
      </c>
      <c r="DD273" s="349">
        <v>106</v>
      </c>
      <c r="DE273" s="158">
        <v>61</v>
      </c>
      <c r="DF273" s="158">
        <v>185</v>
      </c>
      <c r="DG273" s="158">
        <v>523</v>
      </c>
      <c r="DH273" s="158">
        <v>202</v>
      </c>
      <c r="DI273" s="158">
        <v>62</v>
      </c>
      <c r="DJ273" s="158">
        <v>30</v>
      </c>
      <c r="DK273" s="158">
        <v>18</v>
      </c>
      <c r="DL273" s="158">
        <v>5</v>
      </c>
      <c r="DM273" s="349">
        <v>1086</v>
      </c>
      <c r="DN273" s="158">
        <v>3</v>
      </c>
      <c r="DO273" s="158">
        <v>5</v>
      </c>
      <c r="DP273" s="158">
        <v>43</v>
      </c>
      <c r="DQ273" s="158">
        <v>22</v>
      </c>
      <c r="DR273" s="158">
        <v>6</v>
      </c>
      <c r="DS273" s="158">
        <v>3</v>
      </c>
      <c r="DT273" s="158">
        <v>0</v>
      </c>
      <c r="DU273" s="158">
        <v>0</v>
      </c>
      <c r="DV273" s="349">
        <v>82</v>
      </c>
      <c r="DW273" s="158">
        <v>16</v>
      </c>
      <c r="DX273" s="158">
        <v>21</v>
      </c>
      <c r="DY273" s="158">
        <v>57</v>
      </c>
      <c r="DZ273" s="158">
        <v>29</v>
      </c>
      <c r="EA273" s="158">
        <v>10</v>
      </c>
      <c r="EB273" s="158">
        <v>6</v>
      </c>
      <c r="EC273" s="158">
        <v>4</v>
      </c>
      <c r="ED273" s="158">
        <v>0</v>
      </c>
      <c r="EE273" s="349">
        <v>143</v>
      </c>
      <c r="EF273" s="158">
        <v>80</v>
      </c>
      <c r="EG273" s="158">
        <v>211</v>
      </c>
      <c r="EH273" s="158">
        <v>623</v>
      </c>
      <c r="EI273" s="158">
        <v>253</v>
      </c>
      <c r="EJ273" s="158">
        <v>78</v>
      </c>
      <c r="EK273" s="158">
        <v>39</v>
      </c>
      <c r="EL273" s="158">
        <v>22</v>
      </c>
      <c r="EM273" s="158">
        <v>5</v>
      </c>
      <c r="EN273" s="349">
        <v>1311</v>
      </c>
      <c r="EO273" s="158">
        <v>61</v>
      </c>
      <c r="EP273" s="158">
        <v>80</v>
      </c>
      <c r="EQ273" s="158">
        <v>272</v>
      </c>
      <c r="ER273" s="158">
        <v>137</v>
      </c>
      <c r="ES273" s="158">
        <v>48</v>
      </c>
      <c r="ET273" s="158">
        <v>26</v>
      </c>
      <c r="EU273" s="158">
        <v>18</v>
      </c>
      <c r="EV273" s="158">
        <v>5</v>
      </c>
      <c r="EW273" s="349">
        <v>647</v>
      </c>
      <c r="EX273" s="158">
        <v>0</v>
      </c>
      <c r="EY273" s="158">
        <v>0</v>
      </c>
      <c r="EZ273" s="158">
        <v>0</v>
      </c>
      <c r="FA273" s="158">
        <v>0</v>
      </c>
      <c r="FB273" s="158">
        <v>0</v>
      </c>
      <c r="FC273" s="158">
        <v>0</v>
      </c>
      <c r="FD273" s="158">
        <v>0</v>
      </c>
      <c r="FE273" s="158">
        <v>0</v>
      </c>
      <c r="FF273" s="349">
        <v>0</v>
      </c>
      <c r="FG273" s="158">
        <v>0</v>
      </c>
      <c r="FH273" s="158">
        <v>0</v>
      </c>
      <c r="FI273" s="158">
        <v>0</v>
      </c>
      <c r="FJ273" s="158">
        <v>0</v>
      </c>
      <c r="FK273" s="158">
        <v>0</v>
      </c>
      <c r="FL273" s="158">
        <v>0</v>
      </c>
      <c r="FM273" s="158">
        <v>0</v>
      </c>
      <c r="FN273" s="158">
        <v>0</v>
      </c>
      <c r="FO273" s="349">
        <v>0</v>
      </c>
      <c r="FP273" s="158">
        <v>61</v>
      </c>
      <c r="FQ273" s="158">
        <v>80</v>
      </c>
      <c r="FR273" s="158">
        <v>272</v>
      </c>
      <c r="FS273" s="158">
        <v>137</v>
      </c>
      <c r="FT273" s="158">
        <v>48</v>
      </c>
      <c r="FU273" s="158">
        <v>26</v>
      </c>
      <c r="FV273" s="158">
        <v>18</v>
      </c>
      <c r="FW273" s="158">
        <v>5</v>
      </c>
      <c r="FX273" s="349">
        <v>647</v>
      </c>
      <c r="FY273" s="158">
        <v>0</v>
      </c>
      <c r="FZ273" s="158">
        <v>320</v>
      </c>
      <c r="GA273" s="158">
        <v>2801</v>
      </c>
      <c r="GB273" s="158">
        <v>15360</v>
      </c>
      <c r="GC273" s="158">
        <v>17130</v>
      </c>
      <c r="GD273" s="158">
        <v>9654</v>
      </c>
      <c r="GE273" s="158">
        <v>5692</v>
      </c>
      <c r="GF273" s="158">
        <v>3099</v>
      </c>
      <c r="GG273" s="158">
        <v>221</v>
      </c>
      <c r="GH273" s="349">
        <v>54277</v>
      </c>
      <c r="GI273" s="158">
        <v>1</v>
      </c>
      <c r="GJ273" s="158">
        <v>476</v>
      </c>
      <c r="GK273" s="158">
        <v>4308</v>
      </c>
      <c r="GL273" s="158">
        <v>10795</v>
      </c>
      <c r="GM273" s="158">
        <v>6335</v>
      </c>
      <c r="GN273" s="158">
        <v>2473</v>
      </c>
      <c r="GO273" s="158">
        <v>1099</v>
      </c>
      <c r="GP273" s="158">
        <v>493</v>
      </c>
      <c r="GQ273" s="158">
        <v>31</v>
      </c>
      <c r="GR273" s="349">
        <v>26011</v>
      </c>
      <c r="GS273" s="158">
        <v>0.75</v>
      </c>
      <c r="GT273" s="158">
        <v>688.7</v>
      </c>
      <c r="GU273" s="158">
        <v>6048.25</v>
      </c>
      <c r="GV273" s="158">
        <v>23502.45</v>
      </c>
      <c r="GW273" s="158">
        <v>21903.4</v>
      </c>
      <c r="GX273" s="158">
        <v>11512.9</v>
      </c>
      <c r="GY273" s="158">
        <v>6513.8</v>
      </c>
      <c r="GZ273" s="158">
        <v>3464</v>
      </c>
      <c r="HA273" s="158">
        <v>240.75</v>
      </c>
      <c r="HB273" s="349">
        <v>73875</v>
      </c>
      <c r="HC273" s="395">
        <v>0</v>
      </c>
      <c r="HD273" s="396">
        <v>0</v>
      </c>
      <c r="HE273" s="396">
        <v>0</v>
      </c>
      <c r="HF273" s="396">
        <v>0</v>
      </c>
      <c r="HG273" s="396">
        <v>0</v>
      </c>
      <c r="HH273" s="396">
        <v>0</v>
      </c>
      <c r="HI273" s="396">
        <v>0</v>
      </c>
      <c r="HJ273" s="396">
        <v>0</v>
      </c>
      <c r="HK273" s="396">
        <v>0</v>
      </c>
      <c r="HL273" s="397">
        <v>0</v>
      </c>
      <c r="HM273" s="219">
        <v>0.4</v>
      </c>
      <c r="HN273" s="219">
        <v>459.1</v>
      </c>
      <c r="HO273" s="219">
        <v>4704.2</v>
      </c>
      <c r="HP273" s="219">
        <v>20891.099999999999</v>
      </c>
      <c r="HQ273" s="219">
        <v>21903.4</v>
      </c>
      <c r="HR273" s="219">
        <v>14071.3</v>
      </c>
      <c r="HS273" s="219">
        <v>9408.7999999999993</v>
      </c>
      <c r="HT273" s="219">
        <v>5773.3</v>
      </c>
      <c r="HU273" s="219">
        <v>481.5</v>
      </c>
      <c r="HV273" s="219">
        <v>77693.100000000006</v>
      </c>
      <c r="HW273" s="457">
        <v>0</v>
      </c>
      <c r="HX273" s="219">
        <v>77693.100000000006</v>
      </c>
      <c r="HY273" s="395">
        <v>0.75</v>
      </c>
      <c r="HZ273" s="219">
        <v>688.7</v>
      </c>
      <c r="IA273" s="219">
        <v>6048.25</v>
      </c>
      <c r="IB273" s="219">
        <v>23502.45</v>
      </c>
      <c r="IC273" s="219">
        <v>21903.4</v>
      </c>
      <c r="ID273" s="219">
        <v>11512.9</v>
      </c>
      <c r="IE273" s="219">
        <v>6513.8</v>
      </c>
      <c r="IF273" s="219">
        <v>3464</v>
      </c>
      <c r="IG273" s="219">
        <v>240.75</v>
      </c>
      <c r="IH273" s="219">
        <v>73875</v>
      </c>
      <c r="II273" s="395">
        <v>0</v>
      </c>
      <c r="IJ273" s="219">
        <v>0</v>
      </c>
      <c r="IK273" s="219">
        <v>0</v>
      </c>
      <c r="IL273" s="219">
        <v>0</v>
      </c>
      <c r="IM273" s="219">
        <v>0</v>
      </c>
      <c r="IN273" s="219">
        <v>0</v>
      </c>
      <c r="IO273" s="219">
        <v>0</v>
      </c>
      <c r="IP273" s="219">
        <v>0</v>
      </c>
      <c r="IQ273" s="219">
        <v>0</v>
      </c>
      <c r="IR273" s="219">
        <v>0</v>
      </c>
      <c r="IS273" s="395">
        <v>0.75</v>
      </c>
      <c r="IT273" s="219">
        <v>186.03</v>
      </c>
      <c r="IU273" s="219">
        <v>1868.67</v>
      </c>
      <c r="IV273" s="219">
        <v>4172.43</v>
      </c>
      <c r="IW273" s="219">
        <v>2101.5300000000002</v>
      </c>
      <c r="IX273" s="219">
        <v>548.07000000000005</v>
      </c>
      <c r="IY273" s="219">
        <v>152</v>
      </c>
      <c r="IZ273" s="219">
        <v>40.89</v>
      </c>
      <c r="JA273" s="219">
        <v>0.84</v>
      </c>
      <c r="JB273" s="219">
        <v>9071.2099999999991</v>
      </c>
      <c r="JC273" s="395">
        <v>0</v>
      </c>
      <c r="JD273" s="219">
        <v>335.1</v>
      </c>
      <c r="JE273" s="219">
        <v>3250.8</v>
      </c>
      <c r="JF273" s="219">
        <v>17182.2</v>
      </c>
      <c r="JG273" s="219">
        <v>19801.900000000001</v>
      </c>
      <c r="JH273" s="219">
        <v>13401.5</v>
      </c>
      <c r="JI273" s="219">
        <v>9189.2999999999993</v>
      </c>
      <c r="JJ273" s="219">
        <v>5705.2</v>
      </c>
      <c r="JK273" s="219">
        <v>479.8</v>
      </c>
      <c r="JL273" s="219">
        <v>69345.8</v>
      </c>
      <c r="JM273" s="457">
        <v>0</v>
      </c>
      <c r="JN273" s="397">
        <v>69345.8</v>
      </c>
      <c r="JP273" s="460"/>
      <c r="JQ273" s="460"/>
      <c r="JR273" s="460"/>
      <c r="JS273" s="460"/>
      <c r="JT273" s="460"/>
      <c r="JU273" s="460"/>
      <c r="JV273" s="460"/>
      <c r="JW273" s="460"/>
      <c r="JX273" s="460"/>
      <c r="JY273" s="460"/>
      <c r="KA273" s="460"/>
      <c r="KB273" s="460"/>
    </row>
    <row r="274" spans="1:288" x14ac:dyDescent="0.2">
      <c r="A274" s="215" t="s">
        <v>785</v>
      </c>
      <c r="B274" s="216" t="s">
        <v>285</v>
      </c>
      <c r="C274" s="217" t="s">
        <v>286</v>
      </c>
      <c r="D274" s="436" t="s">
        <v>784</v>
      </c>
      <c r="E274" s="158">
        <v>9849</v>
      </c>
      <c r="F274" s="158">
        <v>15568</v>
      </c>
      <c r="G274" s="158">
        <v>16355</v>
      </c>
      <c r="H274" s="158">
        <v>10304</v>
      </c>
      <c r="I274" s="158">
        <v>5190</v>
      </c>
      <c r="J274" s="158">
        <v>2351</v>
      </c>
      <c r="K274" s="158">
        <v>1168</v>
      </c>
      <c r="L274" s="158">
        <v>111</v>
      </c>
      <c r="M274" s="349">
        <v>60896</v>
      </c>
      <c r="N274" s="158">
        <v>204</v>
      </c>
      <c r="O274" s="158">
        <v>116</v>
      </c>
      <c r="P274" s="158">
        <v>107</v>
      </c>
      <c r="Q274" s="158">
        <v>55</v>
      </c>
      <c r="R274" s="158">
        <v>26</v>
      </c>
      <c r="S274" s="158">
        <v>16</v>
      </c>
      <c r="T274" s="158">
        <v>5</v>
      </c>
      <c r="U274" s="158">
        <v>0</v>
      </c>
      <c r="V274" s="349">
        <v>529</v>
      </c>
      <c r="W274" s="158">
        <v>15</v>
      </c>
      <c r="X274" s="158">
        <v>0</v>
      </c>
      <c r="Y274" s="158">
        <v>0</v>
      </c>
      <c r="Z274" s="158">
        <v>0</v>
      </c>
      <c r="AA274" s="158">
        <v>0</v>
      </c>
      <c r="AB274" s="158">
        <v>0</v>
      </c>
      <c r="AC274" s="158">
        <v>0</v>
      </c>
      <c r="AD274" s="158">
        <v>0</v>
      </c>
      <c r="AE274" s="349">
        <v>15</v>
      </c>
      <c r="AF274" s="158">
        <v>9630</v>
      </c>
      <c r="AG274" s="158">
        <v>15452</v>
      </c>
      <c r="AH274" s="158">
        <v>16248</v>
      </c>
      <c r="AI274" s="158">
        <v>10249</v>
      </c>
      <c r="AJ274" s="158">
        <v>5164</v>
      </c>
      <c r="AK274" s="158">
        <v>2335</v>
      </c>
      <c r="AL274" s="158">
        <v>1163</v>
      </c>
      <c r="AM274" s="158">
        <v>111</v>
      </c>
      <c r="AN274" s="349">
        <v>60352</v>
      </c>
      <c r="AO274" s="158">
        <v>4</v>
      </c>
      <c r="AP274" s="158">
        <v>36</v>
      </c>
      <c r="AQ274" s="158">
        <v>67</v>
      </c>
      <c r="AR274" s="158">
        <v>58</v>
      </c>
      <c r="AS274" s="158">
        <v>26</v>
      </c>
      <c r="AT274" s="158">
        <v>11</v>
      </c>
      <c r="AU274" s="158">
        <v>11</v>
      </c>
      <c r="AV274" s="158">
        <v>15</v>
      </c>
      <c r="AW274" s="349">
        <v>228</v>
      </c>
      <c r="AX274" s="158">
        <v>4</v>
      </c>
      <c r="AY274" s="158">
        <v>36</v>
      </c>
      <c r="AZ274" s="158">
        <v>67</v>
      </c>
      <c r="BA274" s="158">
        <v>58</v>
      </c>
      <c r="BB274" s="158">
        <v>26</v>
      </c>
      <c r="BC274" s="158">
        <v>11</v>
      </c>
      <c r="BD274" s="158">
        <v>11</v>
      </c>
      <c r="BE274" s="158">
        <v>15</v>
      </c>
      <c r="BF274" s="158">
        <v>0</v>
      </c>
      <c r="BG274" s="349">
        <v>228</v>
      </c>
      <c r="BH274" s="158">
        <v>4</v>
      </c>
      <c r="BI274" s="158">
        <v>9662</v>
      </c>
      <c r="BJ274" s="158">
        <v>15483</v>
      </c>
      <c r="BK274" s="158">
        <v>16239</v>
      </c>
      <c r="BL274" s="158">
        <v>10217</v>
      </c>
      <c r="BM274" s="158">
        <v>5149</v>
      </c>
      <c r="BN274" s="158">
        <v>2335</v>
      </c>
      <c r="BO274" s="158">
        <v>1167</v>
      </c>
      <c r="BP274" s="158">
        <v>96</v>
      </c>
      <c r="BQ274" s="349">
        <v>60352</v>
      </c>
      <c r="BR274" s="158">
        <v>0</v>
      </c>
      <c r="BS274" s="158">
        <v>4342</v>
      </c>
      <c r="BT274" s="158">
        <v>5701</v>
      </c>
      <c r="BU274" s="158">
        <v>4509</v>
      </c>
      <c r="BV274" s="158">
        <v>2171</v>
      </c>
      <c r="BW274" s="158">
        <v>837</v>
      </c>
      <c r="BX274" s="158">
        <v>306</v>
      </c>
      <c r="BY274" s="158">
        <v>123</v>
      </c>
      <c r="BZ274" s="158">
        <v>10</v>
      </c>
      <c r="CA274" s="349">
        <v>17999</v>
      </c>
      <c r="CB274" s="158">
        <v>0</v>
      </c>
      <c r="CC274" s="158">
        <v>50</v>
      </c>
      <c r="CD274" s="158">
        <v>175</v>
      </c>
      <c r="CE274" s="158">
        <v>251</v>
      </c>
      <c r="CF274" s="158">
        <v>135</v>
      </c>
      <c r="CG274" s="158">
        <v>60</v>
      </c>
      <c r="CH274" s="158">
        <v>18</v>
      </c>
      <c r="CI274" s="158">
        <v>17</v>
      </c>
      <c r="CJ274" s="158">
        <v>1</v>
      </c>
      <c r="CK274" s="349">
        <v>707</v>
      </c>
      <c r="CL274" s="158">
        <v>0</v>
      </c>
      <c r="CM274" s="158">
        <v>1</v>
      </c>
      <c r="CN274" s="158">
        <v>10</v>
      </c>
      <c r="CO274" s="158">
        <v>5</v>
      </c>
      <c r="CP274" s="158">
        <v>9</v>
      </c>
      <c r="CQ274" s="158">
        <v>6</v>
      </c>
      <c r="CR274" s="158">
        <v>12</v>
      </c>
      <c r="CS274" s="158">
        <v>21</v>
      </c>
      <c r="CT274" s="158">
        <v>3</v>
      </c>
      <c r="CU274" s="349">
        <v>67</v>
      </c>
      <c r="CV274" s="158">
        <v>1517</v>
      </c>
      <c r="CW274" s="158">
        <v>54</v>
      </c>
      <c r="CX274" s="158">
        <v>45</v>
      </c>
      <c r="CY274" s="158">
        <v>22</v>
      </c>
      <c r="CZ274" s="158">
        <v>24</v>
      </c>
      <c r="DA274" s="158">
        <v>12</v>
      </c>
      <c r="DB274" s="158">
        <v>14</v>
      </c>
      <c r="DC274" s="158">
        <v>2</v>
      </c>
      <c r="DD274" s="349">
        <v>1690</v>
      </c>
      <c r="DE274" s="158">
        <v>256</v>
      </c>
      <c r="DF274" s="158">
        <v>96</v>
      </c>
      <c r="DG274" s="158">
        <v>74</v>
      </c>
      <c r="DH274" s="158">
        <v>31</v>
      </c>
      <c r="DI274" s="158">
        <v>22</v>
      </c>
      <c r="DJ274" s="158">
        <v>11</v>
      </c>
      <c r="DK274" s="158">
        <v>6</v>
      </c>
      <c r="DL274" s="158">
        <v>1</v>
      </c>
      <c r="DM274" s="349">
        <v>497</v>
      </c>
      <c r="DN274" s="158">
        <v>263</v>
      </c>
      <c r="DO274" s="158">
        <v>249</v>
      </c>
      <c r="DP274" s="158">
        <v>135</v>
      </c>
      <c r="DQ274" s="158">
        <v>85</v>
      </c>
      <c r="DR274" s="158">
        <v>30</v>
      </c>
      <c r="DS274" s="158">
        <v>19</v>
      </c>
      <c r="DT274" s="158">
        <v>6</v>
      </c>
      <c r="DU274" s="158">
        <v>1</v>
      </c>
      <c r="DV274" s="349">
        <v>788</v>
      </c>
      <c r="DW274" s="158">
        <v>0</v>
      </c>
      <c r="DX274" s="158">
        <v>0</v>
      </c>
      <c r="DY274" s="158">
        <v>0</v>
      </c>
      <c r="DZ274" s="158">
        <v>0</v>
      </c>
      <c r="EA274" s="158">
        <v>0</v>
      </c>
      <c r="EB274" s="158">
        <v>0</v>
      </c>
      <c r="EC274" s="158">
        <v>0</v>
      </c>
      <c r="ED274" s="158">
        <v>0</v>
      </c>
      <c r="EE274" s="349">
        <v>0</v>
      </c>
      <c r="EF274" s="158">
        <v>519</v>
      </c>
      <c r="EG274" s="158">
        <v>345</v>
      </c>
      <c r="EH274" s="158">
        <v>209</v>
      </c>
      <c r="EI274" s="158">
        <v>116</v>
      </c>
      <c r="EJ274" s="158">
        <v>52</v>
      </c>
      <c r="EK274" s="158">
        <v>30</v>
      </c>
      <c r="EL274" s="158">
        <v>12</v>
      </c>
      <c r="EM274" s="158">
        <v>2</v>
      </c>
      <c r="EN274" s="349">
        <v>1285</v>
      </c>
      <c r="EO274" s="158">
        <v>256</v>
      </c>
      <c r="EP274" s="158">
        <v>96</v>
      </c>
      <c r="EQ274" s="158">
        <v>74</v>
      </c>
      <c r="ER274" s="158">
        <v>31</v>
      </c>
      <c r="ES274" s="158">
        <v>22</v>
      </c>
      <c r="ET274" s="158">
        <v>11</v>
      </c>
      <c r="EU274" s="158">
        <v>6</v>
      </c>
      <c r="EV274" s="158">
        <v>1</v>
      </c>
      <c r="EW274" s="349">
        <v>497</v>
      </c>
      <c r="EX274" s="158">
        <v>0</v>
      </c>
      <c r="EY274" s="158">
        <v>0</v>
      </c>
      <c r="EZ274" s="158">
        <v>0</v>
      </c>
      <c r="FA274" s="158">
        <v>0</v>
      </c>
      <c r="FB274" s="158">
        <v>0</v>
      </c>
      <c r="FC274" s="158">
        <v>0</v>
      </c>
      <c r="FD274" s="158">
        <v>0</v>
      </c>
      <c r="FE274" s="158">
        <v>0</v>
      </c>
      <c r="FF274" s="349">
        <v>0</v>
      </c>
      <c r="FG274" s="158">
        <v>37</v>
      </c>
      <c r="FH274" s="158">
        <v>19</v>
      </c>
      <c r="FI274" s="158">
        <v>21</v>
      </c>
      <c r="FJ274" s="158">
        <v>5</v>
      </c>
      <c r="FK274" s="158">
        <v>6</v>
      </c>
      <c r="FL274" s="158">
        <v>2</v>
      </c>
      <c r="FM274" s="158">
        <v>2</v>
      </c>
      <c r="FN274" s="158">
        <v>0</v>
      </c>
      <c r="FO274" s="349">
        <v>92</v>
      </c>
      <c r="FP274" s="158">
        <v>219</v>
      </c>
      <c r="FQ274" s="158">
        <v>77</v>
      </c>
      <c r="FR274" s="158">
        <v>53</v>
      </c>
      <c r="FS274" s="158">
        <v>26</v>
      </c>
      <c r="FT274" s="158">
        <v>16</v>
      </c>
      <c r="FU274" s="158">
        <v>9</v>
      </c>
      <c r="FV274" s="158">
        <v>4</v>
      </c>
      <c r="FW274" s="158">
        <v>1</v>
      </c>
      <c r="FX274" s="349">
        <v>405</v>
      </c>
      <c r="FY274" s="158">
        <v>4</v>
      </c>
      <c r="FZ274" s="158">
        <v>5001</v>
      </c>
      <c r="GA274" s="158">
        <v>9348</v>
      </c>
      <c r="GB274" s="158">
        <v>11338</v>
      </c>
      <c r="GC274" s="158">
        <v>7817</v>
      </c>
      <c r="GD274" s="158">
        <v>4216</v>
      </c>
      <c r="GE274" s="158">
        <v>1980</v>
      </c>
      <c r="GF274" s="158">
        <v>999</v>
      </c>
      <c r="GG274" s="158">
        <v>81</v>
      </c>
      <c r="GH274" s="349">
        <v>40784</v>
      </c>
      <c r="GI274" s="158">
        <v>0</v>
      </c>
      <c r="GJ274" s="158">
        <v>4661</v>
      </c>
      <c r="GK274" s="158">
        <v>6135</v>
      </c>
      <c r="GL274" s="158">
        <v>4901</v>
      </c>
      <c r="GM274" s="158">
        <v>2400</v>
      </c>
      <c r="GN274" s="158">
        <v>933</v>
      </c>
      <c r="GO274" s="158">
        <v>355</v>
      </c>
      <c r="GP274" s="158">
        <v>168</v>
      </c>
      <c r="GQ274" s="158">
        <v>15</v>
      </c>
      <c r="GR274" s="349">
        <v>19568</v>
      </c>
      <c r="GS274" s="158">
        <v>4</v>
      </c>
      <c r="GT274" s="158">
        <v>8298</v>
      </c>
      <c r="GU274" s="158">
        <v>13760</v>
      </c>
      <c r="GV274" s="158">
        <v>14911</v>
      </c>
      <c r="GW274" s="158">
        <v>9551</v>
      </c>
      <c r="GX274" s="158">
        <v>4891.75</v>
      </c>
      <c r="GY274" s="158">
        <v>2229</v>
      </c>
      <c r="GZ274" s="158">
        <v>1115</v>
      </c>
      <c r="HA274" s="158">
        <v>90.75</v>
      </c>
      <c r="HB274" s="349">
        <v>54850.5</v>
      </c>
      <c r="HC274" s="395">
        <v>0</v>
      </c>
      <c r="HD274" s="396">
        <v>0.5</v>
      </c>
      <c r="HE274" s="396">
        <v>0</v>
      </c>
      <c r="HF274" s="396">
        <v>0</v>
      </c>
      <c r="HG274" s="396">
        <v>0</v>
      </c>
      <c r="HH274" s="396">
        <v>0</v>
      </c>
      <c r="HI274" s="396">
        <v>0</v>
      </c>
      <c r="HJ274" s="396">
        <v>0</v>
      </c>
      <c r="HK274" s="396">
        <v>0</v>
      </c>
      <c r="HL274" s="397">
        <v>0.5</v>
      </c>
      <c r="HM274" s="219">
        <v>2.2000000000000002</v>
      </c>
      <c r="HN274" s="219">
        <v>5531.7</v>
      </c>
      <c r="HO274" s="219">
        <v>10702.2</v>
      </c>
      <c r="HP274" s="219">
        <v>13254.2</v>
      </c>
      <c r="HQ274" s="219">
        <v>9551</v>
      </c>
      <c r="HR274" s="219">
        <v>5978.8</v>
      </c>
      <c r="HS274" s="219">
        <v>3219.7</v>
      </c>
      <c r="HT274" s="219">
        <v>1858.3</v>
      </c>
      <c r="HU274" s="219">
        <v>181.5</v>
      </c>
      <c r="HV274" s="219">
        <v>50279.6</v>
      </c>
      <c r="HW274" s="457">
        <v>0</v>
      </c>
      <c r="HX274" s="219">
        <v>50279.6</v>
      </c>
      <c r="HY274" s="395">
        <v>4</v>
      </c>
      <c r="HZ274" s="219">
        <v>8298</v>
      </c>
      <c r="IA274" s="219">
        <v>13760</v>
      </c>
      <c r="IB274" s="219">
        <v>14911</v>
      </c>
      <c r="IC274" s="219">
        <v>9551</v>
      </c>
      <c r="ID274" s="219">
        <v>4891.75</v>
      </c>
      <c r="IE274" s="219">
        <v>2229</v>
      </c>
      <c r="IF274" s="219">
        <v>1115</v>
      </c>
      <c r="IG274" s="219">
        <v>90.75</v>
      </c>
      <c r="IH274" s="219">
        <v>54850.5</v>
      </c>
      <c r="II274" s="395">
        <v>0</v>
      </c>
      <c r="IJ274" s="219">
        <v>0.5</v>
      </c>
      <c r="IK274" s="219">
        <v>0</v>
      </c>
      <c r="IL274" s="219">
        <v>0</v>
      </c>
      <c r="IM274" s="219">
        <v>0</v>
      </c>
      <c r="IN274" s="219">
        <v>0</v>
      </c>
      <c r="IO274" s="219">
        <v>0</v>
      </c>
      <c r="IP274" s="219">
        <v>0</v>
      </c>
      <c r="IQ274" s="219">
        <v>0</v>
      </c>
      <c r="IR274" s="219">
        <v>0.5</v>
      </c>
      <c r="IS274" s="395">
        <v>1.5</v>
      </c>
      <c r="IT274" s="219">
        <v>2408.11</v>
      </c>
      <c r="IU274" s="219">
        <v>3015.86</v>
      </c>
      <c r="IV274" s="219">
        <v>2159.81</v>
      </c>
      <c r="IW274" s="219">
        <v>648.16</v>
      </c>
      <c r="IX274" s="219">
        <v>168.95</v>
      </c>
      <c r="IY274" s="219">
        <v>49.36</v>
      </c>
      <c r="IZ274" s="219">
        <v>9.67</v>
      </c>
      <c r="JA274" s="219">
        <v>0</v>
      </c>
      <c r="JB274" s="219">
        <v>8461.42</v>
      </c>
      <c r="JC274" s="395">
        <v>1.4</v>
      </c>
      <c r="JD274" s="219">
        <v>3926.3</v>
      </c>
      <c r="JE274" s="219">
        <v>8356.6</v>
      </c>
      <c r="JF274" s="219">
        <v>11334.4</v>
      </c>
      <c r="JG274" s="219">
        <v>8902.7999999999993</v>
      </c>
      <c r="JH274" s="219">
        <v>5772.3</v>
      </c>
      <c r="JI274" s="219">
        <v>3148.4</v>
      </c>
      <c r="JJ274" s="219">
        <v>1842.2</v>
      </c>
      <c r="JK274" s="219">
        <v>181.5</v>
      </c>
      <c r="JL274" s="219">
        <v>43465.9</v>
      </c>
      <c r="JM274" s="457">
        <v>0</v>
      </c>
      <c r="JN274" s="397">
        <v>43465.9</v>
      </c>
      <c r="JP274" s="460"/>
      <c r="JQ274" s="460"/>
      <c r="JR274" s="460"/>
      <c r="JS274" s="460"/>
      <c r="JT274" s="460"/>
      <c r="JU274" s="460"/>
      <c r="JV274" s="460"/>
      <c r="JW274" s="460"/>
      <c r="JX274" s="460"/>
      <c r="JY274" s="460"/>
      <c r="KA274" s="460"/>
      <c r="KB274" s="460"/>
    </row>
    <row r="275" spans="1:288" x14ac:dyDescent="0.2">
      <c r="A275" s="215" t="s">
        <v>786</v>
      </c>
      <c r="B275" s="216" t="s">
        <v>293</v>
      </c>
      <c r="C275" s="217" t="s">
        <v>294</v>
      </c>
      <c r="D275" s="218" t="s">
        <v>342</v>
      </c>
      <c r="E275" s="158">
        <v>14296</v>
      </c>
      <c r="F275" s="158">
        <v>26652</v>
      </c>
      <c r="G275" s="158">
        <v>23453</v>
      </c>
      <c r="H275" s="158">
        <v>15995</v>
      </c>
      <c r="I275" s="158">
        <v>8047</v>
      </c>
      <c r="J275" s="158">
        <v>3079</v>
      </c>
      <c r="K275" s="158">
        <v>1256</v>
      </c>
      <c r="L275" s="158">
        <v>65</v>
      </c>
      <c r="M275" s="349">
        <v>92843</v>
      </c>
      <c r="N275" s="158">
        <v>231</v>
      </c>
      <c r="O275" s="158">
        <v>222</v>
      </c>
      <c r="P275" s="158">
        <v>233</v>
      </c>
      <c r="Q275" s="158">
        <v>132</v>
      </c>
      <c r="R275" s="158">
        <v>41</v>
      </c>
      <c r="S275" s="158">
        <v>19</v>
      </c>
      <c r="T275" s="158">
        <v>8</v>
      </c>
      <c r="U275" s="158">
        <v>0</v>
      </c>
      <c r="V275" s="349">
        <v>886</v>
      </c>
      <c r="W275" s="158">
        <v>0</v>
      </c>
      <c r="X275" s="158">
        <v>0</v>
      </c>
      <c r="Y275" s="158">
        <v>0</v>
      </c>
      <c r="Z275" s="158">
        <v>0</v>
      </c>
      <c r="AA275" s="158">
        <v>0</v>
      </c>
      <c r="AB275" s="158">
        <v>0</v>
      </c>
      <c r="AC275" s="158">
        <v>0</v>
      </c>
      <c r="AD275" s="158">
        <v>0</v>
      </c>
      <c r="AE275" s="349">
        <v>0</v>
      </c>
      <c r="AF275" s="158">
        <v>14065</v>
      </c>
      <c r="AG275" s="158">
        <v>26430</v>
      </c>
      <c r="AH275" s="158">
        <v>23220</v>
      </c>
      <c r="AI275" s="158">
        <v>15863</v>
      </c>
      <c r="AJ275" s="158">
        <v>8006</v>
      </c>
      <c r="AK275" s="158">
        <v>3060</v>
      </c>
      <c r="AL275" s="158">
        <v>1248</v>
      </c>
      <c r="AM275" s="158">
        <v>65</v>
      </c>
      <c r="AN275" s="349">
        <v>91957</v>
      </c>
      <c r="AO275" s="158">
        <v>37</v>
      </c>
      <c r="AP275" s="158">
        <v>135</v>
      </c>
      <c r="AQ275" s="158">
        <v>167</v>
      </c>
      <c r="AR275" s="158">
        <v>135</v>
      </c>
      <c r="AS275" s="158">
        <v>55</v>
      </c>
      <c r="AT275" s="158">
        <v>35</v>
      </c>
      <c r="AU275" s="158">
        <v>20</v>
      </c>
      <c r="AV275" s="158">
        <v>8</v>
      </c>
      <c r="AW275" s="349">
        <v>592</v>
      </c>
      <c r="AX275" s="158">
        <v>37</v>
      </c>
      <c r="AY275" s="158">
        <v>135</v>
      </c>
      <c r="AZ275" s="158">
        <v>167</v>
      </c>
      <c r="BA275" s="158">
        <v>135</v>
      </c>
      <c r="BB275" s="158">
        <v>55</v>
      </c>
      <c r="BC275" s="158">
        <v>35</v>
      </c>
      <c r="BD275" s="158">
        <v>20</v>
      </c>
      <c r="BE275" s="158">
        <v>8</v>
      </c>
      <c r="BF275" s="158">
        <v>0</v>
      </c>
      <c r="BG275" s="349">
        <v>592</v>
      </c>
      <c r="BH275" s="158">
        <v>37</v>
      </c>
      <c r="BI275" s="158">
        <v>14163</v>
      </c>
      <c r="BJ275" s="158">
        <v>26462</v>
      </c>
      <c r="BK275" s="158">
        <v>23188</v>
      </c>
      <c r="BL275" s="158">
        <v>15783</v>
      </c>
      <c r="BM275" s="158">
        <v>7986</v>
      </c>
      <c r="BN275" s="158">
        <v>3045</v>
      </c>
      <c r="BO275" s="158">
        <v>1236</v>
      </c>
      <c r="BP275" s="158">
        <v>57</v>
      </c>
      <c r="BQ275" s="349">
        <v>91957</v>
      </c>
      <c r="BR275" s="158">
        <v>16</v>
      </c>
      <c r="BS275" s="158">
        <v>8105</v>
      </c>
      <c r="BT275" s="158">
        <v>9610</v>
      </c>
      <c r="BU275" s="158">
        <v>7236</v>
      </c>
      <c r="BV275" s="158">
        <v>3433</v>
      </c>
      <c r="BW275" s="158">
        <v>1201</v>
      </c>
      <c r="BX275" s="158">
        <v>322</v>
      </c>
      <c r="BY275" s="158">
        <v>109</v>
      </c>
      <c r="BZ275" s="158">
        <v>6</v>
      </c>
      <c r="CA275" s="349">
        <v>30038</v>
      </c>
      <c r="CB275" s="158">
        <v>2</v>
      </c>
      <c r="CC275" s="158">
        <v>51</v>
      </c>
      <c r="CD275" s="158">
        <v>162</v>
      </c>
      <c r="CE275" s="158">
        <v>157</v>
      </c>
      <c r="CF275" s="158">
        <v>105</v>
      </c>
      <c r="CG275" s="158">
        <v>33</v>
      </c>
      <c r="CH275" s="158">
        <v>10</v>
      </c>
      <c r="CI275" s="158">
        <v>7</v>
      </c>
      <c r="CJ275" s="158">
        <v>0</v>
      </c>
      <c r="CK275" s="349">
        <v>527</v>
      </c>
      <c r="CL275" s="158">
        <v>2</v>
      </c>
      <c r="CM275" s="158">
        <v>6</v>
      </c>
      <c r="CN275" s="158">
        <v>4</v>
      </c>
      <c r="CO275" s="158">
        <v>7</v>
      </c>
      <c r="CP275" s="158">
        <v>8</v>
      </c>
      <c r="CQ275" s="158">
        <v>14</v>
      </c>
      <c r="CR275" s="158">
        <v>12</v>
      </c>
      <c r="CS275" s="158">
        <v>14</v>
      </c>
      <c r="CT275" s="158">
        <v>6</v>
      </c>
      <c r="CU275" s="349">
        <v>73</v>
      </c>
      <c r="CV275" s="158">
        <v>55</v>
      </c>
      <c r="CW275" s="158">
        <v>73</v>
      </c>
      <c r="CX275" s="158">
        <v>59</v>
      </c>
      <c r="CY275" s="158">
        <v>29</v>
      </c>
      <c r="CZ275" s="158">
        <v>21</v>
      </c>
      <c r="DA275" s="158">
        <v>5</v>
      </c>
      <c r="DB275" s="158">
        <v>5</v>
      </c>
      <c r="DC275" s="158">
        <v>0</v>
      </c>
      <c r="DD275" s="349">
        <v>247</v>
      </c>
      <c r="DE275" s="158">
        <v>118</v>
      </c>
      <c r="DF275" s="158">
        <v>166</v>
      </c>
      <c r="DG275" s="158">
        <v>126</v>
      </c>
      <c r="DH275" s="158">
        <v>56</v>
      </c>
      <c r="DI275" s="158">
        <v>26</v>
      </c>
      <c r="DJ275" s="158">
        <v>12</v>
      </c>
      <c r="DK275" s="158">
        <v>10</v>
      </c>
      <c r="DL275" s="158">
        <v>1</v>
      </c>
      <c r="DM275" s="349">
        <v>515</v>
      </c>
      <c r="DN275" s="158">
        <v>153</v>
      </c>
      <c r="DO275" s="158">
        <v>219</v>
      </c>
      <c r="DP275" s="158">
        <v>175</v>
      </c>
      <c r="DQ275" s="158">
        <v>63</v>
      </c>
      <c r="DR275" s="158">
        <v>44</v>
      </c>
      <c r="DS275" s="158">
        <v>13</v>
      </c>
      <c r="DT275" s="158">
        <v>6</v>
      </c>
      <c r="DU275" s="158">
        <v>0</v>
      </c>
      <c r="DV275" s="349">
        <v>673</v>
      </c>
      <c r="DW275" s="158">
        <v>48</v>
      </c>
      <c r="DX275" s="158">
        <v>31</v>
      </c>
      <c r="DY275" s="158">
        <v>22</v>
      </c>
      <c r="DZ275" s="158">
        <v>8</v>
      </c>
      <c r="EA275" s="158">
        <v>3</v>
      </c>
      <c r="EB275" s="158">
        <v>3</v>
      </c>
      <c r="EC275" s="158">
        <v>2</v>
      </c>
      <c r="ED275" s="158">
        <v>1</v>
      </c>
      <c r="EE275" s="349">
        <v>118</v>
      </c>
      <c r="EF275" s="158">
        <v>319</v>
      </c>
      <c r="EG275" s="158">
        <v>416</v>
      </c>
      <c r="EH275" s="158">
        <v>323</v>
      </c>
      <c r="EI275" s="158">
        <v>127</v>
      </c>
      <c r="EJ275" s="158">
        <v>73</v>
      </c>
      <c r="EK275" s="158">
        <v>28</v>
      </c>
      <c r="EL275" s="158">
        <v>18</v>
      </c>
      <c r="EM275" s="158">
        <v>2</v>
      </c>
      <c r="EN275" s="349">
        <v>1306</v>
      </c>
      <c r="EO275" s="158">
        <v>160</v>
      </c>
      <c r="EP275" s="158">
        <v>173</v>
      </c>
      <c r="EQ275" s="158">
        <v>148</v>
      </c>
      <c r="ER275" s="158">
        <v>58</v>
      </c>
      <c r="ES275" s="158">
        <v>39</v>
      </c>
      <c r="ET275" s="158">
        <v>14</v>
      </c>
      <c r="EU275" s="158">
        <v>14</v>
      </c>
      <c r="EV275" s="158">
        <v>2</v>
      </c>
      <c r="EW275" s="349">
        <v>608</v>
      </c>
      <c r="EX275" s="158">
        <v>0</v>
      </c>
      <c r="EY275" s="158">
        <v>0</v>
      </c>
      <c r="EZ275" s="158">
        <v>0</v>
      </c>
      <c r="FA275" s="158">
        <v>0</v>
      </c>
      <c r="FB275" s="158">
        <v>0</v>
      </c>
      <c r="FC275" s="158">
        <v>0</v>
      </c>
      <c r="FD275" s="158">
        <v>0</v>
      </c>
      <c r="FE275" s="158">
        <v>0</v>
      </c>
      <c r="FF275" s="349">
        <v>0</v>
      </c>
      <c r="FG275" s="158">
        <v>9</v>
      </c>
      <c r="FH275" s="158">
        <v>17</v>
      </c>
      <c r="FI275" s="158">
        <v>21</v>
      </c>
      <c r="FJ275" s="158">
        <v>6</v>
      </c>
      <c r="FK275" s="158">
        <v>4</v>
      </c>
      <c r="FL275" s="158">
        <v>2</v>
      </c>
      <c r="FM275" s="158">
        <v>2</v>
      </c>
      <c r="FN275" s="158">
        <v>0</v>
      </c>
      <c r="FO275" s="349">
        <v>61</v>
      </c>
      <c r="FP275" s="158">
        <v>151</v>
      </c>
      <c r="FQ275" s="158">
        <v>156</v>
      </c>
      <c r="FR275" s="158">
        <v>127</v>
      </c>
      <c r="FS275" s="158">
        <v>52</v>
      </c>
      <c r="FT275" s="158">
        <v>35</v>
      </c>
      <c r="FU275" s="158">
        <v>12</v>
      </c>
      <c r="FV275" s="158">
        <v>12</v>
      </c>
      <c r="FW275" s="158">
        <v>2</v>
      </c>
      <c r="FX275" s="349">
        <v>547</v>
      </c>
      <c r="FY275" s="158">
        <v>17</v>
      </c>
      <c r="FZ275" s="158">
        <v>5745</v>
      </c>
      <c r="GA275" s="158">
        <v>16363</v>
      </c>
      <c r="GB275" s="158">
        <v>15532</v>
      </c>
      <c r="GC275" s="158">
        <v>12137</v>
      </c>
      <c r="GD275" s="158">
        <v>6670</v>
      </c>
      <c r="GE275" s="158">
        <v>2680</v>
      </c>
      <c r="GF275" s="158">
        <v>1093</v>
      </c>
      <c r="GG275" s="158">
        <v>44</v>
      </c>
      <c r="GH275" s="349">
        <v>60281</v>
      </c>
      <c r="GI275" s="158">
        <v>20</v>
      </c>
      <c r="GJ275" s="158">
        <v>8418</v>
      </c>
      <c r="GK275" s="158">
        <v>10099</v>
      </c>
      <c r="GL275" s="158">
        <v>7656</v>
      </c>
      <c r="GM275" s="158">
        <v>3646</v>
      </c>
      <c r="GN275" s="158">
        <v>1316</v>
      </c>
      <c r="GO275" s="158">
        <v>365</v>
      </c>
      <c r="GP275" s="158">
        <v>143</v>
      </c>
      <c r="GQ275" s="158">
        <v>13</v>
      </c>
      <c r="GR275" s="349">
        <v>31676</v>
      </c>
      <c r="GS275" s="158">
        <v>31.5</v>
      </c>
      <c r="GT275" s="158">
        <v>12041</v>
      </c>
      <c r="GU275" s="158">
        <v>23886.5</v>
      </c>
      <c r="GV275" s="158">
        <v>21230.25</v>
      </c>
      <c r="GW275" s="158">
        <v>14852.5</v>
      </c>
      <c r="GX275" s="158">
        <v>7639.5</v>
      </c>
      <c r="GY275" s="158">
        <v>2948.5</v>
      </c>
      <c r="GZ275" s="158">
        <v>1195.5</v>
      </c>
      <c r="HA275" s="158">
        <v>53</v>
      </c>
      <c r="HB275" s="349">
        <v>83878.25</v>
      </c>
      <c r="HC275" s="395">
        <v>0</v>
      </c>
      <c r="HD275" s="396">
        <v>0</v>
      </c>
      <c r="HE275" s="396">
        <v>0</v>
      </c>
      <c r="HF275" s="396">
        <v>0</v>
      </c>
      <c r="HG275" s="396">
        <v>0</v>
      </c>
      <c r="HH275" s="396">
        <v>0</v>
      </c>
      <c r="HI275" s="396">
        <v>0</v>
      </c>
      <c r="HJ275" s="396">
        <v>0</v>
      </c>
      <c r="HK275" s="396">
        <v>0</v>
      </c>
      <c r="HL275" s="397">
        <v>0</v>
      </c>
      <c r="HM275" s="219">
        <v>17.5</v>
      </c>
      <c r="HN275" s="219">
        <v>8027.3</v>
      </c>
      <c r="HO275" s="219">
        <v>18578.400000000001</v>
      </c>
      <c r="HP275" s="219">
        <v>18871.3</v>
      </c>
      <c r="HQ275" s="219">
        <v>14852.5</v>
      </c>
      <c r="HR275" s="219">
        <v>9337.2000000000007</v>
      </c>
      <c r="HS275" s="219">
        <v>4258.8999999999996</v>
      </c>
      <c r="HT275" s="219">
        <v>1992.5</v>
      </c>
      <c r="HU275" s="219">
        <v>106</v>
      </c>
      <c r="HV275" s="219">
        <v>76041.600000000006</v>
      </c>
      <c r="HW275" s="457">
        <v>94.11</v>
      </c>
      <c r="HX275" s="219">
        <v>76135.7</v>
      </c>
      <c r="HY275" s="395">
        <v>31.5</v>
      </c>
      <c r="HZ275" s="219">
        <v>12041</v>
      </c>
      <c r="IA275" s="219">
        <v>23886.5</v>
      </c>
      <c r="IB275" s="219">
        <v>21230.25</v>
      </c>
      <c r="IC275" s="219">
        <v>14852.5</v>
      </c>
      <c r="ID275" s="219">
        <v>7639.5</v>
      </c>
      <c r="IE275" s="219">
        <v>2948.5</v>
      </c>
      <c r="IF275" s="219">
        <v>1195.5</v>
      </c>
      <c r="IG275" s="219">
        <v>53</v>
      </c>
      <c r="IH275" s="219">
        <v>83878.25</v>
      </c>
      <c r="II275" s="395">
        <v>0</v>
      </c>
      <c r="IJ275" s="219">
        <v>0</v>
      </c>
      <c r="IK275" s="219">
        <v>0</v>
      </c>
      <c r="IL275" s="219">
        <v>0</v>
      </c>
      <c r="IM275" s="219">
        <v>0</v>
      </c>
      <c r="IN275" s="219">
        <v>0</v>
      </c>
      <c r="IO275" s="219">
        <v>0</v>
      </c>
      <c r="IP275" s="219">
        <v>0</v>
      </c>
      <c r="IQ275" s="219">
        <v>0</v>
      </c>
      <c r="IR275" s="219">
        <v>0</v>
      </c>
      <c r="IS275" s="395">
        <v>12.91</v>
      </c>
      <c r="IT275" s="219">
        <v>4085.54</v>
      </c>
      <c r="IU275" s="219">
        <v>3403.92</v>
      </c>
      <c r="IV275" s="219">
        <v>1529.36</v>
      </c>
      <c r="IW275" s="219">
        <v>495.62</v>
      </c>
      <c r="IX275" s="219">
        <v>116.04</v>
      </c>
      <c r="IY275" s="219">
        <v>34.44</v>
      </c>
      <c r="IZ275" s="219">
        <v>4.3600000000000003</v>
      </c>
      <c r="JA275" s="219">
        <v>0</v>
      </c>
      <c r="JB275" s="219">
        <v>9682.19</v>
      </c>
      <c r="JC275" s="395">
        <v>10.3</v>
      </c>
      <c r="JD275" s="219">
        <v>5303.6</v>
      </c>
      <c r="JE275" s="219">
        <v>15930.9</v>
      </c>
      <c r="JF275" s="219">
        <v>17511.900000000001</v>
      </c>
      <c r="JG275" s="219">
        <v>14356.9</v>
      </c>
      <c r="JH275" s="219">
        <v>9195.2999999999993</v>
      </c>
      <c r="JI275" s="219">
        <v>4209.2</v>
      </c>
      <c r="JJ275" s="219">
        <v>1985.2</v>
      </c>
      <c r="JK275" s="219">
        <v>106</v>
      </c>
      <c r="JL275" s="219">
        <v>68609.3</v>
      </c>
      <c r="JM275" s="457">
        <v>94.11</v>
      </c>
      <c r="JN275" s="397">
        <v>68703.399999999994</v>
      </c>
      <c r="JP275" s="460"/>
      <c r="JQ275" s="460"/>
      <c r="JR275" s="460"/>
      <c r="JS275" s="460"/>
      <c r="JT275" s="460"/>
      <c r="JU275" s="460"/>
      <c r="JV275" s="460"/>
      <c r="JW275" s="460"/>
      <c r="JX275" s="460"/>
      <c r="JY275" s="460"/>
      <c r="KA275" s="460"/>
      <c r="KB275" s="460"/>
    </row>
    <row r="276" spans="1:288" x14ac:dyDescent="0.2">
      <c r="A276" s="215" t="s">
        <v>788</v>
      </c>
      <c r="B276" s="216" t="s">
        <v>291</v>
      </c>
      <c r="C276" s="217" t="s">
        <v>287</v>
      </c>
      <c r="D276" s="218" t="s">
        <v>787</v>
      </c>
      <c r="E276" s="158">
        <v>52173</v>
      </c>
      <c r="F276" s="158">
        <v>18467</v>
      </c>
      <c r="G276" s="158">
        <v>18652</v>
      </c>
      <c r="H276" s="158">
        <v>6427</v>
      </c>
      <c r="I276" s="158">
        <v>3483</v>
      </c>
      <c r="J276" s="158">
        <v>882</v>
      </c>
      <c r="K276" s="158">
        <v>378</v>
      </c>
      <c r="L276" s="158">
        <v>42</v>
      </c>
      <c r="M276" s="349">
        <v>100504</v>
      </c>
      <c r="N276" s="158">
        <v>989</v>
      </c>
      <c r="O276" s="158">
        <v>224</v>
      </c>
      <c r="P276" s="158">
        <v>189</v>
      </c>
      <c r="Q276" s="158">
        <v>35</v>
      </c>
      <c r="R276" s="158">
        <v>39</v>
      </c>
      <c r="S276" s="158">
        <v>8</v>
      </c>
      <c r="T276" s="158">
        <v>4</v>
      </c>
      <c r="U276" s="158">
        <v>1</v>
      </c>
      <c r="V276" s="349">
        <v>1489</v>
      </c>
      <c r="W276" s="158">
        <v>0</v>
      </c>
      <c r="X276" s="158">
        <v>0</v>
      </c>
      <c r="Y276" s="158">
        <v>0</v>
      </c>
      <c r="Z276" s="158">
        <v>0</v>
      </c>
      <c r="AA276" s="158">
        <v>0</v>
      </c>
      <c r="AB276" s="158">
        <v>0</v>
      </c>
      <c r="AC276" s="158">
        <v>0</v>
      </c>
      <c r="AD276" s="158">
        <v>0</v>
      </c>
      <c r="AE276" s="349">
        <v>0</v>
      </c>
      <c r="AF276" s="158">
        <v>51184</v>
      </c>
      <c r="AG276" s="158">
        <v>18243</v>
      </c>
      <c r="AH276" s="158">
        <v>18463</v>
      </c>
      <c r="AI276" s="158">
        <v>6392</v>
      </c>
      <c r="AJ276" s="158">
        <v>3444</v>
      </c>
      <c r="AK276" s="158">
        <v>874</v>
      </c>
      <c r="AL276" s="158">
        <v>374</v>
      </c>
      <c r="AM276" s="158">
        <v>41</v>
      </c>
      <c r="AN276" s="349">
        <v>99015</v>
      </c>
      <c r="AO276" s="158">
        <v>98</v>
      </c>
      <c r="AP276" s="158">
        <v>78</v>
      </c>
      <c r="AQ276" s="158">
        <v>121</v>
      </c>
      <c r="AR276" s="158">
        <v>52</v>
      </c>
      <c r="AS276" s="158">
        <v>41</v>
      </c>
      <c r="AT276" s="158">
        <v>15</v>
      </c>
      <c r="AU276" s="158">
        <v>12</v>
      </c>
      <c r="AV276" s="158">
        <v>23</v>
      </c>
      <c r="AW276" s="349">
        <v>440</v>
      </c>
      <c r="AX276" s="158">
        <v>98</v>
      </c>
      <c r="AY276" s="158">
        <v>78</v>
      </c>
      <c r="AZ276" s="158">
        <v>121</v>
      </c>
      <c r="BA276" s="158">
        <v>52</v>
      </c>
      <c r="BB276" s="158">
        <v>41</v>
      </c>
      <c r="BC276" s="158">
        <v>15</v>
      </c>
      <c r="BD276" s="158">
        <v>12</v>
      </c>
      <c r="BE276" s="158">
        <v>23</v>
      </c>
      <c r="BF276" s="158">
        <v>0</v>
      </c>
      <c r="BG276" s="349">
        <v>440</v>
      </c>
      <c r="BH276" s="158">
        <v>98</v>
      </c>
      <c r="BI276" s="158">
        <v>51164</v>
      </c>
      <c r="BJ276" s="158">
        <v>18286</v>
      </c>
      <c r="BK276" s="158">
        <v>18394</v>
      </c>
      <c r="BL276" s="158">
        <v>6381</v>
      </c>
      <c r="BM276" s="158">
        <v>3418</v>
      </c>
      <c r="BN276" s="158">
        <v>871</v>
      </c>
      <c r="BO276" s="158">
        <v>385</v>
      </c>
      <c r="BP276" s="158">
        <v>18</v>
      </c>
      <c r="BQ276" s="349">
        <v>99015</v>
      </c>
      <c r="BR276" s="158">
        <v>20</v>
      </c>
      <c r="BS276" s="158">
        <v>25091</v>
      </c>
      <c r="BT276" s="158">
        <v>5986</v>
      </c>
      <c r="BU276" s="158">
        <v>4761</v>
      </c>
      <c r="BV276" s="158">
        <v>1191</v>
      </c>
      <c r="BW276" s="158">
        <v>492</v>
      </c>
      <c r="BX276" s="158">
        <v>139</v>
      </c>
      <c r="BY276" s="158">
        <v>55</v>
      </c>
      <c r="BZ276" s="158">
        <v>1</v>
      </c>
      <c r="CA276" s="349">
        <v>37736</v>
      </c>
      <c r="CB276" s="158">
        <v>2</v>
      </c>
      <c r="CC276" s="158">
        <v>372</v>
      </c>
      <c r="CD276" s="158">
        <v>129</v>
      </c>
      <c r="CE276" s="158">
        <v>158</v>
      </c>
      <c r="CF276" s="158">
        <v>34</v>
      </c>
      <c r="CG276" s="158">
        <v>23</v>
      </c>
      <c r="CH276" s="158">
        <v>2</v>
      </c>
      <c r="CI276" s="158">
        <v>2</v>
      </c>
      <c r="CJ276" s="158">
        <v>0</v>
      </c>
      <c r="CK276" s="349">
        <v>722</v>
      </c>
      <c r="CL276" s="158">
        <v>0</v>
      </c>
      <c r="CM276" s="158">
        <v>18</v>
      </c>
      <c r="CN276" s="158">
        <v>6</v>
      </c>
      <c r="CO276" s="158">
        <v>18</v>
      </c>
      <c r="CP276" s="158">
        <v>25</v>
      </c>
      <c r="CQ276" s="158">
        <v>17</v>
      </c>
      <c r="CR276" s="158">
        <v>9</v>
      </c>
      <c r="CS276" s="158">
        <v>28</v>
      </c>
      <c r="CT276" s="158">
        <v>1</v>
      </c>
      <c r="CU276" s="349">
        <v>122</v>
      </c>
      <c r="CV276" s="158">
        <v>105</v>
      </c>
      <c r="CW276" s="158">
        <v>33</v>
      </c>
      <c r="CX276" s="158">
        <v>33</v>
      </c>
      <c r="CY276" s="158">
        <v>11</v>
      </c>
      <c r="CZ276" s="158">
        <v>4</v>
      </c>
      <c r="DA276" s="158">
        <v>4</v>
      </c>
      <c r="DB276" s="158">
        <v>3</v>
      </c>
      <c r="DC276" s="158">
        <v>0</v>
      </c>
      <c r="DD276" s="349">
        <v>193</v>
      </c>
      <c r="DE276" s="158">
        <v>1025</v>
      </c>
      <c r="DF276" s="158">
        <v>385</v>
      </c>
      <c r="DG276" s="158">
        <v>189</v>
      </c>
      <c r="DH276" s="158">
        <v>69</v>
      </c>
      <c r="DI276" s="158">
        <v>41</v>
      </c>
      <c r="DJ276" s="158">
        <v>7</v>
      </c>
      <c r="DK276" s="158">
        <v>10</v>
      </c>
      <c r="DL276" s="158">
        <v>1</v>
      </c>
      <c r="DM276" s="349">
        <v>1727</v>
      </c>
      <c r="DN276" s="158">
        <v>0</v>
      </c>
      <c r="DO276" s="158">
        <v>0</v>
      </c>
      <c r="DP276" s="158">
        <v>0</v>
      </c>
      <c r="DQ276" s="158">
        <v>0</v>
      </c>
      <c r="DR276" s="158">
        <v>0</v>
      </c>
      <c r="DS276" s="158">
        <v>0</v>
      </c>
      <c r="DT276" s="158">
        <v>0</v>
      </c>
      <c r="DU276" s="158">
        <v>0</v>
      </c>
      <c r="DV276" s="349">
        <v>0</v>
      </c>
      <c r="DW276" s="158">
        <v>282</v>
      </c>
      <c r="DX276" s="158">
        <v>61</v>
      </c>
      <c r="DY276" s="158">
        <v>45</v>
      </c>
      <c r="DZ276" s="158">
        <v>14</v>
      </c>
      <c r="EA276" s="158">
        <v>10</v>
      </c>
      <c r="EB276" s="158">
        <v>5</v>
      </c>
      <c r="EC276" s="158">
        <v>0</v>
      </c>
      <c r="ED276" s="158">
        <v>0</v>
      </c>
      <c r="EE276" s="349">
        <v>417</v>
      </c>
      <c r="EF276" s="158">
        <v>1307</v>
      </c>
      <c r="EG276" s="158">
        <v>446</v>
      </c>
      <c r="EH276" s="158">
        <v>234</v>
      </c>
      <c r="EI276" s="158">
        <v>83</v>
      </c>
      <c r="EJ276" s="158">
        <v>51</v>
      </c>
      <c r="EK276" s="158">
        <v>12</v>
      </c>
      <c r="EL276" s="158">
        <v>10</v>
      </c>
      <c r="EM276" s="158">
        <v>1</v>
      </c>
      <c r="EN276" s="349">
        <v>2144</v>
      </c>
      <c r="EO276" s="158">
        <v>720</v>
      </c>
      <c r="EP276" s="158">
        <v>203</v>
      </c>
      <c r="EQ276" s="158">
        <v>140</v>
      </c>
      <c r="ER276" s="158">
        <v>46</v>
      </c>
      <c r="ES276" s="158">
        <v>31</v>
      </c>
      <c r="ET276" s="158">
        <v>8</v>
      </c>
      <c r="EU276" s="158">
        <v>6</v>
      </c>
      <c r="EV276" s="158">
        <v>1</v>
      </c>
      <c r="EW276" s="349">
        <v>1155</v>
      </c>
      <c r="EX276" s="158">
        <v>0</v>
      </c>
      <c r="EY276" s="158">
        <v>0</v>
      </c>
      <c r="EZ276" s="158">
        <v>0</v>
      </c>
      <c r="FA276" s="158">
        <v>0</v>
      </c>
      <c r="FB276" s="158">
        <v>0</v>
      </c>
      <c r="FC276" s="158">
        <v>0</v>
      </c>
      <c r="FD276" s="158">
        <v>0</v>
      </c>
      <c r="FE276" s="158">
        <v>0</v>
      </c>
      <c r="FF276" s="349">
        <v>0</v>
      </c>
      <c r="FG276" s="158">
        <v>1</v>
      </c>
      <c r="FH276" s="158">
        <v>1</v>
      </c>
      <c r="FI276" s="158">
        <v>1</v>
      </c>
      <c r="FJ276" s="158">
        <v>0</v>
      </c>
      <c r="FK276" s="158">
        <v>0</v>
      </c>
      <c r="FL276" s="158">
        <v>0</v>
      </c>
      <c r="FM276" s="158">
        <v>0</v>
      </c>
      <c r="FN276" s="158">
        <v>0</v>
      </c>
      <c r="FO276" s="349">
        <v>3</v>
      </c>
      <c r="FP276" s="158">
        <v>719</v>
      </c>
      <c r="FQ276" s="158">
        <v>202</v>
      </c>
      <c r="FR276" s="158">
        <v>139</v>
      </c>
      <c r="FS276" s="158">
        <v>46</v>
      </c>
      <c r="FT276" s="158">
        <v>31</v>
      </c>
      <c r="FU276" s="158">
        <v>8</v>
      </c>
      <c r="FV276" s="158">
        <v>6</v>
      </c>
      <c r="FW276" s="158">
        <v>1</v>
      </c>
      <c r="FX276" s="349">
        <v>1152</v>
      </c>
      <c r="FY276" s="158">
        <v>76</v>
      </c>
      <c r="FZ276" s="158">
        <v>25400</v>
      </c>
      <c r="GA276" s="158">
        <v>12103</v>
      </c>
      <c r="GB276" s="158">
        <v>13411</v>
      </c>
      <c r="GC276" s="158">
        <v>5116</v>
      </c>
      <c r="GD276" s="158">
        <v>2876</v>
      </c>
      <c r="GE276" s="158">
        <v>716</v>
      </c>
      <c r="GF276" s="158">
        <v>300</v>
      </c>
      <c r="GG276" s="158">
        <v>16</v>
      </c>
      <c r="GH276" s="349">
        <v>60014</v>
      </c>
      <c r="GI276" s="158">
        <v>22</v>
      </c>
      <c r="GJ276" s="158">
        <v>25764</v>
      </c>
      <c r="GK276" s="158">
        <v>6183</v>
      </c>
      <c r="GL276" s="158">
        <v>4983</v>
      </c>
      <c r="GM276" s="158">
        <v>1265</v>
      </c>
      <c r="GN276" s="158">
        <v>542</v>
      </c>
      <c r="GO276" s="158">
        <v>155</v>
      </c>
      <c r="GP276" s="158">
        <v>85</v>
      </c>
      <c r="GQ276" s="158">
        <v>2</v>
      </c>
      <c r="GR276" s="349">
        <v>39001</v>
      </c>
      <c r="GS276" s="158">
        <v>92.5</v>
      </c>
      <c r="GT276" s="158">
        <v>44929.75</v>
      </c>
      <c r="GU276" s="158">
        <v>16784.25</v>
      </c>
      <c r="GV276" s="158">
        <v>17177.25</v>
      </c>
      <c r="GW276" s="158">
        <v>6068.75</v>
      </c>
      <c r="GX276" s="158">
        <v>3285.75</v>
      </c>
      <c r="GY276" s="158">
        <v>833.75</v>
      </c>
      <c r="GZ276" s="158">
        <v>356.75</v>
      </c>
      <c r="HA276" s="158">
        <v>17.25</v>
      </c>
      <c r="HB276" s="349">
        <v>89546</v>
      </c>
      <c r="HC276" s="395">
        <v>0</v>
      </c>
      <c r="HD276" s="396">
        <v>0</v>
      </c>
      <c r="HE276" s="396">
        <v>0</v>
      </c>
      <c r="HF276" s="396">
        <v>0</v>
      </c>
      <c r="HG276" s="396">
        <v>0</v>
      </c>
      <c r="HH276" s="396">
        <v>0</v>
      </c>
      <c r="HI276" s="396">
        <v>0</v>
      </c>
      <c r="HJ276" s="396">
        <v>0</v>
      </c>
      <c r="HK276" s="396">
        <v>0</v>
      </c>
      <c r="HL276" s="397">
        <v>0</v>
      </c>
      <c r="HM276" s="219">
        <v>51.4</v>
      </c>
      <c r="HN276" s="219">
        <v>29953.200000000001</v>
      </c>
      <c r="HO276" s="219">
        <v>13054.4</v>
      </c>
      <c r="HP276" s="219">
        <v>15268.7</v>
      </c>
      <c r="HQ276" s="219">
        <v>6068.8</v>
      </c>
      <c r="HR276" s="219">
        <v>4015.9</v>
      </c>
      <c r="HS276" s="219">
        <v>1204.3</v>
      </c>
      <c r="HT276" s="219">
        <v>594.6</v>
      </c>
      <c r="HU276" s="219">
        <v>34.5</v>
      </c>
      <c r="HV276" s="219">
        <v>70245.8</v>
      </c>
      <c r="HW276" s="457">
        <v>0</v>
      </c>
      <c r="HX276" s="219">
        <v>70245.8</v>
      </c>
      <c r="HY276" s="395">
        <v>92.5</v>
      </c>
      <c r="HZ276" s="219">
        <v>44929.75</v>
      </c>
      <c r="IA276" s="219">
        <v>16784.25</v>
      </c>
      <c r="IB276" s="219">
        <v>17177.25</v>
      </c>
      <c r="IC276" s="219">
        <v>6068.75</v>
      </c>
      <c r="ID276" s="219">
        <v>3285.75</v>
      </c>
      <c r="IE276" s="219">
        <v>833.75</v>
      </c>
      <c r="IF276" s="219">
        <v>356.75</v>
      </c>
      <c r="IG276" s="219">
        <v>17.25</v>
      </c>
      <c r="IH276" s="219">
        <v>89546</v>
      </c>
      <c r="II276" s="395">
        <v>0</v>
      </c>
      <c r="IJ276" s="219">
        <v>0</v>
      </c>
      <c r="IK276" s="219">
        <v>0</v>
      </c>
      <c r="IL276" s="219">
        <v>0</v>
      </c>
      <c r="IM276" s="219">
        <v>0</v>
      </c>
      <c r="IN276" s="219">
        <v>0</v>
      </c>
      <c r="IO276" s="219">
        <v>0</v>
      </c>
      <c r="IP276" s="219">
        <v>0</v>
      </c>
      <c r="IQ276" s="219">
        <v>0</v>
      </c>
      <c r="IR276" s="219">
        <v>0</v>
      </c>
      <c r="IS276" s="395">
        <v>29.59</v>
      </c>
      <c r="IT276" s="219">
        <v>12012.34</v>
      </c>
      <c r="IU276" s="219">
        <v>1865.72</v>
      </c>
      <c r="IV276" s="219">
        <v>1172.42</v>
      </c>
      <c r="IW276" s="219">
        <v>218.77</v>
      </c>
      <c r="IX276" s="219">
        <v>62.03</v>
      </c>
      <c r="IY276" s="219">
        <v>6.23</v>
      </c>
      <c r="IZ276" s="219">
        <v>3.67</v>
      </c>
      <c r="JA276" s="219">
        <v>0</v>
      </c>
      <c r="JB276" s="219">
        <v>15370.77</v>
      </c>
      <c r="JC276" s="395">
        <v>35</v>
      </c>
      <c r="JD276" s="219">
        <v>21944.9</v>
      </c>
      <c r="JE276" s="219">
        <v>11603.3</v>
      </c>
      <c r="JF276" s="219">
        <v>14226.5</v>
      </c>
      <c r="JG276" s="219">
        <v>5850</v>
      </c>
      <c r="JH276" s="219">
        <v>3940.1</v>
      </c>
      <c r="JI276" s="219">
        <v>1195.3</v>
      </c>
      <c r="JJ276" s="219">
        <v>588.5</v>
      </c>
      <c r="JK276" s="219">
        <v>34.5</v>
      </c>
      <c r="JL276" s="219">
        <v>59418.1</v>
      </c>
      <c r="JM276" s="457">
        <v>0</v>
      </c>
      <c r="JN276" s="397">
        <v>59418.1</v>
      </c>
      <c r="JP276" s="460"/>
      <c r="JQ276" s="460"/>
      <c r="JR276" s="460"/>
      <c r="JS276" s="460"/>
      <c r="JT276" s="460"/>
      <c r="JU276" s="460"/>
      <c r="JV276" s="460"/>
      <c r="JW276" s="460"/>
      <c r="JX276" s="460"/>
      <c r="JY276" s="460"/>
      <c r="KA276" s="460"/>
      <c r="KB276" s="460"/>
    </row>
    <row r="277" spans="1:288" x14ac:dyDescent="0.2">
      <c r="A277" s="215" t="s">
        <v>790</v>
      </c>
      <c r="B277" s="216" t="s">
        <v>285</v>
      </c>
      <c r="C277" s="217" t="s">
        <v>295</v>
      </c>
      <c r="D277" s="218" t="s">
        <v>789</v>
      </c>
      <c r="E277" s="158">
        <v>9361</v>
      </c>
      <c r="F277" s="158">
        <v>11681</v>
      </c>
      <c r="G277" s="158">
        <v>5355</v>
      </c>
      <c r="H277" s="158">
        <v>3494</v>
      </c>
      <c r="I277" s="158">
        <v>1694</v>
      </c>
      <c r="J277" s="158">
        <v>399</v>
      </c>
      <c r="K277" s="158">
        <v>62</v>
      </c>
      <c r="L277" s="158">
        <v>5</v>
      </c>
      <c r="M277" s="349">
        <v>32051</v>
      </c>
      <c r="N277" s="158">
        <v>111</v>
      </c>
      <c r="O277" s="158">
        <v>71</v>
      </c>
      <c r="P277" s="158">
        <v>26</v>
      </c>
      <c r="Q277" s="158">
        <v>11</v>
      </c>
      <c r="R277" s="158">
        <v>7</v>
      </c>
      <c r="S277" s="158">
        <v>5</v>
      </c>
      <c r="T277" s="158">
        <v>1</v>
      </c>
      <c r="U277" s="158">
        <v>0</v>
      </c>
      <c r="V277" s="349">
        <v>232</v>
      </c>
      <c r="W277" s="158">
        <v>0</v>
      </c>
      <c r="X277" s="158">
        <v>0</v>
      </c>
      <c r="Y277" s="158">
        <v>0</v>
      </c>
      <c r="Z277" s="158">
        <v>0</v>
      </c>
      <c r="AA277" s="158">
        <v>1</v>
      </c>
      <c r="AB277" s="158">
        <v>0</v>
      </c>
      <c r="AC277" s="158">
        <v>0</v>
      </c>
      <c r="AD277" s="158">
        <v>0</v>
      </c>
      <c r="AE277" s="349">
        <v>1</v>
      </c>
      <c r="AF277" s="158">
        <v>9250</v>
      </c>
      <c r="AG277" s="158">
        <v>11610</v>
      </c>
      <c r="AH277" s="158">
        <v>5329</v>
      </c>
      <c r="AI277" s="158">
        <v>3483</v>
      </c>
      <c r="AJ277" s="158">
        <v>1686</v>
      </c>
      <c r="AK277" s="158">
        <v>394</v>
      </c>
      <c r="AL277" s="158">
        <v>61</v>
      </c>
      <c r="AM277" s="158">
        <v>5</v>
      </c>
      <c r="AN277" s="349">
        <v>31818</v>
      </c>
      <c r="AO277" s="158">
        <v>21</v>
      </c>
      <c r="AP277" s="158">
        <v>73</v>
      </c>
      <c r="AQ277" s="158">
        <v>34</v>
      </c>
      <c r="AR277" s="158">
        <v>25</v>
      </c>
      <c r="AS277" s="158">
        <v>6</v>
      </c>
      <c r="AT277" s="158">
        <v>6</v>
      </c>
      <c r="AU277" s="158">
        <v>3</v>
      </c>
      <c r="AV277" s="158">
        <v>2</v>
      </c>
      <c r="AW277" s="349">
        <v>170</v>
      </c>
      <c r="AX277" s="158">
        <v>21</v>
      </c>
      <c r="AY277" s="158">
        <v>73</v>
      </c>
      <c r="AZ277" s="158">
        <v>34</v>
      </c>
      <c r="BA277" s="158">
        <v>25</v>
      </c>
      <c r="BB277" s="158">
        <v>6</v>
      </c>
      <c r="BC277" s="158">
        <v>6</v>
      </c>
      <c r="BD277" s="158">
        <v>3</v>
      </c>
      <c r="BE277" s="158">
        <v>2</v>
      </c>
      <c r="BF277" s="158">
        <v>0</v>
      </c>
      <c r="BG277" s="349">
        <v>170</v>
      </c>
      <c r="BH277" s="158">
        <v>21</v>
      </c>
      <c r="BI277" s="158">
        <v>9302</v>
      </c>
      <c r="BJ277" s="158">
        <v>11571</v>
      </c>
      <c r="BK277" s="158">
        <v>5320</v>
      </c>
      <c r="BL277" s="158">
        <v>3464</v>
      </c>
      <c r="BM277" s="158">
        <v>1686</v>
      </c>
      <c r="BN277" s="158">
        <v>391</v>
      </c>
      <c r="BO277" s="158">
        <v>60</v>
      </c>
      <c r="BP277" s="158">
        <v>3</v>
      </c>
      <c r="BQ277" s="349">
        <v>31818</v>
      </c>
      <c r="BR277" s="158">
        <v>6</v>
      </c>
      <c r="BS277" s="158">
        <v>4329</v>
      </c>
      <c r="BT277" s="158">
        <v>3559</v>
      </c>
      <c r="BU277" s="158">
        <v>1170</v>
      </c>
      <c r="BV277" s="158">
        <v>519</v>
      </c>
      <c r="BW277" s="158">
        <v>223</v>
      </c>
      <c r="BX277" s="158">
        <v>36</v>
      </c>
      <c r="BY277" s="158">
        <v>6</v>
      </c>
      <c r="BZ277" s="158">
        <v>0</v>
      </c>
      <c r="CA277" s="349">
        <v>9848</v>
      </c>
      <c r="CB277" s="158">
        <v>0</v>
      </c>
      <c r="CC277" s="158">
        <v>53</v>
      </c>
      <c r="CD277" s="158">
        <v>95</v>
      </c>
      <c r="CE277" s="158">
        <v>37</v>
      </c>
      <c r="CF277" s="158">
        <v>19</v>
      </c>
      <c r="CG277" s="158">
        <v>12</v>
      </c>
      <c r="CH277" s="158">
        <v>1</v>
      </c>
      <c r="CI277" s="158">
        <v>0</v>
      </c>
      <c r="CJ277" s="158">
        <v>0</v>
      </c>
      <c r="CK277" s="349">
        <v>217</v>
      </c>
      <c r="CL277" s="158">
        <v>0</v>
      </c>
      <c r="CM277" s="158">
        <v>6</v>
      </c>
      <c r="CN277" s="158">
        <v>5</v>
      </c>
      <c r="CO277" s="158">
        <v>5</v>
      </c>
      <c r="CP277" s="158">
        <v>3</v>
      </c>
      <c r="CQ277" s="158">
        <v>1</v>
      </c>
      <c r="CR277" s="158">
        <v>4</v>
      </c>
      <c r="CS277" s="158">
        <v>2</v>
      </c>
      <c r="CT277" s="158">
        <v>1</v>
      </c>
      <c r="CU277" s="349">
        <v>27</v>
      </c>
      <c r="CV277" s="158">
        <v>2</v>
      </c>
      <c r="CW277" s="158">
        <v>7</v>
      </c>
      <c r="CX277" s="158">
        <v>7</v>
      </c>
      <c r="CY277" s="158">
        <v>0</v>
      </c>
      <c r="CZ277" s="158">
        <v>3</v>
      </c>
      <c r="DA277" s="158">
        <v>0</v>
      </c>
      <c r="DB277" s="158">
        <v>0</v>
      </c>
      <c r="DC277" s="158">
        <v>0</v>
      </c>
      <c r="DD277" s="349">
        <v>19</v>
      </c>
      <c r="DE277" s="158">
        <v>113</v>
      </c>
      <c r="DF277" s="158">
        <v>116</v>
      </c>
      <c r="DG277" s="158">
        <v>29</v>
      </c>
      <c r="DH277" s="158">
        <v>23</v>
      </c>
      <c r="DI277" s="158">
        <v>8</v>
      </c>
      <c r="DJ277" s="158">
        <v>4</v>
      </c>
      <c r="DK277" s="158">
        <v>1</v>
      </c>
      <c r="DL277" s="158">
        <v>0</v>
      </c>
      <c r="DM277" s="349">
        <v>294</v>
      </c>
      <c r="DN277" s="158">
        <v>83</v>
      </c>
      <c r="DO277" s="158">
        <v>61</v>
      </c>
      <c r="DP277" s="158">
        <v>14</v>
      </c>
      <c r="DQ277" s="158">
        <v>9</v>
      </c>
      <c r="DR277" s="158">
        <v>4</v>
      </c>
      <c r="DS277" s="158">
        <v>2</v>
      </c>
      <c r="DT277" s="158">
        <v>0</v>
      </c>
      <c r="DU277" s="158">
        <v>0</v>
      </c>
      <c r="DV277" s="349">
        <v>173</v>
      </c>
      <c r="DW277" s="158">
        <v>26</v>
      </c>
      <c r="DX277" s="158">
        <v>15</v>
      </c>
      <c r="DY277" s="158">
        <v>6</v>
      </c>
      <c r="DZ277" s="158">
        <v>2</v>
      </c>
      <c r="EA277" s="158">
        <v>3</v>
      </c>
      <c r="EB277" s="158">
        <v>0</v>
      </c>
      <c r="EC277" s="158">
        <v>0</v>
      </c>
      <c r="ED277" s="158">
        <v>0</v>
      </c>
      <c r="EE277" s="349">
        <v>52</v>
      </c>
      <c r="EF277" s="158">
        <v>222</v>
      </c>
      <c r="EG277" s="158">
        <v>192</v>
      </c>
      <c r="EH277" s="158">
        <v>49</v>
      </c>
      <c r="EI277" s="158">
        <v>34</v>
      </c>
      <c r="EJ277" s="158">
        <v>15</v>
      </c>
      <c r="EK277" s="158">
        <v>6</v>
      </c>
      <c r="EL277" s="158">
        <v>1</v>
      </c>
      <c r="EM277" s="158">
        <v>0</v>
      </c>
      <c r="EN277" s="349">
        <v>519</v>
      </c>
      <c r="EO277" s="158">
        <v>90</v>
      </c>
      <c r="EP277" s="158">
        <v>74</v>
      </c>
      <c r="EQ277" s="158">
        <v>20</v>
      </c>
      <c r="ER277" s="158">
        <v>16</v>
      </c>
      <c r="ES277" s="158">
        <v>8</v>
      </c>
      <c r="ET277" s="158">
        <v>3</v>
      </c>
      <c r="EU277" s="158">
        <v>1</v>
      </c>
      <c r="EV277" s="158">
        <v>0</v>
      </c>
      <c r="EW277" s="349">
        <v>212</v>
      </c>
      <c r="EX277" s="158">
        <v>0</v>
      </c>
      <c r="EY277" s="158">
        <v>0</v>
      </c>
      <c r="EZ277" s="158">
        <v>0</v>
      </c>
      <c r="FA277" s="158">
        <v>0</v>
      </c>
      <c r="FB277" s="158">
        <v>0</v>
      </c>
      <c r="FC277" s="158">
        <v>0</v>
      </c>
      <c r="FD277" s="158">
        <v>0</v>
      </c>
      <c r="FE277" s="158">
        <v>0</v>
      </c>
      <c r="FF277" s="349">
        <v>0</v>
      </c>
      <c r="FG277" s="158">
        <v>4</v>
      </c>
      <c r="FH277" s="158">
        <v>0</v>
      </c>
      <c r="FI277" s="158">
        <v>1</v>
      </c>
      <c r="FJ277" s="158">
        <v>2</v>
      </c>
      <c r="FK277" s="158">
        <v>1</v>
      </c>
      <c r="FL277" s="158">
        <v>1</v>
      </c>
      <c r="FM277" s="158">
        <v>0</v>
      </c>
      <c r="FN277" s="158">
        <v>0</v>
      </c>
      <c r="FO277" s="349">
        <v>9</v>
      </c>
      <c r="FP277" s="158">
        <v>86</v>
      </c>
      <c r="FQ277" s="158">
        <v>74</v>
      </c>
      <c r="FR277" s="158">
        <v>19</v>
      </c>
      <c r="FS277" s="158">
        <v>14</v>
      </c>
      <c r="FT277" s="158">
        <v>7</v>
      </c>
      <c r="FU277" s="158">
        <v>2</v>
      </c>
      <c r="FV277" s="158">
        <v>1</v>
      </c>
      <c r="FW277" s="158">
        <v>0</v>
      </c>
      <c r="FX277" s="349">
        <v>203</v>
      </c>
      <c r="FY277" s="158">
        <v>15</v>
      </c>
      <c r="FZ277" s="158">
        <v>4805</v>
      </c>
      <c r="GA277" s="158">
        <v>7836</v>
      </c>
      <c r="GB277" s="158">
        <v>4087</v>
      </c>
      <c r="GC277" s="158">
        <v>2912</v>
      </c>
      <c r="GD277" s="158">
        <v>1443</v>
      </c>
      <c r="GE277" s="158">
        <v>348</v>
      </c>
      <c r="GF277" s="158">
        <v>52</v>
      </c>
      <c r="GG277" s="158">
        <v>2</v>
      </c>
      <c r="GH277" s="349">
        <v>21500</v>
      </c>
      <c r="GI277" s="158">
        <v>6</v>
      </c>
      <c r="GJ277" s="158">
        <v>4497</v>
      </c>
      <c r="GK277" s="158">
        <v>3735</v>
      </c>
      <c r="GL277" s="158">
        <v>1233</v>
      </c>
      <c r="GM277" s="158">
        <v>552</v>
      </c>
      <c r="GN277" s="158">
        <v>243</v>
      </c>
      <c r="GO277" s="158">
        <v>43</v>
      </c>
      <c r="GP277" s="158">
        <v>8</v>
      </c>
      <c r="GQ277" s="158">
        <v>1</v>
      </c>
      <c r="GR277" s="349">
        <v>10318</v>
      </c>
      <c r="GS277" s="158">
        <v>19.5</v>
      </c>
      <c r="GT277" s="158">
        <v>8138.5</v>
      </c>
      <c r="GU277" s="158">
        <v>10603</v>
      </c>
      <c r="GV277" s="158">
        <v>5004.75</v>
      </c>
      <c r="GW277" s="158">
        <v>3322</v>
      </c>
      <c r="GX277" s="158">
        <v>1624.75</v>
      </c>
      <c r="GY277" s="158">
        <v>378.25</v>
      </c>
      <c r="GZ277" s="158">
        <v>57.5</v>
      </c>
      <c r="HA277" s="158">
        <v>2.5</v>
      </c>
      <c r="HB277" s="349">
        <v>29150.75</v>
      </c>
      <c r="HC277" s="395">
        <v>0</v>
      </c>
      <c r="HD277" s="396">
        <v>0</v>
      </c>
      <c r="HE277" s="396">
        <v>0</v>
      </c>
      <c r="HF277" s="396">
        <v>0</v>
      </c>
      <c r="HG277" s="396">
        <v>0</v>
      </c>
      <c r="HH277" s="396">
        <v>0</v>
      </c>
      <c r="HI277" s="396">
        <v>0</v>
      </c>
      <c r="HJ277" s="396">
        <v>0</v>
      </c>
      <c r="HK277" s="396">
        <v>0</v>
      </c>
      <c r="HL277" s="397">
        <v>0</v>
      </c>
      <c r="HM277" s="219">
        <v>10.8</v>
      </c>
      <c r="HN277" s="219">
        <v>5425.7</v>
      </c>
      <c r="HO277" s="219">
        <v>8246.7999999999993</v>
      </c>
      <c r="HP277" s="219">
        <v>4448.7</v>
      </c>
      <c r="HQ277" s="219">
        <v>3322</v>
      </c>
      <c r="HR277" s="219">
        <v>1985.8</v>
      </c>
      <c r="HS277" s="219">
        <v>546.4</v>
      </c>
      <c r="HT277" s="219">
        <v>95.8</v>
      </c>
      <c r="HU277" s="219">
        <v>5</v>
      </c>
      <c r="HV277" s="219">
        <v>24087</v>
      </c>
      <c r="HW277" s="457">
        <v>0</v>
      </c>
      <c r="HX277" s="219">
        <v>24087</v>
      </c>
      <c r="HY277" s="395">
        <v>19.5</v>
      </c>
      <c r="HZ277" s="219">
        <v>8138.5</v>
      </c>
      <c r="IA277" s="219">
        <v>10603</v>
      </c>
      <c r="IB277" s="219">
        <v>5004.75</v>
      </c>
      <c r="IC277" s="219">
        <v>3322</v>
      </c>
      <c r="ID277" s="219">
        <v>1624.75</v>
      </c>
      <c r="IE277" s="219">
        <v>378.25</v>
      </c>
      <c r="IF277" s="219">
        <v>57.5</v>
      </c>
      <c r="IG277" s="219">
        <v>2.5</v>
      </c>
      <c r="IH277" s="219">
        <v>29150.75</v>
      </c>
      <c r="II277" s="395">
        <v>0</v>
      </c>
      <c r="IJ277" s="219">
        <v>0</v>
      </c>
      <c r="IK277" s="219">
        <v>0</v>
      </c>
      <c r="IL277" s="219">
        <v>0</v>
      </c>
      <c r="IM277" s="219">
        <v>0</v>
      </c>
      <c r="IN277" s="219">
        <v>0</v>
      </c>
      <c r="IO277" s="219">
        <v>0</v>
      </c>
      <c r="IP277" s="219">
        <v>0</v>
      </c>
      <c r="IQ277" s="219">
        <v>0</v>
      </c>
      <c r="IR277" s="219">
        <v>0</v>
      </c>
      <c r="IS277" s="395">
        <v>5.19</v>
      </c>
      <c r="IT277" s="219">
        <v>2344.7399999999998</v>
      </c>
      <c r="IU277" s="219">
        <v>1315.83</v>
      </c>
      <c r="IV277" s="219">
        <v>275.97000000000003</v>
      </c>
      <c r="IW277" s="219">
        <v>85.55</v>
      </c>
      <c r="IX277" s="219">
        <v>22.18</v>
      </c>
      <c r="IY277" s="219">
        <v>6.46</v>
      </c>
      <c r="IZ277" s="219">
        <v>1.26</v>
      </c>
      <c r="JA277" s="219">
        <v>0</v>
      </c>
      <c r="JB277" s="219">
        <v>4057.18</v>
      </c>
      <c r="JC277" s="395">
        <v>8</v>
      </c>
      <c r="JD277" s="219">
        <v>3862.5</v>
      </c>
      <c r="JE277" s="219">
        <v>7223.4</v>
      </c>
      <c r="JF277" s="219">
        <v>4203.3999999999996</v>
      </c>
      <c r="JG277" s="219">
        <v>3236.5</v>
      </c>
      <c r="JH277" s="219">
        <v>1958.7</v>
      </c>
      <c r="JI277" s="219">
        <v>537</v>
      </c>
      <c r="JJ277" s="219">
        <v>93.7</v>
      </c>
      <c r="JK277" s="219">
        <v>5</v>
      </c>
      <c r="JL277" s="219">
        <v>21128.2</v>
      </c>
      <c r="JM277" s="457">
        <v>0</v>
      </c>
      <c r="JN277" s="397">
        <v>21128.2</v>
      </c>
      <c r="JP277" s="460"/>
      <c r="JQ277" s="460"/>
      <c r="JR277" s="460"/>
      <c r="JS277" s="460"/>
      <c r="JT277" s="460"/>
      <c r="JU277" s="460"/>
      <c r="JV277" s="460"/>
      <c r="JW277" s="460"/>
      <c r="JX277" s="460"/>
      <c r="JY277" s="460"/>
      <c r="KA277" s="460"/>
      <c r="KB277" s="460"/>
    </row>
    <row r="278" spans="1:288" x14ac:dyDescent="0.2">
      <c r="A278" s="215" t="s">
        <v>792</v>
      </c>
      <c r="B278" s="216" t="s">
        <v>285</v>
      </c>
      <c r="C278" s="217" t="s">
        <v>286</v>
      </c>
      <c r="D278" s="218" t="s">
        <v>791</v>
      </c>
      <c r="E278" s="158">
        <v>898</v>
      </c>
      <c r="F278" s="158">
        <v>2109</v>
      </c>
      <c r="G278" s="158">
        <v>4926</v>
      </c>
      <c r="H278" s="158">
        <v>8543</v>
      </c>
      <c r="I278" s="158">
        <v>7273</v>
      </c>
      <c r="J278" s="158">
        <v>4715</v>
      </c>
      <c r="K278" s="158">
        <v>6039</v>
      </c>
      <c r="L278" s="158">
        <v>1157</v>
      </c>
      <c r="M278" s="349">
        <v>35660</v>
      </c>
      <c r="N278" s="158">
        <v>109</v>
      </c>
      <c r="O278" s="158">
        <v>37</v>
      </c>
      <c r="P278" s="158">
        <v>65</v>
      </c>
      <c r="Q278" s="158">
        <v>64</v>
      </c>
      <c r="R278" s="158">
        <v>64</v>
      </c>
      <c r="S278" s="158">
        <v>41</v>
      </c>
      <c r="T278" s="158">
        <v>40</v>
      </c>
      <c r="U278" s="158">
        <v>4</v>
      </c>
      <c r="V278" s="349">
        <v>424</v>
      </c>
      <c r="W278" s="158">
        <v>1</v>
      </c>
      <c r="X278" s="158">
        <v>0</v>
      </c>
      <c r="Y278" s="158">
        <v>0</v>
      </c>
      <c r="Z278" s="158">
        <v>0</v>
      </c>
      <c r="AA278" s="158">
        <v>1</v>
      </c>
      <c r="AB278" s="158">
        <v>1</v>
      </c>
      <c r="AC278" s="158">
        <v>2</v>
      </c>
      <c r="AD278" s="158">
        <v>1</v>
      </c>
      <c r="AE278" s="349">
        <v>6</v>
      </c>
      <c r="AF278" s="158">
        <v>788</v>
      </c>
      <c r="AG278" s="158">
        <v>2072</v>
      </c>
      <c r="AH278" s="158">
        <v>4861</v>
      </c>
      <c r="AI278" s="158">
        <v>8479</v>
      </c>
      <c r="AJ278" s="158">
        <v>7208</v>
      </c>
      <c r="AK278" s="158">
        <v>4673</v>
      </c>
      <c r="AL278" s="158">
        <v>5997</v>
      </c>
      <c r="AM278" s="158">
        <v>1152</v>
      </c>
      <c r="AN278" s="349">
        <v>35230</v>
      </c>
      <c r="AO278" s="158">
        <v>3</v>
      </c>
      <c r="AP278" s="158">
        <v>8</v>
      </c>
      <c r="AQ278" s="158">
        <v>27</v>
      </c>
      <c r="AR278" s="158">
        <v>47</v>
      </c>
      <c r="AS278" s="158">
        <v>61</v>
      </c>
      <c r="AT278" s="158">
        <v>42</v>
      </c>
      <c r="AU278" s="158">
        <v>66</v>
      </c>
      <c r="AV278" s="158">
        <v>28</v>
      </c>
      <c r="AW278" s="349">
        <v>282</v>
      </c>
      <c r="AX278" s="158">
        <v>3</v>
      </c>
      <c r="AY278" s="158">
        <v>8</v>
      </c>
      <c r="AZ278" s="158">
        <v>27</v>
      </c>
      <c r="BA278" s="158">
        <v>47</v>
      </c>
      <c r="BB278" s="158">
        <v>61</v>
      </c>
      <c r="BC278" s="158">
        <v>42</v>
      </c>
      <c r="BD278" s="158">
        <v>66</v>
      </c>
      <c r="BE278" s="158">
        <v>28</v>
      </c>
      <c r="BF278" s="158">
        <v>0</v>
      </c>
      <c r="BG278" s="349">
        <v>282</v>
      </c>
      <c r="BH278" s="158">
        <v>3</v>
      </c>
      <c r="BI278" s="158">
        <v>793</v>
      </c>
      <c r="BJ278" s="158">
        <v>2091</v>
      </c>
      <c r="BK278" s="158">
        <v>4881</v>
      </c>
      <c r="BL278" s="158">
        <v>8493</v>
      </c>
      <c r="BM278" s="158">
        <v>7189</v>
      </c>
      <c r="BN278" s="158">
        <v>4697</v>
      </c>
      <c r="BO278" s="158">
        <v>5959</v>
      </c>
      <c r="BP278" s="158">
        <v>1124</v>
      </c>
      <c r="BQ278" s="349">
        <v>35230</v>
      </c>
      <c r="BR278" s="158">
        <v>0</v>
      </c>
      <c r="BS278" s="158">
        <v>391</v>
      </c>
      <c r="BT278" s="158">
        <v>1375</v>
      </c>
      <c r="BU278" s="158">
        <v>2324</v>
      </c>
      <c r="BV278" s="158">
        <v>2702</v>
      </c>
      <c r="BW278" s="158">
        <v>1862</v>
      </c>
      <c r="BX278" s="158">
        <v>984</v>
      </c>
      <c r="BY278" s="158">
        <v>871</v>
      </c>
      <c r="BZ278" s="158">
        <v>102</v>
      </c>
      <c r="CA278" s="349">
        <v>10611</v>
      </c>
      <c r="CB278" s="158">
        <v>0</v>
      </c>
      <c r="CC278" s="158">
        <v>1</v>
      </c>
      <c r="CD278" s="158">
        <v>6</v>
      </c>
      <c r="CE278" s="158">
        <v>31</v>
      </c>
      <c r="CF278" s="158">
        <v>48</v>
      </c>
      <c r="CG278" s="158">
        <v>40</v>
      </c>
      <c r="CH278" s="158">
        <v>32</v>
      </c>
      <c r="CI278" s="158">
        <v>32</v>
      </c>
      <c r="CJ278" s="158">
        <v>5</v>
      </c>
      <c r="CK278" s="349">
        <v>195</v>
      </c>
      <c r="CL278" s="158">
        <v>0</v>
      </c>
      <c r="CM278" s="158">
        <v>0</v>
      </c>
      <c r="CN278" s="158">
        <v>0</v>
      </c>
      <c r="CO278" s="158">
        <v>2</v>
      </c>
      <c r="CP278" s="158">
        <v>4</v>
      </c>
      <c r="CQ278" s="158">
        <v>14</v>
      </c>
      <c r="CR278" s="158">
        <v>14</v>
      </c>
      <c r="CS278" s="158">
        <v>37</v>
      </c>
      <c r="CT278" s="158">
        <v>7</v>
      </c>
      <c r="CU278" s="349">
        <v>78</v>
      </c>
      <c r="CV278" s="158">
        <v>54</v>
      </c>
      <c r="CW278" s="158">
        <v>27</v>
      </c>
      <c r="CX278" s="158">
        <v>26</v>
      </c>
      <c r="CY278" s="158">
        <v>31</v>
      </c>
      <c r="CZ278" s="158">
        <v>37</v>
      </c>
      <c r="DA278" s="158">
        <v>21</v>
      </c>
      <c r="DB278" s="158">
        <v>33</v>
      </c>
      <c r="DC278" s="158">
        <v>18</v>
      </c>
      <c r="DD278" s="349">
        <v>247</v>
      </c>
      <c r="DE278" s="158">
        <v>12</v>
      </c>
      <c r="DF278" s="158">
        <v>21</v>
      </c>
      <c r="DG278" s="158">
        <v>59</v>
      </c>
      <c r="DH278" s="158">
        <v>54</v>
      </c>
      <c r="DI278" s="158">
        <v>54</v>
      </c>
      <c r="DJ278" s="158">
        <v>36</v>
      </c>
      <c r="DK278" s="158">
        <v>36</v>
      </c>
      <c r="DL278" s="158">
        <v>12</v>
      </c>
      <c r="DM278" s="349">
        <v>284</v>
      </c>
      <c r="DN278" s="158">
        <v>7</v>
      </c>
      <c r="DO278" s="158">
        <v>29</v>
      </c>
      <c r="DP278" s="158">
        <v>45</v>
      </c>
      <c r="DQ278" s="158">
        <v>54</v>
      </c>
      <c r="DR278" s="158">
        <v>36</v>
      </c>
      <c r="DS278" s="158">
        <v>14</v>
      </c>
      <c r="DT278" s="158">
        <v>28</v>
      </c>
      <c r="DU278" s="158">
        <v>6</v>
      </c>
      <c r="DV278" s="349">
        <v>219</v>
      </c>
      <c r="DW278" s="158">
        <v>2</v>
      </c>
      <c r="DX278" s="158">
        <v>15</v>
      </c>
      <c r="DY278" s="158">
        <v>16</v>
      </c>
      <c r="DZ278" s="158">
        <v>18</v>
      </c>
      <c r="EA278" s="158">
        <v>10</v>
      </c>
      <c r="EB278" s="158">
        <v>5</v>
      </c>
      <c r="EC278" s="158">
        <v>5</v>
      </c>
      <c r="ED278" s="158">
        <v>4</v>
      </c>
      <c r="EE278" s="349">
        <v>75</v>
      </c>
      <c r="EF278" s="158">
        <v>21</v>
      </c>
      <c r="EG278" s="158">
        <v>65</v>
      </c>
      <c r="EH278" s="158">
        <v>120</v>
      </c>
      <c r="EI278" s="158">
        <v>126</v>
      </c>
      <c r="EJ278" s="158">
        <v>100</v>
      </c>
      <c r="EK278" s="158">
        <v>55</v>
      </c>
      <c r="EL278" s="158">
        <v>69</v>
      </c>
      <c r="EM278" s="158">
        <v>22</v>
      </c>
      <c r="EN278" s="349">
        <v>578</v>
      </c>
      <c r="EO278" s="158">
        <v>10</v>
      </c>
      <c r="EP278" s="158">
        <v>30</v>
      </c>
      <c r="EQ278" s="158">
        <v>55</v>
      </c>
      <c r="ER278" s="158">
        <v>67</v>
      </c>
      <c r="ES278" s="158">
        <v>52</v>
      </c>
      <c r="ET278" s="158">
        <v>29</v>
      </c>
      <c r="EU278" s="158">
        <v>26</v>
      </c>
      <c r="EV278" s="158">
        <v>14</v>
      </c>
      <c r="EW278" s="349">
        <v>283</v>
      </c>
      <c r="EX278" s="158">
        <v>1</v>
      </c>
      <c r="EY278" s="158">
        <v>0</v>
      </c>
      <c r="EZ278" s="158">
        <v>0</v>
      </c>
      <c r="FA278" s="158">
        <v>2</v>
      </c>
      <c r="FB278" s="158">
        <v>4</v>
      </c>
      <c r="FC278" s="158">
        <v>1</v>
      </c>
      <c r="FD278" s="158">
        <v>1</v>
      </c>
      <c r="FE278" s="158">
        <v>0</v>
      </c>
      <c r="FF278" s="349">
        <v>9</v>
      </c>
      <c r="FG278" s="158">
        <v>0</v>
      </c>
      <c r="FH278" s="158">
        <v>0</v>
      </c>
      <c r="FI278" s="158">
        <v>0</v>
      </c>
      <c r="FJ278" s="158">
        <v>0</v>
      </c>
      <c r="FK278" s="158">
        <v>0</v>
      </c>
      <c r="FL278" s="158">
        <v>0</v>
      </c>
      <c r="FM278" s="158">
        <v>0</v>
      </c>
      <c r="FN278" s="158">
        <v>0</v>
      </c>
      <c r="FO278" s="349">
        <v>0</v>
      </c>
      <c r="FP278" s="158">
        <v>9</v>
      </c>
      <c r="FQ278" s="158">
        <v>30</v>
      </c>
      <c r="FR278" s="158">
        <v>55</v>
      </c>
      <c r="FS278" s="158">
        <v>65</v>
      </c>
      <c r="FT278" s="158">
        <v>48</v>
      </c>
      <c r="FU278" s="158">
        <v>28</v>
      </c>
      <c r="FV278" s="158">
        <v>25</v>
      </c>
      <c r="FW278" s="158">
        <v>14</v>
      </c>
      <c r="FX278" s="349">
        <v>274</v>
      </c>
      <c r="FY278" s="158">
        <v>3</v>
      </c>
      <c r="FZ278" s="158">
        <v>392</v>
      </c>
      <c r="GA278" s="158">
        <v>666</v>
      </c>
      <c r="GB278" s="158">
        <v>2463</v>
      </c>
      <c r="GC278" s="158">
        <v>5667</v>
      </c>
      <c r="GD278" s="158">
        <v>5227</v>
      </c>
      <c r="GE278" s="158">
        <v>3648</v>
      </c>
      <c r="GF278" s="158">
        <v>4986</v>
      </c>
      <c r="GG278" s="158">
        <v>1000</v>
      </c>
      <c r="GH278" s="349">
        <v>24052</v>
      </c>
      <c r="GI278" s="158">
        <v>0</v>
      </c>
      <c r="GJ278" s="158">
        <v>401</v>
      </c>
      <c r="GK278" s="158">
        <v>1425</v>
      </c>
      <c r="GL278" s="158">
        <v>2418</v>
      </c>
      <c r="GM278" s="158">
        <v>2826</v>
      </c>
      <c r="GN278" s="158">
        <v>1962</v>
      </c>
      <c r="GO278" s="158">
        <v>1049</v>
      </c>
      <c r="GP278" s="158">
        <v>973</v>
      </c>
      <c r="GQ278" s="158">
        <v>124</v>
      </c>
      <c r="GR278" s="349">
        <v>11178</v>
      </c>
      <c r="GS278" s="158">
        <v>3</v>
      </c>
      <c r="GT278" s="158">
        <v>689</v>
      </c>
      <c r="GU278" s="158">
        <v>1724.25</v>
      </c>
      <c r="GV278" s="158">
        <v>4254.25</v>
      </c>
      <c r="GW278" s="158">
        <v>7758.5</v>
      </c>
      <c r="GX278" s="158">
        <v>6675.5</v>
      </c>
      <c r="GY278" s="158">
        <v>4424.5</v>
      </c>
      <c r="GZ278" s="158">
        <v>5689.25</v>
      </c>
      <c r="HA278" s="158">
        <v>1089.75</v>
      </c>
      <c r="HB278" s="349">
        <v>32308</v>
      </c>
      <c r="HC278" s="395">
        <v>0</v>
      </c>
      <c r="HD278" s="396">
        <v>0</v>
      </c>
      <c r="HE278" s="396">
        <v>0</v>
      </c>
      <c r="HF278" s="396">
        <v>0</v>
      </c>
      <c r="HG278" s="396">
        <v>0</v>
      </c>
      <c r="HH278" s="396">
        <v>0</v>
      </c>
      <c r="HI278" s="396">
        <v>0</v>
      </c>
      <c r="HJ278" s="396">
        <v>0</v>
      </c>
      <c r="HK278" s="396">
        <v>0</v>
      </c>
      <c r="HL278" s="397">
        <v>0</v>
      </c>
      <c r="HM278" s="219">
        <v>1.7</v>
      </c>
      <c r="HN278" s="219">
        <v>459.3</v>
      </c>
      <c r="HO278" s="219">
        <v>1341.1</v>
      </c>
      <c r="HP278" s="219">
        <v>3781.6</v>
      </c>
      <c r="HQ278" s="219">
        <v>7758.5</v>
      </c>
      <c r="HR278" s="219">
        <v>8158.9</v>
      </c>
      <c r="HS278" s="219">
        <v>6390.9</v>
      </c>
      <c r="HT278" s="219">
        <v>9482.1</v>
      </c>
      <c r="HU278" s="219">
        <v>2179.5</v>
      </c>
      <c r="HV278" s="219">
        <v>39553.599999999999</v>
      </c>
      <c r="HW278" s="457">
        <v>0</v>
      </c>
      <c r="HX278" s="219">
        <v>39553.599999999999</v>
      </c>
      <c r="HY278" s="395">
        <v>3</v>
      </c>
      <c r="HZ278" s="219">
        <v>689</v>
      </c>
      <c r="IA278" s="219">
        <v>1724.25</v>
      </c>
      <c r="IB278" s="219">
        <v>4254.25</v>
      </c>
      <c r="IC278" s="219">
        <v>7758.5</v>
      </c>
      <c r="ID278" s="219">
        <v>6675.5</v>
      </c>
      <c r="IE278" s="219">
        <v>4424.5</v>
      </c>
      <c r="IF278" s="219">
        <v>5689.25</v>
      </c>
      <c r="IG278" s="219">
        <v>1089.75</v>
      </c>
      <c r="IH278" s="219">
        <v>32308</v>
      </c>
      <c r="II278" s="395">
        <v>0</v>
      </c>
      <c r="IJ278" s="219">
        <v>0</v>
      </c>
      <c r="IK278" s="219">
        <v>0</v>
      </c>
      <c r="IL278" s="219">
        <v>0</v>
      </c>
      <c r="IM278" s="219">
        <v>0</v>
      </c>
      <c r="IN278" s="219">
        <v>0</v>
      </c>
      <c r="IO278" s="219">
        <v>0</v>
      </c>
      <c r="IP278" s="219">
        <v>0</v>
      </c>
      <c r="IQ278" s="219">
        <v>0</v>
      </c>
      <c r="IR278" s="219">
        <v>0</v>
      </c>
      <c r="IS278" s="395">
        <v>5.56</v>
      </c>
      <c r="IT278" s="219">
        <v>146.65</v>
      </c>
      <c r="IU278" s="219">
        <v>581.20000000000005</v>
      </c>
      <c r="IV278" s="219">
        <v>771.33</v>
      </c>
      <c r="IW278" s="219">
        <v>866.57</v>
      </c>
      <c r="IX278" s="219">
        <v>323.37</v>
      </c>
      <c r="IY278" s="219">
        <v>92.52</v>
      </c>
      <c r="IZ278" s="219">
        <v>53.63</v>
      </c>
      <c r="JA278" s="219">
        <v>6.67</v>
      </c>
      <c r="JB278" s="219">
        <v>2847.5</v>
      </c>
      <c r="JC278" s="395">
        <v>-1.4</v>
      </c>
      <c r="JD278" s="219">
        <v>361.6</v>
      </c>
      <c r="JE278" s="219">
        <v>889</v>
      </c>
      <c r="JF278" s="219">
        <v>3095.9</v>
      </c>
      <c r="JG278" s="219">
        <v>6891.9</v>
      </c>
      <c r="JH278" s="219">
        <v>7763.7</v>
      </c>
      <c r="JI278" s="219">
        <v>6257.3</v>
      </c>
      <c r="JJ278" s="219">
        <v>9392.7000000000007</v>
      </c>
      <c r="JK278" s="219">
        <v>2166.1999999999998</v>
      </c>
      <c r="JL278" s="219">
        <v>36816.9</v>
      </c>
      <c r="JM278" s="457">
        <v>0</v>
      </c>
      <c r="JN278" s="397">
        <v>36816.9</v>
      </c>
      <c r="JP278" s="460"/>
      <c r="JQ278" s="460"/>
      <c r="JR278" s="460"/>
      <c r="JS278" s="460"/>
      <c r="JT278" s="460"/>
      <c r="JU278" s="460"/>
      <c r="JV278" s="460"/>
      <c r="JW278" s="460"/>
      <c r="JX278" s="460"/>
      <c r="JY278" s="460"/>
      <c r="KA278" s="460"/>
      <c r="KB278" s="460"/>
    </row>
    <row r="279" spans="1:288" x14ac:dyDescent="0.2">
      <c r="A279" s="215" t="s">
        <v>794</v>
      </c>
      <c r="B279" s="216" t="s">
        <v>285</v>
      </c>
      <c r="C279" s="217" t="s">
        <v>294</v>
      </c>
      <c r="D279" s="218" t="s">
        <v>793</v>
      </c>
      <c r="E279" s="158">
        <v>7336</v>
      </c>
      <c r="F279" s="158">
        <v>15733</v>
      </c>
      <c r="G279" s="158">
        <v>9993</v>
      </c>
      <c r="H279" s="158">
        <v>7272</v>
      </c>
      <c r="I279" s="158">
        <v>5761</v>
      </c>
      <c r="J279" s="158">
        <v>3416</v>
      </c>
      <c r="K279" s="158">
        <v>1542</v>
      </c>
      <c r="L279" s="158">
        <v>100</v>
      </c>
      <c r="M279" s="349">
        <v>51153</v>
      </c>
      <c r="N279" s="158">
        <v>242</v>
      </c>
      <c r="O279" s="158">
        <v>200</v>
      </c>
      <c r="P279" s="158">
        <v>136</v>
      </c>
      <c r="Q279" s="158">
        <v>99</v>
      </c>
      <c r="R279" s="158">
        <v>55</v>
      </c>
      <c r="S279" s="158">
        <v>43</v>
      </c>
      <c r="T279" s="158">
        <v>14</v>
      </c>
      <c r="U279" s="158">
        <v>8</v>
      </c>
      <c r="V279" s="349">
        <v>797</v>
      </c>
      <c r="W279" s="158">
        <v>0</v>
      </c>
      <c r="X279" s="158">
        <v>0</v>
      </c>
      <c r="Y279" s="158">
        <v>0</v>
      </c>
      <c r="Z279" s="158">
        <v>0</v>
      </c>
      <c r="AA279" s="158">
        <v>0</v>
      </c>
      <c r="AB279" s="158">
        <v>0</v>
      </c>
      <c r="AC279" s="158">
        <v>0</v>
      </c>
      <c r="AD279" s="158">
        <v>0</v>
      </c>
      <c r="AE279" s="349">
        <v>0</v>
      </c>
      <c r="AF279" s="158">
        <v>7094</v>
      </c>
      <c r="AG279" s="158">
        <v>15533</v>
      </c>
      <c r="AH279" s="158">
        <v>9857</v>
      </c>
      <c r="AI279" s="158">
        <v>7173</v>
      </c>
      <c r="AJ279" s="158">
        <v>5706</v>
      </c>
      <c r="AK279" s="158">
        <v>3373</v>
      </c>
      <c r="AL279" s="158">
        <v>1528</v>
      </c>
      <c r="AM279" s="158">
        <v>92</v>
      </c>
      <c r="AN279" s="349">
        <v>50356</v>
      </c>
      <c r="AO279" s="158">
        <v>12</v>
      </c>
      <c r="AP279" s="158">
        <v>46</v>
      </c>
      <c r="AQ279" s="158">
        <v>53</v>
      </c>
      <c r="AR279" s="158">
        <v>48</v>
      </c>
      <c r="AS279" s="158">
        <v>48</v>
      </c>
      <c r="AT279" s="158">
        <v>29</v>
      </c>
      <c r="AU279" s="158">
        <v>18</v>
      </c>
      <c r="AV279" s="158">
        <v>26</v>
      </c>
      <c r="AW279" s="349">
        <v>280</v>
      </c>
      <c r="AX279" s="158">
        <v>12</v>
      </c>
      <c r="AY279" s="158">
        <v>46</v>
      </c>
      <c r="AZ279" s="158">
        <v>53</v>
      </c>
      <c r="BA279" s="158">
        <v>48</v>
      </c>
      <c r="BB279" s="158">
        <v>48</v>
      </c>
      <c r="BC279" s="158">
        <v>29</v>
      </c>
      <c r="BD279" s="158">
        <v>18</v>
      </c>
      <c r="BE279" s="158">
        <v>26</v>
      </c>
      <c r="BF279" s="158">
        <v>0</v>
      </c>
      <c r="BG279" s="349">
        <v>280</v>
      </c>
      <c r="BH279" s="158">
        <v>12</v>
      </c>
      <c r="BI279" s="158">
        <v>7128</v>
      </c>
      <c r="BJ279" s="158">
        <v>15540</v>
      </c>
      <c r="BK279" s="158">
        <v>9852</v>
      </c>
      <c r="BL279" s="158">
        <v>7173</v>
      </c>
      <c r="BM279" s="158">
        <v>5687</v>
      </c>
      <c r="BN279" s="158">
        <v>3362</v>
      </c>
      <c r="BO279" s="158">
        <v>1536</v>
      </c>
      <c r="BP279" s="158">
        <v>66</v>
      </c>
      <c r="BQ279" s="349">
        <v>50356</v>
      </c>
      <c r="BR279" s="158">
        <v>6</v>
      </c>
      <c r="BS279" s="158">
        <v>4193</v>
      </c>
      <c r="BT279" s="158">
        <v>5734</v>
      </c>
      <c r="BU279" s="158">
        <v>2972</v>
      </c>
      <c r="BV279" s="158">
        <v>1894</v>
      </c>
      <c r="BW279" s="158">
        <v>1088</v>
      </c>
      <c r="BX279" s="158">
        <v>550</v>
      </c>
      <c r="BY279" s="158">
        <v>198</v>
      </c>
      <c r="BZ279" s="158">
        <v>11</v>
      </c>
      <c r="CA279" s="349">
        <v>16646</v>
      </c>
      <c r="CB279" s="158">
        <v>0</v>
      </c>
      <c r="CC279" s="158">
        <v>40</v>
      </c>
      <c r="CD279" s="158">
        <v>144</v>
      </c>
      <c r="CE279" s="158">
        <v>99</v>
      </c>
      <c r="CF279" s="158">
        <v>64</v>
      </c>
      <c r="CG279" s="158">
        <v>47</v>
      </c>
      <c r="CH279" s="158">
        <v>23</v>
      </c>
      <c r="CI279" s="158">
        <v>9</v>
      </c>
      <c r="CJ279" s="158">
        <v>0</v>
      </c>
      <c r="CK279" s="349">
        <v>426</v>
      </c>
      <c r="CL279" s="158">
        <v>0</v>
      </c>
      <c r="CM279" s="158">
        <v>12</v>
      </c>
      <c r="CN279" s="158">
        <v>9</v>
      </c>
      <c r="CO279" s="158">
        <v>9</v>
      </c>
      <c r="CP279" s="158">
        <v>9</v>
      </c>
      <c r="CQ279" s="158">
        <v>12</v>
      </c>
      <c r="CR279" s="158">
        <v>8</v>
      </c>
      <c r="CS279" s="158">
        <v>32</v>
      </c>
      <c r="CT279" s="158">
        <v>3</v>
      </c>
      <c r="CU279" s="349">
        <v>94</v>
      </c>
      <c r="CV279" s="158">
        <v>70</v>
      </c>
      <c r="CW279" s="158">
        <v>52</v>
      </c>
      <c r="CX279" s="158">
        <v>62</v>
      </c>
      <c r="CY279" s="158">
        <v>47</v>
      </c>
      <c r="CZ279" s="158">
        <v>39</v>
      </c>
      <c r="DA279" s="158">
        <v>46</v>
      </c>
      <c r="DB279" s="158">
        <v>19</v>
      </c>
      <c r="DC279" s="158">
        <v>5</v>
      </c>
      <c r="DD279" s="349">
        <v>340</v>
      </c>
      <c r="DE279" s="158">
        <v>158</v>
      </c>
      <c r="DF279" s="158">
        <v>194</v>
      </c>
      <c r="DG279" s="158">
        <v>111</v>
      </c>
      <c r="DH279" s="158">
        <v>65</v>
      </c>
      <c r="DI279" s="158">
        <v>56</v>
      </c>
      <c r="DJ279" s="158">
        <v>45</v>
      </c>
      <c r="DK279" s="158">
        <v>16</v>
      </c>
      <c r="DL279" s="158">
        <v>2</v>
      </c>
      <c r="DM279" s="349">
        <v>647</v>
      </c>
      <c r="DN279" s="158">
        <v>143</v>
      </c>
      <c r="DO279" s="158">
        <v>212</v>
      </c>
      <c r="DP279" s="158">
        <v>120</v>
      </c>
      <c r="DQ279" s="158">
        <v>81</v>
      </c>
      <c r="DR279" s="158">
        <v>45</v>
      </c>
      <c r="DS279" s="158">
        <v>19</v>
      </c>
      <c r="DT279" s="158">
        <v>9</v>
      </c>
      <c r="DU279" s="158">
        <v>0</v>
      </c>
      <c r="DV279" s="349">
        <v>629</v>
      </c>
      <c r="DW279" s="158">
        <v>32</v>
      </c>
      <c r="DX279" s="158">
        <v>25</v>
      </c>
      <c r="DY279" s="158">
        <v>16</v>
      </c>
      <c r="DZ279" s="158">
        <v>17</v>
      </c>
      <c r="EA279" s="158">
        <v>7</v>
      </c>
      <c r="EB279" s="158">
        <v>4</v>
      </c>
      <c r="EC279" s="158">
        <v>1</v>
      </c>
      <c r="ED279" s="158">
        <v>0</v>
      </c>
      <c r="EE279" s="349">
        <v>102</v>
      </c>
      <c r="EF279" s="158">
        <v>333</v>
      </c>
      <c r="EG279" s="158">
        <v>431</v>
      </c>
      <c r="EH279" s="158">
        <v>247</v>
      </c>
      <c r="EI279" s="158">
        <v>163</v>
      </c>
      <c r="EJ279" s="158">
        <v>108</v>
      </c>
      <c r="EK279" s="158">
        <v>68</v>
      </c>
      <c r="EL279" s="158">
        <v>26</v>
      </c>
      <c r="EM279" s="158">
        <v>2</v>
      </c>
      <c r="EN279" s="349">
        <v>1378</v>
      </c>
      <c r="EO279" s="158">
        <v>118</v>
      </c>
      <c r="EP279" s="158">
        <v>158</v>
      </c>
      <c r="EQ279" s="158">
        <v>95</v>
      </c>
      <c r="ER279" s="158">
        <v>72</v>
      </c>
      <c r="ES279" s="158">
        <v>44</v>
      </c>
      <c r="ET279" s="158">
        <v>22</v>
      </c>
      <c r="EU279" s="158">
        <v>15</v>
      </c>
      <c r="EV279" s="158">
        <v>2</v>
      </c>
      <c r="EW279" s="349">
        <v>526</v>
      </c>
      <c r="EX279" s="158">
        <v>0</v>
      </c>
      <c r="EY279" s="158">
        <v>0</v>
      </c>
      <c r="EZ279" s="158">
        <v>0</v>
      </c>
      <c r="FA279" s="158">
        <v>3</v>
      </c>
      <c r="FB279" s="158">
        <v>0</v>
      </c>
      <c r="FC279" s="158">
        <v>0</v>
      </c>
      <c r="FD279" s="158">
        <v>2</v>
      </c>
      <c r="FE279" s="158">
        <v>0</v>
      </c>
      <c r="FF279" s="349">
        <v>5</v>
      </c>
      <c r="FG279" s="158">
        <v>4</v>
      </c>
      <c r="FH279" s="158">
        <v>14</v>
      </c>
      <c r="FI279" s="158">
        <v>10</v>
      </c>
      <c r="FJ279" s="158">
        <v>8</v>
      </c>
      <c r="FK279" s="158">
        <v>8</v>
      </c>
      <c r="FL279" s="158">
        <v>1</v>
      </c>
      <c r="FM279" s="158">
        <v>3</v>
      </c>
      <c r="FN279" s="158">
        <v>0</v>
      </c>
      <c r="FO279" s="349">
        <v>48</v>
      </c>
      <c r="FP279" s="158">
        <v>114</v>
      </c>
      <c r="FQ279" s="158">
        <v>144</v>
      </c>
      <c r="FR279" s="158">
        <v>85</v>
      </c>
      <c r="FS279" s="158">
        <v>61</v>
      </c>
      <c r="FT279" s="158">
        <v>36</v>
      </c>
      <c r="FU279" s="158">
        <v>21</v>
      </c>
      <c r="FV279" s="158">
        <v>10</v>
      </c>
      <c r="FW279" s="158">
        <v>2</v>
      </c>
      <c r="FX279" s="349">
        <v>473</v>
      </c>
      <c r="FY279" s="158">
        <v>6</v>
      </c>
      <c r="FZ279" s="158">
        <v>2703</v>
      </c>
      <c r="GA279" s="158">
        <v>9415</v>
      </c>
      <c r="GB279" s="158">
        <v>6634</v>
      </c>
      <c r="GC279" s="158">
        <v>5104</v>
      </c>
      <c r="GD279" s="158">
        <v>4486</v>
      </c>
      <c r="GE279" s="158">
        <v>2757</v>
      </c>
      <c r="GF279" s="158">
        <v>1287</v>
      </c>
      <c r="GG279" s="158">
        <v>52</v>
      </c>
      <c r="GH279" s="349">
        <v>32444</v>
      </c>
      <c r="GI279" s="158">
        <v>6</v>
      </c>
      <c r="GJ279" s="158">
        <v>4425</v>
      </c>
      <c r="GK279" s="158">
        <v>6125</v>
      </c>
      <c r="GL279" s="158">
        <v>3218</v>
      </c>
      <c r="GM279" s="158">
        <v>2069</v>
      </c>
      <c r="GN279" s="158">
        <v>1201</v>
      </c>
      <c r="GO279" s="158">
        <v>605</v>
      </c>
      <c r="GP279" s="158">
        <v>249</v>
      </c>
      <c r="GQ279" s="158">
        <v>14</v>
      </c>
      <c r="GR279" s="349">
        <v>17912</v>
      </c>
      <c r="GS279" s="158">
        <v>10.5</v>
      </c>
      <c r="GT279" s="158">
        <v>5934.25</v>
      </c>
      <c r="GU279" s="158">
        <v>13866</v>
      </c>
      <c r="GV279" s="158">
        <v>8966.75</v>
      </c>
      <c r="GW279" s="158">
        <v>6604.5</v>
      </c>
      <c r="GX279" s="158">
        <v>5354.75</v>
      </c>
      <c r="GY279" s="158">
        <v>3197.25</v>
      </c>
      <c r="GZ279" s="158">
        <v>1459.75</v>
      </c>
      <c r="HA279" s="158">
        <v>61.75</v>
      </c>
      <c r="HB279" s="349">
        <v>45455.5</v>
      </c>
      <c r="HC279" s="395">
        <v>0</v>
      </c>
      <c r="HD279" s="396">
        <v>20.059999999999999</v>
      </c>
      <c r="HE279" s="396">
        <v>2</v>
      </c>
      <c r="HF279" s="396">
        <v>1.5</v>
      </c>
      <c r="HG279" s="396">
        <v>0</v>
      </c>
      <c r="HH279" s="396">
        <v>0.5</v>
      </c>
      <c r="HI279" s="396">
        <v>0</v>
      </c>
      <c r="HJ279" s="396">
        <v>0</v>
      </c>
      <c r="HK279" s="396">
        <v>0</v>
      </c>
      <c r="HL279" s="397">
        <v>24.06</v>
      </c>
      <c r="HM279" s="219">
        <v>5.8</v>
      </c>
      <c r="HN279" s="219">
        <v>3942.8</v>
      </c>
      <c r="HO279" s="219">
        <v>10783.1</v>
      </c>
      <c r="HP279" s="219">
        <v>7969.1</v>
      </c>
      <c r="HQ279" s="219">
        <v>6604.5</v>
      </c>
      <c r="HR279" s="219">
        <v>6544.1</v>
      </c>
      <c r="HS279" s="219">
        <v>4618.3</v>
      </c>
      <c r="HT279" s="219">
        <v>2432.9</v>
      </c>
      <c r="HU279" s="219">
        <v>123.5</v>
      </c>
      <c r="HV279" s="219">
        <v>43024.1</v>
      </c>
      <c r="HW279" s="457">
        <v>101.7</v>
      </c>
      <c r="HX279" s="219">
        <v>43125.8</v>
      </c>
      <c r="HY279" s="395">
        <v>10.5</v>
      </c>
      <c r="HZ279" s="219">
        <v>5934.25</v>
      </c>
      <c r="IA279" s="219">
        <v>13866</v>
      </c>
      <c r="IB279" s="219">
        <v>8966.75</v>
      </c>
      <c r="IC279" s="219">
        <v>6604.5</v>
      </c>
      <c r="ID279" s="219">
        <v>5354.75</v>
      </c>
      <c r="IE279" s="219">
        <v>3197.25</v>
      </c>
      <c r="IF279" s="219">
        <v>1459.75</v>
      </c>
      <c r="IG279" s="219">
        <v>61.75</v>
      </c>
      <c r="IH279" s="219">
        <v>45455.5</v>
      </c>
      <c r="II279" s="395">
        <v>0</v>
      </c>
      <c r="IJ279" s="219">
        <v>20.059999999999999</v>
      </c>
      <c r="IK279" s="219">
        <v>2</v>
      </c>
      <c r="IL279" s="219">
        <v>1.5</v>
      </c>
      <c r="IM279" s="219">
        <v>0</v>
      </c>
      <c r="IN279" s="219">
        <v>0.5</v>
      </c>
      <c r="IO279" s="219">
        <v>0</v>
      </c>
      <c r="IP279" s="219">
        <v>0</v>
      </c>
      <c r="IQ279" s="219">
        <v>0</v>
      </c>
      <c r="IR279" s="219">
        <v>24.06</v>
      </c>
      <c r="IS279" s="395">
        <v>3.05</v>
      </c>
      <c r="IT279" s="219">
        <v>1694.49</v>
      </c>
      <c r="IU279" s="219">
        <v>2218.84</v>
      </c>
      <c r="IV279" s="219">
        <v>762.6</v>
      </c>
      <c r="IW279" s="219">
        <v>269.04000000000002</v>
      </c>
      <c r="IX279" s="219">
        <v>101.16</v>
      </c>
      <c r="IY279" s="219">
        <v>35.46</v>
      </c>
      <c r="IZ279" s="219">
        <v>10.6</v>
      </c>
      <c r="JA279" s="219">
        <v>0</v>
      </c>
      <c r="JB279" s="219">
        <v>5095.24</v>
      </c>
      <c r="JC279" s="395">
        <v>4.0999999999999996</v>
      </c>
      <c r="JD279" s="219">
        <v>2813.1</v>
      </c>
      <c r="JE279" s="219">
        <v>9057.2999999999993</v>
      </c>
      <c r="JF279" s="219">
        <v>7291.2</v>
      </c>
      <c r="JG279" s="219">
        <v>6335.5</v>
      </c>
      <c r="JH279" s="219">
        <v>6420.4</v>
      </c>
      <c r="JI279" s="219">
        <v>4567</v>
      </c>
      <c r="JJ279" s="219">
        <v>2415.3000000000002</v>
      </c>
      <c r="JK279" s="219">
        <v>123.5</v>
      </c>
      <c r="JL279" s="219">
        <v>39027.4</v>
      </c>
      <c r="JM279" s="457">
        <v>101.7</v>
      </c>
      <c r="JN279" s="397">
        <v>39129.1</v>
      </c>
      <c r="JP279" s="460"/>
      <c r="JQ279" s="460"/>
      <c r="JR279" s="460"/>
      <c r="JS279" s="460"/>
      <c r="JT279" s="460"/>
      <c r="JU279" s="460"/>
      <c r="JV279" s="460"/>
      <c r="JW279" s="460"/>
      <c r="JX279" s="460"/>
      <c r="JY279" s="460"/>
      <c r="KA279" s="460"/>
      <c r="KB279" s="460"/>
    </row>
    <row r="280" spans="1:288" x14ac:dyDescent="0.2">
      <c r="A280" s="215" t="s">
        <v>796</v>
      </c>
      <c r="B280" s="216" t="s">
        <v>285</v>
      </c>
      <c r="C280" s="217" t="s">
        <v>294</v>
      </c>
      <c r="D280" s="218" t="s">
        <v>795</v>
      </c>
      <c r="E280" s="158">
        <v>8411</v>
      </c>
      <c r="F280" s="158">
        <v>13730</v>
      </c>
      <c r="G280" s="158">
        <v>13100</v>
      </c>
      <c r="H280" s="158">
        <v>11230</v>
      </c>
      <c r="I280" s="158">
        <v>7440</v>
      </c>
      <c r="J280" s="158">
        <v>3710</v>
      </c>
      <c r="K280" s="158">
        <v>1974</v>
      </c>
      <c r="L280" s="158">
        <v>117</v>
      </c>
      <c r="M280" s="349">
        <v>59712</v>
      </c>
      <c r="N280" s="158">
        <v>278</v>
      </c>
      <c r="O280" s="158">
        <v>171</v>
      </c>
      <c r="P280" s="158">
        <v>148</v>
      </c>
      <c r="Q280" s="158">
        <v>126</v>
      </c>
      <c r="R280" s="158">
        <v>75</v>
      </c>
      <c r="S280" s="158">
        <v>33</v>
      </c>
      <c r="T280" s="158">
        <v>13</v>
      </c>
      <c r="U280" s="158">
        <v>2</v>
      </c>
      <c r="V280" s="349">
        <v>846</v>
      </c>
      <c r="W280" s="158">
        <v>0</v>
      </c>
      <c r="X280" s="158">
        <v>0</v>
      </c>
      <c r="Y280" s="158">
        <v>0</v>
      </c>
      <c r="Z280" s="158">
        <v>0</v>
      </c>
      <c r="AA280" s="158">
        <v>0</v>
      </c>
      <c r="AB280" s="158">
        <v>0</v>
      </c>
      <c r="AC280" s="158">
        <v>0</v>
      </c>
      <c r="AD280" s="158">
        <v>0</v>
      </c>
      <c r="AE280" s="349">
        <v>0</v>
      </c>
      <c r="AF280" s="158">
        <v>8133</v>
      </c>
      <c r="AG280" s="158">
        <v>13559</v>
      </c>
      <c r="AH280" s="158">
        <v>12952</v>
      </c>
      <c r="AI280" s="158">
        <v>11104</v>
      </c>
      <c r="AJ280" s="158">
        <v>7365</v>
      </c>
      <c r="AK280" s="158">
        <v>3677</v>
      </c>
      <c r="AL280" s="158">
        <v>1961</v>
      </c>
      <c r="AM280" s="158">
        <v>115</v>
      </c>
      <c r="AN280" s="349">
        <v>58866</v>
      </c>
      <c r="AO280" s="158">
        <v>17</v>
      </c>
      <c r="AP280" s="158">
        <v>54</v>
      </c>
      <c r="AQ280" s="158">
        <v>72</v>
      </c>
      <c r="AR280" s="158">
        <v>73</v>
      </c>
      <c r="AS280" s="158">
        <v>72</v>
      </c>
      <c r="AT280" s="158">
        <v>36</v>
      </c>
      <c r="AU280" s="158">
        <v>43</v>
      </c>
      <c r="AV280" s="158">
        <v>15</v>
      </c>
      <c r="AW280" s="349">
        <v>382</v>
      </c>
      <c r="AX280" s="158">
        <v>17</v>
      </c>
      <c r="AY280" s="158">
        <v>54</v>
      </c>
      <c r="AZ280" s="158">
        <v>72</v>
      </c>
      <c r="BA280" s="158">
        <v>73</v>
      </c>
      <c r="BB280" s="158">
        <v>72</v>
      </c>
      <c r="BC280" s="158">
        <v>36</v>
      </c>
      <c r="BD280" s="158">
        <v>43</v>
      </c>
      <c r="BE280" s="158">
        <v>15</v>
      </c>
      <c r="BF280" s="158">
        <v>0</v>
      </c>
      <c r="BG280" s="349">
        <v>382</v>
      </c>
      <c r="BH280" s="158">
        <v>17</v>
      </c>
      <c r="BI280" s="158">
        <v>8170</v>
      </c>
      <c r="BJ280" s="158">
        <v>13577</v>
      </c>
      <c r="BK280" s="158">
        <v>12953</v>
      </c>
      <c r="BL280" s="158">
        <v>11103</v>
      </c>
      <c r="BM280" s="158">
        <v>7329</v>
      </c>
      <c r="BN280" s="158">
        <v>3684</v>
      </c>
      <c r="BO280" s="158">
        <v>1933</v>
      </c>
      <c r="BP280" s="158">
        <v>100</v>
      </c>
      <c r="BQ280" s="349">
        <v>58866</v>
      </c>
      <c r="BR280" s="158">
        <v>8</v>
      </c>
      <c r="BS280" s="158">
        <v>4571</v>
      </c>
      <c r="BT280" s="158">
        <v>5144</v>
      </c>
      <c r="BU280" s="158">
        <v>3965</v>
      </c>
      <c r="BV280" s="158">
        <v>2893</v>
      </c>
      <c r="BW280" s="158">
        <v>1430</v>
      </c>
      <c r="BX280" s="158">
        <v>561</v>
      </c>
      <c r="BY280" s="158">
        <v>270</v>
      </c>
      <c r="BZ280" s="158">
        <v>6</v>
      </c>
      <c r="CA280" s="349">
        <v>18848</v>
      </c>
      <c r="CB280" s="158">
        <v>0</v>
      </c>
      <c r="CC280" s="158">
        <v>55</v>
      </c>
      <c r="CD280" s="158">
        <v>130</v>
      </c>
      <c r="CE280" s="158">
        <v>132</v>
      </c>
      <c r="CF280" s="158">
        <v>84</v>
      </c>
      <c r="CG280" s="158">
        <v>57</v>
      </c>
      <c r="CH280" s="158">
        <v>24</v>
      </c>
      <c r="CI280" s="158">
        <v>10</v>
      </c>
      <c r="CJ280" s="158">
        <v>1</v>
      </c>
      <c r="CK280" s="349">
        <v>493</v>
      </c>
      <c r="CL280" s="158">
        <v>0</v>
      </c>
      <c r="CM280" s="158">
        <v>8</v>
      </c>
      <c r="CN280" s="158">
        <v>10</v>
      </c>
      <c r="CO280" s="158">
        <v>16</v>
      </c>
      <c r="CP280" s="158">
        <v>14</v>
      </c>
      <c r="CQ280" s="158">
        <v>18</v>
      </c>
      <c r="CR280" s="158">
        <v>35</v>
      </c>
      <c r="CS280" s="158">
        <v>32</v>
      </c>
      <c r="CT280" s="158">
        <v>7</v>
      </c>
      <c r="CU280" s="349">
        <v>140</v>
      </c>
      <c r="CV280" s="158">
        <v>250</v>
      </c>
      <c r="CW280" s="158">
        <v>222</v>
      </c>
      <c r="CX280" s="158">
        <v>254</v>
      </c>
      <c r="CY280" s="158">
        <v>228</v>
      </c>
      <c r="CZ280" s="158">
        <v>144</v>
      </c>
      <c r="DA280" s="158">
        <v>83</v>
      </c>
      <c r="DB280" s="158">
        <v>60</v>
      </c>
      <c r="DC280" s="158">
        <v>14</v>
      </c>
      <c r="DD280" s="349">
        <v>1255</v>
      </c>
      <c r="DE280" s="158">
        <v>210</v>
      </c>
      <c r="DF280" s="158">
        <v>228</v>
      </c>
      <c r="DG280" s="158">
        <v>147</v>
      </c>
      <c r="DH280" s="158">
        <v>130</v>
      </c>
      <c r="DI280" s="158">
        <v>57</v>
      </c>
      <c r="DJ280" s="158">
        <v>28</v>
      </c>
      <c r="DK280" s="158">
        <v>17</v>
      </c>
      <c r="DL280" s="158">
        <v>2</v>
      </c>
      <c r="DM280" s="349">
        <v>819</v>
      </c>
      <c r="DN280" s="158">
        <v>55</v>
      </c>
      <c r="DO280" s="158">
        <v>51</v>
      </c>
      <c r="DP280" s="158">
        <v>51</v>
      </c>
      <c r="DQ280" s="158">
        <v>23</v>
      </c>
      <c r="DR280" s="158">
        <v>18</v>
      </c>
      <c r="DS280" s="158">
        <v>5</v>
      </c>
      <c r="DT280" s="158">
        <v>10</v>
      </c>
      <c r="DU280" s="158">
        <v>0</v>
      </c>
      <c r="DV280" s="349">
        <v>213</v>
      </c>
      <c r="DW280" s="158">
        <v>15</v>
      </c>
      <c r="DX280" s="158">
        <v>34</v>
      </c>
      <c r="DY280" s="158">
        <v>13</v>
      </c>
      <c r="DZ280" s="158">
        <v>5</v>
      </c>
      <c r="EA280" s="158">
        <v>9</v>
      </c>
      <c r="EB280" s="158">
        <v>2</v>
      </c>
      <c r="EC280" s="158">
        <v>5</v>
      </c>
      <c r="ED280" s="158">
        <v>1</v>
      </c>
      <c r="EE280" s="349">
        <v>84</v>
      </c>
      <c r="EF280" s="158">
        <v>280</v>
      </c>
      <c r="EG280" s="158">
        <v>313</v>
      </c>
      <c r="EH280" s="158">
        <v>211</v>
      </c>
      <c r="EI280" s="158">
        <v>158</v>
      </c>
      <c r="EJ280" s="158">
        <v>84</v>
      </c>
      <c r="EK280" s="158">
        <v>35</v>
      </c>
      <c r="EL280" s="158">
        <v>32</v>
      </c>
      <c r="EM280" s="158">
        <v>3</v>
      </c>
      <c r="EN280" s="349">
        <v>1116</v>
      </c>
      <c r="EO280" s="158">
        <v>84</v>
      </c>
      <c r="EP280" s="158">
        <v>118</v>
      </c>
      <c r="EQ280" s="158">
        <v>83</v>
      </c>
      <c r="ER280" s="158">
        <v>73</v>
      </c>
      <c r="ES280" s="158">
        <v>38</v>
      </c>
      <c r="ET280" s="158">
        <v>19</v>
      </c>
      <c r="EU280" s="158">
        <v>13</v>
      </c>
      <c r="EV280" s="158">
        <v>2</v>
      </c>
      <c r="EW280" s="349">
        <v>430</v>
      </c>
      <c r="EX280" s="158">
        <v>0</v>
      </c>
      <c r="EY280" s="158">
        <v>0</v>
      </c>
      <c r="EZ280" s="158">
        <v>0</v>
      </c>
      <c r="FA280" s="158">
        <v>0</v>
      </c>
      <c r="FB280" s="158">
        <v>0</v>
      </c>
      <c r="FC280" s="158">
        <v>0</v>
      </c>
      <c r="FD280" s="158">
        <v>0</v>
      </c>
      <c r="FE280" s="158">
        <v>0</v>
      </c>
      <c r="FF280" s="349">
        <v>0</v>
      </c>
      <c r="FG280" s="158">
        <v>9</v>
      </c>
      <c r="FH280" s="158">
        <v>9</v>
      </c>
      <c r="FI280" s="158">
        <v>16</v>
      </c>
      <c r="FJ280" s="158">
        <v>10</v>
      </c>
      <c r="FK280" s="158">
        <v>8</v>
      </c>
      <c r="FL280" s="158">
        <v>3</v>
      </c>
      <c r="FM280" s="158">
        <v>3</v>
      </c>
      <c r="FN280" s="158">
        <v>0</v>
      </c>
      <c r="FO280" s="349">
        <v>58</v>
      </c>
      <c r="FP280" s="158">
        <v>75</v>
      </c>
      <c r="FQ280" s="158">
        <v>109</v>
      </c>
      <c r="FR280" s="158">
        <v>67</v>
      </c>
      <c r="FS280" s="158">
        <v>63</v>
      </c>
      <c r="FT280" s="158">
        <v>30</v>
      </c>
      <c r="FU280" s="158">
        <v>16</v>
      </c>
      <c r="FV280" s="158">
        <v>10</v>
      </c>
      <c r="FW280" s="158">
        <v>2</v>
      </c>
      <c r="FX280" s="349">
        <v>372</v>
      </c>
      <c r="FY280" s="158">
        <v>9</v>
      </c>
      <c r="FZ280" s="158">
        <v>3466</v>
      </c>
      <c r="GA280" s="158">
        <v>8206</v>
      </c>
      <c r="GB280" s="158">
        <v>8775</v>
      </c>
      <c r="GC280" s="158">
        <v>8081</v>
      </c>
      <c r="GD280" s="158">
        <v>5796</v>
      </c>
      <c r="GE280" s="158">
        <v>3055</v>
      </c>
      <c r="GF280" s="158">
        <v>1606</v>
      </c>
      <c r="GG280" s="158">
        <v>85</v>
      </c>
      <c r="GH280" s="349">
        <v>39079</v>
      </c>
      <c r="GI280" s="158">
        <v>8</v>
      </c>
      <c r="GJ280" s="158">
        <v>4704</v>
      </c>
      <c r="GK280" s="158">
        <v>5371</v>
      </c>
      <c r="GL280" s="158">
        <v>4178</v>
      </c>
      <c r="GM280" s="158">
        <v>3022</v>
      </c>
      <c r="GN280" s="158">
        <v>1533</v>
      </c>
      <c r="GO280" s="158">
        <v>629</v>
      </c>
      <c r="GP280" s="158">
        <v>327</v>
      </c>
      <c r="GQ280" s="158">
        <v>15</v>
      </c>
      <c r="GR280" s="349">
        <v>19787</v>
      </c>
      <c r="GS280" s="158">
        <v>15</v>
      </c>
      <c r="GT280" s="158">
        <v>6968</v>
      </c>
      <c r="GU280" s="158">
        <v>12225</v>
      </c>
      <c r="GV280" s="158">
        <v>11884.25</v>
      </c>
      <c r="GW280" s="158">
        <v>10335.25</v>
      </c>
      <c r="GX280" s="158">
        <v>6939.75</v>
      </c>
      <c r="GY280" s="158">
        <v>3516.75</v>
      </c>
      <c r="GZ280" s="158">
        <v>1843</v>
      </c>
      <c r="HA280" s="158">
        <v>95.25</v>
      </c>
      <c r="HB280" s="349">
        <v>53822.25</v>
      </c>
      <c r="HC280" s="395">
        <v>0</v>
      </c>
      <c r="HD280" s="396">
        <v>4.38</v>
      </c>
      <c r="HE280" s="396">
        <v>1.5</v>
      </c>
      <c r="HF280" s="396">
        <v>0.88</v>
      </c>
      <c r="HG280" s="396">
        <v>0</v>
      </c>
      <c r="HH280" s="396">
        <v>0.5</v>
      </c>
      <c r="HI280" s="396">
        <v>0</v>
      </c>
      <c r="HJ280" s="396">
        <v>0</v>
      </c>
      <c r="HK280" s="396">
        <v>0</v>
      </c>
      <c r="HL280" s="397">
        <v>7.26</v>
      </c>
      <c r="HM280" s="219">
        <v>8.3000000000000007</v>
      </c>
      <c r="HN280" s="219">
        <v>4642.3999999999996</v>
      </c>
      <c r="HO280" s="219">
        <v>9507.2000000000007</v>
      </c>
      <c r="HP280" s="219">
        <v>10563</v>
      </c>
      <c r="HQ280" s="219">
        <v>10335.299999999999</v>
      </c>
      <c r="HR280" s="219">
        <v>8481.2999999999993</v>
      </c>
      <c r="HS280" s="219">
        <v>5079.8</v>
      </c>
      <c r="HT280" s="219">
        <v>3071.7</v>
      </c>
      <c r="HU280" s="219">
        <v>190.5</v>
      </c>
      <c r="HV280" s="219">
        <v>51879.5</v>
      </c>
      <c r="HW280" s="457">
        <v>1.6</v>
      </c>
      <c r="HX280" s="219">
        <v>51881.1</v>
      </c>
      <c r="HY280" s="395">
        <v>15</v>
      </c>
      <c r="HZ280" s="219">
        <v>6968</v>
      </c>
      <c r="IA280" s="219">
        <v>12225</v>
      </c>
      <c r="IB280" s="219">
        <v>11884.25</v>
      </c>
      <c r="IC280" s="219">
        <v>10335.25</v>
      </c>
      <c r="ID280" s="219">
        <v>6939.75</v>
      </c>
      <c r="IE280" s="219">
        <v>3516.75</v>
      </c>
      <c r="IF280" s="219">
        <v>1843</v>
      </c>
      <c r="IG280" s="219">
        <v>95.25</v>
      </c>
      <c r="IH280" s="219">
        <v>53822.25</v>
      </c>
      <c r="II280" s="395">
        <v>0</v>
      </c>
      <c r="IJ280" s="219">
        <v>4.38</v>
      </c>
      <c r="IK280" s="219">
        <v>1.5</v>
      </c>
      <c r="IL280" s="219">
        <v>0.88</v>
      </c>
      <c r="IM280" s="219">
        <v>0</v>
      </c>
      <c r="IN280" s="219">
        <v>0.5</v>
      </c>
      <c r="IO280" s="219">
        <v>0</v>
      </c>
      <c r="IP280" s="219">
        <v>0</v>
      </c>
      <c r="IQ280" s="219">
        <v>0</v>
      </c>
      <c r="IR280" s="219">
        <v>7.26</v>
      </c>
      <c r="IS280" s="395">
        <v>6.52</v>
      </c>
      <c r="IT280" s="219">
        <v>2174.9899999999998</v>
      </c>
      <c r="IU280" s="219">
        <v>2699.78</v>
      </c>
      <c r="IV280" s="219">
        <v>1496.74</v>
      </c>
      <c r="IW280" s="219">
        <v>646.09</v>
      </c>
      <c r="IX280" s="219">
        <v>196.23</v>
      </c>
      <c r="IY280" s="219">
        <v>59.87</v>
      </c>
      <c r="IZ280" s="219">
        <v>16.93</v>
      </c>
      <c r="JA280" s="219">
        <v>0</v>
      </c>
      <c r="JB280" s="219">
        <v>7297.15</v>
      </c>
      <c r="JC280" s="395">
        <v>4.7</v>
      </c>
      <c r="JD280" s="219">
        <v>3192.4</v>
      </c>
      <c r="JE280" s="219">
        <v>7407.3</v>
      </c>
      <c r="JF280" s="219">
        <v>9232.6</v>
      </c>
      <c r="JG280" s="219">
        <v>9689.2000000000007</v>
      </c>
      <c r="JH280" s="219">
        <v>8241.5</v>
      </c>
      <c r="JI280" s="219">
        <v>4993.3</v>
      </c>
      <c r="JJ280" s="219">
        <v>3043.5</v>
      </c>
      <c r="JK280" s="219">
        <v>190.5</v>
      </c>
      <c r="JL280" s="219">
        <v>45995</v>
      </c>
      <c r="JM280" s="457">
        <v>1.6</v>
      </c>
      <c r="JN280" s="397">
        <v>45996.6</v>
      </c>
      <c r="JP280" s="460"/>
      <c r="JQ280" s="460"/>
      <c r="JR280" s="460"/>
      <c r="JS280" s="460"/>
      <c r="JT280" s="460"/>
      <c r="JU280" s="460"/>
      <c r="JV280" s="460"/>
      <c r="JW280" s="460"/>
      <c r="JX280" s="460"/>
      <c r="JY280" s="460"/>
      <c r="KA280" s="460"/>
      <c r="KB280" s="460"/>
    </row>
    <row r="281" spans="1:288" x14ac:dyDescent="0.2">
      <c r="A281" s="215" t="s">
        <v>797</v>
      </c>
      <c r="B281" s="216" t="s">
        <v>293</v>
      </c>
      <c r="C281" s="217" t="s">
        <v>295</v>
      </c>
      <c r="D281" s="218" t="s">
        <v>343</v>
      </c>
      <c r="E281" s="158">
        <v>26169</v>
      </c>
      <c r="F281" s="158">
        <v>18891</v>
      </c>
      <c r="G281" s="158">
        <v>10825</v>
      </c>
      <c r="H281" s="158">
        <v>7886</v>
      </c>
      <c r="I281" s="158">
        <v>4489</v>
      </c>
      <c r="J281" s="158">
        <v>2060</v>
      </c>
      <c r="K281" s="158">
        <v>1004</v>
      </c>
      <c r="L281" s="158">
        <v>50</v>
      </c>
      <c r="M281" s="349">
        <v>71374</v>
      </c>
      <c r="N281" s="158">
        <v>607</v>
      </c>
      <c r="O281" s="158">
        <v>311</v>
      </c>
      <c r="P281" s="158">
        <v>280</v>
      </c>
      <c r="Q281" s="158">
        <v>115</v>
      </c>
      <c r="R281" s="158">
        <v>45</v>
      </c>
      <c r="S281" s="158">
        <v>26</v>
      </c>
      <c r="T281" s="158">
        <v>13</v>
      </c>
      <c r="U281" s="158">
        <v>3</v>
      </c>
      <c r="V281" s="349">
        <v>1400</v>
      </c>
      <c r="W281" s="158">
        <v>0</v>
      </c>
      <c r="X281" s="158">
        <v>0</v>
      </c>
      <c r="Y281" s="158">
        <v>0</v>
      </c>
      <c r="Z281" s="158">
        <v>0</v>
      </c>
      <c r="AA281" s="158">
        <v>0</v>
      </c>
      <c r="AB281" s="158">
        <v>0</v>
      </c>
      <c r="AC281" s="158">
        <v>0</v>
      </c>
      <c r="AD281" s="158">
        <v>0</v>
      </c>
      <c r="AE281" s="349">
        <v>0</v>
      </c>
      <c r="AF281" s="158">
        <v>25562</v>
      </c>
      <c r="AG281" s="158">
        <v>18580</v>
      </c>
      <c r="AH281" s="158">
        <v>10545</v>
      </c>
      <c r="AI281" s="158">
        <v>7771</v>
      </c>
      <c r="AJ281" s="158">
        <v>4444</v>
      </c>
      <c r="AK281" s="158">
        <v>2034</v>
      </c>
      <c r="AL281" s="158">
        <v>991</v>
      </c>
      <c r="AM281" s="158">
        <v>47</v>
      </c>
      <c r="AN281" s="349">
        <v>69974</v>
      </c>
      <c r="AO281" s="158">
        <v>91</v>
      </c>
      <c r="AP281" s="158">
        <v>124</v>
      </c>
      <c r="AQ281" s="158">
        <v>78</v>
      </c>
      <c r="AR281" s="158">
        <v>91</v>
      </c>
      <c r="AS281" s="158">
        <v>61</v>
      </c>
      <c r="AT281" s="158">
        <v>25</v>
      </c>
      <c r="AU281" s="158">
        <v>13</v>
      </c>
      <c r="AV281" s="158">
        <v>4</v>
      </c>
      <c r="AW281" s="349">
        <v>487</v>
      </c>
      <c r="AX281" s="158">
        <v>91</v>
      </c>
      <c r="AY281" s="158">
        <v>124</v>
      </c>
      <c r="AZ281" s="158">
        <v>78</v>
      </c>
      <c r="BA281" s="158">
        <v>91</v>
      </c>
      <c r="BB281" s="158">
        <v>61</v>
      </c>
      <c r="BC281" s="158">
        <v>25</v>
      </c>
      <c r="BD281" s="158">
        <v>13</v>
      </c>
      <c r="BE281" s="158">
        <v>4</v>
      </c>
      <c r="BF281" s="158">
        <v>0</v>
      </c>
      <c r="BG281" s="349">
        <v>487</v>
      </c>
      <c r="BH281" s="158">
        <v>91</v>
      </c>
      <c r="BI281" s="158">
        <v>25595</v>
      </c>
      <c r="BJ281" s="158">
        <v>18534</v>
      </c>
      <c r="BK281" s="158">
        <v>10558</v>
      </c>
      <c r="BL281" s="158">
        <v>7741</v>
      </c>
      <c r="BM281" s="158">
        <v>4408</v>
      </c>
      <c r="BN281" s="158">
        <v>2022</v>
      </c>
      <c r="BO281" s="158">
        <v>982</v>
      </c>
      <c r="BP281" s="158">
        <v>43</v>
      </c>
      <c r="BQ281" s="349">
        <v>69974</v>
      </c>
      <c r="BR281" s="158">
        <v>19</v>
      </c>
      <c r="BS281" s="158">
        <v>11333</v>
      </c>
      <c r="BT281" s="158">
        <v>6128</v>
      </c>
      <c r="BU281" s="158">
        <v>2694</v>
      </c>
      <c r="BV281" s="158">
        <v>1339</v>
      </c>
      <c r="BW281" s="158">
        <v>624</v>
      </c>
      <c r="BX281" s="158">
        <v>209</v>
      </c>
      <c r="BY281" s="158">
        <v>99</v>
      </c>
      <c r="BZ281" s="158">
        <v>4</v>
      </c>
      <c r="CA281" s="349">
        <v>22449</v>
      </c>
      <c r="CB281" s="158">
        <v>1</v>
      </c>
      <c r="CC281" s="158">
        <v>206</v>
      </c>
      <c r="CD281" s="158">
        <v>155</v>
      </c>
      <c r="CE281" s="158">
        <v>101</v>
      </c>
      <c r="CF281" s="158">
        <v>71</v>
      </c>
      <c r="CG281" s="158">
        <v>29</v>
      </c>
      <c r="CH281" s="158">
        <v>13</v>
      </c>
      <c r="CI281" s="158">
        <v>7</v>
      </c>
      <c r="CJ281" s="158">
        <v>0</v>
      </c>
      <c r="CK281" s="349">
        <v>583</v>
      </c>
      <c r="CL281" s="158">
        <v>1</v>
      </c>
      <c r="CM281" s="158">
        <v>10</v>
      </c>
      <c r="CN281" s="158">
        <v>11</v>
      </c>
      <c r="CO281" s="158">
        <v>7</v>
      </c>
      <c r="CP281" s="158">
        <v>17</v>
      </c>
      <c r="CQ281" s="158">
        <v>7</v>
      </c>
      <c r="CR281" s="158">
        <v>3</v>
      </c>
      <c r="CS281" s="158">
        <v>17</v>
      </c>
      <c r="CT281" s="158">
        <v>8</v>
      </c>
      <c r="CU281" s="349">
        <v>81</v>
      </c>
      <c r="CV281" s="158">
        <v>30</v>
      </c>
      <c r="CW281" s="158">
        <v>32</v>
      </c>
      <c r="CX281" s="158">
        <v>34</v>
      </c>
      <c r="CY281" s="158">
        <v>7</v>
      </c>
      <c r="CZ281" s="158">
        <v>19</v>
      </c>
      <c r="DA281" s="158">
        <v>6</v>
      </c>
      <c r="DB281" s="158">
        <v>3</v>
      </c>
      <c r="DC281" s="158">
        <v>1</v>
      </c>
      <c r="DD281" s="349">
        <v>132</v>
      </c>
      <c r="DE281" s="158">
        <v>612</v>
      </c>
      <c r="DF281" s="158">
        <v>226</v>
      </c>
      <c r="DG281" s="158">
        <v>116</v>
      </c>
      <c r="DH281" s="158">
        <v>67</v>
      </c>
      <c r="DI281" s="158">
        <v>35</v>
      </c>
      <c r="DJ281" s="158">
        <v>20</v>
      </c>
      <c r="DK281" s="158">
        <v>11</v>
      </c>
      <c r="DL281" s="158">
        <v>1</v>
      </c>
      <c r="DM281" s="349">
        <v>1088</v>
      </c>
      <c r="DN281" s="158">
        <v>0</v>
      </c>
      <c r="DO281" s="158">
        <v>0</v>
      </c>
      <c r="DP281" s="158">
        <v>0</v>
      </c>
      <c r="DQ281" s="158">
        <v>0</v>
      </c>
      <c r="DR281" s="158">
        <v>0</v>
      </c>
      <c r="DS281" s="158">
        <v>0</v>
      </c>
      <c r="DT281" s="158">
        <v>0</v>
      </c>
      <c r="DU281" s="158">
        <v>0</v>
      </c>
      <c r="DV281" s="349">
        <v>0</v>
      </c>
      <c r="DW281" s="158">
        <v>70</v>
      </c>
      <c r="DX281" s="158">
        <v>34</v>
      </c>
      <c r="DY281" s="158">
        <v>23</v>
      </c>
      <c r="DZ281" s="158">
        <v>5</v>
      </c>
      <c r="EA281" s="158">
        <v>7</v>
      </c>
      <c r="EB281" s="158">
        <v>2</v>
      </c>
      <c r="EC281" s="158">
        <v>1</v>
      </c>
      <c r="ED281" s="158">
        <v>1</v>
      </c>
      <c r="EE281" s="349">
        <v>143</v>
      </c>
      <c r="EF281" s="158">
        <v>682</v>
      </c>
      <c r="EG281" s="158">
        <v>260</v>
      </c>
      <c r="EH281" s="158">
        <v>139</v>
      </c>
      <c r="EI281" s="158">
        <v>72</v>
      </c>
      <c r="EJ281" s="158">
        <v>42</v>
      </c>
      <c r="EK281" s="158">
        <v>22</v>
      </c>
      <c r="EL281" s="158">
        <v>12</v>
      </c>
      <c r="EM281" s="158">
        <v>2</v>
      </c>
      <c r="EN281" s="349">
        <v>1231</v>
      </c>
      <c r="EO281" s="158">
        <v>341</v>
      </c>
      <c r="EP281" s="158">
        <v>110</v>
      </c>
      <c r="EQ281" s="158">
        <v>62</v>
      </c>
      <c r="ER281" s="158">
        <v>30</v>
      </c>
      <c r="ES281" s="158">
        <v>18</v>
      </c>
      <c r="ET281" s="158">
        <v>9</v>
      </c>
      <c r="EU281" s="158">
        <v>9</v>
      </c>
      <c r="EV281" s="158">
        <v>2</v>
      </c>
      <c r="EW281" s="349">
        <v>581</v>
      </c>
      <c r="EX281" s="158">
        <v>0</v>
      </c>
      <c r="EY281" s="158">
        <v>0</v>
      </c>
      <c r="EZ281" s="158">
        <v>0</v>
      </c>
      <c r="FA281" s="158">
        <v>0</v>
      </c>
      <c r="FB281" s="158">
        <v>0</v>
      </c>
      <c r="FC281" s="158">
        <v>0</v>
      </c>
      <c r="FD281" s="158">
        <v>0</v>
      </c>
      <c r="FE281" s="158">
        <v>0</v>
      </c>
      <c r="FF281" s="349">
        <v>0</v>
      </c>
      <c r="FG281" s="158">
        <v>67</v>
      </c>
      <c r="FH281" s="158">
        <v>22</v>
      </c>
      <c r="FI281" s="158">
        <v>12</v>
      </c>
      <c r="FJ281" s="158">
        <v>6</v>
      </c>
      <c r="FK281" s="158">
        <v>5</v>
      </c>
      <c r="FL281" s="158">
        <v>3</v>
      </c>
      <c r="FM281" s="158">
        <v>3</v>
      </c>
      <c r="FN281" s="158">
        <v>0</v>
      </c>
      <c r="FO281" s="349">
        <v>118</v>
      </c>
      <c r="FP281" s="158">
        <v>274</v>
      </c>
      <c r="FQ281" s="158">
        <v>88</v>
      </c>
      <c r="FR281" s="158">
        <v>50</v>
      </c>
      <c r="FS281" s="158">
        <v>24</v>
      </c>
      <c r="FT281" s="158">
        <v>13</v>
      </c>
      <c r="FU281" s="158">
        <v>6</v>
      </c>
      <c r="FV281" s="158">
        <v>6</v>
      </c>
      <c r="FW281" s="158">
        <v>2</v>
      </c>
      <c r="FX281" s="349">
        <v>463</v>
      </c>
      <c r="FY281" s="158">
        <v>70</v>
      </c>
      <c r="FZ281" s="158">
        <v>13972</v>
      </c>
      <c r="GA281" s="158">
        <v>12205</v>
      </c>
      <c r="GB281" s="158">
        <v>7732</v>
      </c>
      <c r="GC281" s="158">
        <v>6308</v>
      </c>
      <c r="GD281" s="158">
        <v>3739</v>
      </c>
      <c r="GE281" s="158">
        <v>1795</v>
      </c>
      <c r="GF281" s="158">
        <v>858</v>
      </c>
      <c r="GG281" s="158">
        <v>30</v>
      </c>
      <c r="GH281" s="349">
        <v>46709</v>
      </c>
      <c r="GI281" s="158">
        <v>21</v>
      </c>
      <c r="GJ281" s="158">
        <v>11623</v>
      </c>
      <c r="GK281" s="158">
        <v>6329</v>
      </c>
      <c r="GL281" s="158">
        <v>2826</v>
      </c>
      <c r="GM281" s="158">
        <v>1433</v>
      </c>
      <c r="GN281" s="158">
        <v>669</v>
      </c>
      <c r="GO281" s="158">
        <v>227</v>
      </c>
      <c r="GP281" s="158">
        <v>124</v>
      </c>
      <c r="GQ281" s="158">
        <v>13</v>
      </c>
      <c r="GR281" s="349">
        <v>23265</v>
      </c>
      <c r="GS281" s="158">
        <v>85.5</v>
      </c>
      <c r="GT281" s="158">
        <v>22738.25</v>
      </c>
      <c r="GU281" s="158">
        <v>16974.25</v>
      </c>
      <c r="GV281" s="158">
        <v>9866.75</v>
      </c>
      <c r="GW281" s="158">
        <v>7382</v>
      </c>
      <c r="GX281" s="158">
        <v>4243.75</v>
      </c>
      <c r="GY281" s="158">
        <v>1966</v>
      </c>
      <c r="GZ281" s="158">
        <v>947.5</v>
      </c>
      <c r="HA281" s="158">
        <v>38.5</v>
      </c>
      <c r="HB281" s="349">
        <v>64242.5</v>
      </c>
      <c r="HC281" s="395">
        <v>0</v>
      </c>
      <c r="HD281" s="396">
        <v>4.75</v>
      </c>
      <c r="HE281" s="396">
        <v>0</v>
      </c>
      <c r="HF281" s="396">
        <v>0</v>
      </c>
      <c r="HG281" s="396">
        <v>0</v>
      </c>
      <c r="HH281" s="396">
        <v>0</v>
      </c>
      <c r="HI281" s="396">
        <v>0</v>
      </c>
      <c r="HJ281" s="396">
        <v>0</v>
      </c>
      <c r="HK281" s="396">
        <v>0</v>
      </c>
      <c r="HL281" s="397">
        <v>4.75</v>
      </c>
      <c r="HM281" s="219">
        <v>47.5</v>
      </c>
      <c r="HN281" s="219">
        <v>15155.7</v>
      </c>
      <c r="HO281" s="219">
        <v>13202.2</v>
      </c>
      <c r="HP281" s="219">
        <v>8770.4</v>
      </c>
      <c r="HQ281" s="219">
        <v>7382</v>
      </c>
      <c r="HR281" s="219">
        <v>5186.8</v>
      </c>
      <c r="HS281" s="219">
        <v>2839.8</v>
      </c>
      <c r="HT281" s="219">
        <v>1579.2</v>
      </c>
      <c r="HU281" s="219">
        <v>77</v>
      </c>
      <c r="HV281" s="219">
        <v>54240.6</v>
      </c>
      <c r="HW281" s="457">
        <v>201.2</v>
      </c>
      <c r="HX281" s="219">
        <v>54441.8</v>
      </c>
      <c r="HY281" s="395">
        <v>85.5</v>
      </c>
      <c r="HZ281" s="219">
        <v>22738.25</v>
      </c>
      <c r="IA281" s="219">
        <v>16974.25</v>
      </c>
      <c r="IB281" s="219">
        <v>9866.75</v>
      </c>
      <c r="IC281" s="219">
        <v>7382</v>
      </c>
      <c r="ID281" s="219">
        <v>4243.75</v>
      </c>
      <c r="IE281" s="219">
        <v>1966</v>
      </c>
      <c r="IF281" s="219">
        <v>947.5</v>
      </c>
      <c r="IG281" s="219">
        <v>38.5</v>
      </c>
      <c r="IH281" s="219">
        <v>64242.5</v>
      </c>
      <c r="II281" s="395">
        <v>0</v>
      </c>
      <c r="IJ281" s="219">
        <v>4.75</v>
      </c>
      <c r="IK281" s="219">
        <v>0</v>
      </c>
      <c r="IL281" s="219">
        <v>0</v>
      </c>
      <c r="IM281" s="219">
        <v>0</v>
      </c>
      <c r="IN281" s="219">
        <v>0</v>
      </c>
      <c r="IO281" s="219">
        <v>0</v>
      </c>
      <c r="IP281" s="219">
        <v>0</v>
      </c>
      <c r="IQ281" s="219">
        <v>0</v>
      </c>
      <c r="IR281" s="219">
        <v>4.75</v>
      </c>
      <c r="IS281" s="395">
        <v>21.39</v>
      </c>
      <c r="IT281" s="219">
        <v>7343.57</v>
      </c>
      <c r="IU281" s="219">
        <v>2745.81</v>
      </c>
      <c r="IV281" s="219">
        <v>839.09</v>
      </c>
      <c r="IW281" s="219">
        <v>308.29000000000002</v>
      </c>
      <c r="IX281" s="219">
        <v>122.83</v>
      </c>
      <c r="IY281" s="219">
        <v>39.06</v>
      </c>
      <c r="IZ281" s="219">
        <v>16.850000000000001</v>
      </c>
      <c r="JA281" s="219">
        <v>0</v>
      </c>
      <c r="JB281" s="219">
        <v>11436.89</v>
      </c>
      <c r="JC281" s="395">
        <v>35.6</v>
      </c>
      <c r="JD281" s="219">
        <v>10260</v>
      </c>
      <c r="JE281" s="219">
        <v>11066.6</v>
      </c>
      <c r="JF281" s="219">
        <v>8024.6</v>
      </c>
      <c r="JG281" s="219">
        <v>7073.7</v>
      </c>
      <c r="JH281" s="219">
        <v>5036.7</v>
      </c>
      <c r="JI281" s="219">
        <v>2783.4</v>
      </c>
      <c r="JJ281" s="219">
        <v>1551.1</v>
      </c>
      <c r="JK281" s="219">
        <v>77</v>
      </c>
      <c r="JL281" s="219">
        <v>45908.7</v>
      </c>
      <c r="JM281" s="457">
        <v>201.2</v>
      </c>
      <c r="JN281" s="397">
        <v>46109.9</v>
      </c>
      <c r="JP281" s="460"/>
      <c r="JQ281" s="460"/>
      <c r="JR281" s="460"/>
      <c r="JS281" s="460"/>
      <c r="JT281" s="460"/>
      <c r="JU281" s="460"/>
      <c r="JV281" s="460"/>
      <c r="JW281" s="460"/>
      <c r="JX281" s="460"/>
      <c r="JY281" s="460"/>
      <c r="KA281" s="460"/>
      <c r="KB281" s="460"/>
    </row>
    <row r="282" spans="1:288" x14ac:dyDescent="0.2">
      <c r="A282" s="215" t="s">
        <v>799</v>
      </c>
      <c r="B282" s="216" t="s">
        <v>285</v>
      </c>
      <c r="C282" s="217" t="s">
        <v>56</v>
      </c>
      <c r="D282" s="218" t="s">
        <v>798</v>
      </c>
      <c r="E282" s="158">
        <v>12840</v>
      </c>
      <c r="F282" s="158">
        <v>17393</v>
      </c>
      <c r="G282" s="158">
        <v>20655</v>
      </c>
      <c r="H282" s="158">
        <v>10389</v>
      </c>
      <c r="I282" s="158">
        <v>4738</v>
      </c>
      <c r="J282" s="158">
        <v>1639</v>
      </c>
      <c r="K282" s="158">
        <v>784</v>
      </c>
      <c r="L282" s="158">
        <v>83</v>
      </c>
      <c r="M282" s="349">
        <v>68521</v>
      </c>
      <c r="N282" s="158">
        <v>271</v>
      </c>
      <c r="O282" s="158">
        <v>177</v>
      </c>
      <c r="P282" s="158">
        <v>235</v>
      </c>
      <c r="Q282" s="158">
        <v>105</v>
      </c>
      <c r="R282" s="158">
        <v>36</v>
      </c>
      <c r="S282" s="158">
        <v>11</v>
      </c>
      <c r="T282" s="158">
        <v>3</v>
      </c>
      <c r="U282" s="158">
        <v>0</v>
      </c>
      <c r="V282" s="349">
        <v>838</v>
      </c>
      <c r="W282" s="158">
        <v>7</v>
      </c>
      <c r="X282" s="158">
        <v>0</v>
      </c>
      <c r="Y282" s="158">
        <v>1</v>
      </c>
      <c r="Z282" s="158">
        <v>0</v>
      </c>
      <c r="AA282" s="158">
        <v>0</v>
      </c>
      <c r="AB282" s="158">
        <v>0</v>
      </c>
      <c r="AC282" s="158">
        <v>0</v>
      </c>
      <c r="AD282" s="158">
        <v>0</v>
      </c>
      <c r="AE282" s="349">
        <v>8</v>
      </c>
      <c r="AF282" s="158">
        <v>12562</v>
      </c>
      <c r="AG282" s="158">
        <v>17216</v>
      </c>
      <c r="AH282" s="158">
        <v>20419</v>
      </c>
      <c r="AI282" s="158">
        <v>10284</v>
      </c>
      <c r="AJ282" s="158">
        <v>4702</v>
      </c>
      <c r="AK282" s="158">
        <v>1628</v>
      </c>
      <c r="AL282" s="158">
        <v>781</v>
      </c>
      <c r="AM282" s="158">
        <v>83</v>
      </c>
      <c r="AN282" s="349">
        <v>67675</v>
      </c>
      <c r="AO282" s="158">
        <v>17</v>
      </c>
      <c r="AP282" s="158">
        <v>52</v>
      </c>
      <c r="AQ282" s="158">
        <v>111</v>
      </c>
      <c r="AR282" s="158">
        <v>81</v>
      </c>
      <c r="AS282" s="158">
        <v>59</v>
      </c>
      <c r="AT282" s="158">
        <v>31</v>
      </c>
      <c r="AU282" s="158">
        <v>33</v>
      </c>
      <c r="AV282" s="158">
        <v>29</v>
      </c>
      <c r="AW282" s="349">
        <v>413</v>
      </c>
      <c r="AX282" s="158">
        <v>17</v>
      </c>
      <c r="AY282" s="158">
        <v>52</v>
      </c>
      <c r="AZ282" s="158">
        <v>111</v>
      </c>
      <c r="BA282" s="158">
        <v>81</v>
      </c>
      <c r="BB282" s="158">
        <v>59</v>
      </c>
      <c r="BC282" s="158">
        <v>31</v>
      </c>
      <c r="BD282" s="158">
        <v>33</v>
      </c>
      <c r="BE282" s="158">
        <v>29</v>
      </c>
      <c r="BF282" s="158">
        <v>0</v>
      </c>
      <c r="BG282" s="349">
        <v>413</v>
      </c>
      <c r="BH282" s="158">
        <v>17</v>
      </c>
      <c r="BI282" s="158">
        <v>12597</v>
      </c>
      <c r="BJ282" s="158">
        <v>17275</v>
      </c>
      <c r="BK282" s="158">
        <v>20389</v>
      </c>
      <c r="BL282" s="158">
        <v>10262</v>
      </c>
      <c r="BM282" s="158">
        <v>4674</v>
      </c>
      <c r="BN282" s="158">
        <v>1630</v>
      </c>
      <c r="BO282" s="158">
        <v>777</v>
      </c>
      <c r="BP282" s="158">
        <v>54</v>
      </c>
      <c r="BQ282" s="349">
        <v>67675</v>
      </c>
      <c r="BR282" s="158">
        <v>7</v>
      </c>
      <c r="BS282" s="158">
        <v>7073</v>
      </c>
      <c r="BT282" s="158">
        <v>6655</v>
      </c>
      <c r="BU282" s="158">
        <v>6372</v>
      </c>
      <c r="BV282" s="158">
        <v>2519</v>
      </c>
      <c r="BW282" s="158">
        <v>844</v>
      </c>
      <c r="BX282" s="158">
        <v>251</v>
      </c>
      <c r="BY282" s="158">
        <v>97</v>
      </c>
      <c r="BZ282" s="158">
        <v>2</v>
      </c>
      <c r="CA282" s="349">
        <v>23820</v>
      </c>
      <c r="CB282" s="158">
        <v>1</v>
      </c>
      <c r="CC282" s="158">
        <v>94</v>
      </c>
      <c r="CD282" s="158">
        <v>234</v>
      </c>
      <c r="CE282" s="158">
        <v>260</v>
      </c>
      <c r="CF282" s="158">
        <v>128</v>
      </c>
      <c r="CG282" s="158">
        <v>47</v>
      </c>
      <c r="CH282" s="158">
        <v>20</v>
      </c>
      <c r="CI282" s="158">
        <v>8</v>
      </c>
      <c r="CJ282" s="158">
        <v>0</v>
      </c>
      <c r="CK282" s="349">
        <v>792</v>
      </c>
      <c r="CL282" s="158">
        <v>1</v>
      </c>
      <c r="CM282" s="158">
        <v>7</v>
      </c>
      <c r="CN282" s="158">
        <v>15</v>
      </c>
      <c r="CO282" s="158">
        <v>27</v>
      </c>
      <c r="CP282" s="158">
        <v>44</v>
      </c>
      <c r="CQ282" s="158">
        <v>32</v>
      </c>
      <c r="CR282" s="158">
        <v>38</v>
      </c>
      <c r="CS282" s="158">
        <v>41</v>
      </c>
      <c r="CT282" s="158">
        <v>7</v>
      </c>
      <c r="CU282" s="349">
        <v>212</v>
      </c>
      <c r="CV282" s="158">
        <v>667</v>
      </c>
      <c r="CW282" s="158">
        <v>338</v>
      </c>
      <c r="CX282" s="158">
        <v>459</v>
      </c>
      <c r="CY282" s="158">
        <v>211</v>
      </c>
      <c r="CZ282" s="158">
        <v>91</v>
      </c>
      <c r="DA282" s="158">
        <v>44</v>
      </c>
      <c r="DB282" s="158">
        <v>34</v>
      </c>
      <c r="DC282" s="158">
        <v>3</v>
      </c>
      <c r="DD282" s="349">
        <v>1847</v>
      </c>
      <c r="DE282" s="158">
        <v>593</v>
      </c>
      <c r="DF282" s="158">
        <v>401</v>
      </c>
      <c r="DG282" s="158">
        <v>329</v>
      </c>
      <c r="DH282" s="158">
        <v>129</v>
      </c>
      <c r="DI282" s="158">
        <v>69</v>
      </c>
      <c r="DJ282" s="158">
        <v>23</v>
      </c>
      <c r="DK282" s="158">
        <v>7</v>
      </c>
      <c r="DL282" s="158">
        <v>0</v>
      </c>
      <c r="DM282" s="349">
        <v>1551</v>
      </c>
      <c r="DN282" s="158">
        <v>47</v>
      </c>
      <c r="DO282" s="158">
        <v>30</v>
      </c>
      <c r="DP282" s="158">
        <v>38</v>
      </c>
      <c r="DQ282" s="158">
        <v>15</v>
      </c>
      <c r="DR282" s="158">
        <v>6</v>
      </c>
      <c r="DS282" s="158">
        <v>2</v>
      </c>
      <c r="DT282" s="158">
        <v>0</v>
      </c>
      <c r="DU282" s="158">
        <v>0</v>
      </c>
      <c r="DV282" s="349">
        <v>138</v>
      </c>
      <c r="DW282" s="158">
        <v>0</v>
      </c>
      <c r="DX282" s="158">
        <v>0</v>
      </c>
      <c r="DY282" s="158">
        <v>0</v>
      </c>
      <c r="DZ282" s="158">
        <v>0</v>
      </c>
      <c r="EA282" s="158">
        <v>0</v>
      </c>
      <c r="EB282" s="158">
        <v>0</v>
      </c>
      <c r="EC282" s="158">
        <v>0</v>
      </c>
      <c r="ED282" s="158">
        <v>0</v>
      </c>
      <c r="EE282" s="349">
        <v>0</v>
      </c>
      <c r="EF282" s="158">
        <v>640</v>
      </c>
      <c r="EG282" s="158">
        <v>431</v>
      </c>
      <c r="EH282" s="158">
        <v>367</v>
      </c>
      <c r="EI282" s="158">
        <v>144</v>
      </c>
      <c r="EJ282" s="158">
        <v>75</v>
      </c>
      <c r="EK282" s="158">
        <v>25</v>
      </c>
      <c r="EL282" s="158">
        <v>7</v>
      </c>
      <c r="EM282" s="158">
        <v>0</v>
      </c>
      <c r="EN282" s="349">
        <v>1689</v>
      </c>
      <c r="EO282" s="158">
        <v>286</v>
      </c>
      <c r="EP282" s="158">
        <v>165</v>
      </c>
      <c r="EQ282" s="158">
        <v>139</v>
      </c>
      <c r="ER282" s="158">
        <v>46</v>
      </c>
      <c r="ES282" s="158">
        <v>33</v>
      </c>
      <c r="ET282" s="158">
        <v>13</v>
      </c>
      <c r="EU282" s="158">
        <v>4</v>
      </c>
      <c r="EV282" s="158">
        <v>0</v>
      </c>
      <c r="EW282" s="349">
        <v>686</v>
      </c>
      <c r="EX282" s="158">
        <v>0</v>
      </c>
      <c r="EY282" s="158">
        <v>0</v>
      </c>
      <c r="EZ282" s="158">
        <v>0</v>
      </c>
      <c r="FA282" s="158">
        <v>0</v>
      </c>
      <c r="FB282" s="158">
        <v>0</v>
      </c>
      <c r="FC282" s="158">
        <v>0</v>
      </c>
      <c r="FD282" s="158">
        <v>0</v>
      </c>
      <c r="FE282" s="158">
        <v>0</v>
      </c>
      <c r="FF282" s="349">
        <v>0</v>
      </c>
      <c r="FG282" s="158">
        <v>25</v>
      </c>
      <c r="FH282" s="158">
        <v>5</v>
      </c>
      <c r="FI282" s="158">
        <v>21</v>
      </c>
      <c r="FJ282" s="158">
        <v>7</v>
      </c>
      <c r="FK282" s="158">
        <v>1</v>
      </c>
      <c r="FL282" s="158">
        <v>1</v>
      </c>
      <c r="FM282" s="158">
        <v>0</v>
      </c>
      <c r="FN282" s="158">
        <v>0</v>
      </c>
      <c r="FO282" s="349">
        <v>60</v>
      </c>
      <c r="FP282" s="158">
        <v>261</v>
      </c>
      <c r="FQ282" s="158">
        <v>160</v>
      </c>
      <c r="FR282" s="158">
        <v>118</v>
      </c>
      <c r="FS282" s="158">
        <v>39</v>
      </c>
      <c r="FT282" s="158">
        <v>32</v>
      </c>
      <c r="FU282" s="158">
        <v>12</v>
      </c>
      <c r="FV282" s="158">
        <v>4</v>
      </c>
      <c r="FW282" s="158">
        <v>0</v>
      </c>
      <c r="FX282" s="349">
        <v>626</v>
      </c>
      <c r="FY282" s="158">
        <v>8</v>
      </c>
      <c r="FZ282" s="158">
        <v>5354</v>
      </c>
      <c r="GA282" s="158">
        <v>10335</v>
      </c>
      <c r="GB282" s="158">
        <v>13683</v>
      </c>
      <c r="GC282" s="158">
        <v>7554</v>
      </c>
      <c r="GD282" s="158">
        <v>3744</v>
      </c>
      <c r="GE282" s="158">
        <v>1319</v>
      </c>
      <c r="GF282" s="158">
        <v>631</v>
      </c>
      <c r="GG282" s="158">
        <v>45</v>
      </c>
      <c r="GH282" s="349">
        <v>42673</v>
      </c>
      <c r="GI282" s="158">
        <v>9</v>
      </c>
      <c r="GJ282" s="158">
        <v>7243</v>
      </c>
      <c r="GK282" s="158">
        <v>6940</v>
      </c>
      <c r="GL282" s="158">
        <v>6706</v>
      </c>
      <c r="GM282" s="158">
        <v>2708</v>
      </c>
      <c r="GN282" s="158">
        <v>930</v>
      </c>
      <c r="GO282" s="158">
        <v>311</v>
      </c>
      <c r="GP282" s="158">
        <v>146</v>
      </c>
      <c r="GQ282" s="158">
        <v>9</v>
      </c>
      <c r="GR282" s="349">
        <v>25002</v>
      </c>
      <c r="GS282" s="158">
        <v>14.5</v>
      </c>
      <c r="GT282" s="158">
        <v>10743.75</v>
      </c>
      <c r="GU282" s="158">
        <v>15512.25</v>
      </c>
      <c r="GV282" s="158">
        <v>18675</v>
      </c>
      <c r="GW282" s="158">
        <v>9562.25</v>
      </c>
      <c r="GX282" s="158">
        <v>4428.75</v>
      </c>
      <c r="GY282" s="158">
        <v>1541.25</v>
      </c>
      <c r="GZ282" s="158">
        <v>730.25</v>
      </c>
      <c r="HA282" s="158">
        <v>50</v>
      </c>
      <c r="HB282" s="349">
        <v>61258</v>
      </c>
      <c r="HC282" s="395">
        <v>0</v>
      </c>
      <c r="HD282" s="396">
        <v>1.5</v>
      </c>
      <c r="HE282" s="396">
        <v>0</v>
      </c>
      <c r="HF282" s="396">
        <v>0</v>
      </c>
      <c r="HG282" s="396">
        <v>0</v>
      </c>
      <c r="HH282" s="396">
        <v>0</v>
      </c>
      <c r="HI282" s="396">
        <v>0</v>
      </c>
      <c r="HJ282" s="396">
        <v>0</v>
      </c>
      <c r="HK282" s="396">
        <v>0</v>
      </c>
      <c r="HL282" s="397">
        <v>1.5</v>
      </c>
      <c r="HM282" s="219">
        <v>8.1</v>
      </c>
      <c r="HN282" s="219">
        <v>7161.5</v>
      </c>
      <c r="HO282" s="219">
        <v>12065.1</v>
      </c>
      <c r="HP282" s="219">
        <v>16600</v>
      </c>
      <c r="HQ282" s="219">
        <v>9562.2999999999993</v>
      </c>
      <c r="HR282" s="219">
        <v>5412.9</v>
      </c>
      <c r="HS282" s="219">
        <v>2226.3000000000002</v>
      </c>
      <c r="HT282" s="219">
        <v>1217.0999999999999</v>
      </c>
      <c r="HU282" s="219">
        <v>100</v>
      </c>
      <c r="HV282" s="219">
        <v>54353.3</v>
      </c>
      <c r="HW282" s="457">
        <v>0</v>
      </c>
      <c r="HX282" s="219">
        <v>54353.3</v>
      </c>
      <c r="HY282" s="395">
        <v>14.5</v>
      </c>
      <c r="HZ282" s="219">
        <v>10743.75</v>
      </c>
      <c r="IA282" s="219">
        <v>15512.25</v>
      </c>
      <c r="IB282" s="219">
        <v>18675</v>
      </c>
      <c r="IC282" s="219">
        <v>9562.25</v>
      </c>
      <c r="ID282" s="219">
        <v>4428.75</v>
      </c>
      <c r="IE282" s="219">
        <v>1541.25</v>
      </c>
      <c r="IF282" s="219">
        <v>730.25</v>
      </c>
      <c r="IG282" s="219">
        <v>50</v>
      </c>
      <c r="IH282" s="219">
        <v>61258</v>
      </c>
      <c r="II282" s="395">
        <v>0</v>
      </c>
      <c r="IJ282" s="219">
        <v>1.5</v>
      </c>
      <c r="IK282" s="219">
        <v>0</v>
      </c>
      <c r="IL282" s="219">
        <v>0</v>
      </c>
      <c r="IM282" s="219">
        <v>0</v>
      </c>
      <c r="IN282" s="219">
        <v>0</v>
      </c>
      <c r="IO282" s="219">
        <v>0</v>
      </c>
      <c r="IP282" s="219">
        <v>0</v>
      </c>
      <c r="IQ282" s="219">
        <v>0</v>
      </c>
      <c r="IR282" s="219">
        <v>1.5</v>
      </c>
      <c r="IS282" s="395">
        <v>7</v>
      </c>
      <c r="IT282" s="219">
        <v>3602.35</v>
      </c>
      <c r="IU282" s="219">
        <v>3325.85</v>
      </c>
      <c r="IV282" s="219">
        <v>2711.23</v>
      </c>
      <c r="IW282" s="219">
        <v>702.77</v>
      </c>
      <c r="IX282" s="219">
        <v>164.92</v>
      </c>
      <c r="IY282" s="219">
        <v>50.03</v>
      </c>
      <c r="IZ282" s="219">
        <v>14</v>
      </c>
      <c r="JA282" s="219">
        <v>0</v>
      </c>
      <c r="JB282" s="219">
        <v>10578.15</v>
      </c>
      <c r="JC282" s="395">
        <v>4.2</v>
      </c>
      <c r="JD282" s="219">
        <v>4759.8999999999996</v>
      </c>
      <c r="JE282" s="219">
        <v>9478.2999999999993</v>
      </c>
      <c r="JF282" s="219">
        <v>14190</v>
      </c>
      <c r="JG282" s="219">
        <v>8859.5</v>
      </c>
      <c r="JH282" s="219">
        <v>5211.3</v>
      </c>
      <c r="JI282" s="219">
        <v>2154</v>
      </c>
      <c r="JJ282" s="219">
        <v>1193.8</v>
      </c>
      <c r="JK282" s="219">
        <v>100</v>
      </c>
      <c r="JL282" s="219">
        <v>45951</v>
      </c>
      <c r="JM282" s="457">
        <v>0</v>
      </c>
      <c r="JN282" s="397">
        <v>45951</v>
      </c>
      <c r="JP282" s="460"/>
      <c r="JQ282" s="460"/>
      <c r="JR282" s="460"/>
      <c r="JS282" s="460"/>
      <c r="JT282" s="460"/>
      <c r="JU282" s="460"/>
      <c r="JV282" s="460"/>
      <c r="JW282" s="460"/>
      <c r="JX282" s="460"/>
      <c r="JY282" s="460"/>
      <c r="KA282" s="460"/>
      <c r="KB282" s="460"/>
    </row>
    <row r="283" spans="1:288" x14ac:dyDescent="0.2">
      <c r="A283" s="215" t="s">
        <v>801</v>
      </c>
      <c r="B283" s="216" t="s">
        <v>285</v>
      </c>
      <c r="C283" s="217" t="s">
        <v>286</v>
      </c>
      <c r="D283" s="218" t="s">
        <v>800</v>
      </c>
      <c r="E283" s="158">
        <v>2662</v>
      </c>
      <c r="F283" s="158">
        <v>8593</v>
      </c>
      <c r="G283" s="158">
        <v>13522</v>
      </c>
      <c r="H283" s="158">
        <v>9591</v>
      </c>
      <c r="I283" s="158">
        <v>7907</v>
      </c>
      <c r="J283" s="158">
        <v>4642</v>
      </c>
      <c r="K283" s="158">
        <v>3524</v>
      </c>
      <c r="L283" s="158">
        <v>463</v>
      </c>
      <c r="M283" s="349">
        <v>50904</v>
      </c>
      <c r="N283" s="158">
        <v>133</v>
      </c>
      <c r="O283" s="158">
        <v>94</v>
      </c>
      <c r="P283" s="158">
        <v>501</v>
      </c>
      <c r="Q283" s="158">
        <v>221</v>
      </c>
      <c r="R283" s="158">
        <v>102</v>
      </c>
      <c r="S283" s="158">
        <v>77</v>
      </c>
      <c r="T283" s="158">
        <v>56</v>
      </c>
      <c r="U283" s="158">
        <v>2</v>
      </c>
      <c r="V283" s="349">
        <v>1186</v>
      </c>
      <c r="W283" s="158">
        <v>2</v>
      </c>
      <c r="X283" s="158">
        <v>0</v>
      </c>
      <c r="Y283" s="158">
        <v>0</v>
      </c>
      <c r="Z283" s="158">
        <v>0</v>
      </c>
      <c r="AA283" s="158">
        <v>2</v>
      </c>
      <c r="AB283" s="158">
        <v>0</v>
      </c>
      <c r="AC283" s="158">
        <v>0</v>
      </c>
      <c r="AD283" s="158">
        <v>0</v>
      </c>
      <c r="AE283" s="349">
        <v>4</v>
      </c>
      <c r="AF283" s="158">
        <v>2527</v>
      </c>
      <c r="AG283" s="158">
        <v>8499</v>
      </c>
      <c r="AH283" s="158">
        <v>13021</v>
      </c>
      <c r="AI283" s="158">
        <v>9370</v>
      </c>
      <c r="AJ283" s="158">
        <v>7803</v>
      </c>
      <c r="AK283" s="158">
        <v>4565</v>
      </c>
      <c r="AL283" s="158">
        <v>3468</v>
      </c>
      <c r="AM283" s="158">
        <v>461</v>
      </c>
      <c r="AN283" s="349">
        <v>49714</v>
      </c>
      <c r="AO283" s="158">
        <v>2</v>
      </c>
      <c r="AP283" s="158">
        <v>28</v>
      </c>
      <c r="AQ283" s="158">
        <v>93</v>
      </c>
      <c r="AR283" s="158">
        <v>68</v>
      </c>
      <c r="AS283" s="158">
        <v>56</v>
      </c>
      <c r="AT283" s="158">
        <v>30</v>
      </c>
      <c r="AU283" s="158">
        <v>46</v>
      </c>
      <c r="AV283" s="158">
        <v>14</v>
      </c>
      <c r="AW283" s="349">
        <v>337</v>
      </c>
      <c r="AX283" s="158">
        <v>2</v>
      </c>
      <c r="AY283" s="158">
        <v>28</v>
      </c>
      <c r="AZ283" s="158">
        <v>93</v>
      </c>
      <c r="BA283" s="158">
        <v>68</v>
      </c>
      <c r="BB283" s="158">
        <v>56</v>
      </c>
      <c r="BC283" s="158">
        <v>30</v>
      </c>
      <c r="BD283" s="158">
        <v>46</v>
      </c>
      <c r="BE283" s="158">
        <v>14</v>
      </c>
      <c r="BF283" s="158">
        <v>0</v>
      </c>
      <c r="BG283" s="349">
        <v>337</v>
      </c>
      <c r="BH283" s="158">
        <v>2</v>
      </c>
      <c r="BI283" s="158">
        <v>2553</v>
      </c>
      <c r="BJ283" s="158">
        <v>8564</v>
      </c>
      <c r="BK283" s="158">
        <v>12996</v>
      </c>
      <c r="BL283" s="158">
        <v>9358</v>
      </c>
      <c r="BM283" s="158">
        <v>7777</v>
      </c>
      <c r="BN283" s="158">
        <v>4581</v>
      </c>
      <c r="BO283" s="158">
        <v>3436</v>
      </c>
      <c r="BP283" s="158">
        <v>447</v>
      </c>
      <c r="BQ283" s="349">
        <v>49714</v>
      </c>
      <c r="BR283" s="158">
        <v>0</v>
      </c>
      <c r="BS283" s="158">
        <v>1388</v>
      </c>
      <c r="BT283" s="158">
        <v>3869</v>
      </c>
      <c r="BU283" s="158">
        <v>4013</v>
      </c>
      <c r="BV283" s="158">
        <v>2343</v>
      </c>
      <c r="BW283" s="158">
        <v>1456</v>
      </c>
      <c r="BX283" s="158">
        <v>652</v>
      </c>
      <c r="BY283" s="158">
        <v>449</v>
      </c>
      <c r="BZ283" s="158">
        <v>39</v>
      </c>
      <c r="CA283" s="349">
        <v>14209</v>
      </c>
      <c r="CB283" s="158">
        <v>0</v>
      </c>
      <c r="CC283" s="158">
        <v>13</v>
      </c>
      <c r="CD283" s="158">
        <v>37</v>
      </c>
      <c r="CE283" s="158">
        <v>71</v>
      </c>
      <c r="CF283" s="158">
        <v>44</v>
      </c>
      <c r="CG283" s="158">
        <v>27</v>
      </c>
      <c r="CH283" s="158">
        <v>23</v>
      </c>
      <c r="CI283" s="158">
        <v>19</v>
      </c>
      <c r="CJ283" s="158">
        <v>1</v>
      </c>
      <c r="CK283" s="349">
        <v>235</v>
      </c>
      <c r="CL283" s="158">
        <v>0</v>
      </c>
      <c r="CM283" s="158">
        <v>7</v>
      </c>
      <c r="CN283" s="158">
        <v>2</v>
      </c>
      <c r="CO283" s="158">
        <v>5</v>
      </c>
      <c r="CP283" s="158">
        <v>4</v>
      </c>
      <c r="CQ283" s="158">
        <v>5</v>
      </c>
      <c r="CR283" s="158">
        <v>18</v>
      </c>
      <c r="CS283" s="158">
        <v>18</v>
      </c>
      <c r="CT283" s="158">
        <v>3</v>
      </c>
      <c r="CU283" s="349">
        <v>62</v>
      </c>
      <c r="CV283" s="158">
        <v>21</v>
      </c>
      <c r="CW283" s="158">
        <v>21</v>
      </c>
      <c r="CX283" s="158">
        <v>41</v>
      </c>
      <c r="CY283" s="158">
        <v>36</v>
      </c>
      <c r="CZ283" s="158">
        <v>36</v>
      </c>
      <c r="DA283" s="158">
        <v>23</v>
      </c>
      <c r="DB283" s="158">
        <v>51</v>
      </c>
      <c r="DC283" s="158">
        <v>19</v>
      </c>
      <c r="DD283" s="349">
        <v>248</v>
      </c>
      <c r="DE283" s="158">
        <v>41</v>
      </c>
      <c r="DF283" s="158">
        <v>43</v>
      </c>
      <c r="DG283" s="158">
        <v>41</v>
      </c>
      <c r="DH283" s="158">
        <v>41</v>
      </c>
      <c r="DI283" s="158">
        <v>22</v>
      </c>
      <c r="DJ283" s="158">
        <v>16</v>
      </c>
      <c r="DK283" s="158">
        <v>15</v>
      </c>
      <c r="DL283" s="158">
        <v>4</v>
      </c>
      <c r="DM283" s="349">
        <v>223</v>
      </c>
      <c r="DN283" s="158">
        <v>15</v>
      </c>
      <c r="DO283" s="158">
        <v>39</v>
      </c>
      <c r="DP283" s="158">
        <v>55</v>
      </c>
      <c r="DQ283" s="158">
        <v>40</v>
      </c>
      <c r="DR283" s="158">
        <v>29</v>
      </c>
      <c r="DS283" s="158">
        <v>12</v>
      </c>
      <c r="DT283" s="158">
        <v>11</v>
      </c>
      <c r="DU283" s="158">
        <v>2</v>
      </c>
      <c r="DV283" s="349">
        <v>203</v>
      </c>
      <c r="DW283" s="158">
        <v>9</v>
      </c>
      <c r="DX283" s="158">
        <v>17</v>
      </c>
      <c r="DY283" s="158">
        <v>13</v>
      </c>
      <c r="DZ283" s="158">
        <v>13</v>
      </c>
      <c r="EA283" s="158">
        <v>10</v>
      </c>
      <c r="EB283" s="158">
        <v>4</v>
      </c>
      <c r="EC283" s="158">
        <v>2</v>
      </c>
      <c r="ED283" s="158">
        <v>1</v>
      </c>
      <c r="EE283" s="349">
        <v>69</v>
      </c>
      <c r="EF283" s="158">
        <v>65</v>
      </c>
      <c r="EG283" s="158">
        <v>99</v>
      </c>
      <c r="EH283" s="158">
        <v>109</v>
      </c>
      <c r="EI283" s="158">
        <v>94</v>
      </c>
      <c r="EJ283" s="158">
        <v>61</v>
      </c>
      <c r="EK283" s="158">
        <v>32</v>
      </c>
      <c r="EL283" s="158">
        <v>28</v>
      </c>
      <c r="EM283" s="158">
        <v>7</v>
      </c>
      <c r="EN283" s="349">
        <v>495</v>
      </c>
      <c r="EO283" s="158">
        <v>35</v>
      </c>
      <c r="EP283" s="158">
        <v>40</v>
      </c>
      <c r="EQ283" s="158">
        <v>35</v>
      </c>
      <c r="ER283" s="158">
        <v>47</v>
      </c>
      <c r="ES283" s="158">
        <v>28</v>
      </c>
      <c r="ET283" s="158">
        <v>20</v>
      </c>
      <c r="EU283" s="158">
        <v>13</v>
      </c>
      <c r="EV283" s="158">
        <v>5</v>
      </c>
      <c r="EW283" s="349">
        <v>223</v>
      </c>
      <c r="EX283" s="158">
        <v>0</v>
      </c>
      <c r="EY283" s="158">
        <v>0</v>
      </c>
      <c r="EZ283" s="158">
        <v>0</v>
      </c>
      <c r="FA283" s="158">
        <v>0</v>
      </c>
      <c r="FB283" s="158">
        <v>0</v>
      </c>
      <c r="FC283" s="158">
        <v>0</v>
      </c>
      <c r="FD283" s="158">
        <v>0</v>
      </c>
      <c r="FE283" s="158">
        <v>0</v>
      </c>
      <c r="FF283" s="349">
        <v>0</v>
      </c>
      <c r="FG283" s="158">
        <v>3</v>
      </c>
      <c r="FH283" s="158">
        <v>0</v>
      </c>
      <c r="FI283" s="158">
        <v>1</v>
      </c>
      <c r="FJ283" s="158">
        <v>9</v>
      </c>
      <c r="FK283" s="158">
        <v>3</v>
      </c>
      <c r="FL283" s="158">
        <v>7</v>
      </c>
      <c r="FM283" s="158">
        <v>5</v>
      </c>
      <c r="FN283" s="158">
        <v>1</v>
      </c>
      <c r="FO283" s="349">
        <v>29</v>
      </c>
      <c r="FP283" s="158">
        <v>32</v>
      </c>
      <c r="FQ283" s="158">
        <v>40</v>
      </c>
      <c r="FR283" s="158">
        <v>34</v>
      </c>
      <c r="FS283" s="158">
        <v>38</v>
      </c>
      <c r="FT283" s="158">
        <v>25</v>
      </c>
      <c r="FU283" s="158">
        <v>13</v>
      </c>
      <c r="FV283" s="158">
        <v>8</v>
      </c>
      <c r="FW283" s="158">
        <v>4</v>
      </c>
      <c r="FX283" s="349">
        <v>194</v>
      </c>
      <c r="FY283" s="158">
        <v>2</v>
      </c>
      <c r="FZ283" s="158">
        <v>1121</v>
      </c>
      <c r="GA283" s="158">
        <v>4600</v>
      </c>
      <c r="GB283" s="158">
        <v>8839</v>
      </c>
      <c r="GC283" s="158">
        <v>6914</v>
      </c>
      <c r="GD283" s="158">
        <v>6250</v>
      </c>
      <c r="GE283" s="158">
        <v>3872</v>
      </c>
      <c r="GF283" s="158">
        <v>2937</v>
      </c>
      <c r="GG283" s="158">
        <v>401</v>
      </c>
      <c r="GH283" s="349">
        <v>34936</v>
      </c>
      <c r="GI283" s="158">
        <v>0</v>
      </c>
      <c r="GJ283" s="158">
        <v>1432</v>
      </c>
      <c r="GK283" s="158">
        <v>3964</v>
      </c>
      <c r="GL283" s="158">
        <v>4157</v>
      </c>
      <c r="GM283" s="158">
        <v>2444</v>
      </c>
      <c r="GN283" s="158">
        <v>1527</v>
      </c>
      <c r="GO283" s="158">
        <v>709</v>
      </c>
      <c r="GP283" s="158">
        <v>499</v>
      </c>
      <c r="GQ283" s="158">
        <v>46</v>
      </c>
      <c r="GR283" s="349">
        <v>14778</v>
      </c>
      <c r="GS283" s="158">
        <v>2</v>
      </c>
      <c r="GT283" s="158">
        <v>2188.75</v>
      </c>
      <c r="GU283" s="158">
        <v>7556</v>
      </c>
      <c r="GV283" s="158">
        <v>11924</v>
      </c>
      <c r="GW283" s="158">
        <v>8725.75</v>
      </c>
      <c r="GX283" s="158">
        <v>7379.75</v>
      </c>
      <c r="GY283" s="158">
        <v>4393.25</v>
      </c>
      <c r="GZ283" s="158">
        <v>3300</v>
      </c>
      <c r="HA283" s="158">
        <v>434</v>
      </c>
      <c r="HB283" s="349">
        <v>45903.5</v>
      </c>
      <c r="HC283" s="395">
        <v>0</v>
      </c>
      <c r="HD283" s="396">
        <v>15.75</v>
      </c>
      <c r="HE283" s="396">
        <v>2</v>
      </c>
      <c r="HF283" s="396">
        <v>0</v>
      </c>
      <c r="HG283" s="396">
        <v>0</v>
      </c>
      <c r="HH283" s="396">
        <v>0</v>
      </c>
      <c r="HI283" s="396">
        <v>0</v>
      </c>
      <c r="HJ283" s="396">
        <v>0</v>
      </c>
      <c r="HK283" s="396">
        <v>0</v>
      </c>
      <c r="HL283" s="397">
        <v>17.75</v>
      </c>
      <c r="HM283" s="219">
        <v>1.1000000000000001</v>
      </c>
      <c r="HN283" s="219">
        <v>1448.7</v>
      </c>
      <c r="HO283" s="219">
        <v>5875.3</v>
      </c>
      <c r="HP283" s="219">
        <v>10599.1</v>
      </c>
      <c r="HQ283" s="219">
        <v>8725.7999999999993</v>
      </c>
      <c r="HR283" s="219">
        <v>9019.7000000000007</v>
      </c>
      <c r="HS283" s="219">
        <v>6345.8</v>
      </c>
      <c r="HT283" s="219">
        <v>5500</v>
      </c>
      <c r="HU283" s="219">
        <v>868</v>
      </c>
      <c r="HV283" s="219">
        <v>48383.5</v>
      </c>
      <c r="HW283" s="457">
        <v>663.7</v>
      </c>
      <c r="HX283" s="219">
        <v>49047.199999999997</v>
      </c>
      <c r="HY283" s="395">
        <v>2</v>
      </c>
      <c r="HZ283" s="219">
        <v>2188.75</v>
      </c>
      <c r="IA283" s="219">
        <v>7556</v>
      </c>
      <c r="IB283" s="219">
        <v>11924</v>
      </c>
      <c r="IC283" s="219">
        <v>8725.75</v>
      </c>
      <c r="ID283" s="219">
        <v>7379.75</v>
      </c>
      <c r="IE283" s="219">
        <v>4393.25</v>
      </c>
      <c r="IF283" s="219">
        <v>3300</v>
      </c>
      <c r="IG283" s="219">
        <v>434</v>
      </c>
      <c r="IH283" s="219">
        <v>45903.5</v>
      </c>
      <c r="II283" s="395">
        <v>0</v>
      </c>
      <c r="IJ283" s="219">
        <v>15.75</v>
      </c>
      <c r="IK283" s="219">
        <v>2</v>
      </c>
      <c r="IL283" s="219">
        <v>0</v>
      </c>
      <c r="IM283" s="219">
        <v>0</v>
      </c>
      <c r="IN283" s="219">
        <v>0</v>
      </c>
      <c r="IO283" s="219">
        <v>0</v>
      </c>
      <c r="IP283" s="219">
        <v>0</v>
      </c>
      <c r="IQ283" s="219">
        <v>0</v>
      </c>
      <c r="IR283" s="219">
        <v>17.75</v>
      </c>
      <c r="IS283" s="395">
        <v>0</v>
      </c>
      <c r="IT283" s="219">
        <v>577.89</v>
      </c>
      <c r="IU283" s="219">
        <v>1729.5</v>
      </c>
      <c r="IV283" s="219">
        <v>1396.79</v>
      </c>
      <c r="IW283" s="219">
        <v>397.27</v>
      </c>
      <c r="IX283" s="219">
        <v>145.24</v>
      </c>
      <c r="IY283" s="219">
        <v>48.17</v>
      </c>
      <c r="IZ283" s="219">
        <v>15.93</v>
      </c>
      <c r="JA283" s="219">
        <v>1.74</v>
      </c>
      <c r="JB283" s="219">
        <v>4312.53</v>
      </c>
      <c r="JC283" s="395">
        <v>1.1000000000000001</v>
      </c>
      <c r="JD283" s="219">
        <v>1063.4000000000001</v>
      </c>
      <c r="JE283" s="219">
        <v>4530.2</v>
      </c>
      <c r="JF283" s="219">
        <v>9357.5</v>
      </c>
      <c r="JG283" s="219">
        <v>8328.5</v>
      </c>
      <c r="JH283" s="219">
        <v>8842.2000000000007</v>
      </c>
      <c r="JI283" s="219">
        <v>6276.2</v>
      </c>
      <c r="JJ283" s="219">
        <v>5473.5</v>
      </c>
      <c r="JK283" s="219">
        <v>864.5</v>
      </c>
      <c r="JL283" s="219">
        <v>44737.1</v>
      </c>
      <c r="JM283" s="457">
        <v>663.7</v>
      </c>
      <c r="JN283" s="397">
        <v>45400.800000000003</v>
      </c>
      <c r="JP283" s="460"/>
      <c r="JQ283" s="460"/>
      <c r="JR283" s="460"/>
      <c r="JS283" s="460"/>
      <c r="JT283" s="460"/>
      <c r="JU283" s="460"/>
      <c r="JV283" s="460"/>
      <c r="JW283" s="460"/>
      <c r="JX283" s="460"/>
      <c r="JY283" s="460"/>
      <c r="KA283" s="460"/>
      <c r="KB283" s="460"/>
    </row>
    <row r="284" spans="1:288" x14ac:dyDescent="0.2">
      <c r="A284" s="215" t="s">
        <v>803</v>
      </c>
      <c r="B284" s="216" t="s">
        <v>285</v>
      </c>
      <c r="C284" s="217" t="s">
        <v>294</v>
      </c>
      <c r="D284" s="218" t="s">
        <v>802</v>
      </c>
      <c r="E284" s="158">
        <v>6173</v>
      </c>
      <c r="F284" s="158">
        <v>6200</v>
      </c>
      <c r="G284" s="158">
        <v>10519</v>
      </c>
      <c r="H284" s="158">
        <v>5591</v>
      </c>
      <c r="I284" s="158">
        <v>4760</v>
      </c>
      <c r="J284" s="158">
        <v>2930</v>
      </c>
      <c r="K284" s="158">
        <v>1810</v>
      </c>
      <c r="L284" s="158">
        <v>187</v>
      </c>
      <c r="M284" s="349">
        <v>38170</v>
      </c>
      <c r="N284" s="158">
        <v>197</v>
      </c>
      <c r="O284" s="158">
        <v>207</v>
      </c>
      <c r="P284" s="158">
        <v>290</v>
      </c>
      <c r="Q284" s="158">
        <v>75</v>
      </c>
      <c r="R284" s="158">
        <v>103</v>
      </c>
      <c r="S284" s="158">
        <v>28</v>
      </c>
      <c r="T284" s="158">
        <v>24</v>
      </c>
      <c r="U284" s="158">
        <v>10</v>
      </c>
      <c r="V284" s="349">
        <v>934</v>
      </c>
      <c r="W284" s="158">
        <v>0</v>
      </c>
      <c r="X284" s="158">
        <v>0</v>
      </c>
      <c r="Y284" s="158">
        <v>0</v>
      </c>
      <c r="Z284" s="158">
        <v>0</v>
      </c>
      <c r="AA284" s="158">
        <v>0</v>
      </c>
      <c r="AB284" s="158">
        <v>0</v>
      </c>
      <c r="AC284" s="158">
        <v>0</v>
      </c>
      <c r="AD284" s="158">
        <v>0</v>
      </c>
      <c r="AE284" s="349">
        <v>0</v>
      </c>
      <c r="AF284" s="158">
        <v>5976</v>
      </c>
      <c r="AG284" s="158">
        <v>5993</v>
      </c>
      <c r="AH284" s="158">
        <v>10229</v>
      </c>
      <c r="AI284" s="158">
        <v>5516</v>
      </c>
      <c r="AJ284" s="158">
        <v>4657</v>
      </c>
      <c r="AK284" s="158">
        <v>2902</v>
      </c>
      <c r="AL284" s="158">
        <v>1786</v>
      </c>
      <c r="AM284" s="158">
        <v>177</v>
      </c>
      <c r="AN284" s="349">
        <v>37236</v>
      </c>
      <c r="AO284" s="158">
        <v>18</v>
      </c>
      <c r="AP284" s="158">
        <v>23</v>
      </c>
      <c r="AQ284" s="158">
        <v>68</v>
      </c>
      <c r="AR284" s="158">
        <v>46</v>
      </c>
      <c r="AS284" s="158">
        <v>50</v>
      </c>
      <c r="AT284" s="158">
        <v>37</v>
      </c>
      <c r="AU284" s="158">
        <v>23</v>
      </c>
      <c r="AV284" s="158">
        <v>3</v>
      </c>
      <c r="AW284" s="349">
        <v>268</v>
      </c>
      <c r="AX284" s="158">
        <v>18</v>
      </c>
      <c r="AY284" s="158">
        <v>23</v>
      </c>
      <c r="AZ284" s="158">
        <v>68</v>
      </c>
      <c r="BA284" s="158">
        <v>46</v>
      </c>
      <c r="BB284" s="158">
        <v>50</v>
      </c>
      <c r="BC284" s="158">
        <v>37</v>
      </c>
      <c r="BD284" s="158">
        <v>23</v>
      </c>
      <c r="BE284" s="158">
        <v>3</v>
      </c>
      <c r="BF284" s="158">
        <v>0</v>
      </c>
      <c r="BG284" s="349">
        <v>268</v>
      </c>
      <c r="BH284" s="158">
        <v>18</v>
      </c>
      <c r="BI284" s="158">
        <v>5981</v>
      </c>
      <c r="BJ284" s="158">
        <v>6038</v>
      </c>
      <c r="BK284" s="158">
        <v>10207</v>
      </c>
      <c r="BL284" s="158">
        <v>5520</v>
      </c>
      <c r="BM284" s="158">
        <v>4644</v>
      </c>
      <c r="BN284" s="158">
        <v>2888</v>
      </c>
      <c r="BO284" s="158">
        <v>1766</v>
      </c>
      <c r="BP284" s="158">
        <v>174</v>
      </c>
      <c r="BQ284" s="349">
        <v>37236</v>
      </c>
      <c r="BR284" s="158">
        <v>3</v>
      </c>
      <c r="BS284" s="158">
        <v>3213</v>
      </c>
      <c r="BT284" s="158">
        <v>2452</v>
      </c>
      <c r="BU284" s="158">
        <v>3136</v>
      </c>
      <c r="BV284" s="158">
        <v>1428</v>
      </c>
      <c r="BW284" s="158">
        <v>903</v>
      </c>
      <c r="BX284" s="158">
        <v>446</v>
      </c>
      <c r="BY284" s="158">
        <v>228</v>
      </c>
      <c r="BZ284" s="158">
        <v>19</v>
      </c>
      <c r="CA284" s="349">
        <v>11828</v>
      </c>
      <c r="CB284" s="158">
        <v>0</v>
      </c>
      <c r="CC284" s="158">
        <v>23</v>
      </c>
      <c r="CD284" s="158">
        <v>38</v>
      </c>
      <c r="CE284" s="158">
        <v>82</v>
      </c>
      <c r="CF284" s="158">
        <v>32</v>
      </c>
      <c r="CG284" s="158">
        <v>29</v>
      </c>
      <c r="CH284" s="158">
        <v>22</v>
      </c>
      <c r="CI284" s="158">
        <v>5</v>
      </c>
      <c r="CJ284" s="158">
        <v>0</v>
      </c>
      <c r="CK284" s="349">
        <v>231</v>
      </c>
      <c r="CL284" s="158">
        <v>0</v>
      </c>
      <c r="CM284" s="158">
        <v>6</v>
      </c>
      <c r="CN284" s="158">
        <v>2</v>
      </c>
      <c r="CO284" s="158">
        <v>3</v>
      </c>
      <c r="CP284" s="158">
        <v>2</v>
      </c>
      <c r="CQ284" s="158">
        <v>4</v>
      </c>
      <c r="CR284" s="158">
        <v>10</v>
      </c>
      <c r="CS284" s="158">
        <v>5</v>
      </c>
      <c r="CT284" s="158">
        <v>3</v>
      </c>
      <c r="CU284" s="349">
        <v>35</v>
      </c>
      <c r="CV284" s="158">
        <v>30</v>
      </c>
      <c r="CW284" s="158">
        <v>15</v>
      </c>
      <c r="CX284" s="158">
        <v>39</v>
      </c>
      <c r="CY284" s="158">
        <v>51</v>
      </c>
      <c r="CZ284" s="158">
        <v>34</v>
      </c>
      <c r="DA284" s="158">
        <v>31</v>
      </c>
      <c r="DB284" s="158">
        <v>34</v>
      </c>
      <c r="DC284" s="158">
        <v>9</v>
      </c>
      <c r="DD284" s="349">
        <v>243</v>
      </c>
      <c r="DE284" s="158">
        <v>38</v>
      </c>
      <c r="DF284" s="158">
        <v>28</v>
      </c>
      <c r="DG284" s="158">
        <v>38</v>
      </c>
      <c r="DH284" s="158">
        <v>24</v>
      </c>
      <c r="DI284" s="158">
        <v>25</v>
      </c>
      <c r="DJ284" s="158">
        <v>12</v>
      </c>
      <c r="DK284" s="158">
        <v>7</v>
      </c>
      <c r="DL284" s="158">
        <v>3</v>
      </c>
      <c r="DM284" s="349">
        <v>175</v>
      </c>
      <c r="DN284" s="158">
        <v>87</v>
      </c>
      <c r="DO284" s="158">
        <v>57</v>
      </c>
      <c r="DP284" s="158">
        <v>77</v>
      </c>
      <c r="DQ284" s="158">
        <v>25</v>
      </c>
      <c r="DR284" s="158">
        <v>18</v>
      </c>
      <c r="DS284" s="158">
        <v>22</v>
      </c>
      <c r="DT284" s="158">
        <v>14</v>
      </c>
      <c r="DU284" s="158">
        <v>0</v>
      </c>
      <c r="DV284" s="349">
        <v>300</v>
      </c>
      <c r="DW284" s="158">
        <v>0</v>
      </c>
      <c r="DX284" s="158">
        <v>0</v>
      </c>
      <c r="DY284" s="158">
        <v>0</v>
      </c>
      <c r="DZ284" s="158">
        <v>0</v>
      </c>
      <c r="EA284" s="158">
        <v>0</v>
      </c>
      <c r="EB284" s="158">
        <v>0</v>
      </c>
      <c r="EC284" s="158">
        <v>0</v>
      </c>
      <c r="ED284" s="158">
        <v>0</v>
      </c>
      <c r="EE284" s="349">
        <v>0</v>
      </c>
      <c r="EF284" s="158">
        <v>125</v>
      </c>
      <c r="EG284" s="158">
        <v>85</v>
      </c>
      <c r="EH284" s="158">
        <v>115</v>
      </c>
      <c r="EI284" s="158">
        <v>49</v>
      </c>
      <c r="EJ284" s="158">
        <v>43</v>
      </c>
      <c r="EK284" s="158">
        <v>34</v>
      </c>
      <c r="EL284" s="158">
        <v>21</v>
      </c>
      <c r="EM284" s="158">
        <v>3</v>
      </c>
      <c r="EN284" s="349">
        <v>475</v>
      </c>
      <c r="EO284" s="158">
        <v>38</v>
      </c>
      <c r="EP284" s="158">
        <v>28</v>
      </c>
      <c r="EQ284" s="158">
        <v>38</v>
      </c>
      <c r="ER284" s="158">
        <v>24</v>
      </c>
      <c r="ES284" s="158">
        <v>25</v>
      </c>
      <c r="ET284" s="158">
        <v>12</v>
      </c>
      <c r="EU284" s="158">
        <v>7</v>
      </c>
      <c r="EV284" s="158">
        <v>0</v>
      </c>
      <c r="EW284" s="349">
        <v>172</v>
      </c>
      <c r="EX284" s="158">
        <v>0</v>
      </c>
      <c r="EY284" s="158">
        <v>2</v>
      </c>
      <c r="EZ284" s="158">
        <v>0</v>
      </c>
      <c r="FA284" s="158">
        <v>0</v>
      </c>
      <c r="FB284" s="158">
        <v>0</v>
      </c>
      <c r="FC284" s="158">
        <v>0</v>
      </c>
      <c r="FD284" s="158">
        <v>0</v>
      </c>
      <c r="FE284" s="158">
        <v>0</v>
      </c>
      <c r="FF284" s="349">
        <v>2</v>
      </c>
      <c r="FG284" s="158">
        <v>5</v>
      </c>
      <c r="FH284" s="158">
        <v>3</v>
      </c>
      <c r="FI284" s="158">
        <v>2</v>
      </c>
      <c r="FJ284" s="158">
        <v>3</v>
      </c>
      <c r="FK284" s="158">
        <v>4</v>
      </c>
      <c r="FL284" s="158">
        <v>5</v>
      </c>
      <c r="FM284" s="158">
        <v>1</v>
      </c>
      <c r="FN284" s="158">
        <v>0</v>
      </c>
      <c r="FO284" s="349">
        <v>23</v>
      </c>
      <c r="FP284" s="158">
        <v>33</v>
      </c>
      <c r="FQ284" s="158">
        <v>23</v>
      </c>
      <c r="FR284" s="158">
        <v>36</v>
      </c>
      <c r="FS284" s="158">
        <v>21</v>
      </c>
      <c r="FT284" s="158">
        <v>21</v>
      </c>
      <c r="FU284" s="158">
        <v>7</v>
      </c>
      <c r="FV284" s="158">
        <v>6</v>
      </c>
      <c r="FW284" s="158">
        <v>0</v>
      </c>
      <c r="FX284" s="349">
        <v>147</v>
      </c>
      <c r="FY284" s="158">
        <v>15</v>
      </c>
      <c r="FZ284" s="158">
        <v>2652</v>
      </c>
      <c r="GA284" s="158">
        <v>3489</v>
      </c>
      <c r="GB284" s="158">
        <v>6909</v>
      </c>
      <c r="GC284" s="158">
        <v>4033</v>
      </c>
      <c r="GD284" s="158">
        <v>3690</v>
      </c>
      <c r="GE284" s="158">
        <v>2388</v>
      </c>
      <c r="GF284" s="158">
        <v>1514</v>
      </c>
      <c r="GG284" s="158">
        <v>152</v>
      </c>
      <c r="GH284" s="349">
        <v>24842</v>
      </c>
      <c r="GI284" s="158">
        <v>3</v>
      </c>
      <c r="GJ284" s="158">
        <v>3329</v>
      </c>
      <c r="GK284" s="158">
        <v>2549</v>
      </c>
      <c r="GL284" s="158">
        <v>3298</v>
      </c>
      <c r="GM284" s="158">
        <v>1487</v>
      </c>
      <c r="GN284" s="158">
        <v>954</v>
      </c>
      <c r="GO284" s="158">
        <v>500</v>
      </c>
      <c r="GP284" s="158">
        <v>252</v>
      </c>
      <c r="GQ284" s="158">
        <v>22</v>
      </c>
      <c r="GR284" s="349">
        <v>12394</v>
      </c>
      <c r="GS284" s="158">
        <v>17.25</v>
      </c>
      <c r="GT284" s="158">
        <v>5121.75</v>
      </c>
      <c r="GU284" s="158">
        <v>5384.75</v>
      </c>
      <c r="GV284" s="158">
        <v>9371.25</v>
      </c>
      <c r="GW284" s="158">
        <v>5144</v>
      </c>
      <c r="GX284" s="158">
        <v>4403.5</v>
      </c>
      <c r="GY284" s="158">
        <v>2757.5</v>
      </c>
      <c r="GZ284" s="158">
        <v>1699.5</v>
      </c>
      <c r="HA284" s="158">
        <v>167.75</v>
      </c>
      <c r="HB284" s="349">
        <v>34067.25</v>
      </c>
      <c r="HC284" s="395">
        <v>0</v>
      </c>
      <c r="HD284" s="396">
        <v>4.5</v>
      </c>
      <c r="HE284" s="396">
        <v>0</v>
      </c>
      <c r="HF284" s="396">
        <v>0</v>
      </c>
      <c r="HG284" s="396">
        <v>0</v>
      </c>
      <c r="HH284" s="396">
        <v>0</v>
      </c>
      <c r="HI284" s="396">
        <v>0</v>
      </c>
      <c r="HJ284" s="396">
        <v>0</v>
      </c>
      <c r="HK284" s="396">
        <v>0</v>
      </c>
      <c r="HL284" s="397">
        <v>4.5</v>
      </c>
      <c r="HM284" s="219">
        <v>9.6</v>
      </c>
      <c r="HN284" s="219">
        <v>3411.5</v>
      </c>
      <c r="HO284" s="219">
        <v>4188.1000000000004</v>
      </c>
      <c r="HP284" s="219">
        <v>8330</v>
      </c>
      <c r="HQ284" s="219">
        <v>5144</v>
      </c>
      <c r="HR284" s="219">
        <v>5382.1</v>
      </c>
      <c r="HS284" s="219">
        <v>3983.1</v>
      </c>
      <c r="HT284" s="219">
        <v>2832.5</v>
      </c>
      <c r="HU284" s="219">
        <v>335.5</v>
      </c>
      <c r="HV284" s="219">
        <v>33616.400000000001</v>
      </c>
      <c r="HW284" s="457">
        <v>416.8</v>
      </c>
      <c r="HX284" s="219">
        <v>34033.199999999997</v>
      </c>
      <c r="HY284" s="395">
        <v>17.25</v>
      </c>
      <c r="HZ284" s="219">
        <v>5121.75</v>
      </c>
      <c r="IA284" s="219">
        <v>5384.75</v>
      </c>
      <c r="IB284" s="219">
        <v>9371.25</v>
      </c>
      <c r="IC284" s="219">
        <v>5144</v>
      </c>
      <c r="ID284" s="219">
        <v>4403.5</v>
      </c>
      <c r="IE284" s="219">
        <v>2757.5</v>
      </c>
      <c r="IF284" s="219">
        <v>1699.5</v>
      </c>
      <c r="IG284" s="219">
        <v>167.75</v>
      </c>
      <c r="IH284" s="219">
        <v>34067.25</v>
      </c>
      <c r="II284" s="395">
        <v>0</v>
      </c>
      <c r="IJ284" s="219">
        <v>4.5</v>
      </c>
      <c r="IK284" s="219">
        <v>0</v>
      </c>
      <c r="IL284" s="219">
        <v>0</v>
      </c>
      <c r="IM284" s="219">
        <v>0</v>
      </c>
      <c r="IN284" s="219">
        <v>0</v>
      </c>
      <c r="IO284" s="219">
        <v>0</v>
      </c>
      <c r="IP284" s="219">
        <v>0</v>
      </c>
      <c r="IQ284" s="219">
        <v>0</v>
      </c>
      <c r="IR284" s="219">
        <v>4.5</v>
      </c>
      <c r="IS284" s="395">
        <v>6.97</v>
      </c>
      <c r="IT284" s="219">
        <v>1383.9</v>
      </c>
      <c r="IU284" s="219">
        <v>727.42</v>
      </c>
      <c r="IV284" s="219">
        <v>737.12</v>
      </c>
      <c r="IW284" s="219">
        <v>202.8</v>
      </c>
      <c r="IX284" s="219">
        <v>90.71</v>
      </c>
      <c r="IY284" s="219">
        <v>34.5</v>
      </c>
      <c r="IZ284" s="219">
        <v>11.42</v>
      </c>
      <c r="JA284" s="219">
        <v>0.74</v>
      </c>
      <c r="JB284" s="219">
        <v>3195.58</v>
      </c>
      <c r="JC284" s="395">
        <v>5.7</v>
      </c>
      <c r="JD284" s="219">
        <v>2488.9</v>
      </c>
      <c r="JE284" s="219">
        <v>3622.4</v>
      </c>
      <c r="JF284" s="219">
        <v>7674.8</v>
      </c>
      <c r="JG284" s="219">
        <v>4941.2</v>
      </c>
      <c r="JH284" s="219">
        <v>5271.2</v>
      </c>
      <c r="JI284" s="219">
        <v>3933.2</v>
      </c>
      <c r="JJ284" s="219">
        <v>2813.5</v>
      </c>
      <c r="JK284" s="219">
        <v>334</v>
      </c>
      <c r="JL284" s="219">
        <v>31084.9</v>
      </c>
      <c r="JM284" s="457">
        <v>416.8</v>
      </c>
      <c r="JN284" s="397">
        <v>31501.7</v>
      </c>
      <c r="JP284" s="460"/>
      <c r="JQ284" s="460"/>
      <c r="JR284" s="460"/>
      <c r="JS284" s="460"/>
      <c r="JT284" s="460"/>
      <c r="JU284" s="460"/>
      <c r="JV284" s="460"/>
      <c r="JW284" s="460"/>
      <c r="JX284" s="460"/>
      <c r="JY284" s="460"/>
      <c r="KA284" s="460"/>
      <c r="KB284" s="460"/>
    </row>
    <row r="285" spans="1:288" x14ac:dyDescent="0.2">
      <c r="A285" s="215" t="s">
        <v>805</v>
      </c>
      <c r="B285" s="216" t="s">
        <v>285</v>
      </c>
      <c r="C285" s="217" t="s">
        <v>286</v>
      </c>
      <c r="D285" s="218" t="s">
        <v>804</v>
      </c>
      <c r="E285" s="158">
        <v>16037</v>
      </c>
      <c r="F285" s="158">
        <v>19200</v>
      </c>
      <c r="G285" s="158">
        <v>17170</v>
      </c>
      <c r="H285" s="158">
        <v>7627</v>
      </c>
      <c r="I285" s="158">
        <v>3841</v>
      </c>
      <c r="J285" s="158">
        <v>1468</v>
      </c>
      <c r="K285" s="158">
        <v>714</v>
      </c>
      <c r="L285" s="158">
        <v>32</v>
      </c>
      <c r="M285" s="349">
        <v>66089</v>
      </c>
      <c r="N285" s="158">
        <v>316</v>
      </c>
      <c r="O285" s="158">
        <v>262</v>
      </c>
      <c r="P285" s="158">
        <v>277</v>
      </c>
      <c r="Q285" s="158">
        <v>104</v>
      </c>
      <c r="R285" s="158">
        <v>47</v>
      </c>
      <c r="S285" s="158">
        <v>27</v>
      </c>
      <c r="T285" s="158">
        <v>12</v>
      </c>
      <c r="U285" s="158">
        <v>1</v>
      </c>
      <c r="V285" s="349">
        <v>1046</v>
      </c>
      <c r="W285" s="158">
        <v>8</v>
      </c>
      <c r="X285" s="158">
        <v>5</v>
      </c>
      <c r="Y285" s="158">
        <v>1</v>
      </c>
      <c r="Z285" s="158">
        <v>2</v>
      </c>
      <c r="AA285" s="158">
        <v>0</v>
      </c>
      <c r="AB285" s="158">
        <v>0</v>
      </c>
      <c r="AC285" s="158">
        <v>1</v>
      </c>
      <c r="AD285" s="158">
        <v>0</v>
      </c>
      <c r="AE285" s="349">
        <v>17</v>
      </c>
      <c r="AF285" s="158">
        <v>15713</v>
      </c>
      <c r="AG285" s="158">
        <v>18933</v>
      </c>
      <c r="AH285" s="158">
        <v>16892</v>
      </c>
      <c r="AI285" s="158">
        <v>7521</v>
      </c>
      <c r="AJ285" s="158">
        <v>3794</v>
      </c>
      <c r="AK285" s="158">
        <v>1441</v>
      </c>
      <c r="AL285" s="158">
        <v>701</v>
      </c>
      <c r="AM285" s="158">
        <v>31</v>
      </c>
      <c r="AN285" s="349">
        <v>65026</v>
      </c>
      <c r="AO285" s="158">
        <v>16</v>
      </c>
      <c r="AP285" s="158">
        <v>90</v>
      </c>
      <c r="AQ285" s="158">
        <v>132</v>
      </c>
      <c r="AR285" s="158">
        <v>105</v>
      </c>
      <c r="AS285" s="158">
        <v>46</v>
      </c>
      <c r="AT285" s="158">
        <v>41</v>
      </c>
      <c r="AU285" s="158">
        <v>41</v>
      </c>
      <c r="AV285" s="158">
        <v>13</v>
      </c>
      <c r="AW285" s="349">
        <v>484</v>
      </c>
      <c r="AX285" s="158">
        <v>16</v>
      </c>
      <c r="AY285" s="158">
        <v>90</v>
      </c>
      <c r="AZ285" s="158">
        <v>132</v>
      </c>
      <c r="BA285" s="158">
        <v>105</v>
      </c>
      <c r="BB285" s="158">
        <v>46</v>
      </c>
      <c r="BC285" s="158">
        <v>41</v>
      </c>
      <c r="BD285" s="158">
        <v>41</v>
      </c>
      <c r="BE285" s="158">
        <v>13</v>
      </c>
      <c r="BF285" s="158">
        <v>0</v>
      </c>
      <c r="BG285" s="349">
        <v>484</v>
      </c>
      <c r="BH285" s="158">
        <v>16</v>
      </c>
      <c r="BI285" s="158">
        <v>15787</v>
      </c>
      <c r="BJ285" s="158">
        <v>18975</v>
      </c>
      <c r="BK285" s="158">
        <v>16865</v>
      </c>
      <c r="BL285" s="158">
        <v>7462</v>
      </c>
      <c r="BM285" s="158">
        <v>3789</v>
      </c>
      <c r="BN285" s="158">
        <v>1441</v>
      </c>
      <c r="BO285" s="158">
        <v>673</v>
      </c>
      <c r="BP285" s="158">
        <v>18</v>
      </c>
      <c r="BQ285" s="349">
        <v>65026</v>
      </c>
      <c r="BR285" s="158">
        <v>9</v>
      </c>
      <c r="BS285" s="158">
        <v>9453</v>
      </c>
      <c r="BT285" s="158">
        <v>7281</v>
      </c>
      <c r="BU285" s="158">
        <v>5260</v>
      </c>
      <c r="BV285" s="158">
        <v>1878</v>
      </c>
      <c r="BW285" s="158">
        <v>743</v>
      </c>
      <c r="BX285" s="158">
        <v>245</v>
      </c>
      <c r="BY285" s="158">
        <v>92</v>
      </c>
      <c r="BZ285" s="158">
        <v>3</v>
      </c>
      <c r="CA285" s="349">
        <v>24964</v>
      </c>
      <c r="CB285" s="158">
        <v>0</v>
      </c>
      <c r="CC285" s="158">
        <v>78</v>
      </c>
      <c r="CD285" s="158">
        <v>200</v>
      </c>
      <c r="CE285" s="158">
        <v>187</v>
      </c>
      <c r="CF285" s="158">
        <v>75</v>
      </c>
      <c r="CG285" s="158">
        <v>27</v>
      </c>
      <c r="CH285" s="158">
        <v>16</v>
      </c>
      <c r="CI285" s="158">
        <v>2</v>
      </c>
      <c r="CJ285" s="158">
        <v>0</v>
      </c>
      <c r="CK285" s="349">
        <v>585</v>
      </c>
      <c r="CL285" s="158">
        <v>0</v>
      </c>
      <c r="CM285" s="158">
        <v>21</v>
      </c>
      <c r="CN285" s="158">
        <v>16</v>
      </c>
      <c r="CO285" s="158">
        <v>17</v>
      </c>
      <c r="CP285" s="158">
        <v>13</v>
      </c>
      <c r="CQ285" s="158">
        <v>22</v>
      </c>
      <c r="CR285" s="158">
        <v>31</v>
      </c>
      <c r="CS285" s="158">
        <v>19</v>
      </c>
      <c r="CT285" s="158">
        <v>1</v>
      </c>
      <c r="CU285" s="349">
        <v>140</v>
      </c>
      <c r="CV285" s="158">
        <v>351</v>
      </c>
      <c r="CW285" s="158">
        <v>355</v>
      </c>
      <c r="CX285" s="158">
        <v>364</v>
      </c>
      <c r="CY285" s="158">
        <v>168</v>
      </c>
      <c r="CZ285" s="158">
        <v>117</v>
      </c>
      <c r="DA285" s="158">
        <v>70</v>
      </c>
      <c r="DB285" s="158">
        <v>25</v>
      </c>
      <c r="DC285" s="158">
        <v>1</v>
      </c>
      <c r="DD285" s="349">
        <v>1451</v>
      </c>
      <c r="DE285" s="158">
        <v>862</v>
      </c>
      <c r="DF285" s="158">
        <v>416</v>
      </c>
      <c r="DG285" s="158">
        <v>232</v>
      </c>
      <c r="DH285" s="158">
        <v>91</v>
      </c>
      <c r="DI285" s="158">
        <v>38</v>
      </c>
      <c r="DJ285" s="158">
        <v>8</v>
      </c>
      <c r="DK285" s="158">
        <v>10</v>
      </c>
      <c r="DL285" s="158">
        <v>1</v>
      </c>
      <c r="DM285" s="349">
        <v>1658</v>
      </c>
      <c r="DN285" s="158">
        <v>100</v>
      </c>
      <c r="DO285" s="158">
        <v>71</v>
      </c>
      <c r="DP285" s="158">
        <v>44</v>
      </c>
      <c r="DQ285" s="158">
        <v>24</v>
      </c>
      <c r="DR285" s="158">
        <v>10</v>
      </c>
      <c r="DS285" s="158">
        <v>4</v>
      </c>
      <c r="DT285" s="158">
        <v>0</v>
      </c>
      <c r="DU285" s="158">
        <v>0</v>
      </c>
      <c r="DV285" s="349">
        <v>253</v>
      </c>
      <c r="DW285" s="158">
        <v>0</v>
      </c>
      <c r="DX285" s="158">
        <v>0</v>
      </c>
      <c r="DY285" s="158">
        <v>0</v>
      </c>
      <c r="DZ285" s="158">
        <v>0</v>
      </c>
      <c r="EA285" s="158">
        <v>0</v>
      </c>
      <c r="EB285" s="158">
        <v>0</v>
      </c>
      <c r="EC285" s="158">
        <v>0</v>
      </c>
      <c r="ED285" s="158">
        <v>0</v>
      </c>
      <c r="EE285" s="349">
        <v>0</v>
      </c>
      <c r="EF285" s="158">
        <v>962</v>
      </c>
      <c r="EG285" s="158">
        <v>487</v>
      </c>
      <c r="EH285" s="158">
        <v>276</v>
      </c>
      <c r="EI285" s="158">
        <v>115</v>
      </c>
      <c r="EJ285" s="158">
        <v>48</v>
      </c>
      <c r="EK285" s="158">
        <v>12</v>
      </c>
      <c r="EL285" s="158">
        <v>10</v>
      </c>
      <c r="EM285" s="158">
        <v>1</v>
      </c>
      <c r="EN285" s="349">
        <v>1911</v>
      </c>
      <c r="EO285" s="158">
        <v>484</v>
      </c>
      <c r="EP285" s="158">
        <v>219</v>
      </c>
      <c r="EQ285" s="158">
        <v>125</v>
      </c>
      <c r="ER285" s="158">
        <v>63</v>
      </c>
      <c r="ES285" s="158">
        <v>29</v>
      </c>
      <c r="ET285" s="158">
        <v>8</v>
      </c>
      <c r="EU285" s="158">
        <v>7</v>
      </c>
      <c r="EV285" s="158">
        <v>1</v>
      </c>
      <c r="EW285" s="349">
        <v>936</v>
      </c>
      <c r="EX285" s="158">
        <v>0</v>
      </c>
      <c r="EY285" s="158">
        <v>0</v>
      </c>
      <c r="EZ285" s="158">
        <v>0</v>
      </c>
      <c r="FA285" s="158">
        <v>0</v>
      </c>
      <c r="FB285" s="158">
        <v>0</v>
      </c>
      <c r="FC285" s="158">
        <v>0</v>
      </c>
      <c r="FD285" s="158">
        <v>0</v>
      </c>
      <c r="FE285" s="158">
        <v>0</v>
      </c>
      <c r="FF285" s="349">
        <v>0</v>
      </c>
      <c r="FG285" s="158">
        <v>71</v>
      </c>
      <c r="FH285" s="158">
        <v>56</v>
      </c>
      <c r="FI285" s="158">
        <v>35</v>
      </c>
      <c r="FJ285" s="158">
        <v>15</v>
      </c>
      <c r="FK285" s="158">
        <v>7</v>
      </c>
      <c r="FL285" s="158">
        <v>4</v>
      </c>
      <c r="FM285" s="158">
        <v>0</v>
      </c>
      <c r="FN285" s="158">
        <v>0</v>
      </c>
      <c r="FO285" s="349">
        <v>188</v>
      </c>
      <c r="FP285" s="158">
        <v>413</v>
      </c>
      <c r="FQ285" s="158">
        <v>163</v>
      </c>
      <c r="FR285" s="158">
        <v>90</v>
      </c>
      <c r="FS285" s="158">
        <v>48</v>
      </c>
      <c r="FT285" s="158">
        <v>22</v>
      </c>
      <c r="FU285" s="158">
        <v>4</v>
      </c>
      <c r="FV285" s="158">
        <v>7</v>
      </c>
      <c r="FW285" s="158">
        <v>1</v>
      </c>
      <c r="FX285" s="349">
        <v>748</v>
      </c>
      <c r="FY285" s="158">
        <v>7</v>
      </c>
      <c r="FZ285" s="158">
        <v>6133</v>
      </c>
      <c r="GA285" s="158">
        <v>11402</v>
      </c>
      <c r="GB285" s="158">
        <v>11350</v>
      </c>
      <c r="GC285" s="158">
        <v>5472</v>
      </c>
      <c r="GD285" s="158">
        <v>2985</v>
      </c>
      <c r="GE285" s="158">
        <v>1144</v>
      </c>
      <c r="GF285" s="158">
        <v>560</v>
      </c>
      <c r="GG285" s="158">
        <v>14</v>
      </c>
      <c r="GH285" s="349">
        <v>39067</v>
      </c>
      <c r="GI285" s="158">
        <v>9</v>
      </c>
      <c r="GJ285" s="158">
        <v>9654</v>
      </c>
      <c r="GK285" s="158">
        <v>7573</v>
      </c>
      <c r="GL285" s="158">
        <v>5515</v>
      </c>
      <c r="GM285" s="158">
        <v>1990</v>
      </c>
      <c r="GN285" s="158">
        <v>804</v>
      </c>
      <c r="GO285" s="158">
        <v>297</v>
      </c>
      <c r="GP285" s="158">
        <v>113</v>
      </c>
      <c r="GQ285" s="158">
        <v>4</v>
      </c>
      <c r="GR285" s="349">
        <v>25959</v>
      </c>
      <c r="GS285" s="158">
        <v>13.75</v>
      </c>
      <c r="GT285" s="158">
        <v>13292.75</v>
      </c>
      <c r="GU285" s="158">
        <v>17023.25</v>
      </c>
      <c r="GV285" s="158">
        <v>15447.25</v>
      </c>
      <c r="GW285" s="158">
        <v>6943.25</v>
      </c>
      <c r="GX285" s="158">
        <v>3574.5</v>
      </c>
      <c r="GY285" s="158">
        <v>1355.75</v>
      </c>
      <c r="GZ285" s="158">
        <v>640</v>
      </c>
      <c r="HA285" s="158">
        <v>16.75</v>
      </c>
      <c r="HB285" s="349">
        <v>58307.25</v>
      </c>
      <c r="HC285" s="395">
        <v>0</v>
      </c>
      <c r="HD285" s="396">
        <v>0</v>
      </c>
      <c r="HE285" s="396">
        <v>0</v>
      </c>
      <c r="HF285" s="396">
        <v>0</v>
      </c>
      <c r="HG285" s="396">
        <v>0</v>
      </c>
      <c r="HH285" s="396">
        <v>0</v>
      </c>
      <c r="HI285" s="396">
        <v>0</v>
      </c>
      <c r="HJ285" s="396">
        <v>0</v>
      </c>
      <c r="HK285" s="396">
        <v>0</v>
      </c>
      <c r="HL285" s="397">
        <v>0</v>
      </c>
      <c r="HM285" s="219">
        <v>7.6</v>
      </c>
      <c r="HN285" s="219">
        <v>8861.7999999999993</v>
      </c>
      <c r="HO285" s="219">
        <v>13240.3</v>
      </c>
      <c r="HP285" s="219">
        <v>13730.9</v>
      </c>
      <c r="HQ285" s="219">
        <v>6943.3</v>
      </c>
      <c r="HR285" s="219">
        <v>4368.8</v>
      </c>
      <c r="HS285" s="219">
        <v>1958.3</v>
      </c>
      <c r="HT285" s="219">
        <v>1066.7</v>
      </c>
      <c r="HU285" s="219">
        <v>33.5</v>
      </c>
      <c r="HV285" s="219">
        <v>50211.199999999997</v>
      </c>
      <c r="HW285" s="457">
        <v>24.3</v>
      </c>
      <c r="HX285" s="219">
        <v>50235.5</v>
      </c>
      <c r="HY285" s="395">
        <v>13.75</v>
      </c>
      <c r="HZ285" s="219">
        <v>13292.75</v>
      </c>
      <c r="IA285" s="219">
        <v>17023.25</v>
      </c>
      <c r="IB285" s="219">
        <v>15447.25</v>
      </c>
      <c r="IC285" s="219">
        <v>6943.25</v>
      </c>
      <c r="ID285" s="219">
        <v>3574.5</v>
      </c>
      <c r="IE285" s="219">
        <v>1355.75</v>
      </c>
      <c r="IF285" s="219">
        <v>640</v>
      </c>
      <c r="IG285" s="219">
        <v>16.75</v>
      </c>
      <c r="IH285" s="219">
        <v>58307.25</v>
      </c>
      <c r="II285" s="395">
        <v>0</v>
      </c>
      <c r="IJ285" s="219">
        <v>0</v>
      </c>
      <c r="IK285" s="219">
        <v>0</v>
      </c>
      <c r="IL285" s="219">
        <v>0</v>
      </c>
      <c r="IM285" s="219">
        <v>0</v>
      </c>
      <c r="IN285" s="219">
        <v>0</v>
      </c>
      <c r="IO285" s="219">
        <v>0</v>
      </c>
      <c r="IP285" s="219">
        <v>0</v>
      </c>
      <c r="IQ285" s="219">
        <v>0</v>
      </c>
      <c r="IR285" s="219">
        <v>0</v>
      </c>
      <c r="IS285" s="395">
        <v>6.37</v>
      </c>
      <c r="IT285" s="219">
        <v>5366.6</v>
      </c>
      <c r="IU285" s="219">
        <v>4268.8</v>
      </c>
      <c r="IV285" s="219">
        <v>2232.12</v>
      </c>
      <c r="IW285" s="219">
        <v>561.23</v>
      </c>
      <c r="IX285" s="219">
        <v>155.43</v>
      </c>
      <c r="IY285" s="219">
        <v>30.38</v>
      </c>
      <c r="IZ285" s="219">
        <v>11.62</v>
      </c>
      <c r="JA285" s="219">
        <v>0.48</v>
      </c>
      <c r="JB285" s="219">
        <v>12633.03</v>
      </c>
      <c r="JC285" s="395">
        <v>4.0999999999999996</v>
      </c>
      <c r="JD285" s="219">
        <v>5284.1</v>
      </c>
      <c r="JE285" s="219">
        <v>9920.1</v>
      </c>
      <c r="JF285" s="219">
        <v>11746.8</v>
      </c>
      <c r="JG285" s="219">
        <v>6382</v>
      </c>
      <c r="JH285" s="219">
        <v>4178.8999999999996</v>
      </c>
      <c r="JI285" s="219">
        <v>1914.4</v>
      </c>
      <c r="JJ285" s="219">
        <v>1047.3</v>
      </c>
      <c r="JK285" s="219">
        <v>32.5</v>
      </c>
      <c r="JL285" s="219">
        <v>40510.199999999997</v>
      </c>
      <c r="JM285" s="457">
        <v>24.3</v>
      </c>
      <c r="JN285" s="397">
        <v>40534.5</v>
      </c>
      <c r="JP285" s="460"/>
      <c r="JQ285" s="460"/>
      <c r="JR285" s="460"/>
      <c r="JS285" s="460"/>
      <c r="JT285" s="460"/>
      <c r="JU285" s="460"/>
      <c r="JV285" s="460"/>
      <c r="JW285" s="460"/>
      <c r="JX285" s="460"/>
      <c r="JY285" s="460"/>
      <c r="KA285" s="460"/>
      <c r="KB285" s="460"/>
    </row>
    <row r="286" spans="1:288" x14ac:dyDescent="0.2">
      <c r="A286" s="215" t="s">
        <v>807</v>
      </c>
      <c r="B286" s="216" t="s">
        <v>285</v>
      </c>
      <c r="C286" s="217" t="s">
        <v>56</v>
      </c>
      <c r="D286" s="218" t="s">
        <v>806</v>
      </c>
      <c r="E286" s="158">
        <v>853</v>
      </c>
      <c r="F286" s="158">
        <v>2012</v>
      </c>
      <c r="G286" s="158">
        <v>6287</v>
      </c>
      <c r="H286" s="158">
        <v>9742</v>
      </c>
      <c r="I286" s="158">
        <v>7351</v>
      </c>
      <c r="J286" s="158">
        <v>4128</v>
      </c>
      <c r="K286" s="158">
        <v>5002</v>
      </c>
      <c r="L286" s="158">
        <v>1467</v>
      </c>
      <c r="M286" s="349">
        <v>36842</v>
      </c>
      <c r="N286" s="158">
        <v>69</v>
      </c>
      <c r="O286" s="158">
        <v>48</v>
      </c>
      <c r="P286" s="158">
        <v>61</v>
      </c>
      <c r="Q286" s="158">
        <v>119</v>
      </c>
      <c r="R286" s="158">
        <v>72</v>
      </c>
      <c r="S286" s="158">
        <v>97</v>
      </c>
      <c r="T286" s="158">
        <v>97</v>
      </c>
      <c r="U286" s="158">
        <v>25</v>
      </c>
      <c r="V286" s="349">
        <v>588</v>
      </c>
      <c r="W286" s="158">
        <v>1</v>
      </c>
      <c r="X286" s="158">
        <v>0</v>
      </c>
      <c r="Y286" s="158">
        <v>0</v>
      </c>
      <c r="Z286" s="158">
        <v>0</v>
      </c>
      <c r="AA286" s="158">
        <v>2</v>
      </c>
      <c r="AB286" s="158">
        <v>1</v>
      </c>
      <c r="AC286" s="158">
        <v>2</v>
      </c>
      <c r="AD286" s="158">
        <v>0</v>
      </c>
      <c r="AE286" s="349">
        <v>6</v>
      </c>
      <c r="AF286" s="158">
        <v>783</v>
      </c>
      <c r="AG286" s="158">
        <v>1964</v>
      </c>
      <c r="AH286" s="158">
        <v>6226</v>
      </c>
      <c r="AI286" s="158">
        <v>9623</v>
      </c>
      <c r="AJ286" s="158">
        <v>7277</v>
      </c>
      <c r="AK286" s="158">
        <v>4030</v>
      </c>
      <c r="AL286" s="158">
        <v>4903</v>
      </c>
      <c r="AM286" s="158">
        <v>1442</v>
      </c>
      <c r="AN286" s="349">
        <v>36248</v>
      </c>
      <c r="AO286" s="158">
        <v>2</v>
      </c>
      <c r="AP286" s="158">
        <v>1</v>
      </c>
      <c r="AQ286" s="158">
        <v>12</v>
      </c>
      <c r="AR286" s="158">
        <v>39</v>
      </c>
      <c r="AS286" s="158">
        <v>50</v>
      </c>
      <c r="AT286" s="158">
        <v>21</v>
      </c>
      <c r="AU286" s="158">
        <v>35</v>
      </c>
      <c r="AV286" s="158">
        <v>23</v>
      </c>
      <c r="AW286" s="349">
        <v>183</v>
      </c>
      <c r="AX286" s="158">
        <v>2</v>
      </c>
      <c r="AY286" s="158">
        <v>1</v>
      </c>
      <c r="AZ286" s="158">
        <v>12</v>
      </c>
      <c r="BA286" s="158">
        <v>39</v>
      </c>
      <c r="BB286" s="158">
        <v>50</v>
      </c>
      <c r="BC286" s="158">
        <v>21</v>
      </c>
      <c r="BD286" s="158">
        <v>35</v>
      </c>
      <c r="BE286" s="158">
        <v>23</v>
      </c>
      <c r="BF286" s="158">
        <v>0</v>
      </c>
      <c r="BG286" s="349">
        <v>183</v>
      </c>
      <c r="BH286" s="158">
        <v>2</v>
      </c>
      <c r="BI286" s="158">
        <v>782</v>
      </c>
      <c r="BJ286" s="158">
        <v>1975</v>
      </c>
      <c r="BK286" s="158">
        <v>6253</v>
      </c>
      <c r="BL286" s="158">
        <v>9634</v>
      </c>
      <c r="BM286" s="158">
        <v>7248</v>
      </c>
      <c r="BN286" s="158">
        <v>4044</v>
      </c>
      <c r="BO286" s="158">
        <v>4891</v>
      </c>
      <c r="BP286" s="158">
        <v>1419</v>
      </c>
      <c r="BQ286" s="349">
        <v>36248</v>
      </c>
      <c r="BR286" s="158">
        <v>1</v>
      </c>
      <c r="BS286" s="158">
        <v>459</v>
      </c>
      <c r="BT286" s="158">
        <v>1418</v>
      </c>
      <c r="BU286" s="158">
        <v>2759</v>
      </c>
      <c r="BV286" s="158">
        <v>2947</v>
      </c>
      <c r="BW286" s="158">
        <v>1761</v>
      </c>
      <c r="BX286" s="158">
        <v>756</v>
      </c>
      <c r="BY286" s="158">
        <v>647</v>
      </c>
      <c r="BZ286" s="158">
        <v>88</v>
      </c>
      <c r="CA286" s="349">
        <v>10836</v>
      </c>
      <c r="CB286" s="158">
        <v>0</v>
      </c>
      <c r="CC286" s="158">
        <v>1</v>
      </c>
      <c r="CD286" s="158">
        <v>5</v>
      </c>
      <c r="CE286" s="158">
        <v>42</v>
      </c>
      <c r="CF286" s="158">
        <v>62</v>
      </c>
      <c r="CG286" s="158">
        <v>44</v>
      </c>
      <c r="CH286" s="158">
        <v>33</v>
      </c>
      <c r="CI286" s="158">
        <v>18</v>
      </c>
      <c r="CJ286" s="158">
        <v>8</v>
      </c>
      <c r="CK286" s="349">
        <v>213</v>
      </c>
      <c r="CL286" s="158">
        <v>0</v>
      </c>
      <c r="CM286" s="158">
        <v>6</v>
      </c>
      <c r="CN286" s="158">
        <v>1</v>
      </c>
      <c r="CO286" s="158">
        <v>2</v>
      </c>
      <c r="CP286" s="158">
        <v>2</v>
      </c>
      <c r="CQ286" s="158">
        <v>3</v>
      </c>
      <c r="CR286" s="158">
        <v>4</v>
      </c>
      <c r="CS286" s="158">
        <v>20</v>
      </c>
      <c r="CT286" s="158">
        <v>4</v>
      </c>
      <c r="CU286" s="349">
        <v>42</v>
      </c>
      <c r="CV286" s="158">
        <v>0</v>
      </c>
      <c r="CW286" s="158">
        <v>7</v>
      </c>
      <c r="CX286" s="158">
        <v>11</v>
      </c>
      <c r="CY286" s="158">
        <v>7</v>
      </c>
      <c r="CZ286" s="158">
        <v>20</v>
      </c>
      <c r="DA286" s="158">
        <v>7</v>
      </c>
      <c r="DB286" s="158">
        <v>14</v>
      </c>
      <c r="DC286" s="158">
        <v>6</v>
      </c>
      <c r="DD286" s="349">
        <v>72</v>
      </c>
      <c r="DE286" s="158">
        <v>4</v>
      </c>
      <c r="DF286" s="158">
        <v>12</v>
      </c>
      <c r="DG286" s="158">
        <v>30</v>
      </c>
      <c r="DH286" s="158">
        <v>47</v>
      </c>
      <c r="DI286" s="158">
        <v>30</v>
      </c>
      <c r="DJ286" s="158">
        <v>10</v>
      </c>
      <c r="DK286" s="158">
        <v>19</v>
      </c>
      <c r="DL286" s="158">
        <v>16</v>
      </c>
      <c r="DM286" s="349">
        <v>168</v>
      </c>
      <c r="DN286" s="158">
        <v>0</v>
      </c>
      <c r="DO286" s="158">
        <v>0</v>
      </c>
      <c r="DP286" s="158">
        <v>0</v>
      </c>
      <c r="DQ286" s="158">
        <v>0</v>
      </c>
      <c r="DR286" s="158">
        <v>0</v>
      </c>
      <c r="DS286" s="158">
        <v>0</v>
      </c>
      <c r="DT286" s="158">
        <v>0</v>
      </c>
      <c r="DU286" s="158">
        <v>0</v>
      </c>
      <c r="DV286" s="349">
        <v>0</v>
      </c>
      <c r="DW286" s="158">
        <v>2</v>
      </c>
      <c r="DX286" s="158">
        <v>2</v>
      </c>
      <c r="DY286" s="158">
        <v>6</v>
      </c>
      <c r="DZ286" s="158">
        <v>8</v>
      </c>
      <c r="EA286" s="158">
        <v>9</v>
      </c>
      <c r="EB286" s="158">
        <v>5</v>
      </c>
      <c r="EC286" s="158">
        <v>6</v>
      </c>
      <c r="ED286" s="158">
        <v>3</v>
      </c>
      <c r="EE286" s="349">
        <v>41</v>
      </c>
      <c r="EF286" s="158">
        <v>6</v>
      </c>
      <c r="EG286" s="158">
        <v>14</v>
      </c>
      <c r="EH286" s="158">
        <v>36</v>
      </c>
      <c r="EI286" s="158">
        <v>55</v>
      </c>
      <c r="EJ286" s="158">
        <v>39</v>
      </c>
      <c r="EK286" s="158">
        <v>15</v>
      </c>
      <c r="EL286" s="158">
        <v>25</v>
      </c>
      <c r="EM286" s="158">
        <v>19</v>
      </c>
      <c r="EN286" s="349">
        <v>209</v>
      </c>
      <c r="EO286" s="158">
        <v>4</v>
      </c>
      <c r="EP286" s="158">
        <v>7</v>
      </c>
      <c r="EQ286" s="158">
        <v>21</v>
      </c>
      <c r="ER286" s="158">
        <v>32</v>
      </c>
      <c r="ES286" s="158">
        <v>19</v>
      </c>
      <c r="ET286" s="158">
        <v>9</v>
      </c>
      <c r="EU286" s="158">
        <v>17</v>
      </c>
      <c r="EV286" s="158">
        <v>14</v>
      </c>
      <c r="EW286" s="349">
        <v>123</v>
      </c>
      <c r="EX286" s="158">
        <v>0</v>
      </c>
      <c r="EY286" s="158">
        <v>0</v>
      </c>
      <c r="EZ286" s="158">
        <v>0</v>
      </c>
      <c r="FA286" s="158">
        <v>0</v>
      </c>
      <c r="FB286" s="158">
        <v>0</v>
      </c>
      <c r="FC286" s="158">
        <v>0</v>
      </c>
      <c r="FD286" s="158">
        <v>0</v>
      </c>
      <c r="FE286" s="158">
        <v>0</v>
      </c>
      <c r="FF286" s="349">
        <v>0</v>
      </c>
      <c r="FG286" s="158">
        <v>0</v>
      </c>
      <c r="FH286" s="158">
        <v>0</v>
      </c>
      <c r="FI286" s="158">
        <v>1</v>
      </c>
      <c r="FJ286" s="158">
        <v>3</v>
      </c>
      <c r="FK286" s="158">
        <v>3</v>
      </c>
      <c r="FL286" s="158">
        <v>1</v>
      </c>
      <c r="FM286" s="158">
        <v>1</v>
      </c>
      <c r="FN286" s="158">
        <v>1</v>
      </c>
      <c r="FO286" s="349">
        <v>10</v>
      </c>
      <c r="FP286" s="158">
        <v>4</v>
      </c>
      <c r="FQ286" s="158">
        <v>7</v>
      </c>
      <c r="FR286" s="158">
        <v>20</v>
      </c>
      <c r="FS286" s="158">
        <v>29</v>
      </c>
      <c r="FT286" s="158">
        <v>16</v>
      </c>
      <c r="FU286" s="158">
        <v>8</v>
      </c>
      <c r="FV286" s="158">
        <v>16</v>
      </c>
      <c r="FW286" s="158">
        <v>13</v>
      </c>
      <c r="FX286" s="349">
        <v>113</v>
      </c>
      <c r="FY286" s="158">
        <v>1</v>
      </c>
      <c r="FZ286" s="158">
        <v>314</v>
      </c>
      <c r="GA286" s="158">
        <v>549</v>
      </c>
      <c r="GB286" s="158">
        <v>3444</v>
      </c>
      <c r="GC286" s="158">
        <v>6615</v>
      </c>
      <c r="GD286" s="158">
        <v>5431</v>
      </c>
      <c r="GE286" s="158">
        <v>3246</v>
      </c>
      <c r="GF286" s="158">
        <v>4200</v>
      </c>
      <c r="GG286" s="158">
        <v>1316</v>
      </c>
      <c r="GH286" s="349">
        <v>25116</v>
      </c>
      <c r="GI286" s="158">
        <v>1</v>
      </c>
      <c r="GJ286" s="158">
        <v>468</v>
      </c>
      <c r="GK286" s="158">
        <v>1426</v>
      </c>
      <c r="GL286" s="158">
        <v>2809</v>
      </c>
      <c r="GM286" s="158">
        <v>3019</v>
      </c>
      <c r="GN286" s="158">
        <v>1817</v>
      </c>
      <c r="GO286" s="158">
        <v>798</v>
      </c>
      <c r="GP286" s="158">
        <v>691</v>
      </c>
      <c r="GQ286" s="158">
        <v>103</v>
      </c>
      <c r="GR286" s="349">
        <v>11132</v>
      </c>
      <c r="GS286" s="158">
        <v>1.75</v>
      </c>
      <c r="GT286" s="158">
        <v>665</v>
      </c>
      <c r="GU286" s="158">
        <v>1619.75</v>
      </c>
      <c r="GV286" s="158">
        <v>5554.75</v>
      </c>
      <c r="GW286" s="158">
        <v>8884.75</v>
      </c>
      <c r="GX286" s="158">
        <v>6799.75</v>
      </c>
      <c r="GY286" s="158">
        <v>3847.25</v>
      </c>
      <c r="GZ286" s="158">
        <v>4717.75</v>
      </c>
      <c r="HA286" s="158">
        <v>1394.5</v>
      </c>
      <c r="HB286" s="349">
        <v>33485.25</v>
      </c>
      <c r="HC286" s="395">
        <v>0</v>
      </c>
      <c r="HD286" s="396">
        <v>0</v>
      </c>
      <c r="HE286" s="396">
        <v>0</v>
      </c>
      <c r="HF286" s="396">
        <v>0</v>
      </c>
      <c r="HG286" s="396">
        <v>0</v>
      </c>
      <c r="HH286" s="396">
        <v>0</v>
      </c>
      <c r="HI286" s="396">
        <v>0</v>
      </c>
      <c r="HJ286" s="396">
        <v>0</v>
      </c>
      <c r="HK286" s="396">
        <v>0</v>
      </c>
      <c r="HL286" s="397">
        <v>0</v>
      </c>
      <c r="HM286" s="219">
        <v>1</v>
      </c>
      <c r="HN286" s="219">
        <v>443.3</v>
      </c>
      <c r="HO286" s="219">
        <v>1259.8</v>
      </c>
      <c r="HP286" s="219">
        <v>4937.6000000000004</v>
      </c>
      <c r="HQ286" s="219">
        <v>8884.7999999999993</v>
      </c>
      <c r="HR286" s="219">
        <v>8310.7999999999993</v>
      </c>
      <c r="HS286" s="219">
        <v>5557.1</v>
      </c>
      <c r="HT286" s="219">
        <v>7862.9</v>
      </c>
      <c r="HU286" s="219">
        <v>2789</v>
      </c>
      <c r="HV286" s="219">
        <v>40046.300000000003</v>
      </c>
      <c r="HW286" s="457">
        <v>182.8</v>
      </c>
      <c r="HX286" s="219">
        <v>40229.1</v>
      </c>
      <c r="HY286" s="395">
        <v>1.75</v>
      </c>
      <c r="HZ286" s="219">
        <v>665</v>
      </c>
      <c r="IA286" s="219">
        <v>1619.75</v>
      </c>
      <c r="IB286" s="219">
        <v>5554.75</v>
      </c>
      <c r="IC286" s="219">
        <v>8884.75</v>
      </c>
      <c r="ID286" s="219">
        <v>6799.75</v>
      </c>
      <c r="IE286" s="219">
        <v>3847.25</v>
      </c>
      <c r="IF286" s="219">
        <v>4717.75</v>
      </c>
      <c r="IG286" s="219">
        <v>1394.5</v>
      </c>
      <c r="IH286" s="219">
        <v>33485.25</v>
      </c>
      <c r="II286" s="395">
        <v>0</v>
      </c>
      <c r="IJ286" s="219">
        <v>0</v>
      </c>
      <c r="IK286" s="219">
        <v>0</v>
      </c>
      <c r="IL286" s="219">
        <v>0</v>
      </c>
      <c r="IM286" s="219">
        <v>0</v>
      </c>
      <c r="IN286" s="219">
        <v>0</v>
      </c>
      <c r="IO286" s="219">
        <v>0</v>
      </c>
      <c r="IP286" s="219">
        <v>0</v>
      </c>
      <c r="IQ286" s="219">
        <v>0</v>
      </c>
      <c r="IR286" s="219">
        <v>0</v>
      </c>
      <c r="IS286" s="395">
        <v>0</v>
      </c>
      <c r="IT286" s="219">
        <v>183.17</v>
      </c>
      <c r="IU286" s="219">
        <v>711.03</v>
      </c>
      <c r="IV286" s="219">
        <v>1109.04</v>
      </c>
      <c r="IW286" s="219">
        <v>1067.04</v>
      </c>
      <c r="IX286" s="219">
        <v>236.75</v>
      </c>
      <c r="IY286" s="219">
        <v>40.6</v>
      </c>
      <c r="IZ286" s="219">
        <v>34.549999999999997</v>
      </c>
      <c r="JA286" s="219">
        <v>6.63</v>
      </c>
      <c r="JB286" s="219">
        <v>3388.81</v>
      </c>
      <c r="JC286" s="395">
        <v>1</v>
      </c>
      <c r="JD286" s="219">
        <v>321.2</v>
      </c>
      <c r="JE286" s="219">
        <v>706.8</v>
      </c>
      <c r="JF286" s="219">
        <v>3951.7</v>
      </c>
      <c r="JG286" s="219">
        <v>7817.7</v>
      </c>
      <c r="JH286" s="219">
        <v>8021.4</v>
      </c>
      <c r="JI286" s="219">
        <v>5498.5</v>
      </c>
      <c r="JJ286" s="219">
        <v>7805.3</v>
      </c>
      <c r="JK286" s="219">
        <v>2775.7</v>
      </c>
      <c r="JL286" s="219">
        <v>36899.300000000003</v>
      </c>
      <c r="JM286" s="457">
        <v>182.8</v>
      </c>
      <c r="JN286" s="397">
        <v>37082.1</v>
      </c>
      <c r="JP286" s="460"/>
      <c r="JQ286" s="460"/>
      <c r="JR286" s="460"/>
      <c r="JS286" s="460"/>
      <c r="JT286" s="460"/>
      <c r="JU286" s="460"/>
      <c r="JV286" s="460"/>
      <c r="JW286" s="460"/>
      <c r="JX286" s="460"/>
      <c r="JY286" s="460"/>
      <c r="KA286" s="460"/>
      <c r="KB286" s="460"/>
    </row>
    <row r="287" spans="1:288" x14ac:dyDescent="0.2">
      <c r="A287" s="215" t="s">
        <v>808</v>
      </c>
      <c r="B287" s="216" t="s">
        <v>293</v>
      </c>
      <c r="C287" s="217" t="s">
        <v>56</v>
      </c>
      <c r="D287" s="218" t="s">
        <v>344</v>
      </c>
      <c r="E287" s="158">
        <v>7342</v>
      </c>
      <c r="F287" s="158">
        <v>13090</v>
      </c>
      <c r="G287" s="158">
        <v>26250</v>
      </c>
      <c r="H287" s="158">
        <v>11324</v>
      </c>
      <c r="I287" s="158">
        <v>4379</v>
      </c>
      <c r="J287" s="158">
        <v>2048</v>
      </c>
      <c r="K287" s="158">
        <v>778</v>
      </c>
      <c r="L287" s="158">
        <v>41</v>
      </c>
      <c r="M287" s="349">
        <v>65252</v>
      </c>
      <c r="N287" s="158">
        <v>152</v>
      </c>
      <c r="O287" s="158">
        <v>164</v>
      </c>
      <c r="P287" s="158">
        <v>219</v>
      </c>
      <c r="Q287" s="158">
        <v>90</v>
      </c>
      <c r="R287" s="158">
        <v>31</v>
      </c>
      <c r="S287" s="158">
        <v>7</v>
      </c>
      <c r="T287" s="158">
        <v>0</v>
      </c>
      <c r="U287" s="158">
        <v>1</v>
      </c>
      <c r="V287" s="349">
        <v>664</v>
      </c>
      <c r="W287" s="158">
        <v>0</v>
      </c>
      <c r="X287" s="158">
        <v>0</v>
      </c>
      <c r="Y287" s="158">
        <v>0</v>
      </c>
      <c r="Z287" s="158">
        <v>0</v>
      </c>
      <c r="AA287" s="158">
        <v>0</v>
      </c>
      <c r="AB287" s="158">
        <v>0</v>
      </c>
      <c r="AC287" s="158">
        <v>0</v>
      </c>
      <c r="AD287" s="158">
        <v>0</v>
      </c>
      <c r="AE287" s="349">
        <v>0</v>
      </c>
      <c r="AF287" s="158">
        <v>7190</v>
      </c>
      <c r="AG287" s="158">
        <v>12926</v>
      </c>
      <c r="AH287" s="158">
        <v>26031</v>
      </c>
      <c r="AI287" s="158">
        <v>11234</v>
      </c>
      <c r="AJ287" s="158">
        <v>4348</v>
      </c>
      <c r="AK287" s="158">
        <v>2041</v>
      </c>
      <c r="AL287" s="158">
        <v>778</v>
      </c>
      <c r="AM287" s="158">
        <v>40</v>
      </c>
      <c r="AN287" s="349">
        <v>64588</v>
      </c>
      <c r="AO287" s="158">
        <v>10</v>
      </c>
      <c r="AP287" s="158">
        <v>26</v>
      </c>
      <c r="AQ287" s="158">
        <v>110</v>
      </c>
      <c r="AR287" s="158">
        <v>70</v>
      </c>
      <c r="AS287" s="158">
        <v>29</v>
      </c>
      <c r="AT287" s="158">
        <v>22</v>
      </c>
      <c r="AU287" s="158">
        <v>9</v>
      </c>
      <c r="AV287" s="158">
        <v>12</v>
      </c>
      <c r="AW287" s="349">
        <v>288</v>
      </c>
      <c r="AX287" s="158">
        <v>10</v>
      </c>
      <c r="AY287" s="158">
        <v>26</v>
      </c>
      <c r="AZ287" s="158">
        <v>110</v>
      </c>
      <c r="BA287" s="158">
        <v>70</v>
      </c>
      <c r="BB287" s="158">
        <v>29</v>
      </c>
      <c r="BC287" s="158">
        <v>22</v>
      </c>
      <c r="BD287" s="158">
        <v>9</v>
      </c>
      <c r="BE287" s="158">
        <v>12</v>
      </c>
      <c r="BF287" s="158">
        <v>0</v>
      </c>
      <c r="BG287" s="349">
        <v>288</v>
      </c>
      <c r="BH287" s="158">
        <v>10</v>
      </c>
      <c r="BI287" s="158">
        <v>7206</v>
      </c>
      <c r="BJ287" s="158">
        <v>13010</v>
      </c>
      <c r="BK287" s="158">
        <v>25991</v>
      </c>
      <c r="BL287" s="158">
        <v>11193</v>
      </c>
      <c r="BM287" s="158">
        <v>4341</v>
      </c>
      <c r="BN287" s="158">
        <v>2028</v>
      </c>
      <c r="BO287" s="158">
        <v>781</v>
      </c>
      <c r="BP287" s="158">
        <v>28</v>
      </c>
      <c r="BQ287" s="349">
        <v>64588</v>
      </c>
      <c r="BR287" s="158">
        <v>4</v>
      </c>
      <c r="BS287" s="158">
        <v>4124</v>
      </c>
      <c r="BT287" s="158">
        <v>5307</v>
      </c>
      <c r="BU287" s="158">
        <v>7091</v>
      </c>
      <c r="BV287" s="158">
        <v>2431</v>
      </c>
      <c r="BW287" s="158">
        <v>702</v>
      </c>
      <c r="BX287" s="158">
        <v>211</v>
      </c>
      <c r="BY287" s="158">
        <v>71</v>
      </c>
      <c r="BZ287" s="158">
        <v>4</v>
      </c>
      <c r="CA287" s="349">
        <v>19945</v>
      </c>
      <c r="CB287" s="158">
        <v>0</v>
      </c>
      <c r="CC287" s="158">
        <v>35</v>
      </c>
      <c r="CD287" s="158">
        <v>118</v>
      </c>
      <c r="CE287" s="158">
        <v>229</v>
      </c>
      <c r="CF287" s="158">
        <v>110</v>
      </c>
      <c r="CG287" s="158">
        <v>39</v>
      </c>
      <c r="CH287" s="158">
        <v>12</v>
      </c>
      <c r="CI287" s="158">
        <v>6</v>
      </c>
      <c r="CJ287" s="158">
        <v>0</v>
      </c>
      <c r="CK287" s="349">
        <v>549</v>
      </c>
      <c r="CL287" s="158">
        <v>1</v>
      </c>
      <c r="CM287" s="158">
        <v>4</v>
      </c>
      <c r="CN287" s="158">
        <v>6</v>
      </c>
      <c r="CO287" s="158">
        <v>9</v>
      </c>
      <c r="CP287" s="158">
        <v>7</v>
      </c>
      <c r="CQ287" s="158">
        <v>7</v>
      </c>
      <c r="CR287" s="158">
        <v>5</v>
      </c>
      <c r="CS287" s="158">
        <v>14</v>
      </c>
      <c r="CT287" s="158">
        <v>2</v>
      </c>
      <c r="CU287" s="349">
        <v>55</v>
      </c>
      <c r="CV287" s="158">
        <v>47</v>
      </c>
      <c r="CW287" s="158">
        <v>37</v>
      </c>
      <c r="CX287" s="158">
        <v>66</v>
      </c>
      <c r="CY287" s="158">
        <v>34</v>
      </c>
      <c r="CZ287" s="158">
        <v>16</v>
      </c>
      <c r="DA287" s="158">
        <v>12</v>
      </c>
      <c r="DB287" s="158">
        <v>2</v>
      </c>
      <c r="DC287" s="158">
        <v>1</v>
      </c>
      <c r="DD287" s="349">
        <v>215</v>
      </c>
      <c r="DE287" s="158">
        <v>73</v>
      </c>
      <c r="DF287" s="158">
        <v>170</v>
      </c>
      <c r="DG287" s="158">
        <v>194</v>
      </c>
      <c r="DH287" s="158">
        <v>73</v>
      </c>
      <c r="DI287" s="158">
        <v>30</v>
      </c>
      <c r="DJ287" s="158">
        <v>6</v>
      </c>
      <c r="DK287" s="158">
        <v>14</v>
      </c>
      <c r="DL287" s="158">
        <v>1</v>
      </c>
      <c r="DM287" s="349">
        <v>561</v>
      </c>
      <c r="DN287" s="158">
        <v>95</v>
      </c>
      <c r="DO287" s="158">
        <v>146</v>
      </c>
      <c r="DP287" s="158">
        <v>183</v>
      </c>
      <c r="DQ287" s="158">
        <v>77</v>
      </c>
      <c r="DR287" s="158">
        <v>30</v>
      </c>
      <c r="DS287" s="158">
        <v>15</v>
      </c>
      <c r="DT287" s="158">
        <v>7</v>
      </c>
      <c r="DU287" s="158">
        <v>0</v>
      </c>
      <c r="DV287" s="349">
        <v>553</v>
      </c>
      <c r="DW287" s="158">
        <v>19</v>
      </c>
      <c r="DX287" s="158">
        <v>24</v>
      </c>
      <c r="DY287" s="158">
        <v>30</v>
      </c>
      <c r="DZ287" s="158">
        <v>11</v>
      </c>
      <c r="EA287" s="158">
        <v>4</v>
      </c>
      <c r="EB287" s="158">
        <v>2</v>
      </c>
      <c r="EC287" s="158">
        <v>4</v>
      </c>
      <c r="ED287" s="158">
        <v>0</v>
      </c>
      <c r="EE287" s="349">
        <v>94</v>
      </c>
      <c r="EF287" s="158">
        <v>187</v>
      </c>
      <c r="EG287" s="158">
        <v>340</v>
      </c>
      <c r="EH287" s="158">
        <v>407</v>
      </c>
      <c r="EI287" s="158">
        <v>161</v>
      </c>
      <c r="EJ287" s="158">
        <v>64</v>
      </c>
      <c r="EK287" s="158">
        <v>23</v>
      </c>
      <c r="EL287" s="158">
        <v>25</v>
      </c>
      <c r="EM287" s="158">
        <v>1</v>
      </c>
      <c r="EN287" s="349">
        <v>1208</v>
      </c>
      <c r="EO287" s="158">
        <v>63</v>
      </c>
      <c r="EP287" s="158">
        <v>106</v>
      </c>
      <c r="EQ287" s="158">
        <v>115</v>
      </c>
      <c r="ER287" s="158">
        <v>42</v>
      </c>
      <c r="ES287" s="158">
        <v>12</v>
      </c>
      <c r="ET287" s="158">
        <v>9</v>
      </c>
      <c r="EU287" s="158">
        <v>12</v>
      </c>
      <c r="EV287" s="158">
        <v>1</v>
      </c>
      <c r="EW287" s="349">
        <v>360</v>
      </c>
      <c r="EX287" s="158">
        <v>0</v>
      </c>
      <c r="EY287" s="158">
        <v>0</v>
      </c>
      <c r="EZ287" s="158">
        <v>0</v>
      </c>
      <c r="FA287" s="158">
        <v>0</v>
      </c>
      <c r="FB287" s="158">
        <v>0</v>
      </c>
      <c r="FC287" s="158">
        <v>0</v>
      </c>
      <c r="FD287" s="158">
        <v>0</v>
      </c>
      <c r="FE287" s="158">
        <v>0</v>
      </c>
      <c r="FF287" s="349">
        <v>0</v>
      </c>
      <c r="FG287" s="158">
        <v>29</v>
      </c>
      <c r="FH287" s="158">
        <v>44</v>
      </c>
      <c r="FI287" s="158">
        <v>53</v>
      </c>
      <c r="FJ287" s="158">
        <v>23</v>
      </c>
      <c r="FK287" s="158">
        <v>7</v>
      </c>
      <c r="FL287" s="158">
        <v>4</v>
      </c>
      <c r="FM287" s="158">
        <v>7</v>
      </c>
      <c r="FN287" s="158">
        <v>1</v>
      </c>
      <c r="FO287" s="349">
        <v>168</v>
      </c>
      <c r="FP287" s="158">
        <v>34</v>
      </c>
      <c r="FQ287" s="158">
        <v>62</v>
      </c>
      <c r="FR287" s="158">
        <v>62</v>
      </c>
      <c r="FS287" s="158">
        <v>19</v>
      </c>
      <c r="FT287" s="158">
        <v>5</v>
      </c>
      <c r="FU287" s="158">
        <v>5</v>
      </c>
      <c r="FV287" s="158">
        <v>5</v>
      </c>
      <c r="FW287" s="158">
        <v>0</v>
      </c>
      <c r="FX287" s="349">
        <v>192</v>
      </c>
      <c r="FY287" s="158">
        <v>5</v>
      </c>
      <c r="FZ287" s="158">
        <v>2929</v>
      </c>
      <c r="GA287" s="158">
        <v>7409</v>
      </c>
      <c r="GB287" s="158">
        <v>18449</v>
      </c>
      <c r="GC287" s="158">
        <v>8557</v>
      </c>
      <c r="GD287" s="158">
        <v>3559</v>
      </c>
      <c r="GE287" s="158">
        <v>1783</v>
      </c>
      <c r="GF287" s="158">
        <v>679</v>
      </c>
      <c r="GG287" s="158">
        <v>22</v>
      </c>
      <c r="GH287" s="349">
        <v>43392</v>
      </c>
      <c r="GI287" s="158">
        <v>5</v>
      </c>
      <c r="GJ287" s="158">
        <v>4277</v>
      </c>
      <c r="GK287" s="158">
        <v>5601</v>
      </c>
      <c r="GL287" s="158">
        <v>7542</v>
      </c>
      <c r="GM287" s="158">
        <v>2636</v>
      </c>
      <c r="GN287" s="158">
        <v>782</v>
      </c>
      <c r="GO287" s="158">
        <v>245</v>
      </c>
      <c r="GP287" s="158">
        <v>102</v>
      </c>
      <c r="GQ287" s="158">
        <v>6</v>
      </c>
      <c r="GR287" s="349">
        <v>21196</v>
      </c>
      <c r="GS287" s="158">
        <v>8.5</v>
      </c>
      <c r="GT287" s="158">
        <v>6079.75</v>
      </c>
      <c r="GU287" s="158">
        <v>11519.75</v>
      </c>
      <c r="GV287" s="158">
        <v>23993.5</v>
      </c>
      <c r="GW287" s="158">
        <v>10489.25</v>
      </c>
      <c r="GX287" s="158">
        <v>4126.75</v>
      </c>
      <c r="GY287" s="158">
        <v>1960.25</v>
      </c>
      <c r="GZ287" s="158">
        <v>751.25</v>
      </c>
      <c r="HA287" s="158">
        <v>26</v>
      </c>
      <c r="HB287" s="349">
        <v>58955</v>
      </c>
      <c r="HC287" s="395">
        <v>0</v>
      </c>
      <c r="HD287" s="396">
        <v>0</v>
      </c>
      <c r="HE287" s="396">
        <v>0</v>
      </c>
      <c r="HF287" s="396">
        <v>0</v>
      </c>
      <c r="HG287" s="396">
        <v>0</v>
      </c>
      <c r="HH287" s="396">
        <v>0</v>
      </c>
      <c r="HI287" s="396">
        <v>0</v>
      </c>
      <c r="HJ287" s="396">
        <v>0</v>
      </c>
      <c r="HK287" s="396">
        <v>0</v>
      </c>
      <c r="HL287" s="397">
        <v>0</v>
      </c>
      <c r="HM287" s="219">
        <v>4.7</v>
      </c>
      <c r="HN287" s="219">
        <v>4053.2</v>
      </c>
      <c r="HO287" s="219">
        <v>8959.7999999999993</v>
      </c>
      <c r="HP287" s="219">
        <v>21327.599999999999</v>
      </c>
      <c r="HQ287" s="219">
        <v>10489.3</v>
      </c>
      <c r="HR287" s="219">
        <v>5043.8</v>
      </c>
      <c r="HS287" s="219">
        <v>2831.5</v>
      </c>
      <c r="HT287" s="219">
        <v>1252.0999999999999</v>
      </c>
      <c r="HU287" s="219">
        <v>52</v>
      </c>
      <c r="HV287" s="219">
        <v>54014</v>
      </c>
      <c r="HW287" s="457">
        <v>0</v>
      </c>
      <c r="HX287" s="219">
        <v>54014</v>
      </c>
      <c r="HY287" s="395">
        <v>8.5</v>
      </c>
      <c r="HZ287" s="219">
        <v>6079.75</v>
      </c>
      <c r="IA287" s="219">
        <v>11519.75</v>
      </c>
      <c r="IB287" s="219">
        <v>23993.5</v>
      </c>
      <c r="IC287" s="219">
        <v>10489.25</v>
      </c>
      <c r="ID287" s="219">
        <v>4126.75</v>
      </c>
      <c r="IE287" s="219">
        <v>1960.25</v>
      </c>
      <c r="IF287" s="219">
        <v>751.25</v>
      </c>
      <c r="IG287" s="219">
        <v>26</v>
      </c>
      <c r="IH287" s="219">
        <v>58955</v>
      </c>
      <c r="II287" s="395">
        <v>0</v>
      </c>
      <c r="IJ287" s="219">
        <v>0</v>
      </c>
      <c r="IK287" s="219">
        <v>0</v>
      </c>
      <c r="IL287" s="219">
        <v>0</v>
      </c>
      <c r="IM287" s="219">
        <v>0</v>
      </c>
      <c r="IN287" s="219">
        <v>0</v>
      </c>
      <c r="IO287" s="219">
        <v>0</v>
      </c>
      <c r="IP287" s="219">
        <v>0</v>
      </c>
      <c r="IQ287" s="219">
        <v>0</v>
      </c>
      <c r="IR287" s="219">
        <v>0</v>
      </c>
      <c r="IS287" s="395">
        <v>1.31</v>
      </c>
      <c r="IT287" s="219">
        <v>2000.55</v>
      </c>
      <c r="IU287" s="219">
        <v>2269.31</v>
      </c>
      <c r="IV287" s="219">
        <v>2774.04</v>
      </c>
      <c r="IW287" s="219">
        <v>557.92999999999995</v>
      </c>
      <c r="IX287" s="219">
        <v>121.42</v>
      </c>
      <c r="IY287" s="219">
        <v>36.520000000000003</v>
      </c>
      <c r="IZ287" s="219">
        <v>13.05</v>
      </c>
      <c r="JA287" s="219">
        <v>0.5</v>
      </c>
      <c r="JB287" s="219">
        <v>7774.63</v>
      </c>
      <c r="JC287" s="395">
        <v>4</v>
      </c>
      <c r="JD287" s="219">
        <v>2719.5</v>
      </c>
      <c r="JE287" s="219">
        <v>7194.8</v>
      </c>
      <c r="JF287" s="219">
        <v>18861.7</v>
      </c>
      <c r="JG287" s="219">
        <v>9931.2999999999993</v>
      </c>
      <c r="JH287" s="219">
        <v>4895.3999999999996</v>
      </c>
      <c r="JI287" s="219">
        <v>2778.7</v>
      </c>
      <c r="JJ287" s="219">
        <v>1230.3</v>
      </c>
      <c r="JK287" s="219">
        <v>51</v>
      </c>
      <c r="JL287" s="219">
        <v>47666.7</v>
      </c>
      <c r="JM287" s="457">
        <v>0</v>
      </c>
      <c r="JN287" s="397">
        <v>47666.7</v>
      </c>
      <c r="JP287" s="460"/>
      <c r="JQ287" s="460"/>
      <c r="JR287" s="460"/>
      <c r="JS287" s="460"/>
      <c r="JT287" s="460"/>
      <c r="JU287" s="460"/>
      <c r="JV287" s="460"/>
      <c r="JW287" s="460"/>
      <c r="JX287" s="460"/>
      <c r="JY287" s="460"/>
      <c r="KA287" s="460"/>
      <c r="KB287" s="460"/>
    </row>
    <row r="288" spans="1:288" x14ac:dyDescent="0.2">
      <c r="A288" s="215" t="s">
        <v>809</v>
      </c>
      <c r="B288" s="216" t="s">
        <v>285</v>
      </c>
      <c r="C288" s="217" t="s">
        <v>286</v>
      </c>
      <c r="D288" s="218" t="s">
        <v>345</v>
      </c>
      <c r="E288" s="158">
        <v>1668</v>
      </c>
      <c r="F288" s="158">
        <v>3831</v>
      </c>
      <c r="G288" s="158">
        <v>14562</v>
      </c>
      <c r="H288" s="158">
        <v>12897</v>
      </c>
      <c r="I288" s="158">
        <v>8603</v>
      </c>
      <c r="J288" s="158">
        <v>4865</v>
      </c>
      <c r="K288" s="158">
        <v>4421</v>
      </c>
      <c r="L288" s="158">
        <v>385</v>
      </c>
      <c r="M288" s="349">
        <v>51232</v>
      </c>
      <c r="N288" s="158">
        <v>74</v>
      </c>
      <c r="O288" s="158">
        <v>53</v>
      </c>
      <c r="P288" s="158">
        <v>107</v>
      </c>
      <c r="Q288" s="158">
        <v>88</v>
      </c>
      <c r="R288" s="158">
        <v>64</v>
      </c>
      <c r="S288" s="158">
        <v>26</v>
      </c>
      <c r="T288" s="158">
        <v>22</v>
      </c>
      <c r="U288" s="158">
        <v>9</v>
      </c>
      <c r="V288" s="349">
        <v>443</v>
      </c>
      <c r="W288" s="158">
        <v>0</v>
      </c>
      <c r="X288" s="158">
        <v>0</v>
      </c>
      <c r="Y288" s="158">
        <v>0</v>
      </c>
      <c r="Z288" s="158">
        <v>0</v>
      </c>
      <c r="AA288" s="158">
        <v>0</v>
      </c>
      <c r="AB288" s="158">
        <v>0</v>
      </c>
      <c r="AC288" s="158">
        <v>0</v>
      </c>
      <c r="AD288" s="158">
        <v>0</v>
      </c>
      <c r="AE288" s="349">
        <v>0</v>
      </c>
      <c r="AF288" s="158">
        <v>1594</v>
      </c>
      <c r="AG288" s="158">
        <v>3778</v>
      </c>
      <c r="AH288" s="158">
        <v>14455</v>
      </c>
      <c r="AI288" s="158">
        <v>12809</v>
      </c>
      <c r="AJ288" s="158">
        <v>8539</v>
      </c>
      <c r="AK288" s="158">
        <v>4839</v>
      </c>
      <c r="AL288" s="158">
        <v>4399</v>
      </c>
      <c r="AM288" s="158">
        <v>376</v>
      </c>
      <c r="AN288" s="349">
        <v>50789</v>
      </c>
      <c r="AO288" s="158">
        <v>3</v>
      </c>
      <c r="AP288" s="158">
        <v>6</v>
      </c>
      <c r="AQ288" s="158">
        <v>53</v>
      </c>
      <c r="AR288" s="158">
        <v>72</v>
      </c>
      <c r="AS288" s="158">
        <v>49</v>
      </c>
      <c r="AT288" s="158">
        <v>24</v>
      </c>
      <c r="AU288" s="158">
        <v>36</v>
      </c>
      <c r="AV288" s="158">
        <v>12</v>
      </c>
      <c r="AW288" s="349">
        <v>255</v>
      </c>
      <c r="AX288" s="158">
        <v>3</v>
      </c>
      <c r="AY288" s="158">
        <v>6</v>
      </c>
      <c r="AZ288" s="158">
        <v>53</v>
      </c>
      <c r="BA288" s="158">
        <v>72</v>
      </c>
      <c r="BB288" s="158">
        <v>49</v>
      </c>
      <c r="BC288" s="158">
        <v>24</v>
      </c>
      <c r="BD288" s="158">
        <v>36</v>
      </c>
      <c r="BE288" s="158">
        <v>12</v>
      </c>
      <c r="BF288" s="158">
        <v>0</v>
      </c>
      <c r="BG288" s="349">
        <v>255</v>
      </c>
      <c r="BH288" s="158">
        <v>3</v>
      </c>
      <c r="BI288" s="158">
        <v>1597</v>
      </c>
      <c r="BJ288" s="158">
        <v>3825</v>
      </c>
      <c r="BK288" s="158">
        <v>14474</v>
      </c>
      <c r="BL288" s="158">
        <v>12786</v>
      </c>
      <c r="BM288" s="158">
        <v>8514</v>
      </c>
      <c r="BN288" s="158">
        <v>4851</v>
      </c>
      <c r="BO288" s="158">
        <v>4375</v>
      </c>
      <c r="BP288" s="158">
        <v>364</v>
      </c>
      <c r="BQ288" s="349">
        <v>50789</v>
      </c>
      <c r="BR288" s="158">
        <v>1</v>
      </c>
      <c r="BS288" s="158">
        <v>1083</v>
      </c>
      <c r="BT288" s="158">
        <v>2102</v>
      </c>
      <c r="BU288" s="158">
        <v>4929</v>
      </c>
      <c r="BV288" s="158">
        <v>3368</v>
      </c>
      <c r="BW288" s="158">
        <v>1776</v>
      </c>
      <c r="BX288" s="158">
        <v>711</v>
      </c>
      <c r="BY288" s="158">
        <v>454</v>
      </c>
      <c r="BZ288" s="158">
        <v>16</v>
      </c>
      <c r="CA288" s="349">
        <v>14440</v>
      </c>
      <c r="CB288" s="158">
        <v>0</v>
      </c>
      <c r="CC288" s="158">
        <v>3</v>
      </c>
      <c r="CD288" s="158">
        <v>27</v>
      </c>
      <c r="CE288" s="158">
        <v>115</v>
      </c>
      <c r="CF288" s="158">
        <v>111</v>
      </c>
      <c r="CG288" s="158">
        <v>74</v>
      </c>
      <c r="CH288" s="158">
        <v>30</v>
      </c>
      <c r="CI288" s="158">
        <v>25</v>
      </c>
      <c r="CJ288" s="158">
        <v>2</v>
      </c>
      <c r="CK288" s="349">
        <v>387</v>
      </c>
      <c r="CL288" s="158">
        <v>0</v>
      </c>
      <c r="CM288" s="158">
        <v>1</v>
      </c>
      <c r="CN288" s="158">
        <v>2</v>
      </c>
      <c r="CO288" s="158">
        <v>5</v>
      </c>
      <c r="CP288" s="158">
        <v>4</v>
      </c>
      <c r="CQ288" s="158">
        <v>8</v>
      </c>
      <c r="CR288" s="158">
        <v>9</v>
      </c>
      <c r="CS288" s="158">
        <v>15</v>
      </c>
      <c r="CT288" s="158">
        <v>2</v>
      </c>
      <c r="CU288" s="349">
        <v>46</v>
      </c>
      <c r="CV288" s="158">
        <v>29</v>
      </c>
      <c r="CW288" s="158">
        <v>27</v>
      </c>
      <c r="CX288" s="158">
        <v>46</v>
      </c>
      <c r="CY288" s="158">
        <v>40</v>
      </c>
      <c r="CZ288" s="158">
        <v>30</v>
      </c>
      <c r="DA288" s="158">
        <v>16</v>
      </c>
      <c r="DB288" s="158">
        <v>32</v>
      </c>
      <c r="DC288" s="158">
        <v>7</v>
      </c>
      <c r="DD288" s="349">
        <v>227</v>
      </c>
      <c r="DE288" s="158">
        <v>43</v>
      </c>
      <c r="DF288" s="158">
        <v>75</v>
      </c>
      <c r="DG288" s="158">
        <v>126</v>
      </c>
      <c r="DH288" s="158">
        <v>88</v>
      </c>
      <c r="DI288" s="158">
        <v>71</v>
      </c>
      <c r="DJ288" s="158">
        <v>34</v>
      </c>
      <c r="DK288" s="158">
        <v>29</v>
      </c>
      <c r="DL288" s="158">
        <v>3</v>
      </c>
      <c r="DM288" s="349">
        <v>469</v>
      </c>
      <c r="DN288" s="158">
        <v>21</v>
      </c>
      <c r="DO288" s="158">
        <v>44</v>
      </c>
      <c r="DP288" s="158">
        <v>198</v>
      </c>
      <c r="DQ288" s="158">
        <v>75</v>
      </c>
      <c r="DR288" s="158">
        <v>64</v>
      </c>
      <c r="DS288" s="158">
        <v>34</v>
      </c>
      <c r="DT288" s="158">
        <v>28</v>
      </c>
      <c r="DU288" s="158">
        <v>6</v>
      </c>
      <c r="DV288" s="349">
        <v>470</v>
      </c>
      <c r="DW288" s="158">
        <v>0</v>
      </c>
      <c r="DX288" s="158">
        <v>0</v>
      </c>
      <c r="DY288" s="158">
        <v>0</v>
      </c>
      <c r="DZ288" s="158">
        <v>0</v>
      </c>
      <c r="EA288" s="158">
        <v>0</v>
      </c>
      <c r="EB288" s="158">
        <v>0</v>
      </c>
      <c r="EC288" s="158">
        <v>0</v>
      </c>
      <c r="ED288" s="158">
        <v>0</v>
      </c>
      <c r="EE288" s="349">
        <v>0</v>
      </c>
      <c r="EF288" s="158">
        <v>64</v>
      </c>
      <c r="EG288" s="158">
        <v>119</v>
      </c>
      <c r="EH288" s="158">
        <v>324</v>
      </c>
      <c r="EI288" s="158">
        <v>163</v>
      </c>
      <c r="EJ288" s="158">
        <v>135</v>
      </c>
      <c r="EK288" s="158">
        <v>68</v>
      </c>
      <c r="EL288" s="158">
        <v>57</v>
      </c>
      <c r="EM288" s="158">
        <v>9</v>
      </c>
      <c r="EN288" s="349">
        <v>939</v>
      </c>
      <c r="EO288" s="158">
        <v>35</v>
      </c>
      <c r="EP288" s="158">
        <v>55</v>
      </c>
      <c r="EQ288" s="158">
        <v>111</v>
      </c>
      <c r="ER288" s="158">
        <v>71</v>
      </c>
      <c r="ES288" s="158">
        <v>56</v>
      </c>
      <c r="ET288" s="158">
        <v>28</v>
      </c>
      <c r="EU288" s="158">
        <v>25</v>
      </c>
      <c r="EV288" s="158">
        <v>5</v>
      </c>
      <c r="EW288" s="349">
        <v>386</v>
      </c>
      <c r="EX288" s="158">
        <v>1</v>
      </c>
      <c r="EY288" s="158">
        <v>2</v>
      </c>
      <c r="EZ288" s="158">
        <v>18</v>
      </c>
      <c r="FA288" s="158">
        <v>3</v>
      </c>
      <c r="FB288" s="158">
        <v>8</v>
      </c>
      <c r="FC288" s="158">
        <v>0</v>
      </c>
      <c r="FD288" s="158">
        <v>0</v>
      </c>
      <c r="FE288" s="158">
        <v>0</v>
      </c>
      <c r="FF288" s="349">
        <v>32</v>
      </c>
      <c r="FG288" s="158">
        <v>2</v>
      </c>
      <c r="FH288" s="158">
        <v>6</v>
      </c>
      <c r="FI288" s="158">
        <v>10</v>
      </c>
      <c r="FJ288" s="158">
        <v>9</v>
      </c>
      <c r="FK288" s="158">
        <v>8</v>
      </c>
      <c r="FL288" s="158">
        <v>7</v>
      </c>
      <c r="FM288" s="158">
        <v>3</v>
      </c>
      <c r="FN288" s="158">
        <v>2</v>
      </c>
      <c r="FO288" s="349">
        <v>47</v>
      </c>
      <c r="FP288" s="158">
        <v>32</v>
      </c>
      <c r="FQ288" s="158">
        <v>47</v>
      </c>
      <c r="FR288" s="158">
        <v>83</v>
      </c>
      <c r="FS288" s="158">
        <v>59</v>
      </c>
      <c r="FT288" s="158">
        <v>40</v>
      </c>
      <c r="FU288" s="158">
        <v>21</v>
      </c>
      <c r="FV288" s="158">
        <v>22</v>
      </c>
      <c r="FW288" s="158">
        <v>3</v>
      </c>
      <c r="FX288" s="349">
        <v>307</v>
      </c>
      <c r="FY288" s="158">
        <v>2</v>
      </c>
      <c r="FZ288" s="158">
        <v>489</v>
      </c>
      <c r="GA288" s="158">
        <v>1650</v>
      </c>
      <c r="GB288" s="158">
        <v>9227</v>
      </c>
      <c r="GC288" s="158">
        <v>9228</v>
      </c>
      <c r="GD288" s="158">
        <v>6592</v>
      </c>
      <c r="GE288" s="158">
        <v>4067</v>
      </c>
      <c r="GF288" s="158">
        <v>3853</v>
      </c>
      <c r="GG288" s="158">
        <v>338</v>
      </c>
      <c r="GH288" s="349">
        <v>35446</v>
      </c>
      <c r="GI288" s="158">
        <v>1</v>
      </c>
      <c r="GJ288" s="158">
        <v>1108</v>
      </c>
      <c r="GK288" s="158">
        <v>2175</v>
      </c>
      <c r="GL288" s="158">
        <v>5247</v>
      </c>
      <c r="GM288" s="158">
        <v>3558</v>
      </c>
      <c r="GN288" s="158">
        <v>1922</v>
      </c>
      <c r="GO288" s="158">
        <v>784</v>
      </c>
      <c r="GP288" s="158">
        <v>522</v>
      </c>
      <c r="GQ288" s="158">
        <v>26</v>
      </c>
      <c r="GR288" s="349">
        <v>15343</v>
      </c>
      <c r="GS288" s="158">
        <v>2.75</v>
      </c>
      <c r="GT288" s="158">
        <v>1304</v>
      </c>
      <c r="GU288" s="158">
        <v>3247.75</v>
      </c>
      <c r="GV288" s="158">
        <v>13012.5</v>
      </c>
      <c r="GW288" s="158">
        <v>11839.25</v>
      </c>
      <c r="GX288" s="158">
        <v>7983.5</v>
      </c>
      <c r="GY288" s="158">
        <v>4627.25</v>
      </c>
      <c r="GZ288" s="158">
        <v>4219.75</v>
      </c>
      <c r="HA288" s="158">
        <v>352.5</v>
      </c>
      <c r="HB288" s="349">
        <v>46589.25</v>
      </c>
      <c r="HC288" s="395">
        <v>0</v>
      </c>
      <c r="HD288" s="396">
        <v>1.88</v>
      </c>
      <c r="HE288" s="396">
        <v>0.5</v>
      </c>
      <c r="HF288" s="396">
        <v>0</v>
      </c>
      <c r="HG288" s="396">
        <v>0</v>
      </c>
      <c r="HH288" s="396">
        <v>0</v>
      </c>
      <c r="HI288" s="396">
        <v>0</v>
      </c>
      <c r="HJ288" s="396">
        <v>0</v>
      </c>
      <c r="HK288" s="396">
        <v>0</v>
      </c>
      <c r="HL288" s="397">
        <v>2.38</v>
      </c>
      <c r="HM288" s="219">
        <v>1.5</v>
      </c>
      <c r="HN288" s="219">
        <v>868.1</v>
      </c>
      <c r="HO288" s="219">
        <v>2525.6</v>
      </c>
      <c r="HP288" s="219">
        <v>11566.7</v>
      </c>
      <c r="HQ288" s="219">
        <v>11839.3</v>
      </c>
      <c r="HR288" s="219">
        <v>9757.6</v>
      </c>
      <c r="HS288" s="219">
        <v>6683.8</v>
      </c>
      <c r="HT288" s="219">
        <v>7032.9</v>
      </c>
      <c r="HU288" s="219">
        <v>705</v>
      </c>
      <c r="HV288" s="219">
        <v>50980.5</v>
      </c>
      <c r="HW288" s="457">
        <v>0</v>
      </c>
      <c r="HX288" s="219">
        <v>50980.5</v>
      </c>
      <c r="HY288" s="395">
        <v>2.75</v>
      </c>
      <c r="HZ288" s="219">
        <v>1304</v>
      </c>
      <c r="IA288" s="219">
        <v>3247.75</v>
      </c>
      <c r="IB288" s="219">
        <v>13012.5</v>
      </c>
      <c r="IC288" s="219">
        <v>11839.25</v>
      </c>
      <c r="ID288" s="219">
        <v>7983.5</v>
      </c>
      <c r="IE288" s="219">
        <v>4627.25</v>
      </c>
      <c r="IF288" s="219">
        <v>4219.75</v>
      </c>
      <c r="IG288" s="219">
        <v>352.5</v>
      </c>
      <c r="IH288" s="219">
        <v>46589.25</v>
      </c>
      <c r="II288" s="395">
        <v>0</v>
      </c>
      <c r="IJ288" s="219">
        <v>1.88</v>
      </c>
      <c r="IK288" s="219">
        <v>0.5</v>
      </c>
      <c r="IL288" s="219">
        <v>0</v>
      </c>
      <c r="IM288" s="219">
        <v>0</v>
      </c>
      <c r="IN288" s="219">
        <v>0</v>
      </c>
      <c r="IO288" s="219">
        <v>0</v>
      </c>
      <c r="IP288" s="219">
        <v>0</v>
      </c>
      <c r="IQ288" s="219">
        <v>0</v>
      </c>
      <c r="IR288" s="219">
        <v>2.38</v>
      </c>
      <c r="IS288" s="395">
        <v>0</v>
      </c>
      <c r="IT288" s="219">
        <v>427.39</v>
      </c>
      <c r="IU288" s="219">
        <v>812.93</v>
      </c>
      <c r="IV288" s="219">
        <v>1746.97</v>
      </c>
      <c r="IW288" s="219">
        <v>794.84</v>
      </c>
      <c r="IX288" s="219">
        <v>226.23</v>
      </c>
      <c r="IY288" s="219">
        <v>65.2</v>
      </c>
      <c r="IZ288" s="219">
        <v>20.27</v>
      </c>
      <c r="JA288" s="219">
        <v>0.76</v>
      </c>
      <c r="JB288" s="219">
        <v>4094.59</v>
      </c>
      <c r="JC288" s="395">
        <v>1.5</v>
      </c>
      <c r="JD288" s="219">
        <v>583.20000000000005</v>
      </c>
      <c r="JE288" s="219">
        <v>1893.4</v>
      </c>
      <c r="JF288" s="219">
        <v>10013.799999999999</v>
      </c>
      <c r="JG288" s="219">
        <v>11044.4</v>
      </c>
      <c r="JH288" s="219">
        <v>9481.1</v>
      </c>
      <c r="JI288" s="219">
        <v>6589.6</v>
      </c>
      <c r="JJ288" s="219">
        <v>6999.1</v>
      </c>
      <c r="JK288" s="219">
        <v>703.5</v>
      </c>
      <c r="JL288" s="219">
        <v>47309.599999999999</v>
      </c>
      <c r="JM288" s="457">
        <v>0</v>
      </c>
      <c r="JN288" s="397">
        <v>47309.599999999999</v>
      </c>
      <c r="JP288" s="460"/>
      <c r="JQ288" s="460"/>
      <c r="JR288" s="460"/>
      <c r="JS288" s="460"/>
      <c r="JT288" s="460"/>
      <c r="JU288" s="460"/>
      <c r="JV288" s="460"/>
      <c r="JW288" s="460"/>
      <c r="JX288" s="460"/>
      <c r="JY288" s="460"/>
      <c r="KA288" s="460"/>
      <c r="KB288" s="460"/>
    </row>
    <row r="289" spans="1:288" x14ac:dyDescent="0.2">
      <c r="A289" s="215" t="s">
        <v>810</v>
      </c>
      <c r="B289" s="216" t="s">
        <v>293</v>
      </c>
      <c r="C289" s="217" t="s">
        <v>294</v>
      </c>
      <c r="D289" s="218" t="s">
        <v>346</v>
      </c>
      <c r="E289" s="158">
        <v>13353</v>
      </c>
      <c r="F289" s="158">
        <v>17354</v>
      </c>
      <c r="G289" s="158">
        <v>16391</v>
      </c>
      <c r="H289" s="158">
        <v>9952</v>
      </c>
      <c r="I289" s="158">
        <v>4999</v>
      </c>
      <c r="J289" s="158">
        <v>2304</v>
      </c>
      <c r="K289" s="158">
        <v>1214</v>
      </c>
      <c r="L289" s="158">
        <v>135</v>
      </c>
      <c r="M289" s="349">
        <v>65702</v>
      </c>
      <c r="N289" s="158">
        <v>349</v>
      </c>
      <c r="O289" s="158">
        <v>281</v>
      </c>
      <c r="P289" s="158">
        <v>293</v>
      </c>
      <c r="Q289" s="158">
        <v>141</v>
      </c>
      <c r="R289" s="158">
        <v>81</v>
      </c>
      <c r="S289" s="158">
        <v>30</v>
      </c>
      <c r="T289" s="158">
        <v>21</v>
      </c>
      <c r="U289" s="158">
        <v>1</v>
      </c>
      <c r="V289" s="349">
        <v>1197</v>
      </c>
      <c r="W289" s="158">
        <v>0</v>
      </c>
      <c r="X289" s="158">
        <v>0</v>
      </c>
      <c r="Y289" s="158">
        <v>0</v>
      </c>
      <c r="Z289" s="158">
        <v>0</v>
      </c>
      <c r="AA289" s="158">
        <v>0</v>
      </c>
      <c r="AB289" s="158">
        <v>0</v>
      </c>
      <c r="AC289" s="158">
        <v>0</v>
      </c>
      <c r="AD289" s="158">
        <v>0</v>
      </c>
      <c r="AE289" s="349">
        <v>0</v>
      </c>
      <c r="AF289" s="158">
        <v>13004</v>
      </c>
      <c r="AG289" s="158">
        <v>17073</v>
      </c>
      <c r="AH289" s="158">
        <v>16098</v>
      </c>
      <c r="AI289" s="158">
        <v>9811</v>
      </c>
      <c r="AJ289" s="158">
        <v>4918</v>
      </c>
      <c r="AK289" s="158">
        <v>2274</v>
      </c>
      <c r="AL289" s="158">
        <v>1193</v>
      </c>
      <c r="AM289" s="158">
        <v>134</v>
      </c>
      <c r="AN289" s="349">
        <v>64505</v>
      </c>
      <c r="AO289" s="158">
        <v>14</v>
      </c>
      <c r="AP289" s="158">
        <v>64</v>
      </c>
      <c r="AQ289" s="158">
        <v>97</v>
      </c>
      <c r="AR289" s="158">
        <v>71</v>
      </c>
      <c r="AS289" s="158">
        <v>69</v>
      </c>
      <c r="AT289" s="158">
        <v>38</v>
      </c>
      <c r="AU289" s="158">
        <v>42</v>
      </c>
      <c r="AV289" s="158">
        <v>25</v>
      </c>
      <c r="AW289" s="349">
        <v>420</v>
      </c>
      <c r="AX289" s="158">
        <v>14</v>
      </c>
      <c r="AY289" s="158">
        <v>64</v>
      </c>
      <c r="AZ289" s="158">
        <v>97</v>
      </c>
      <c r="BA289" s="158">
        <v>71</v>
      </c>
      <c r="BB289" s="158">
        <v>69</v>
      </c>
      <c r="BC289" s="158">
        <v>38</v>
      </c>
      <c r="BD289" s="158">
        <v>42</v>
      </c>
      <c r="BE289" s="158">
        <v>25</v>
      </c>
      <c r="BF289" s="158">
        <v>0</v>
      </c>
      <c r="BG289" s="349">
        <v>420</v>
      </c>
      <c r="BH289" s="158">
        <v>14</v>
      </c>
      <c r="BI289" s="158">
        <v>13054</v>
      </c>
      <c r="BJ289" s="158">
        <v>17106</v>
      </c>
      <c r="BK289" s="158">
        <v>16072</v>
      </c>
      <c r="BL289" s="158">
        <v>9809</v>
      </c>
      <c r="BM289" s="158">
        <v>4887</v>
      </c>
      <c r="BN289" s="158">
        <v>2278</v>
      </c>
      <c r="BO289" s="158">
        <v>1176</v>
      </c>
      <c r="BP289" s="158">
        <v>109</v>
      </c>
      <c r="BQ289" s="349">
        <v>64505</v>
      </c>
      <c r="BR289" s="158">
        <v>8</v>
      </c>
      <c r="BS289" s="158">
        <v>8259</v>
      </c>
      <c r="BT289" s="158">
        <v>6818</v>
      </c>
      <c r="BU289" s="158">
        <v>5187</v>
      </c>
      <c r="BV289" s="158">
        <v>2643</v>
      </c>
      <c r="BW289" s="158">
        <v>1046</v>
      </c>
      <c r="BX289" s="158">
        <v>445</v>
      </c>
      <c r="BY289" s="158">
        <v>213</v>
      </c>
      <c r="BZ289" s="158">
        <v>12</v>
      </c>
      <c r="CA289" s="349">
        <v>24631</v>
      </c>
      <c r="CB289" s="158">
        <v>0</v>
      </c>
      <c r="CC289" s="158">
        <v>47</v>
      </c>
      <c r="CD289" s="158">
        <v>119</v>
      </c>
      <c r="CE289" s="158">
        <v>129</v>
      </c>
      <c r="CF289" s="158">
        <v>81</v>
      </c>
      <c r="CG289" s="158">
        <v>51</v>
      </c>
      <c r="CH289" s="158">
        <v>14</v>
      </c>
      <c r="CI289" s="158">
        <v>6</v>
      </c>
      <c r="CJ289" s="158">
        <v>1</v>
      </c>
      <c r="CK289" s="349">
        <v>448</v>
      </c>
      <c r="CL289" s="158">
        <v>0</v>
      </c>
      <c r="CM289" s="158">
        <v>50</v>
      </c>
      <c r="CN289" s="158">
        <v>7</v>
      </c>
      <c r="CO289" s="158">
        <v>13</v>
      </c>
      <c r="CP289" s="158">
        <v>8</v>
      </c>
      <c r="CQ289" s="158">
        <v>16</v>
      </c>
      <c r="CR289" s="158">
        <v>37</v>
      </c>
      <c r="CS289" s="158">
        <v>40</v>
      </c>
      <c r="CT289" s="158">
        <v>10</v>
      </c>
      <c r="CU289" s="349">
        <v>181</v>
      </c>
      <c r="CV289" s="158">
        <v>215</v>
      </c>
      <c r="CW289" s="158">
        <v>320</v>
      </c>
      <c r="CX289" s="158">
        <v>367</v>
      </c>
      <c r="CY289" s="158">
        <v>310</v>
      </c>
      <c r="CZ289" s="158">
        <v>227</v>
      </c>
      <c r="DA289" s="158">
        <v>95</v>
      </c>
      <c r="DB289" s="158">
        <v>61</v>
      </c>
      <c r="DC289" s="158">
        <v>13</v>
      </c>
      <c r="DD289" s="349">
        <v>1608</v>
      </c>
      <c r="DE289" s="158">
        <v>752</v>
      </c>
      <c r="DF289" s="158">
        <v>410</v>
      </c>
      <c r="DG289" s="158">
        <v>269</v>
      </c>
      <c r="DH289" s="158">
        <v>161</v>
      </c>
      <c r="DI289" s="158">
        <v>68</v>
      </c>
      <c r="DJ289" s="158">
        <v>29</v>
      </c>
      <c r="DK289" s="158">
        <v>16</v>
      </c>
      <c r="DL289" s="158">
        <v>5</v>
      </c>
      <c r="DM289" s="349">
        <v>1710</v>
      </c>
      <c r="DN289" s="158">
        <v>35</v>
      </c>
      <c r="DO289" s="158">
        <v>20</v>
      </c>
      <c r="DP289" s="158">
        <v>15</v>
      </c>
      <c r="DQ289" s="158">
        <v>10</v>
      </c>
      <c r="DR289" s="158">
        <v>5</v>
      </c>
      <c r="DS289" s="158">
        <v>2</v>
      </c>
      <c r="DT289" s="158">
        <v>0</v>
      </c>
      <c r="DU289" s="158">
        <v>0</v>
      </c>
      <c r="DV289" s="349">
        <v>87</v>
      </c>
      <c r="DW289" s="158">
        <v>151</v>
      </c>
      <c r="DX289" s="158">
        <v>57</v>
      </c>
      <c r="DY289" s="158">
        <v>33</v>
      </c>
      <c r="DZ289" s="158">
        <v>24</v>
      </c>
      <c r="EA289" s="158">
        <v>16</v>
      </c>
      <c r="EB289" s="158">
        <v>4</v>
      </c>
      <c r="EC289" s="158">
        <v>4</v>
      </c>
      <c r="ED289" s="158">
        <v>1</v>
      </c>
      <c r="EE289" s="349">
        <v>290</v>
      </c>
      <c r="EF289" s="158">
        <v>938</v>
      </c>
      <c r="EG289" s="158">
        <v>487</v>
      </c>
      <c r="EH289" s="158">
        <v>317</v>
      </c>
      <c r="EI289" s="158">
        <v>195</v>
      </c>
      <c r="EJ289" s="158">
        <v>89</v>
      </c>
      <c r="EK289" s="158">
        <v>35</v>
      </c>
      <c r="EL289" s="158">
        <v>20</v>
      </c>
      <c r="EM289" s="158">
        <v>6</v>
      </c>
      <c r="EN289" s="349">
        <v>2087</v>
      </c>
      <c r="EO289" s="158">
        <v>488</v>
      </c>
      <c r="EP289" s="158">
        <v>238</v>
      </c>
      <c r="EQ289" s="158">
        <v>146</v>
      </c>
      <c r="ER289" s="158">
        <v>102</v>
      </c>
      <c r="ES289" s="158">
        <v>53</v>
      </c>
      <c r="ET289" s="158">
        <v>20</v>
      </c>
      <c r="EU289" s="158">
        <v>14</v>
      </c>
      <c r="EV289" s="158">
        <v>5</v>
      </c>
      <c r="EW289" s="349">
        <v>1066</v>
      </c>
      <c r="EX289" s="158">
        <v>0</v>
      </c>
      <c r="EY289" s="158">
        <v>0</v>
      </c>
      <c r="EZ289" s="158">
        <v>0</v>
      </c>
      <c r="FA289" s="158">
        <v>0</v>
      </c>
      <c r="FB289" s="158">
        <v>0</v>
      </c>
      <c r="FC289" s="158">
        <v>0</v>
      </c>
      <c r="FD289" s="158">
        <v>0</v>
      </c>
      <c r="FE289" s="158">
        <v>0</v>
      </c>
      <c r="FF289" s="349">
        <v>0</v>
      </c>
      <c r="FG289" s="158">
        <v>1</v>
      </c>
      <c r="FH289" s="158">
        <v>1</v>
      </c>
      <c r="FI289" s="158">
        <v>1</v>
      </c>
      <c r="FJ289" s="158">
        <v>0</v>
      </c>
      <c r="FK289" s="158">
        <v>0</v>
      </c>
      <c r="FL289" s="158">
        <v>0</v>
      </c>
      <c r="FM289" s="158">
        <v>0</v>
      </c>
      <c r="FN289" s="158">
        <v>0</v>
      </c>
      <c r="FO289" s="349">
        <v>3</v>
      </c>
      <c r="FP289" s="158">
        <v>487</v>
      </c>
      <c r="FQ289" s="158">
        <v>237</v>
      </c>
      <c r="FR289" s="158">
        <v>145</v>
      </c>
      <c r="FS289" s="158">
        <v>102</v>
      </c>
      <c r="FT289" s="158">
        <v>53</v>
      </c>
      <c r="FU289" s="158">
        <v>20</v>
      </c>
      <c r="FV289" s="158">
        <v>14</v>
      </c>
      <c r="FW289" s="158">
        <v>5</v>
      </c>
      <c r="FX289" s="349">
        <v>1063</v>
      </c>
      <c r="FY289" s="158">
        <v>6</v>
      </c>
      <c r="FZ289" s="158">
        <v>4512</v>
      </c>
      <c r="GA289" s="158">
        <v>10085</v>
      </c>
      <c r="GB289" s="158">
        <v>10695</v>
      </c>
      <c r="GC289" s="158">
        <v>7043</v>
      </c>
      <c r="GD289" s="158">
        <v>3753</v>
      </c>
      <c r="GE289" s="158">
        <v>1776</v>
      </c>
      <c r="GF289" s="158">
        <v>913</v>
      </c>
      <c r="GG289" s="158">
        <v>85</v>
      </c>
      <c r="GH289" s="349">
        <v>38868</v>
      </c>
      <c r="GI289" s="158">
        <v>8</v>
      </c>
      <c r="GJ289" s="158">
        <v>8542</v>
      </c>
      <c r="GK289" s="158">
        <v>7021</v>
      </c>
      <c r="GL289" s="158">
        <v>5377</v>
      </c>
      <c r="GM289" s="158">
        <v>2766</v>
      </c>
      <c r="GN289" s="158">
        <v>1134</v>
      </c>
      <c r="GO289" s="158">
        <v>502</v>
      </c>
      <c r="GP289" s="158">
        <v>263</v>
      </c>
      <c r="GQ289" s="158">
        <v>24</v>
      </c>
      <c r="GR289" s="349">
        <v>25637</v>
      </c>
      <c r="GS289" s="158">
        <v>12</v>
      </c>
      <c r="GT289" s="158">
        <v>10993</v>
      </c>
      <c r="GU289" s="158">
        <v>15376.75</v>
      </c>
      <c r="GV289" s="158">
        <v>14738</v>
      </c>
      <c r="GW289" s="158">
        <v>9126</v>
      </c>
      <c r="GX289" s="158">
        <v>4607.75</v>
      </c>
      <c r="GY289" s="158">
        <v>2144.75</v>
      </c>
      <c r="GZ289" s="158">
        <v>1103.25</v>
      </c>
      <c r="HA289" s="158">
        <v>101.25</v>
      </c>
      <c r="HB289" s="349">
        <v>58202.75</v>
      </c>
      <c r="HC289" s="395">
        <v>0</v>
      </c>
      <c r="HD289" s="396">
        <v>0</v>
      </c>
      <c r="HE289" s="396">
        <v>0</v>
      </c>
      <c r="HF289" s="396">
        <v>0</v>
      </c>
      <c r="HG289" s="396">
        <v>0</v>
      </c>
      <c r="HH289" s="396">
        <v>0</v>
      </c>
      <c r="HI289" s="396">
        <v>0</v>
      </c>
      <c r="HJ289" s="396">
        <v>0</v>
      </c>
      <c r="HK289" s="396">
        <v>0</v>
      </c>
      <c r="HL289" s="397">
        <v>0</v>
      </c>
      <c r="HM289" s="219">
        <v>6.7</v>
      </c>
      <c r="HN289" s="219">
        <v>7328.7</v>
      </c>
      <c r="HO289" s="219">
        <v>11959.7</v>
      </c>
      <c r="HP289" s="219">
        <v>13100.4</v>
      </c>
      <c r="HQ289" s="219">
        <v>9126</v>
      </c>
      <c r="HR289" s="219">
        <v>5631.7</v>
      </c>
      <c r="HS289" s="219">
        <v>3098</v>
      </c>
      <c r="HT289" s="219">
        <v>1838.8</v>
      </c>
      <c r="HU289" s="219">
        <v>202.5</v>
      </c>
      <c r="HV289" s="219">
        <v>52292.5</v>
      </c>
      <c r="HW289" s="457">
        <v>0</v>
      </c>
      <c r="HX289" s="219">
        <v>52292.5</v>
      </c>
      <c r="HY289" s="395">
        <v>12</v>
      </c>
      <c r="HZ289" s="219">
        <v>10993</v>
      </c>
      <c r="IA289" s="219">
        <v>15376.75</v>
      </c>
      <c r="IB289" s="219">
        <v>14738</v>
      </c>
      <c r="IC289" s="219">
        <v>9126</v>
      </c>
      <c r="ID289" s="219">
        <v>4607.75</v>
      </c>
      <c r="IE289" s="219">
        <v>2144.75</v>
      </c>
      <c r="IF289" s="219">
        <v>1103.25</v>
      </c>
      <c r="IG289" s="219">
        <v>101.25</v>
      </c>
      <c r="IH289" s="219">
        <v>58202.75</v>
      </c>
      <c r="II289" s="395">
        <v>0</v>
      </c>
      <c r="IJ289" s="219">
        <v>0</v>
      </c>
      <c r="IK289" s="219">
        <v>0</v>
      </c>
      <c r="IL289" s="219">
        <v>0</v>
      </c>
      <c r="IM289" s="219">
        <v>0</v>
      </c>
      <c r="IN289" s="219">
        <v>0</v>
      </c>
      <c r="IO289" s="219">
        <v>0</v>
      </c>
      <c r="IP289" s="219">
        <v>0</v>
      </c>
      <c r="IQ289" s="219">
        <v>0</v>
      </c>
      <c r="IR289" s="219">
        <v>0</v>
      </c>
      <c r="IS289" s="395">
        <v>5.16</v>
      </c>
      <c r="IT289" s="219">
        <v>3694.98</v>
      </c>
      <c r="IU289" s="219">
        <v>3475.01</v>
      </c>
      <c r="IV289" s="219">
        <v>2143.27</v>
      </c>
      <c r="IW289" s="219">
        <v>783.56</v>
      </c>
      <c r="IX289" s="219">
        <v>219.97</v>
      </c>
      <c r="IY289" s="219">
        <v>68.34</v>
      </c>
      <c r="IZ289" s="219">
        <v>12.26</v>
      </c>
      <c r="JA289" s="219">
        <v>0</v>
      </c>
      <c r="JB289" s="219">
        <v>10402.549999999999</v>
      </c>
      <c r="JC289" s="395">
        <v>3.8</v>
      </c>
      <c r="JD289" s="219">
        <v>4865.3</v>
      </c>
      <c r="JE289" s="219">
        <v>9256.9</v>
      </c>
      <c r="JF289" s="219">
        <v>11195.3</v>
      </c>
      <c r="JG289" s="219">
        <v>8342.4</v>
      </c>
      <c r="JH289" s="219">
        <v>5362.8</v>
      </c>
      <c r="JI289" s="219">
        <v>2999.3</v>
      </c>
      <c r="JJ289" s="219">
        <v>1818.3</v>
      </c>
      <c r="JK289" s="219">
        <v>202.5</v>
      </c>
      <c r="JL289" s="219">
        <v>44046.6</v>
      </c>
      <c r="JM289" s="457">
        <v>0</v>
      </c>
      <c r="JN289" s="397">
        <v>44046.6</v>
      </c>
      <c r="JP289" s="460"/>
      <c r="JQ289" s="460"/>
      <c r="JR289" s="460"/>
      <c r="JS289" s="460"/>
      <c r="JT289" s="460"/>
      <c r="JU289" s="460"/>
      <c r="JV289" s="460"/>
      <c r="JW289" s="460"/>
      <c r="JX289" s="460"/>
      <c r="JY289" s="460"/>
      <c r="KA289" s="460"/>
      <c r="KB289" s="460"/>
    </row>
    <row r="290" spans="1:288" x14ac:dyDescent="0.2">
      <c r="A290" s="215" t="s">
        <v>812</v>
      </c>
      <c r="B290" s="216" t="s">
        <v>285</v>
      </c>
      <c r="C290" s="217" t="s">
        <v>294</v>
      </c>
      <c r="D290" s="218" t="s">
        <v>811</v>
      </c>
      <c r="E290" s="158">
        <v>7970</v>
      </c>
      <c r="F290" s="158">
        <v>6805</v>
      </c>
      <c r="G290" s="158">
        <v>6452</v>
      </c>
      <c r="H290" s="158">
        <v>5410</v>
      </c>
      <c r="I290" s="158">
        <v>3096</v>
      </c>
      <c r="J290" s="158">
        <v>1057</v>
      </c>
      <c r="K290" s="158">
        <v>371</v>
      </c>
      <c r="L290" s="158">
        <v>27</v>
      </c>
      <c r="M290" s="349">
        <v>31188</v>
      </c>
      <c r="N290" s="158">
        <v>194</v>
      </c>
      <c r="O290" s="158">
        <v>81</v>
      </c>
      <c r="P290" s="158">
        <v>54</v>
      </c>
      <c r="Q290" s="158">
        <v>53</v>
      </c>
      <c r="R290" s="158">
        <v>22</v>
      </c>
      <c r="S290" s="158">
        <v>14</v>
      </c>
      <c r="T290" s="158">
        <v>3</v>
      </c>
      <c r="U290" s="158">
        <v>1</v>
      </c>
      <c r="V290" s="349">
        <v>422</v>
      </c>
      <c r="W290" s="158">
        <v>1</v>
      </c>
      <c r="X290" s="158">
        <v>1</v>
      </c>
      <c r="Y290" s="158">
        <v>0</v>
      </c>
      <c r="Z290" s="158">
        <v>0</v>
      </c>
      <c r="AA290" s="158">
        <v>0</v>
      </c>
      <c r="AB290" s="158">
        <v>0</v>
      </c>
      <c r="AC290" s="158">
        <v>0</v>
      </c>
      <c r="AD290" s="158">
        <v>0</v>
      </c>
      <c r="AE290" s="349">
        <v>2</v>
      </c>
      <c r="AF290" s="158">
        <v>7775</v>
      </c>
      <c r="AG290" s="158">
        <v>6723</v>
      </c>
      <c r="AH290" s="158">
        <v>6398</v>
      </c>
      <c r="AI290" s="158">
        <v>5357</v>
      </c>
      <c r="AJ290" s="158">
        <v>3074</v>
      </c>
      <c r="AK290" s="158">
        <v>1043</v>
      </c>
      <c r="AL290" s="158">
        <v>368</v>
      </c>
      <c r="AM290" s="158">
        <v>26</v>
      </c>
      <c r="AN290" s="349">
        <v>30764</v>
      </c>
      <c r="AO290" s="158">
        <v>22</v>
      </c>
      <c r="AP290" s="158">
        <v>54</v>
      </c>
      <c r="AQ290" s="158">
        <v>53</v>
      </c>
      <c r="AR290" s="158">
        <v>60</v>
      </c>
      <c r="AS290" s="158">
        <v>37</v>
      </c>
      <c r="AT290" s="158">
        <v>15</v>
      </c>
      <c r="AU290" s="158">
        <v>11</v>
      </c>
      <c r="AV290" s="158">
        <v>6</v>
      </c>
      <c r="AW290" s="349">
        <v>258</v>
      </c>
      <c r="AX290" s="158">
        <v>22</v>
      </c>
      <c r="AY290" s="158">
        <v>54</v>
      </c>
      <c r="AZ290" s="158">
        <v>53</v>
      </c>
      <c r="BA290" s="158">
        <v>60</v>
      </c>
      <c r="BB290" s="158">
        <v>37</v>
      </c>
      <c r="BC290" s="158">
        <v>15</v>
      </c>
      <c r="BD290" s="158">
        <v>11</v>
      </c>
      <c r="BE290" s="158">
        <v>6</v>
      </c>
      <c r="BF290" s="158">
        <v>0</v>
      </c>
      <c r="BG290" s="349">
        <v>258</v>
      </c>
      <c r="BH290" s="158">
        <v>22</v>
      </c>
      <c r="BI290" s="158">
        <v>7807</v>
      </c>
      <c r="BJ290" s="158">
        <v>6722</v>
      </c>
      <c r="BK290" s="158">
        <v>6405</v>
      </c>
      <c r="BL290" s="158">
        <v>5334</v>
      </c>
      <c r="BM290" s="158">
        <v>3052</v>
      </c>
      <c r="BN290" s="158">
        <v>1039</v>
      </c>
      <c r="BO290" s="158">
        <v>363</v>
      </c>
      <c r="BP290" s="158">
        <v>20</v>
      </c>
      <c r="BQ290" s="349">
        <v>30764</v>
      </c>
      <c r="BR290" s="158">
        <v>3</v>
      </c>
      <c r="BS290" s="158">
        <v>3625</v>
      </c>
      <c r="BT290" s="158">
        <v>2230</v>
      </c>
      <c r="BU290" s="158">
        <v>1675</v>
      </c>
      <c r="BV290" s="158">
        <v>1158</v>
      </c>
      <c r="BW290" s="158">
        <v>462</v>
      </c>
      <c r="BX290" s="158">
        <v>144</v>
      </c>
      <c r="BY290" s="158">
        <v>47</v>
      </c>
      <c r="BZ290" s="158">
        <v>2</v>
      </c>
      <c r="CA290" s="349">
        <v>9346</v>
      </c>
      <c r="CB290" s="158">
        <v>1</v>
      </c>
      <c r="CC290" s="158">
        <v>56</v>
      </c>
      <c r="CD290" s="158">
        <v>59</v>
      </c>
      <c r="CE290" s="158">
        <v>60</v>
      </c>
      <c r="CF290" s="158">
        <v>45</v>
      </c>
      <c r="CG290" s="158">
        <v>27</v>
      </c>
      <c r="CH290" s="158">
        <v>8</v>
      </c>
      <c r="CI290" s="158">
        <v>5</v>
      </c>
      <c r="CJ290" s="158">
        <v>0</v>
      </c>
      <c r="CK290" s="349">
        <v>261</v>
      </c>
      <c r="CL290" s="158">
        <v>7</v>
      </c>
      <c r="CM290" s="158">
        <v>6</v>
      </c>
      <c r="CN290" s="158">
        <v>9</v>
      </c>
      <c r="CO290" s="158">
        <v>5</v>
      </c>
      <c r="CP290" s="158">
        <v>4</v>
      </c>
      <c r="CQ290" s="158">
        <v>12</v>
      </c>
      <c r="CR290" s="158">
        <v>13</v>
      </c>
      <c r="CS290" s="158">
        <v>9</v>
      </c>
      <c r="CT290" s="158">
        <v>3</v>
      </c>
      <c r="CU290" s="349">
        <v>68</v>
      </c>
      <c r="CV290" s="158">
        <v>305</v>
      </c>
      <c r="CW290" s="158">
        <v>212</v>
      </c>
      <c r="CX290" s="158">
        <v>169</v>
      </c>
      <c r="CY290" s="158">
        <v>154</v>
      </c>
      <c r="CZ290" s="158">
        <v>85</v>
      </c>
      <c r="DA290" s="158">
        <v>27</v>
      </c>
      <c r="DB290" s="158">
        <v>13</v>
      </c>
      <c r="DC290" s="158">
        <v>2</v>
      </c>
      <c r="DD290" s="349">
        <v>967</v>
      </c>
      <c r="DE290" s="158">
        <v>84</v>
      </c>
      <c r="DF290" s="158">
        <v>69</v>
      </c>
      <c r="DG290" s="158">
        <v>57</v>
      </c>
      <c r="DH290" s="158">
        <v>32</v>
      </c>
      <c r="DI290" s="158">
        <v>26</v>
      </c>
      <c r="DJ290" s="158">
        <v>7</v>
      </c>
      <c r="DK290" s="158">
        <v>2</v>
      </c>
      <c r="DL290" s="158">
        <v>1</v>
      </c>
      <c r="DM290" s="349">
        <v>278</v>
      </c>
      <c r="DN290" s="158">
        <v>130</v>
      </c>
      <c r="DO290" s="158">
        <v>70</v>
      </c>
      <c r="DP290" s="158">
        <v>68</v>
      </c>
      <c r="DQ290" s="158">
        <v>39</v>
      </c>
      <c r="DR290" s="158">
        <v>36</v>
      </c>
      <c r="DS290" s="158">
        <v>7</v>
      </c>
      <c r="DT290" s="158">
        <v>1</v>
      </c>
      <c r="DU290" s="158">
        <v>1</v>
      </c>
      <c r="DV290" s="349">
        <v>352</v>
      </c>
      <c r="DW290" s="158">
        <v>31</v>
      </c>
      <c r="DX290" s="158">
        <v>20</v>
      </c>
      <c r="DY290" s="158">
        <v>12</v>
      </c>
      <c r="DZ290" s="158">
        <v>14</v>
      </c>
      <c r="EA290" s="158">
        <v>7</v>
      </c>
      <c r="EB290" s="158">
        <v>4</v>
      </c>
      <c r="EC290" s="158">
        <v>0</v>
      </c>
      <c r="ED290" s="158">
        <v>1</v>
      </c>
      <c r="EE290" s="349">
        <v>89</v>
      </c>
      <c r="EF290" s="158">
        <v>245</v>
      </c>
      <c r="EG290" s="158">
        <v>159</v>
      </c>
      <c r="EH290" s="158">
        <v>137</v>
      </c>
      <c r="EI290" s="158">
        <v>85</v>
      </c>
      <c r="EJ290" s="158">
        <v>69</v>
      </c>
      <c r="EK290" s="158">
        <v>18</v>
      </c>
      <c r="EL290" s="158">
        <v>3</v>
      </c>
      <c r="EM290" s="158">
        <v>3</v>
      </c>
      <c r="EN290" s="349">
        <v>719</v>
      </c>
      <c r="EO290" s="158">
        <v>121</v>
      </c>
      <c r="EP290" s="158">
        <v>78</v>
      </c>
      <c r="EQ290" s="158">
        <v>62</v>
      </c>
      <c r="ER290" s="158">
        <v>43</v>
      </c>
      <c r="ES290" s="158">
        <v>34</v>
      </c>
      <c r="ET290" s="158">
        <v>10</v>
      </c>
      <c r="EU290" s="158">
        <v>2</v>
      </c>
      <c r="EV290" s="158">
        <v>3</v>
      </c>
      <c r="EW290" s="349">
        <v>353</v>
      </c>
      <c r="EX290" s="158">
        <v>0</v>
      </c>
      <c r="EY290" s="158">
        <v>0</v>
      </c>
      <c r="EZ290" s="158">
        <v>0</v>
      </c>
      <c r="FA290" s="158">
        <v>0</v>
      </c>
      <c r="FB290" s="158">
        <v>0</v>
      </c>
      <c r="FC290" s="158">
        <v>0</v>
      </c>
      <c r="FD290" s="158">
        <v>0</v>
      </c>
      <c r="FE290" s="158">
        <v>0</v>
      </c>
      <c r="FF290" s="349">
        <v>0</v>
      </c>
      <c r="FG290" s="158">
        <v>26</v>
      </c>
      <c r="FH290" s="158">
        <v>9</v>
      </c>
      <c r="FI290" s="158">
        <v>12</v>
      </c>
      <c r="FJ290" s="158">
        <v>7</v>
      </c>
      <c r="FK290" s="158">
        <v>8</v>
      </c>
      <c r="FL290" s="158">
        <v>0</v>
      </c>
      <c r="FM290" s="158">
        <v>0</v>
      </c>
      <c r="FN290" s="158">
        <v>1</v>
      </c>
      <c r="FO290" s="349">
        <v>63</v>
      </c>
      <c r="FP290" s="158">
        <v>95</v>
      </c>
      <c r="FQ290" s="158">
        <v>69</v>
      </c>
      <c r="FR290" s="158">
        <v>50</v>
      </c>
      <c r="FS290" s="158">
        <v>36</v>
      </c>
      <c r="FT290" s="158">
        <v>26</v>
      </c>
      <c r="FU290" s="158">
        <v>10</v>
      </c>
      <c r="FV290" s="158">
        <v>2</v>
      </c>
      <c r="FW290" s="158">
        <v>2</v>
      </c>
      <c r="FX290" s="349">
        <v>290</v>
      </c>
      <c r="FY290" s="158">
        <v>11</v>
      </c>
      <c r="FZ290" s="158">
        <v>3953</v>
      </c>
      <c r="GA290" s="158">
        <v>4329</v>
      </c>
      <c r="GB290" s="158">
        <v>4584</v>
      </c>
      <c r="GC290" s="158">
        <v>4072</v>
      </c>
      <c r="GD290" s="158">
        <v>2508</v>
      </c>
      <c r="GE290" s="158">
        <v>863</v>
      </c>
      <c r="GF290" s="158">
        <v>301</v>
      </c>
      <c r="GG290" s="158">
        <v>13</v>
      </c>
      <c r="GH290" s="349">
        <v>20634</v>
      </c>
      <c r="GI290" s="158">
        <v>11</v>
      </c>
      <c r="GJ290" s="158">
        <v>3854</v>
      </c>
      <c r="GK290" s="158">
        <v>2393</v>
      </c>
      <c r="GL290" s="158">
        <v>1821</v>
      </c>
      <c r="GM290" s="158">
        <v>1262</v>
      </c>
      <c r="GN290" s="158">
        <v>544</v>
      </c>
      <c r="GO290" s="158">
        <v>176</v>
      </c>
      <c r="GP290" s="158">
        <v>62</v>
      </c>
      <c r="GQ290" s="158">
        <v>7</v>
      </c>
      <c r="GR290" s="349">
        <v>10130</v>
      </c>
      <c r="GS290" s="158">
        <v>17.5</v>
      </c>
      <c r="GT290" s="158">
        <v>6766.25</v>
      </c>
      <c r="GU290" s="158">
        <v>6082.75</v>
      </c>
      <c r="GV290" s="158">
        <v>5906.25</v>
      </c>
      <c r="GW290" s="158">
        <v>4998.25</v>
      </c>
      <c r="GX290" s="158">
        <v>2891.25</v>
      </c>
      <c r="GY290" s="158">
        <v>989.5</v>
      </c>
      <c r="GZ290" s="158">
        <v>344.5</v>
      </c>
      <c r="HA290" s="158">
        <v>17.5</v>
      </c>
      <c r="HB290" s="349">
        <v>28013.75</v>
      </c>
      <c r="HC290" s="395">
        <v>0</v>
      </c>
      <c r="HD290" s="396">
        <v>20.13</v>
      </c>
      <c r="HE290" s="396">
        <v>4</v>
      </c>
      <c r="HF290" s="396">
        <v>1</v>
      </c>
      <c r="HG290" s="396">
        <v>0.38</v>
      </c>
      <c r="HH290" s="396">
        <v>0</v>
      </c>
      <c r="HI290" s="396">
        <v>0</v>
      </c>
      <c r="HJ290" s="396">
        <v>0</v>
      </c>
      <c r="HK290" s="396">
        <v>0</v>
      </c>
      <c r="HL290" s="397">
        <v>25.51</v>
      </c>
      <c r="HM290" s="219">
        <v>9.6999999999999993</v>
      </c>
      <c r="HN290" s="219">
        <v>4497.3999999999996</v>
      </c>
      <c r="HO290" s="219">
        <v>4727.8999999999996</v>
      </c>
      <c r="HP290" s="219">
        <v>5249.1</v>
      </c>
      <c r="HQ290" s="219">
        <v>4997.8999999999996</v>
      </c>
      <c r="HR290" s="219">
        <v>3533.8</v>
      </c>
      <c r="HS290" s="219">
        <v>1429.3</v>
      </c>
      <c r="HT290" s="219">
        <v>574.20000000000005</v>
      </c>
      <c r="HU290" s="219">
        <v>35</v>
      </c>
      <c r="HV290" s="219">
        <v>25054.3</v>
      </c>
      <c r="HW290" s="457">
        <v>0</v>
      </c>
      <c r="HX290" s="219">
        <v>25054.3</v>
      </c>
      <c r="HY290" s="395">
        <v>17.5</v>
      </c>
      <c r="HZ290" s="219">
        <v>6766.25</v>
      </c>
      <c r="IA290" s="219">
        <v>6082.75</v>
      </c>
      <c r="IB290" s="219">
        <v>5906.25</v>
      </c>
      <c r="IC290" s="219">
        <v>4998.25</v>
      </c>
      <c r="ID290" s="219">
        <v>2891.25</v>
      </c>
      <c r="IE290" s="219">
        <v>989.5</v>
      </c>
      <c r="IF290" s="219">
        <v>344.5</v>
      </c>
      <c r="IG290" s="219">
        <v>17.5</v>
      </c>
      <c r="IH290" s="219">
        <v>28013.75</v>
      </c>
      <c r="II290" s="395">
        <v>0</v>
      </c>
      <c r="IJ290" s="219">
        <v>20.13</v>
      </c>
      <c r="IK290" s="219">
        <v>4</v>
      </c>
      <c r="IL290" s="219">
        <v>1</v>
      </c>
      <c r="IM290" s="219">
        <v>0.38</v>
      </c>
      <c r="IN290" s="219">
        <v>0</v>
      </c>
      <c r="IO290" s="219">
        <v>0</v>
      </c>
      <c r="IP290" s="219">
        <v>0</v>
      </c>
      <c r="IQ290" s="219">
        <v>0</v>
      </c>
      <c r="IR290" s="219">
        <v>25.51</v>
      </c>
      <c r="IS290" s="395">
        <v>4.6900000000000004</v>
      </c>
      <c r="IT290" s="219">
        <v>1759.56</v>
      </c>
      <c r="IU290" s="219">
        <v>881.56</v>
      </c>
      <c r="IV290" s="219">
        <v>555.55999999999995</v>
      </c>
      <c r="IW290" s="219">
        <v>283.33</v>
      </c>
      <c r="IX290" s="219">
        <v>78.680000000000007</v>
      </c>
      <c r="IY290" s="219">
        <v>19.61</v>
      </c>
      <c r="IZ290" s="219">
        <v>2.81</v>
      </c>
      <c r="JA290" s="219">
        <v>0</v>
      </c>
      <c r="JB290" s="219">
        <v>3585.8</v>
      </c>
      <c r="JC290" s="395">
        <v>7.1</v>
      </c>
      <c r="JD290" s="219">
        <v>3324.4</v>
      </c>
      <c r="JE290" s="219">
        <v>4042.3</v>
      </c>
      <c r="JF290" s="219">
        <v>4755.3</v>
      </c>
      <c r="JG290" s="219">
        <v>4714.5</v>
      </c>
      <c r="JH290" s="219">
        <v>3437.6</v>
      </c>
      <c r="JI290" s="219">
        <v>1401</v>
      </c>
      <c r="JJ290" s="219">
        <v>569.5</v>
      </c>
      <c r="JK290" s="219">
        <v>35</v>
      </c>
      <c r="JL290" s="219">
        <v>22286.7</v>
      </c>
      <c r="JM290" s="457">
        <v>0</v>
      </c>
      <c r="JN290" s="397">
        <v>22286.7</v>
      </c>
      <c r="JP290" s="460"/>
      <c r="JQ290" s="460"/>
      <c r="JR290" s="460"/>
      <c r="JS290" s="460"/>
      <c r="JT290" s="460"/>
      <c r="JU290" s="460"/>
      <c r="JV290" s="460"/>
      <c r="JW290" s="460"/>
      <c r="JX290" s="460"/>
      <c r="JY290" s="460"/>
      <c r="KA290" s="460"/>
      <c r="KB290" s="460"/>
    </row>
    <row r="291" spans="1:288" x14ac:dyDescent="0.2">
      <c r="A291" s="215" t="s">
        <v>814</v>
      </c>
      <c r="B291" s="216" t="s">
        <v>301</v>
      </c>
      <c r="C291" s="217" t="s">
        <v>109</v>
      </c>
      <c r="D291" s="218" t="s">
        <v>813</v>
      </c>
      <c r="E291" s="158">
        <v>3449</v>
      </c>
      <c r="F291" s="158">
        <v>25333</v>
      </c>
      <c r="G291" s="158">
        <v>36064</v>
      </c>
      <c r="H291" s="158">
        <v>23923</v>
      </c>
      <c r="I291" s="158">
        <v>17890</v>
      </c>
      <c r="J291" s="158">
        <v>8284</v>
      </c>
      <c r="K291" s="158">
        <v>3208</v>
      </c>
      <c r="L291" s="158">
        <v>496</v>
      </c>
      <c r="M291" s="349">
        <v>118647</v>
      </c>
      <c r="N291" s="158">
        <v>1929</v>
      </c>
      <c r="O291" s="158">
        <v>980</v>
      </c>
      <c r="P291" s="158">
        <v>767</v>
      </c>
      <c r="Q291" s="158">
        <v>593</v>
      </c>
      <c r="R291" s="158">
        <v>650</v>
      </c>
      <c r="S291" s="158">
        <v>348</v>
      </c>
      <c r="T291" s="158">
        <v>101</v>
      </c>
      <c r="U291" s="158">
        <v>6</v>
      </c>
      <c r="V291" s="349">
        <v>5374</v>
      </c>
      <c r="W291" s="158">
        <v>7</v>
      </c>
      <c r="X291" s="158">
        <v>5</v>
      </c>
      <c r="Y291" s="158">
        <v>6</v>
      </c>
      <c r="Z291" s="158">
        <v>18</v>
      </c>
      <c r="AA291" s="158">
        <v>0</v>
      </c>
      <c r="AB291" s="158">
        <v>0</v>
      </c>
      <c r="AC291" s="158">
        <v>0</v>
      </c>
      <c r="AD291" s="158">
        <v>0</v>
      </c>
      <c r="AE291" s="349">
        <v>36</v>
      </c>
      <c r="AF291" s="158">
        <v>1513</v>
      </c>
      <c r="AG291" s="158">
        <v>24348</v>
      </c>
      <c r="AH291" s="158">
        <v>35291</v>
      </c>
      <c r="AI291" s="158">
        <v>23312</v>
      </c>
      <c r="AJ291" s="158">
        <v>17240</v>
      </c>
      <c r="AK291" s="158">
        <v>7936</v>
      </c>
      <c r="AL291" s="158">
        <v>3107</v>
      </c>
      <c r="AM291" s="158">
        <v>490</v>
      </c>
      <c r="AN291" s="349">
        <v>113237</v>
      </c>
      <c r="AO291" s="158">
        <v>20</v>
      </c>
      <c r="AP291" s="158">
        <v>44</v>
      </c>
      <c r="AQ291" s="158">
        <v>37</v>
      </c>
      <c r="AR291" s="158">
        <v>39</v>
      </c>
      <c r="AS291" s="158">
        <v>22</v>
      </c>
      <c r="AT291" s="158">
        <v>8</v>
      </c>
      <c r="AU291" s="158">
        <v>5</v>
      </c>
      <c r="AV291" s="158">
        <v>0</v>
      </c>
      <c r="AW291" s="349">
        <v>175</v>
      </c>
      <c r="AX291" s="158">
        <v>20</v>
      </c>
      <c r="AY291" s="158">
        <v>44</v>
      </c>
      <c r="AZ291" s="158">
        <v>37</v>
      </c>
      <c r="BA291" s="158">
        <v>39</v>
      </c>
      <c r="BB291" s="158">
        <v>22</v>
      </c>
      <c r="BC291" s="158">
        <v>8</v>
      </c>
      <c r="BD291" s="158">
        <v>5</v>
      </c>
      <c r="BE291" s="158">
        <v>0</v>
      </c>
      <c r="BF291" s="158">
        <v>0</v>
      </c>
      <c r="BG291" s="349">
        <v>175</v>
      </c>
      <c r="BH291" s="158">
        <v>20</v>
      </c>
      <c r="BI291" s="158">
        <v>1537</v>
      </c>
      <c r="BJ291" s="158">
        <v>24341</v>
      </c>
      <c r="BK291" s="158">
        <v>35293</v>
      </c>
      <c r="BL291" s="158">
        <v>23295</v>
      </c>
      <c r="BM291" s="158">
        <v>17226</v>
      </c>
      <c r="BN291" s="158">
        <v>7933</v>
      </c>
      <c r="BO291" s="158">
        <v>3102</v>
      </c>
      <c r="BP291" s="158">
        <v>490</v>
      </c>
      <c r="BQ291" s="349">
        <v>113237</v>
      </c>
      <c r="BR291" s="158">
        <v>0</v>
      </c>
      <c r="BS291" s="158">
        <v>853</v>
      </c>
      <c r="BT291" s="158">
        <v>12159</v>
      </c>
      <c r="BU291" s="158">
        <v>11161</v>
      </c>
      <c r="BV291" s="158">
        <v>6597</v>
      </c>
      <c r="BW291" s="158">
        <v>3718</v>
      </c>
      <c r="BX291" s="158">
        <v>1488</v>
      </c>
      <c r="BY291" s="158">
        <v>601</v>
      </c>
      <c r="BZ291" s="158">
        <v>78</v>
      </c>
      <c r="CA291" s="349">
        <v>36655</v>
      </c>
      <c r="CB291" s="158">
        <v>0</v>
      </c>
      <c r="CC291" s="158">
        <v>7</v>
      </c>
      <c r="CD291" s="158">
        <v>223</v>
      </c>
      <c r="CE291" s="158">
        <v>510</v>
      </c>
      <c r="CF291" s="158">
        <v>328</v>
      </c>
      <c r="CG291" s="158">
        <v>185</v>
      </c>
      <c r="CH291" s="158">
        <v>74</v>
      </c>
      <c r="CI291" s="158">
        <v>20</v>
      </c>
      <c r="CJ291" s="158">
        <v>1</v>
      </c>
      <c r="CK291" s="349">
        <v>1348</v>
      </c>
      <c r="CL291" s="158">
        <v>0</v>
      </c>
      <c r="CM291" s="158">
        <v>0</v>
      </c>
      <c r="CN291" s="158">
        <v>5</v>
      </c>
      <c r="CO291" s="158">
        <v>19</v>
      </c>
      <c r="CP291" s="158">
        <v>13</v>
      </c>
      <c r="CQ291" s="158">
        <v>14</v>
      </c>
      <c r="CR291" s="158">
        <v>0</v>
      </c>
      <c r="CS291" s="158">
        <v>12</v>
      </c>
      <c r="CT291" s="158">
        <v>9</v>
      </c>
      <c r="CU291" s="349">
        <v>72</v>
      </c>
      <c r="CV291" s="158">
        <v>105</v>
      </c>
      <c r="CW291" s="158">
        <v>466</v>
      </c>
      <c r="CX291" s="158">
        <v>1209</v>
      </c>
      <c r="CY291" s="158">
        <v>1108</v>
      </c>
      <c r="CZ291" s="158">
        <v>1028</v>
      </c>
      <c r="DA291" s="158">
        <v>654</v>
      </c>
      <c r="DB291" s="158">
        <v>362</v>
      </c>
      <c r="DC291" s="158">
        <v>71</v>
      </c>
      <c r="DD291" s="349">
        <v>5003</v>
      </c>
      <c r="DE291" s="158">
        <v>34</v>
      </c>
      <c r="DF291" s="158">
        <v>250</v>
      </c>
      <c r="DG291" s="158">
        <v>285</v>
      </c>
      <c r="DH291" s="158">
        <v>206</v>
      </c>
      <c r="DI291" s="158">
        <v>95</v>
      </c>
      <c r="DJ291" s="158">
        <v>41</v>
      </c>
      <c r="DK291" s="158">
        <v>16</v>
      </c>
      <c r="DL291" s="158">
        <v>14</v>
      </c>
      <c r="DM291" s="349">
        <v>941</v>
      </c>
      <c r="DN291" s="158">
        <v>3</v>
      </c>
      <c r="DO291" s="158">
        <v>21</v>
      </c>
      <c r="DP291" s="158">
        <v>17</v>
      </c>
      <c r="DQ291" s="158">
        <v>24</v>
      </c>
      <c r="DR291" s="158">
        <v>23</v>
      </c>
      <c r="DS291" s="158">
        <v>4</v>
      </c>
      <c r="DT291" s="158">
        <v>3</v>
      </c>
      <c r="DU291" s="158">
        <v>1</v>
      </c>
      <c r="DV291" s="349">
        <v>96</v>
      </c>
      <c r="DW291" s="158">
        <v>6</v>
      </c>
      <c r="DX291" s="158">
        <v>63</v>
      </c>
      <c r="DY291" s="158">
        <v>40</v>
      </c>
      <c r="DZ291" s="158">
        <v>18</v>
      </c>
      <c r="EA291" s="158">
        <v>11</v>
      </c>
      <c r="EB291" s="158">
        <v>6</v>
      </c>
      <c r="EC291" s="158">
        <v>9</v>
      </c>
      <c r="ED291" s="158">
        <v>3</v>
      </c>
      <c r="EE291" s="349">
        <v>156</v>
      </c>
      <c r="EF291" s="158">
        <v>43</v>
      </c>
      <c r="EG291" s="158">
        <v>334</v>
      </c>
      <c r="EH291" s="158">
        <v>342</v>
      </c>
      <c r="EI291" s="158">
        <v>248</v>
      </c>
      <c r="EJ291" s="158">
        <v>129</v>
      </c>
      <c r="EK291" s="158">
        <v>51</v>
      </c>
      <c r="EL291" s="158">
        <v>28</v>
      </c>
      <c r="EM291" s="158">
        <v>18</v>
      </c>
      <c r="EN291" s="349">
        <v>1193</v>
      </c>
      <c r="EO291" s="158">
        <v>21</v>
      </c>
      <c r="EP291" s="158">
        <v>202</v>
      </c>
      <c r="EQ291" s="158">
        <v>180</v>
      </c>
      <c r="ER291" s="158">
        <v>93</v>
      </c>
      <c r="ES291" s="158">
        <v>39</v>
      </c>
      <c r="ET291" s="158">
        <v>36</v>
      </c>
      <c r="EU291" s="158">
        <v>20</v>
      </c>
      <c r="EV291" s="158">
        <v>11</v>
      </c>
      <c r="EW291" s="349">
        <v>602</v>
      </c>
      <c r="EX291" s="158">
        <v>0</v>
      </c>
      <c r="EY291" s="158">
        <v>0</v>
      </c>
      <c r="EZ291" s="158">
        <v>0</v>
      </c>
      <c r="FA291" s="158">
        <v>0</v>
      </c>
      <c r="FB291" s="158">
        <v>0</v>
      </c>
      <c r="FC291" s="158">
        <v>0</v>
      </c>
      <c r="FD291" s="158">
        <v>0</v>
      </c>
      <c r="FE291" s="158">
        <v>0</v>
      </c>
      <c r="FF291" s="349">
        <v>0</v>
      </c>
      <c r="FG291" s="158">
        <v>0</v>
      </c>
      <c r="FH291" s="158">
        <v>0</v>
      </c>
      <c r="FI291" s="158">
        <v>0</v>
      </c>
      <c r="FJ291" s="158">
        <v>0</v>
      </c>
      <c r="FK291" s="158">
        <v>0</v>
      </c>
      <c r="FL291" s="158">
        <v>0</v>
      </c>
      <c r="FM291" s="158">
        <v>0</v>
      </c>
      <c r="FN291" s="158">
        <v>0</v>
      </c>
      <c r="FO291" s="349">
        <v>0</v>
      </c>
      <c r="FP291" s="158">
        <v>21</v>
      </c>
      <c r="FQ291" s="158">
        <v>202</v>
      </c>
      <c r="FR291" s="158">
        <v>180</v>
      </c>
      <c r="FS291" s="158">
        <v>93</v>
      </c>
      <c r="FT291" s="158">
        <v>39</v>
      </c>
      <c r="FU291" s="158">
        <v>36</v>
      </c>
      <c r="FV291" s="158">
        <v>20</v>
      </c>
      <c r="FW291" s="158">
        <v>11</v>
      </c>
      <c r="FX291" s="349">
        <v>602</v>
      </c>
      <c r="FY291" s="158">
        <v>20</v>
      </c>
      <c r="FZ291" s="158">
        <v>668</v>
      </c>
      <c r="GA291" s="158">
        <v>11870</v>
      </c>
      <c r="GB291" s="158">
        <v>23542</v>
      </c>
      <c r="GC291" s="158">
        <v>16310</v>
      </c>
      <c r="GD291" s="158">
        <v>13272</v>
      </c>
      <c r="GE291" s="158">
        <v>6360</v>
      </c>
      <c r="GF291" s="158">
        <v>2457</v>
      </c>
      <c r="GG291" s="158">
        <v>398</v>
      </c>
      <c r="GH291" s="349">
        <v>74897</v>
      </c>
      <c r="GI291" s="158">
        <v>0</v>
      </c>
      <c r="GJ291" s="158">
        <v>869</v>
      </c>
      <c r="GK291" s="158">
        <v>12471</v>
      </c>
      <c r="GL291" s="158">
        <v>11751</v>
      </c>
      <c r="GM291" s="158">
        <v>6985</v>
      </c>
      <c r="GN291" s="158">
        <v>3954</v>
      </c>
      <c r="GO291" s="158">
        <v>1573</v>
      </c>
      <c r="GP291" s="158">
        <v>645</v>
      </c>
      <c r="GQ291" s="158">
        <v>92</v>
      </c>
      <c r="GR291" s="349">
        <v>38340</v>
      </c>
      <c r="GS291" s="158">
        <v>20</v>
      </c>
      <c r="GT291" s="158">
        <v>1322</v>
      </c>
      <c r="GU291" s="158">
        <v>21253.5</v>
      </c>
      <c r="GV291" s="158">
        <v>32366.75</v>
      </c>
      <c r="GW291" s="158">
        <v>21539.75</v>
      </c>
      <c r="GX291" s="158">
        <v>16224.25</v>
      </c>
      <c r="GY291" s="158">
        <v>7541</v>
      </c>
      <c r="GZ291" s="158">
        <v>2942.25</v>
      </c>
      <c r="HA291" s="158">
        <v>466.25</v>
      </c>
      <c r="HB291" s="349">
        <v>103675.75</v>
      </c>
      <c r="HC291" s="395">
        <v>0</v>
      </c>
      <c r="HD291" s="396">
        <v>0</v>
      </c>
      <c r="HE291" s="396">
        <v>0</v>
      </c>
      <c r="HF291" s="396">
        <v>0</v>
      </c>
      <c r="HG291" s="396">
        <v>0</v>
      </c>
      <c r="HH291" s="396">
        <v>0</v>
      </c>
      <c r="HI291" s="396">
        <v>0</v>
      </c>
      <c r="HJ291" s="396">
        <v>0</v>
      </c>
      <c r="HK291" s="396">
        <v>0</v>
      </c>
      <c r="HL291" s="397">
        <v>0</v>
      </c>
      <c r="HM291" s="219">
        <v>11.1</v>
      </c>
      <c r="HN291" s="219">
        <v>881.3</v>
      </c>
      <c r="HO291" s="219">
        <v>16530.5</v>
      </c>
      <c r="HP291" s="219">
        <v>28770.400000000001</v>
      </c>
      <c r="HQ291" s="219">
        <v>21539.8</v>
      </c>
      <c r="HR291" s="219">
        <v>19829.599999999999</v>
      </c>
      <c r="HS291" s="219">
        <v>10892.6</v>
      </c>
      <c r="HT291" s="219">
        <v>4903.8</v>
      </c>
      <c r="HU291" s="219">
        <v>932.5</v>
      </c>
      <c r="HV291" s="219">
        <v>104291.6</v>
      </c>
      <c r="HW291" s="457">
        <v>0</v>
      </c>
      <c r="HX291" s="219">
        <v>104291.6</v>
      </c>
      <c r="HY291" s="395">
        <v>20</v>
      </c>
      <c r="HZ291" s="219">
        <v>1322</v>
      </c>
      <c r="IA291" s="219">
        <v>21253.5</v>
      </c>
      <c r="IB291" s="219">
        <v>32366.75</v>
      </c>
      <c r="IC291" s="219">
        <v>21539.75</v>
      </c>
      <c r="ID291" s="219">
        <v>16224.25</v>
      </c>
      <c r="IE291" s="219">
        <v>7541</v>
      </c>
      <c r="IF291" s="219">
        <v>2942.25</v>
      </c>
      <c r="IG291" s="219">
        <v>466.25</v>
      </c>
      <c r="IH291" s="219">
        <v>103675.75</v>
      </c>
      <c r="II291" s="395">
        <v>0</v>
      </c>
      <c r="IJ291" s="219">
        <v>0</v>
      </c>
      <c r="IK291" s="219">
        <v>0</v>
      </c>
      <c r="IL291" s="219">
        <v>0</v>
      </c>
      <c r="IM291" s="219">
        <v>0</v>
      </c>
      <c r="IN291" s="219">
        <v>0</v>
      </c>
      <c r="IO291" s="219">
        <v>0</v>
      </c>
      <c r="IP291" s="219">
        <v>0</v>
      </c>
      <c r="IQ291" s="219">
        <v>0</v>
      </c>
      <c r="IR291" s="219">
        <v>0</v>
      </c>
      <c r="IS291" s="395">
        <v>0</v>
      </c>
      <c r="IT291" s="219">
        <v>382.63</v>
      </c>
      <c r="IU291" s="219">
        <v>8639.7199999999993</v>
      </c>
      <c r="IV291" s="219">
        <v>9308.9</v>
      </c>
      <c r="IW291" s="219">
        <v>3442.49</v>
      </c>
      <c r="IX291" s="219">
        <v>2560.21</v>
      </c>
      <c r="IY291" s="219">
        <v>1153.8800000000001</v>
      </c>
      <c r="IZ291" s="219">
        <v>143.94999999999999</v>
      </c>
      <c r="JA291" s="219">
        <v>1.5</v>
      </c>
      <c r="JB291" s="219">
        <v>25633.279999999999</v>
      </c>
      <c r="JC291" s="395">
        <v>11.1</v>
      </c>
      <c r="JD291" s="219">
        <v>626.20000000000005</v>
      </c>
      <c r="JE291" s="219">
        <v>9810.7000000000007</v>
      </c>
      <c r="JF291" s="219">
        <v>20495.900000000001</v>
      </c>
      <c r="JG291" s="219">
        <v>18097.3</v>
      </c>
      <c r="JH291" s="219">
        <v>16700.5</v>
      </c>
      <c r="JI291" s="219">
        <v>9225.7999999999993</v>
      </c>
      <c r="JJ291" s="219">
        <v>4663.8</v>
      </c>
      <c r="JK291" s="219">
        <v>929.5</v>
      </c>
      <c r="JL291" s="219">
        <v>80560.800000000003</v>
      </c>
      <c r="JM291" s="457">
        <v>0</v>
      </c>
      <c r="JN291" s="397">
        <v>80560.800000000003</v>
      </c>
      <c r="JP291" s="460"/>
      <c r="JQ291" s="460"/>
      <c r="JR291" s="460"/>
      <c r="JS291" s="460"/>
      <c r="JT291" s="460"/>
      <c r="JU291" s="460"/>
      <c r="JV291" s="460"/>
      <c r="JW291" s="460"/>
      <c r="JX291" s="460"/>
      <c r="JY291" s="460"/>
      <c r="KA291" s="460"/>
      <c r="KB291" s="460"/>
    </row>
    <row r="292" spans="1:288" x14ac:dyDescent="0.2">
      <c r="A292" s="215" t="s">
        <v>816</v>
      </c>
      <c r="B292" s="216" t="s">
        <v>291</v>
      </c>
      <c r="C292" s="217" t="s">
        <v>287</v>
      </c>
      <c r="D292" s="218" t="s">
        <v>815</v>
      </c>
      <c r="E292" s="158">
        <v>18434</v>
      </c>
      <c r="F292" s="158">
        <v>20848</v>
      </c>
      <c r="G292" s="158">
        <v>26190</v>
      </c>
      <c r="H292" s="158">
        <v>14592</v>
      </c>
      <c r="I292" s="158">
        <v>7636</v>
      </c>
      <c r="J292" s="158">
        <v>4414</v>
      </c>
      <c r="K292" s="158">
        <v>4129</v>
      </c>
      <c r="L292" s="158">
        <v>978</v>
      </c>
      <c r="M292" s="349">
        <v>97221</v>
      </c>
      <c r="N292" s="158">
        <v>481</v>
      </c>
      <c r="O292" s="158">
        <v>312</v>
      </c>
      <c r="P292" s="158">
        <v>256</v>
      </c>
      <c r="Q292" s="158">
        <v>138</v>
      </c>
      <c r="R292" s="158">
        <v>73</v>
      </c>
      <c r="S292" s="158">
        <v>31</v>
      </c>
      <c r="T292" s="158">
        <v>22</v>
      </c>
      <c r="U292" s="158">
        <v>1</v>
      </c>
      <c r="V292" s="349">
        <v>1314</v>
      </c>
      <c r="W292" s="158">
        <v>0</v>
      </c>
      <c r="X292" s="158">
        <v>0</v>
      </c>
      <c r="Y292" s="158">
        <v>0</v>
      </c>
      <c r="Z292" s="158">
        <v>1</v>
      </c>
      <c r="AA292" s="158">
        <v>0</v>
      </c>
      <c r="AB292" s="158">
        <v>0</v>
      </c>
      <c r="AC292" s="158">
        <v>2</v>
      </c>
      <c r="AD292" s="158">
        <v>1</v>
      </c>
      <c r="AE292" s="349">
        <v>4</v>
      </c>
      <c r="AF292" s="158">
        <v>17953</v>
      </c>
      <c r="AG292" s="158">
        <v>20536</v>
      </c>
      <c r="AH292" s="158">
        <v>25934</v>
      </c>
      <c r="AI292" s="158">
        <v>14453</v>
      </c>
      <c r="AJ292" s="158">
        <v>7563</v>
      </c>
      <c r="AK292" s="158">
        <v>4383</v>
      </c>
      <c r="AL292" s="158">
        <v>4105</v>
      </c>
      <c r="AM292" s="158">
        <v>976</v>
      </c>
      <c r="AN292" s="349">
        <v>95903</v>
      </c>
      <c r="AO292" s="158">
        <v>18</v>
      </c>
      <c r="AP292" s="158">
        <v>65</v>
      </c>
      <c r="AQ292" s="158">
        <v>131</v>
      </c>
      <c r="AR292" s="158">
        <v>98</v>
      </c>
      <c r="AS292" s="158">
        <v>54</v>
      </c>
      <c r="AT292" s="158">
        <v>39</v>
      </c>
      <c r="AU292" s="158">
        <v>42</v>
      </c>
      <c r="AV292" s="158">
        <v>18</v>
      </c>
      <c r="AW292" s="349">
        <v>465</v>
      </c>
      <c r="AX292" s="158">
        <v>18</v>
      </c>
      <c r="AY292" s="158">
        <v>65</v>
      </c>
      <c r="AZ292" s="158">
        <v>131</v>
      </c>
      <c r="BA292" s="158">
        <v>98</v>
      </c>
      <c r="BB292" s="158">
        <v>54</v>
      </c>
      <c r="BC292" s="158">
        <v>39</v>
      </c>
      <c r="BD292" s="158">
        <v>42</v>
      </c>
      <c r="BE292" s="158">
        <v>18</v>
      </c>
      <c r="BF292" s="158">
        <v>0</v>
      </c>
      <c r="BG292" s="349">
        <v>465</v>
      </c>
      <c r="BH292" s="158">
        <v>18</v>
      </c>
      <c r="BI292" s="158">
        <v>18000</v>
      </c>
      <c r="BJ292" s="158">
        <v>20602</v>
      </c>
      <c r="BK292" s="158">
        <v>25901</v>
      </c>
      <c r="BL292" s="158">
        <v>14409</v>
      </c>
      <c r="BM292" s="158">
        <v>7548</v>
      </c>
      <c r="BN292" s="158">
        <v>4386</v>
      </c>
      <c r="BO292" s="158">
        <v>4081</v>
      </c>
      <c r="BP292" s="158">
        <v>958</v>
      </c>
      <c r="BQ292" s="349">
        <v>95903</v>
      </c>
      <c r="BR292" s="158">
        <v>7</v>
      </c>
      <c r="BS292" s="158">
        <v>10933</v>
      </c>
      <c r="BT292" s="158">
        <v>8216</v>
      </c>
      <c r="BU292" s="158">
        <v>7624</v>
      </c>
      <c r="BV292" s="158">
        <v>3653</v>
      </c>
      <c r="BW292" s="158">
        <v>1546</v>
      </c>
      <c r="BX292" s="158">
        <v>824</v>
      </c>
      <c r="BY292" s="158">
        <v>619</v>
      </c>
      <c r="BZ292" s="158">
        <v>114</v>
      </c>
      <c r="CA292" s="349">
        <v>33536</v>
      </c>
      <c r="CB292" s="158">
        <v>1</v>
      </c>
      <c r="CC292" s="158">
        <v>146</v>
      </c>
      <c r="CD292" s="158">
        <v>233</v>
      </c>
      <c r="CE292" s="158">
        <v>203</v>
      </c>
      <c r="CF292" s="158">
        <v>118</v>
      </c>
      <c r="CG292" s="158">
        <v>48</v>
      </c>
      <c r="CH292" s="158">
        <v>29</v>
      </c>
      <c r="CI292" s="158">
        <v>18</v>
      </c>
      <c r="CJ292" s="158">
        <v>2</v>
      </c>
      <c r="CK292" s="349">
        <v>798</v>
      </c>
      <c r="CL292" s="158">
        <v>0</v>
      </c>
      <c r="CM292" s="158">
        <v>27</v>
      </c>
      <c r="CN292" s="158">
        <v>29</v>
      </c>
      <c r="CO292" s="158">
        <v>17</v>
      </c>
      <c r="CP292" s="158">
        <v>26</v>
      </c>
      <c r="CQ292" s="158">
        <v>16</v>
      </c>
      <c r="CR292" s="158">
        <v>33</v>
      </c>
      <c r="CS292" s="158">
        <v>20</v>
      </c>
      <c r="CT292" s="158">
        <v>7</v>
      </c>
      <c r="CU292" s="349">
        <v>175</v>
      </c>
      <c r="CV292" s="158">
        <v>147</v>
      </c>
      <c r="CW292" s="158">
        <v>131</v>
      </c>
      <c r="CX292" s="158">
        <v>121</v>
      </c>
      <c r="CY292" s="158">
        <v>103</v>
      </c>
      <c r="CZ292" s="158">
        <v>34</v>
      </c>
      <c r="DA292" s="158">
        <v>23</v>
      </c>
      <c r="DB292" s="158">
        <v>24</v>
      </c>
      <c r="DC292" s="158">
        <v>7</v>
      </c>
      <c r="DD292" s="349">
        <v>590</v>
      </c>
      <c r="DE292" s="158">
        <v>179</v>
      </c>
      <c r="DF292" s="158">
        <v>180</v>
      </c>
      <c r="DG292" s="158">
        <v>207</v>
      </c>
      <c r="DH292" s="158">
        <v>150</v>
      </c>
      <c r="DI292" s="158">
        <v>47</v>
      </c>
      <c r="DJ292" s="158">
        <v>29</v>
      </c>
      <c r="DK292" s="158">
        <v>48</v>
      </c>
      <c r="DL292" s="158">
        <v>21</v>
      </c>
      <c r="DM292" s="349">
        <v>861</v>
      </c>
      <c r="DN292" s="158">
        <v>54</v>
      </c>
      <c r="DO292" s="158">
        <v>59</v>
      </c>
      <c r="DP292" s="158">
        <v>79</v>
      </c>
      <c r="DQ292" s="158">
        <v>36</v>
      </c>
      <c r="DR292" s="158">
        <v>19</v>
      </c>
      <c r="DS292" s="158">
        <v>29</v>
      </c>
      <c r="DT292" s="158">
        <v>15</v>
      </c>
      <c r="DU292" s="158">
        <v>2</v>
      </c>
      <c r="DV292" s="349">
        <v>293</v>
      </c>
      <c r="DW292" s="158">
        <v>62</v>
      </c>
      <c r="DX292" s="158">
        <v>46</v>
      </c>
      <c r="DY292" s="158">
        <v>49</v>
      </c>
      <c r="DZ292" s="158">
        <v>18</v>
      </c>
      <c r="EA292" s="158">
        <v>11</v>
      </c>
      <c r="EB292" s="158">
        <v>9</v>
      </c>
      <c r="EC292" s="158">
        <v>5</v>
      </c>
      <c r="ED292" s="158">
        <v>5</v>
      </c>
      <c r="EE292" s="349">
        <v>205</v>
      </c>
      <c r="EF292" s="158">
        <v>295</v>
      </c>
      <c r="EG292" s="158">
        <v>285</v>
      </c>
      <c r="EH292" s="158">
        <v>335</v>
      </c>
      <c r="EI292" s="158">
        <v>204</v>
      </c>
      <c r="EJ292" s="158">
        <v>77</v>
      </c>
      <c r="EK292" s="158">
        <v>67</v>
      </c>
      <c r="EL292" s="158">
        <v>68</v>
      </c>
      <c r="EM292" s="158">
        <v>28</v>
      </c>
      <c r="EN292" s="349">
        <v>1359</v>
      </c>
      <c r="EO292" s="158">
        <v>164</v>
      </c>
      <c r="EP292" s="158">
        <v>125</v>
      </c>
      <c r="EQ292" s="158">
        <v>188</v>
      </c>
      <c r="ER292" s="158">
        <v>109</v>
      </c>
      <c r="ES292" s="158">
        <v>52</v>
      </c>
      <c r="ET292" s="158">
        <v>38</v>
      </c>
      <c r="EU292" s="158">
        <v>34</v>
      </c>
      <c r="EV292" s="158">
        <v>22</v>
      </c>
      <c r="EW292" s="349">
        <v>732</v>
      </c>
      <c r="EX292" s="158">
        <v>0</v>
      </c>
      <c r="EY292" s="158">
        <v>0</v>
      </c>
      <c r="EZ292" s="158">
        <v>0</v>
      </c>
      <c r="FA292" s="158">
        <v>0</v>
      </c>
      <c r="FB292" s="158">
        <v>0</v>
      </c>
      <c r="FC292" s="158">
        <v>0</v>
      </c>
      <c r="FD292" s="158">
        <v>0</v>
      </c>
      <c r="FE292" s="158">
        <v>0</v>
      </c>
      <c r="FF292" s="349">
        <v>0</v>
      </c>
      <c r="FG292" s="158">
        <v>16</v>
      </c>
      <c r="FH292" s="158">
        <v>17</v>
      </c>
      <c r="FI292" s="158">
        <v>33</v>
      </c>
      <c r="FJ292" s="158">
        <v>16</v>
      </c>
      <c r="FK292" s="158">
        <v>11</v>
      </c>
      <c r="FL292" s="158">
        <v>18</v>
      </c>
      <c r="FM292" s="158">
        <v>4</v>
      </c>
      <c r="FN292" s="158">
        <v>0</v>
      </c>
      <c r="FO292" s="349">
        <v>115</v>
      </c>
      <c r="FP292" s="158">
        <v>148</v>
      </c>
      <c r="FQ292" s="158">
        <v>108</v>
      </c>
      <c r="FR292" s="158">
        <v>155</v>
      </c>
      <c r="FS292" s="158">
        <v>93</v>
      </c>
      <c r="FT292" s="158">
        <v>41</v>
      </c>
      <c r="FU292" s="158">
        <v>20</v>
      </c>
      <c r="FV292" s="158">
        <v>30</v>
      </c>
      <c r="FW292" s="158">
        <v>22</v>
      </c>
      <c r="FX292" s="349">
        <v>617</v>
      </c>
      <c r="FY292" s="158">
        <v>10</v>
      </c>
      <c r="FZ292" s="158">
        <v>6776</v>
      </c>
      <c r="GA292" s="158">
        <v>12017</v>
      </c>
      <c r="GB292" s="158">
        <v>17929</v>
      </c>
      <c r="GC292" s="158">
        <v>10558</v>
      </c>
      <c r="GD292" s="158">
        <v>5908</v>
      </c>
      <c r="GE292" s="158">
        <v>3462</v>
      </c>
      <c r="GF292" s="158">
        <v>3404</v>
      </c>
      <c r="GG292" s="158">
        <v>828</v>
      </c>
      <c r="GH292" s="349">
        <v>60892</v>
      </c>
      <c r="GI292" s="158">
        <v>8</v>
      </c>
      <c r="GJ292" s="158">
        <v>11224</v>
      </c>
      <c r="GK292" s="158">
        <v>8585</v>
      </c>
      <c r="GL292" s="158">
        <v>7972</v>
      </c>
      <c r="GM292" s="158">
        <v>3851</v>
      </c>
      <c r="GN292" s="158">
        <v>1640</v>
      </c>
      <c r="GO292" s="158">
        <v>924</v>
      </c>
      <c r="GP292" s="158">
        <v>677</v>
      </c>
      <c r="GQ292" s="158">
        <v>130</v>
      </c>
      <c r="GR292" s="349">
        <v>35011</v>
      </c>
      <c r="GS292" s="158">
        <v>16</v>
      </c>
      <c r="GT292" s="158">
        <v>15192.75</v>
      </c>
      <c r="GU292" s="158">
        <v>18438.25</v>
      </c>
      <c r="GV292" s="158">
        <v>23881.25</v>
      </c>
      <c r="GW292" s="158">
        <v>13426.25</v>
      </c>
      <c r="GX292" s="158">
        <v>7128</v>
      </c>
      <c r="GY292" s="158">
        <v>4131.75</v>
      </c>
      <c r="GZ292" s="158">
        <v>3899.25</v>
      </c>
      <c r="HA292" s="158">
        <v>926</v>
      </c>
      <c r="HB292" s="349">
        <v>87039.5</v>
      </c>
      <c r="HC292" s="395">
        <v>0</v>
      </c>
      <c r="HD292" s="396">
        <v>3.38</v>
      </c>
      <c r="HE292" s="396">
        <v>0</v>
      </c>
      <c r="HF292" s="396">
        <v>0</v>
      </c>
      <c r="HG292" s="396">
        <v>0</v>
      </c>
      <c r="HH292" s="396">
        <v>0</v>
      </c>
      <c r="HI292" s="396">
        <v>0</v>
      </c>
      <c r="HJ292" s="396">
        <v>0</v>
      </c>
      <c r="HK292" s="396">
        <v>0</v>
      </c>
      <c r="HL292" s="397">
        <v>3.38</v>
      </c>
      <c r="HM292" s="219">
        <v>8.9</v>
      </c>
      <c r="HN292" s="219">
        <v>10126.200000000001</v>
      </c>
      <c r="HO292" s="219">
        <v>14340.9</v>
      </c>
      <c r="HP292" s="219">
        <v>21227.8</v>
      </c>
      <c r="HQ292" s="219">
        <v>13426.3</v>
      </c>
      <c r="HR292" s="219">
        <v>8712</v>
      </c>
      <c r="HS292" s="219">
        <v>5968.1</v>
      </c>
      <c r="HT292" s="219">
        <v>6498.8</v>
      </c>
      <c r="HU292" s="219">
        <v>1852</v>
      </c>
      <c r="HV292" s="219">
        <v>82161</v>
      </c>
      <c r="HW292" s="457">
        <v>0</v>
      </c>
      <c r="HX292" s="219">
        <v>82161</v>
      </c>
      <c r="HY292" s="395">
        <v>16</v>
      </c>
      <c r="HZ292" s="219">
        <v>15192.75</v>
      </c>
      <c r="IA292" s="219">
        <v>18438.25</v>
      </c>
      <c r="IB292" s="219">
        <v>23881.25</v>
      </c>
      <c r="IC292" s="219">
        <v>13426.25</v>
      </c>
      <c r="ID292" s="219">
        <v>7128</v>
      </c>
      <c r="IE292" s="219">
        <v>4131.75</v>
      </c>
      <c r="IF292" s="219">
        <v>3899.25</v>
      </c>
      <c r="IG292" s="219">
        <v>926</v>
      </c>
      <c r="IH292" s="219">
        <v>87039.5</v>
      </c>
      <c r="II292" s="395">
        <v>0</v>
      </c>
      <c r="IJ292" s="219">
        <v>3.38</v>
      </c>
      <c r="IK292" s="219">
        <v>0</v>
      </c>
      <c r="IL292" s="219">
        <v>0</v>
      </c>
      <c r="IM292" s="219">
        <v>0</v>
      </c>
      <c r="IN292" s="219">
        <v>0</v>
      </c>
      <c r="IO292" s="219">
        <v>0</v>
      </c>
      <c r="IP292" s="219">
        <v>0</v>
      </c>
      <c r="IQ292" s="219">
        <v>0</v>
      </c>
      <c r="IR292" s="219">
        <v>3.38</v>
      </c>
      <c r="IS292" s="395">
        <v>4.8099999999999996</v>
      </c>
      <c r="IT292" s="219">
        <v>5873.01</v>
      </c>
      <c r="IU292" s="219">
        <v>3086.4</v>
      </c>
      <c r="IV292" s="219">
        <v>1702.42</v>
      </c>
      <c r="IW292" s="219">
        <v>595.41999999999996</v>
      </c>
      <c r="IX292" s="219">
        <v>163.41999999999999</v>
      </c>
      <c r="IY292" s="219">
        <v>52.68</v>
      </c>
      <c r="IZ292" s="219">
        <v>29.41</v>
      </c>
      <c r="JA292" s="219">
        <v>2.23</v>
      </c>
      <c r="JB292" s="219">
        <v>11509.8</v>
      </c>
      <c r="JC292" s="395">
        <v>6.2</v>
      </c>
      <c r="JD292" s="219">
        <v>6210.9</v>
      </c>
      <c r="JE292" s="219">
        <v>11940.3</v>
      </c>
      <c r="JF292" s="219">
        <v>19714.5</v>
      </c>
      <c r="JG292" s="219">
        <v>12830.8</v>
      </c>
      <c r="JH292" s="219">
        <v>8512.2999999999993</v>
      </c>
      <c r="JI292" s="219">
        <v>5892</v>
      </c>
      <c r="JJ292" s="219">
        <v>6449.7</v>
      </c>
      <c r="JK292" s="219">
        <v>1847.5</v>
      </c>
      <c r="JL292" s="219">
        <v>73404.2</v>
      </c>
      <c r="JM292" s="457">
        <v>0</v>
      </c>
      <c r="JN292" s="397">
        <v>73404.2</v>
      </c>
      <c r="JP292" s="460"/>
      <c r="JQ292" s="460"/>
      <c r="JR292" s="460"/>
      <c r="JS292" s="460"/>
      <c r="JT292" s="460"/>
      <c r="JU292" s="460"/>
      <c r="JV292" s="460"/>
      <c r="JW292" s="460"/>
      <c r="JX292" s="460"/>
      <c r="JY292" s="460"/>
      <c r="KA292" s="460"/>
      <c r="KB292" s="460"/>
    </row>
    <row r="293" spans="1:288" x14ac:dyDescent="0.2">
      <c r="A293" s="215" t="s">
        <v>818</v>
      </c>
      <c r="B293" s="216" t="s">
        <v>285</v>
      </c>
      <c r="C293" s="217" t="s">
        <v>286</v>
      </c>
      <c r="D293" s="218" t="s">
        <v>817</v>
      </c>
      <c r="E293" s="158">
        <v>3373</v>
      </c>
      <c r="F293" s="158">
        <v>5103</v>
      </c>
      <c r="G293" s="158">
        <v>13280</v>
      </c>
      <c r="H293" s="158">
        <v>9763</v>
      </c>
      <c r="I293" s="158">
        <v>6392</v>
      </c>
      <c r="J293" s="158">
        <v>4445</v>
      </c>
      <c r="K293" s="158">
        <v>5012</v>
      </c>
      <c r="L293" s="158">
        <v>501</v>
      </c>
      <c r="M293" s="349">
        <v>47869</v>
      </c>
      <c r="N293" s="158">
        <v>126</v>
      </c>
      <c r="O293" s="158">
        <v>73</v>
      </c>
      <c r="P293" s="158">
        <v>117</v>
      </c>
      <c r="Q293" s="158">
        <v>113</v>
      </c>
      <c r="R293" s="158">
        <v>54</v>
      </c>
      <c r="S293" s="158">
        <v>31</v>
      </c>
      <c r="T293" s="158">
        <v>21</v>
      </c>
      <c r="U293" s="158">
        <v>3</v>
      </c>
      <c r="V293" s="349">
        <v>538</v>
      </c>
      <c r="W293" s="158">
        <v>1</v>
      </c>
      <c r="X293" s="158">
        <v>0</v>
      </c>
      <c r="Y293" s="158">
        <v>1</v>
      </c>
      <c r="Z293" s="158">
        <v>0</v>
      </c>
      <c r="AA293" s="158">
        <v>2</v>
      </c>
      <c r="AB293" s="158">
        <v>0</v>
      </c>
      <c r="AC293" s="158">
        <v>1</v>
      </c>
      <c r="AD293" s="158">
        <v>0</v>
      </c>
      <c r="AE293" s="349">
        <v>5</v>
      </c>
      <c r="AF293" s="158">
        <v>3246</v>
      </c>
      <c r="AG293" s="158">
        <v>5030</v>
      </c>
      <c r="AH293" s="158">
        <v>13162</v>
      </c>
      <c r="AI293" s="158">
        <v>9650</v>
      </c>
      <c r="AJ293" s="158">
        <v>6336</v>
      </c>
      <c r="AK293" s="158">
        <v>4414</v>
      </c>
      <c r="AL293" s="158">
        <v>4990</v>
      </c>
      <c r="AM293" s="158">
        <v>498</v>
      </c>
      <c r="AN293" s="349">
        <v>47326</v>
      </c>
      <c r="AO293" s="158">
        <v>3</v>
      </c>
      <c r="AP293" s="158">
        <v>3</v>
      </c>
      <c r="AQ293" s="158">
        <v>49</v>
      </c>
      <c r="AR293" s="158">
        <v>43</v>
      </c>
      <c r="AS293" s="158">
        <v>49</v>
      </c>
      <c r="AT293" s="158">
        <v>25</v>
      </c>
      <c r="AU293" s="158">
        <v>30</v>
      </c>
      <c r="AV293" s="158">
        <v>19</v>
      </c>
      <c r="AW293" s="349">
        <v>221</v>
      </c>
      <c r="AX293" s="158">
        <v>3</v>
      </c>
      <c r="AY293" s="158">
        <v>3</v>
      </c>
      <c r="AZ293" s="158">
        <v>49</v>
      </c>
      <c r="BA293" s="158">
        <v>43</v>
      </c>
      <c r="BB293" s="158">
        <v>49</v>
      </c>
      <c r="BC293" s="158">
        <v>25</v>
      </c>
      <c r="BD293" s="158">
        <v>30</v>
      </c>
      <c r="BE293" s="158">
        <v>19</v>
      </c>
      <c r="BF293" s="158">
        <v>0</v>
      </c>
      <c r="BG293" s="349">
        <v>221</v>
      </c>
      <c r="BH293" s="158">
        <v>3</v>
      </c>
      <c r="BI293" s="158">
        <v>3246</v>
      </c>
      <c r="BJ293" s="158">
        <v>5076</v>
      </c>
      <c r="BK293" s="158">
        <v>13156</v>
      </c>
      <c r="BL293" s="158">
        <v>9656</v>
      </c>
      <c r="BM293" s="158">
        <v>6312</v>
      </c>
      <c r="BN293" s="158">
        <v>4419</v>
      </c>
      <c r="BO293" s="158">
        <v>4979</v>
      </c>
      <c r="BP293" s="158">
        <v>479</v>
      </c>
      <c r="BQ293" s="349">
        <v>47326</v>
      </c>
      <c r="BR293" s="158">
        <v>3</v>
      </c>
      <c r="BS293" s="158">
        <v>2224</v>
      </c>
      <c r="BT293" s="158">
        <v>2759</v>
      </c>
      <c r="BU293" s="158">
        <v>4767</v>
      </c>
      <c r="BV293" s="158">
        <v>2724</v>
      </c>
      <c r="BW293" s="158">
        <v>1472</v>
      </c>
      <c r="BX293" s="158">
        <v>797</v>
      </c>
      <c r="BY293" s="158">
        <v>630</v>
      </c>
      <c r="BZ293" s="158">
        <v>40</v>
      </c>
      <c r="CA293" s="349">
        <v>15416</v>
      </c>
      <c r="CB293" s="158">
        <v>0</v>
      </c>
      <c r="CC293" s="158">
        <v>7</v>
      </c>
      <c r="CD293" s="158">
        <v>30</v>
      </c>
      <c r="CE293" s="158">
        <v>85</v>
      </c>
      <c r="CF293" s="158">
        <v>55</v>
      </c>
      <c r="CG293" s="158">
        <v>52</v>
      </c>
      <c r="CH293" s="158">
        <v>28</v>
      </c>
      <c r="CI293" s="158">
        <v>30</v>
      </c>
      <c r="CJ293" s="158">
        <v>1</v>
      </c>
      <c r="CK293" s="349">
        <v>288</v>
      </c>
      <c r="CL293" s="158">
        <v>0</v>
      </c>
      <c r="CM293" s="158">
        <v>0</v>
      </c>
      <c r="CN293" s="158">
        <v>0</v>
      </c>
      <c r="CO293" s="158">
        <v>7</v>
      </c>
      <c r="CP293" s="158">
        <v>1</v>
      </c>
      <c r="CQ293" s="158">
        <v>4</v>
      </c>
      <c r="CR293" s="158">
        <v>8</v>
      </c>
      <c r="CS293" s="158">
        <v>21</v>
      </c>
      <c r="CT293" s="158">
        <v>5</v>
      </c>
      <c r="CU293" s="349">
        <v>46</v>
      </c>
      <c r="CV293" s="158">
        <v>35</v>
      </c>
      <c r="CW293" s="158">
        <v>50</v>
      </c>
      <c r="CX293" s="158">
        <v>71</v>
      </c>
      <c r="CY293" s="158">
        <v>63</v>
      </c>
      <c r="CZ293" s="158">
        <v>51</v>
      </c>
      <c r="DA293" s="158">
        <v>25</v>
      </c>
      <c r="DB293" s="158">
        <v>39</v>
      </c>
      <c r="DC293" s="158">
        <v>14</v>
      </c>
      <c r="DD293" s="349">
        <v>348</v>
      </c>
      <c r="DE293" s="158">
        <v>90</v>
      </c>
      <c r="DF293" s="158">
        <v>112</v>
      </c>
      <c r="DG293" s="158">
        <v>178</v>
      </c>
      <c r="DH293" s="158">
        <v>95</v>
      </c>
      <c r="DI293" s="158">
        <v>55</v>
      </c>
      <c r="DJ293" s="158">
        <v>34</v>
      </c>
      <c r="DK293" s="158">
        <v>33</v>
      </c>
      <c r="DL293" s="158">
        <v>6</v>
      </c>
      <c r="DM293" s="349">
        <v>603</v>
      </c>
      <c r="DN293" s="158">
        <v>11</v>
      </c>
      <c r="DO293" s="158">
        <v>6</v>
      </c>
      <c r="DP293" s="158">
        <v>26</v>
      </c>
      <c r="DQ293" s="158">
        <v>23</v>
      </c>
      <c r="DR293" s="158">
        <v>13</v>
      </c>
      <c r="DS293" s="158">
        <v>7</v>
      </c>
      <c r="DT293" s="158">
        <v>13</v>
      </c>
      <c r="DU293" s="158">
        <v>6</v>
      </c>
      <c r="DV293" s="349">
        <v>105</v>
      </c>
      <c r="DW293" s="158">
        <v>18</v>
      </c>
      <c r="DX293" s="158">
        <v>19</v>
      </c>
      <c r="DY293" s="158">
        <v>21</v>
      </c>
      <c r="DZ293" s="158">
        <v>17</v>
      </c>
      <c r="EA293" s="158">
        <v>8</v>
      </c>
      <c r="EB293" s="158">
        <v>4</v>
      </c>
      <c r="EC293" s="158">
        <v>2</v>
      </c>
      <c r="ED293" s="158">
        <v>0</v>
      </c>
      <c r="EE293" s="349">
        <v>89</v>
      </c>
      <c r="EF293" s="158">
        <v>119</v>
      </c>
      <c r="EG293" s="158">
        <v>137</v>
      </c>
      <c r="EH293" s="158">
        <v>225</v>
      </c>
      <c r="EI293" s="158">
        <v>135</v>
      </c>
      <c r="EJ293" s="158">
        <v>76</v>
      </c>
      <c r="EK293" s="158">
        <v>45</v>
      </c>
      <c r="EL293" s="158">
        <v>48</v>
      </c>
      <c r="EM293" s="158">
        <v>12</v>
      </c>
      <c r="EN293" s="349">
        <v>797</v>
      </c>
      <c r="EO293" s="158">
        <v>83</v>
      </c>
      <c r="EP293" s="158">
        <v>67</v>
      </c>
      <c r="EQ293" s="158">
        <v>93</v>
      </c>
      <c r="ER293" s="158">
        <v>63</v>
      </c>
      <c r="ES293" s="158">
        <v>39</v>
      </c>
      <c r="ET293" s="158">
        <v>28</v>
      </c>
      <c r="EU293" s="158">
        <v>23</v>
      </c>
      <c r="EV293" s="158">
        <v>6</v>
      </c>
      <c r="EW293" s="349">
        <v>402</v>
      </c>
      <c r="EX293" s="158">
        <v>0</v>
      </c>
      <c r="EY293" s="158">
        <v>1</v>
      </c>
      <c r="EZ293" s="158">
        <v>1</v>
      </c>
      <c r="FA293" s="158">
        <v>0</v>
      </c>
      <c r="FB293" s="158">
        <v>0</v>
      </c>
      <c r="FC293" s="158">
        <v>0</v>
      </c>
      <c r="FD293" s="158">
        <v>0</v>
      </c>
      <c r="FE293" s="158">
        <v>0</v>
      </c>
      <c r="FF293" s="349">
        <v>2</v>
      </c>
      <c r="FG293" s="158">
        <v>9</v>
      </c>
      <c r="FH293" s="158">
        <v>4</v>
      </c>
      <c r="FI293" s="158">
        <v>16</v>
      </c>
      <c r="FJ293" s="158">
        <v>16</v>
      </c>
      <c r="FK293" s="158">
        <v>8</v>
      </c>
      <c r="FL293" s="158">
        <v>6</v>
      </c>
      <c r="FM293" s="158">
        <v>5</v>
      </c>
      <c r="FN293" s="158">
        <v>2</v>
      </c>
      <c r="FO293" s="349">
        <v>66</v>
      </c>
      <c r="FP293" s="158">
        <v>74</v>
      </c>
      <c r="FQ293" s="158">
        <v>62</v>
      </c>
      <c r="FR293" s="158">
        <v>76</v>
      </c>
      <c r="FS293" s="158">
        <v>47</v>
      </c>
      <c r="FT293" s="158">
        <v>31</v>
      </c>
      <c r="FU293" s="158">
        <v>22</v>
      </c>
      <c r="FV293" s="158">
        <v>18</v>
      </c>
      <c r="FW293" s="158">
        <v>4</v>
      </c>
      <c r="FX293" s="349">
        <v>334</v>
      </c>
      <c r="FY293" s="158">
        <v>0</v>
      </c>
      <c r="FZ293" s="158">
        <v>986</v>
      </c>
      <c r="GA293" s="158">
        <v>2262</v>
      </c>
      <c r="GB293" s="158">
        <v>8250</v>
      </c>
      <c r="GC293" s="158">
        <v>6836</v>
      </c>
      <c r="GD293" s="158">
        <v>4763</v>
      </c>
      <c r="GE293" s="158">
        <v>3575</v>
      </c>
      <c r="GF293" s="158">
        <v>4283</v>
      </c>
      <c r="GG293" s="158">
        <v>427</v>
      </c>
      <c r="GH293" s="349">
        <v>31382</v>
      </c>
      <c r="GI293" s="158">
        <v>3</v>
      </c>
      <c r="GJ293" s="158">
        <v>2260</v>
      </c>
      <c r="GK293" s="158">
        <v>2814</v>
      </c>
      <c r="GL293" s="158">
        <v>4906</v>
      </c>
      <c r="GM293" s="158">
        <v>2820</v>
      </c>
      <c r="GN293" s="158">
        <v>1549</v>
      </c>
      <c r="GO293" s="158">
        <v>844</v>
      </c>
      <c r="GP293" s="158">
        <v>696</v>
      </c>
      <c r="GQ293" s="158">
        <v>52</v>
      </c>
      <c r="GR293" s="349">
        <v>15944</v>
      </c>
      <c r="GS293" s="158">
        <v>2.25</v>
      </c>
      <c r="GT293" s="158">
        <v>2691.75</v>
      </c>
      <c r="GU293" s="158">
        <v>4385.25</v>
      </c>
      <c r="GV293" s="158">
        <v>11937</v>
      </c>
      <c r="GW293" s="158">
        <v>8957.75</v>
      </c>
      <c r="GX293" s="158">
        <v>5926.5</v>
      </c>
      <c r="GY293" s="158">
        <v>4207.25</v>
      </c>
      <c r="GZ293" s="158">
        <v>4798</v>
      </c>
      <c r="HA293" s="158">
        <v>463.25</v>
      </c>
      <c r="HB293" s="349">
        <v>43369</v>
      </c>
      <c r="HC293" s="395">
        <v>0</v>
      </c>
      <c r="HD293" s="396">
        <v>12</v>
      </c>
      <c r="HE293" s="396">
        <v>7</v>
      </c>
      <c r="HF293" s="396">
        <v>3.38</v>
      </c>
      <c r="HG293" s="396">
        <v>0.5</v>
      </c>
      <c r="HH293" s="396">
        <v>0</v>
      </c>
      <c r="HI293" s="396">
        <v>0.5</v>
      </c>
      <c r="HJ293" s="396">
        <v>0</v>
      </c>
      <c r="HK293" s="396">
        <v>0</v>
      </c>
      <c r="HL293" s="397">
        <v>23.38</v>
      </c>
      <c r="HM293" s="219">
        <v>1.3</v>
      </c>
      <c r="HN293" s="219">
        <v>1786.5</v>
      </c>
      <c r="HO293" s="219">
        <v>3405.3</v>
      </c>
      <c r="HP293" s="219">
        <v>10607.7</v>
      </c>
      <c r="HQ293" s="219">
        <v>8957.2999999999993</v>
      </c>
      <c r="HR293" s="219">
        <v>7243.5</v>
      </c>
      <c r="HS293" s="219">
        <v>6076.4</v>
      </c>
      <c r="HT293" s="219">
        <v>7996.7</v>
      </c>
      <c r="HU293" s="219">
        <v>926.5</v>
      </c>
      <c r="HV293" s="219">
        <v>47001.2</v>
      </c>
      <c r="HW293" s="457">
        <v>0</v>
      </c>
      <c r="HX293" s="219">
        <v>47001.2</v>
      </c>
      <c r="HY293" s="395">
        <v>2.25</v>
      </c>
      <c r="HZ293" s="219">
        <v>2691.75</v>
      </c>
      <c r="IA293" s="219">
        <v>4385.25</v>
      </c>
      <c r="IB293" s="219">
        <v>11937</v>
      </c>
      <c r="IC293" s="219">
        <v>8957.75</v>
      </c>
      <c r="ID293" s="219">
        <v>5926.5</v>
      </c>
      <c r="IE293" s="219">
        <v>4207.25</v>
      </c>
      <c r="IF293" s="219">
        <v>4798</v>
      </c>
      <c r="IG293" s="219">
        <v>463.25</v>
      </c>
      <c r="IH293" s="219">
        <v>43369</v>
      </c>
      <c r="II293" s="395">
        <v>0</v>
      </c>
      <c r="IJ293" s="219">
        <v>12</v>
      </c>
      <c r="IK293" s="219">
        <v>7</v>
      </c>
      <c r="IL293" s="219">
        <v>3.38</v>
      </c>
      <c r="IM293" s="219">
        <v>0.5</v>
      </c>
      <c r="IN293" s="219">
        <v>0</v>
      </c>
      <c r="IO293" s="219">
        <v>0.5</v>
      </c>
      <c r="IP293" s="219">
        <v>0</v>
      </c>
      <c r="IQ293" s="219">
        <v>0</v>
      </c>
      <c r="IR293" s="219">
        <v>23.38</v>
      </c>
      <c r="IS293" s="395">
        <v>1.38</v>
      </c>
      <c r="IT293" s="219">
        <v>716.27</v>
      </c>
      <c r="IU293" s="219">
        <v>928.43</v>
      </c>
      <c r="IV293" s="219">
        <v>1712.17</v>
      </c>
      <c r="IW293" s="219">
        <v>612.26</v>
      </c>
      <c r="IX293" s="219">
        <v>147.33000000000001</v>
      </c>
      <c r="IY293" s="219">
        <v>63.39</v>
      </c>
      <c r="IZ293" s="219">
        <v>19.82</v>
      </c>
      <c r="JA293" s="219">
        <v>0</v>
      </c>
      <c r="JB293" s="219">
        <v>4201.05</v>
      </c>
      <c r="JC293" s="395">
        <v>0.5</v>
      </c>
      <c r="JD293" s="219">
        <v>1309</v>
      </c>
      <c r="JE293" s="219">
        <v>2683.2</v>
      </c>
      <c r="JF293" s="219">
        <v>9085.7000000000007</v>
      </c>
      <c r="JG293" s="219">
        <v>8345</v>
      </c>
      <c r="JH293" s="219">
        <v>7063.4</v>
      </c>
      <c r="JI293" s="219">
        <v>5984.9</v>
      </c>
      <c r="JJ293" s="219">
        <v>7963.6</v>
      </c>
      <c r="JK293" s="219">
        <v>926.5</v>
      </c>
      <c r="JL293" s="219">
        <v>43361.8</v>
      </c>
      <c r="JM293" s="457">
        <v>0</v>
      </c>
      <c r="JN293" s="397">
        <v>43361.8</v>
      </c>
      <c r="JP293" s="460"/>
      <c r="JQ293" s="460"/>
      <c r="JR293" s="460"/>
      <c r="JS293" s="460"/>
      <c r="JT293" s="460"/>
      <c r="JU293" s="460"/>
      <c r="JV293" s="460"/>
      <c r="JW293" s="460"/>
      <c r="JX293" s="460"/>
      <c r="JY293" s="460"/>
      <c r="KA293" s="460"/>
      <c r="KB293" s="460"/>
    </row>
    <row r="294" spans="1:288" x14ac:dyDescent="0.2">
      <c r="A294" s="215" t="s">
        <v>820</v>
      </c>
      <c r="B294" s="216" t="s">
        <v>285</v>
      </c>
      <c r="C294" s="217" t="s">
        <v>56</v>
      </c>
      <c r="D294" s="218" t="s">
        <v>819</v>
      </c>
      <c r="E294" s="158">
        <v>1170</v>
      </c>
      <c r="F294" s="158">
        <v>3759</v>
      </c>
      <c r="G294" s="158">
        <v>7918</v>
      </c>
      <c r="H294" s="158">
        <v>6662</v>
      </c>
      <c r="I294" s="158">
        <v>6105</v>
      </c>
      <c r="J294" s="158">
        <v>4286</v>
      </c>
      <c r="K294" s="158">
        <v>4069</v>
      </c>
      <c r="L294" s="158">
        <v>421</v>
      </c>
      <c r="M294" s="349">
        <v>34390</v>
      </c>
      <c r="N294" s="158">
        <v>153</v>
      </c>
      <c r="O294" s="158">
        <v>218</v>
      </c>
      <c r="P294" s="158">
        <v>63</v>
      </c>
      <c r="Q294" s="158">
        <v>50</v>
      </c>
      <c r="R294" s="158">
        <v>33</v>
      </c>
      <c r="S294" s="158">
        <v>39</v>
      </c>
      <c r="T294" s="158">
        <v>20</v>
      </c>
      <c r="U294" s="158">
        <v>10</v>
      </c>
      <c r="V294" s="349">
        <v>586</v>
      </c>
      <c r="W294" s="158">
        <v>1</v>
      </c>
      <c r="X294" s="158">
        <v>2</v>
      </c>
      <c r="Y294" s="158">
        <v>2</v>
      </c>
      <c r="Z294" s="158">
        <v>3</v>
      </c>
      <c r="AA294" s="158">
        <v>3</v>
      </c>
      <c r="AB294" s="158">
        <v>0</v>
      </c>
      <c r="AC294" s="158">
        <v>1</v>
      </c>
      <c r="AD294" s="158">
        <v>0</v>
      </c>
      <c r="AE294" s="349">
        <v>12</v>
      </c>
      <c r="AF294" s="158">
        <v>1016</v>
      </c>
      <c r="AG294" s="158">
        <v>3539</v>
      </c>
      <c r="AH294" s="158">
        <v>7853</v>
      </c>
      <c r="AI294" s="158">
        <v>6609</v>
      </c>
      <c r="AJ294" s="158">
        <v>6069</v>
      </c>
      <c r="AK294" s="158">
        <v>4247</v>
      </c>
      <c r="AL294" s="158">
        <v>4048</v>
      </c>
      <c r="AM294" s="158">
        <v>411</v>
      </c>
      <c r="AN294" s="349">
        <v>33792</v>
      </c>
      <c r="AO294" s="158">
        <v>3</v>
      </c>
      <c r="AP294" s="158">
        <v>14</v>
      </c>
      <c r="AQ294" s="158">
        <v>33</v>
      </c>
      <c r="AR294" s="158">
        <v>27</v>
      </c>
      <c r="AS294" s="158">
        <v>52</v>
      </c>
      <c r="AT294" s="158">
        <v>25</v>
      </c>
      <c r="AU294" s="158">
        <v>30</v>
      </c>
      <c r="AV294" s="158">
        <v>8</v>
      </c>
      <c r="AW294" s="349">
        <v>192</v>
      </c>
      <c r="AX294" s="158">
        <v>3</v>
      </c>
      <c r="AY294" s="158">
        <v>14</v>
      </c>
      <c r="AZ294" s="158">
        <v>33</v>
      </c>
      <c r="BA294" s="158">
        <v>27</v>
      </c>
      <c r="BB294" s="158">
        <v>52</v>
      </c>
      <c r="BC294" s="158">
        <v>25</v>
      </c>
      <c r="BD294" s="158">
        <v>30</v>
      </c>
      <c r="BE294" s="158">
        <v>8</v>
      </c>
      <c r="BF294" s="158">
        <v>0</v>
      </c>
      <c r="BG294" s="349">
        <v>192</v>
      </c>
      <c r="BH294" s="158">
        <v>3</v>
      </c>
      <c r="BI294" s="158">
        <v>1027</v>
      </c>
      <c r="BJ294" s="158">
        <v>3558</v>
      </c>
      <c r="BK294" s="158">
        <v>7847</v>
      </c>
      <c r="BL294" s="158">
        <v>6634</v>
      </c>
      <c r="BM294" s="158">
        <v>6042</v>
      </c>
      <c r="BN294" s="158">
        <v>4252</v>
      </c>
      <c r="BO294" s="158">
        <v>4026</v>
      </c>
      <c r="BP294" s="158">
        <v>403</v>
      </c>
      <c r="BQ294" s="349">
        <v>33792</v>
      </c>
      <c r="BR294" s="158">
        <v>2</v>
      </c>
      <c r="BS294" s="158">
        <v>557</v>
      </c>
      <c r="BT294" s="158">
        <v>2017</v>
      </c>
      <c r="BU294" s="158">
        <v>2546</v>
      </c>
      <c r="BV294" s="158">
        <v>1719</v>
      </c>
      <c r="BW294" s="158">
        <v>1093</v>
      </c>
      <c r="BX294" s="158">
        <v>533</v>
      </c>
      <c r="BY294" s="158">
        <v>417</v>
      </c>
      <c r="BZ294" s="158">
        <v>24</v>
      </c>
      <c r="CA294" s="349">
        <v>8908</v>
      </c>
      <c r="CB294" s="158">
        <v>0</v>
      </c>
      <c r="CC294" s="158">
        <v>5</v>
      </c>
      <c r="CD294" s="158">
        <v>24</v>
      </c>
      <c r="CE294" s="158">
        <v>97</v>
      </c>
      <c r="CF294" s="158">
        <v>71</v>
      </c>
      <c r="CG294" s="158">
        <v>64</v>
      </c>
      <c r="CH294" s="158">
        <v>42</v>
      </c>
      <c r="CI294" s="158">
        <v>33</v>
      </c>
      <c r="CJ294" s="158">
        <v>2</v>
      </c>
      <c r="CK294" s="349">
        <v>338</v>
      </c>
      <c r="CL294" s="158">
        <v>0</v>
      </c>
      <c r="CM294" s="158">
        <v>2</v>
      </c>
      <c r="CN294" s="158">
        <v>3</v>
      </c>
      <c r="CO294" s="158">
        <v>7</v>
      </c>
      <c r="CP294" s="158">
        <v>7</v>
      </c>
      <c r="CQ294" s="158">
        <v>7</v>
      </c>
      <c r="CR294" s="158">
        <v>7</v>
      </c>
      <c r="CS294" s="158">
        <v>5</v>
      </c>
      <c r="CT294" s="158">
        <v>2</v>
      </c>
      <c r="CU294" s="349">
        <v>40</v>
      </c>
      <c r="CV294" s="158">
        <v>17</v>
      </c>
      <c r="CW294" s="158">
        <v>18</v>
      </c>
      <c r="CX294" s="158">
        <v>45</v>
      </c>
      <c r="CY294" s="158">
        <v>30</v>
      </c>
      <c r="CZ294" s="158">
        <v>24</v>
      </c>
      <c r="DA294" s="158">
        <v>24</v>
      </c>
      <c r="DB294" s="158">
        <v>22</v>
      </c>
      <c r="DC294" s="158">
        <v>6</v>
      </c>
      <c r="DD294" s="349">
        <v>186</v>
      </c>
      <c r="DE294" s="158">
        <v>22</v>
      </c>
      <c r="DF294" s="158">
        <v>33</v>
      </c>
      <c r="DG294" s="158">
        <v>32</v>
      </c>
      <c r="DH294" s="158">
        <v>26</v>
      </c>
      <c r="DI294" s="158">
        <v>18</v>
      </c>
      <c r="DJ294" s="158">
        <v>14</v>
      </c>
      <c r="DK294" s="158">
        <v>18</v>
      </c>
      <c r="DL294" s="158">
        <v>5</v>
      </c>
      <c r="DM294" s="349">
        <v>168</v>
      </c>
      <c r="DN294" s="158">
        <v>19</v>
      </c>
      <c r="DO294" s="158">
        <v>75</v>
      </c>
      <c r="DP294" s="158">
        <v>83</v>
      </c>
      <c r="DQ294" s="158">
        <v>55</v>
      </c>
      <c r="DR294" s="158">
        <v>61</v>
      </c>
      <c r="DS294" s="158">
        <v>34</v>
      </c>
      <c r="DT294" s="158">
        <v>29</v>
      </c>
      <c r="DU294" s="158">
        <v>4</v>
      </c>
      <c r="DV294" s="349">
        <v>360</v>
      </c>
      <c r="DW294" s="158">
        <v>16</v>
      </c>
      <c r="DX294" s="158">
        <v>27</v>
      </c>
      <c r="DY294" s="158">
        <v>12</v>
      </c>
      <c r="DZ294" s="158">
        <v>9</v>
      </c>
      <c r="EA294" s="158">
        <v>7</v>
      </c>
      <c r="EB294" s="158">
        <v>4</v>
      </c>
      <c r="EC294" s="158">
        <v>4</v>
      </c>
      <c r="ED294" s="158">
        <v>0</v>
      </c>
      <c r="EE294" s="349">
        <v>79</v>
      </c>
      <c r="EF294" s="158">
        <v>57</v>
      </c>
      <c r="EG294" s="158">
        <v>135</v>
      </c>
      <c r="EH294" s="158">
        <v>127</v>
      </c>
      <c r="EI294" s="158">
        <v>90</v>
      </c>
      <c r="EJ294" s="158">
        <v>86</v>
      </c>
      <c r="EK294" s="158">
        <v>52</v>
      </c>
      <c r="EL294" s="158">
        <v>51</v>
      </c>
      <c r="EM294" s="158">
        <v>9</v>
      </c>
      <c r="EN294" s="349">
        <v>607</v>
      </c>
      <c r="EO294" s="158">
        <v>40</v>
      </c>
      <c r="EP294" s="158">
        <v>63</v>
      </c>
      <c r="EQ294" s="158">
        <v>47</v>
      </c>
      <c r="ER294" s="158">
        <v>39</v>
      </c>
      <c r="ES294" s="158">
        <v>26</v>
      </c>
      <c r="ET294" s="158">
        <v>20</v>
      </c>
      <c r="EU294" s="158">
        <v>24</v>
      </c>
      <c r="EV294" s="158">
        <v>6</v>
      </c>
      <c r="EW294" s="349">
        <v>265</v>
      </c>
      <c r="EX294" s="158">
        <v>0</v>
      </c>
      <c r="EY294" s="158">
        <v>0</v>
      </c>
      <c r="EZ294" s="158">
        <v>0</v>
      </c>
      <c r="FA294" s="158">
        <v>0</v>
      </c>
      <c r="FB294" s="158">
        <v>0</v>
      </c>
      <c r="FC294" s="158">
        <v>0</v>
      </c>
      <c r="FD294" s="158">
        <v>1</v>
      </c>
      <c r="FE294" s="158">
        <v>0</v>
      </c>
      <c r="FF294" s="349">
        <v>1</v>
      </c>
      <c r="FG294" s="158">
        <v>2</v>
      </c>
      <c r="FH294" s="158">
        <v>3</v>
      </c>
      <c r="FI294" s="158">
        <v>3</v>
      </c>
      <c r="FJ294" s="158">
        <v>4</v>
      </c>
      <c r="FK294" s="158">
        <v>1</v>
      </c>
      <c r="FL294" s="158">
        <v>2</v>
      </c>
      <c r="FM294" s="158">
        <v>2</v>
      </c>
      <c r="FN294" s="158">
        <v>1</v>
      </c>
      <c r="FO294" s="349">
        <v>18</v>
      </c>
      <c r="FP294" s="158">
        <v>38</v>
      </c>
      <c r="FQ294" s="158">
        <v>60</v>
      </c>
      <c r="FR294" s="158">
        <v>44</v>
      </c>
      <c r="FS294" s="158">
        <v>35</v>
      </c>
      <c r="FT294" s="158">
        <v>25</v>
      </c>
      <c r="FU294" s="158">
        <v>18</v>
      </c>
      <c r="FV294" s="158">
        <v>21</v>
      </c>
      <c r="FW294" s="158">
        <v>5</v>
      </c>
      <c r="FX294" s="349">
        <v>246</v>
      </c>
      <c r="FY294" s="158">
        <v>1</v>
      </c>
      <c r="FZ294" s="158">
        <v>427</v>
      </c>
      <c r="GA294" s="158">
        <v>1412</v>
      </c>
      <c r="GB294" s="158">
        <v>5101</v>
      </c>
      <c r="GC294" s="158">
        <v>4773</v>
      </c>
      <c r="GD294" s="158">
        <v>4809</v>
      </c>
      <c r="GE294" s="158">
        <v>3632</v>
      </c>
      <c r="GF294" s="158">
        <v>3538</v>
      </c>
      <c r="GG294" s="158">
        <v>371</v>
      </c>
      <c r="GH294" s="349">
        <v>24064</v>
      </c>
      <c r="GI294" s="158">
        <v>2</v>
      </c>
      <c r="GJ294" s="158">
        <v>600</v>
      </c>
      <c r="GK294" s="158">
        <v>2146</v>
      </c>
      <c r="GL294" s="158">
        <v>2746</v>
      </c>
      <c r="GM294" s="158">
        <v>1861</v>
      </c>
      <c r="GN294" s="158">
        <v>1233</v>
      </c>
      <c r="GO294" s="158">
        <v>620</v>
      </c>
      <c r="GP294" s="158">
        <v>488</v>
      </c>
      <c r="GQ294" s="158">
        <v>32</v>
      </c>
      <c r="GR294" s="349">
        <v>9728</v>
      </c>
      <c r="GS294" s="158">
        <v>2.5</v>
      </c>
      <c r="GT294" s="158">
        <v>883.5</v>
      </c>
      <c r="GU294" s="158">
        <v>3022.25</v>
      </c>
      <c r="GV294" s="158">
        <v>7146.75</v>
      </c>
      <c r="GW294" s="158">
        <v>6160</v>
      </c>
      <c r="GX294" s="158">
        <v>5721.75</v>
      </c>
      <c r="GY294" s="158">
        <v>4089.75</v>
      </c>
      <c r="GZ294" s="158">
        <v>3898.5</v>
      </c>
      <c r="HA294" s="158">
        <v>393.5</v>
      </c>
      <c r="HB294" s="349">
        <v>31318.5</v>
      </c>
      <c r="HC294" s="395">
        <v>0</v>
      </c>
      <c r="HD294" s="396">
        <v>17</v>
      </c>
      <c r="HE294" s="396">
        <v>0</v>
      </c>
      <c r="HF294" s="396">
        <v>0</v>
      </c>
      <c r="HG294" s="396">
        <v>0</v>
      </c>
      <c r="HH294" s="396">
        <v>0</v>
      </c>
      <c r="HI294" s="396">
        <v>0</v>
      </c>
      <c r="HJ294" s="396">
        <v>0</v>
      </c>
      <c r="HK294" s="396">
        <v>0</v>
      </c>
      <c r="HL294" s="397">
        <v>17</v>
      </c>
      <c r="HM294" s="219">
        <v>1.4</v>
      </c>
      <c r="HN294" s="219">
        <v>577.70000000000005</v>
      </c>
      <c r="HO294" s="219">
        <v>2350.6</v>
      </c>
      <c r="HP294" s="219">
        <v>6352.7</v>
      </c>
      <c r="HQ294" s="219">
        <v>6160</v>
      </c>
      <c r="HR294" s="219">
        <v>6993.3</v>
      </c>
      <c r="HS294" s="219">
        <v>5907.4</v>
      </c>
      <c r="HT294" s="219">
        <v>6497.5</v>
      </c>
      <c r="HU294" s="219">
        <v>787</v>
      </c>
      <c r="HV294" s="219">
        <v>35627.599999999999</v>
      </c>
      <c r="HW294" s="457">
        <v>205.3</v>
      </c>
      <c r="HX294" s="219">
        <v>35832.9</v>
      </c>
      <c r="HY294" s="395">
        <v>2.5</v>
      </c>
      <c r="HZ294" s="219">
        <v>883.5</v>
      </c>
      <c r="IA294" s="219">
        <v>3022.25</v>
      </c>
      <c r="IB294" s="219">
        <v>7146.75</v>
      </c>
      <c r="IC294" s="219">
        <v>6160</v>
      </c>
      <c r="ID294" s="219">
        <v>5721.75</v>
      </c>
      <c r="IE294" s="219">
        <v>4089.75</v>
      </c>
      <c r="IF294" s="219">
        <v>3898.5</v>
      </c>
      <c r="IG294" s="219">
        <v>393.5</v>
      </c>
      <c r="IH294" s="219">
        <v>31318.5</v>
      </c>
      <c r="II294" s="395">
        <v>0</v>
      </c>
      <c r="IJ294" s="219">
        <v>17</v>
      </c>
      <c r="IK294" s="219">
        <v>0</v>
      </c>
      <c r="IL294" s="219">
        <v>0</v>
      </c>
      <c r="IM294" s="219">
        <v>0</v>
      </c>
      <c r="IN294" s="219">
        <v>0</v>
      </c>
      <c r="IO294" s="219">
        <v>0</v>
      </c>
      <c r="IP294" s="219">
        <v>0</v>
      </c>
      <c r="IQ294" s="219">
        <v>0</v>
      </c>
      <c r="IR294" s="219">
        <v>17</v>
      </c>
      <c r="IS294" s="395">
        <v>0</v>
      </c>
      <c r="IT294" s="219">
        <v>186.1</v>
      </c>
      <c r="IU294" s="219">
        <v>813.3</v>
      </c>
      <c r="IV294" s="219">
        <v>903.3</v>
      </c>
      <c r="IW294" s="219">
        <v>398.5</v>
      </c>
      <c r="IX294" s="219">
        <v>149.1</v>
      </c>
      <c r="IY294" s="219">
        <v>46.9</v>
      </c>
      <c r="IZ294" s="219">
        <v>26.9</v>
      </c>
      <c r="JA294" s="219">
        <v>1.2</v>
      </c>
      <c r="JB294" s="219">
        <v>2525.3000000000002</v>
      </c>
      <c r="JC294" s="395">
        <v>1.4</v>
      </c>
      <c r="JD294" s="219">
        <v>453.6</v>
      </c>
      <c r="JE294" s="219">
        <v>1718.1</v>
      </c>
      <c r="JF294" s="219">
        <v>5549.7</v>
      </c>
      <c r="JG294" s="219">
        <v>5761.5</v>
      </c>
      <c r="JH294" s="219">
        <v>6811</v>
      </c>
      <c r="JI294" s="219">
        <v>5839.7</v>
      </c>
      <c r="JJ294" s="219">
        <v>6452.7</v>
      </c>
      <c r="JK294" s="219">
        <v>784.6</v>
      </c>
      <c r="JL294" s="219">
        <v>33372.300000000003</v>
      </c>
      <c r="JM294" s="457">
        <v>205.3</v>
      </c>
      <c r="JN294" s="397">
        <v>33577.599999999999</v>
      </c>
      <c r="JP294" s="460"/>
      <c r="JQ294" s="460"/>
      <c r="JR294" s="460"/>
      <c r="JS294" s="460"/>
      <c r="JT294" s="460"/>
      <c r="JU294" s="460"/>
      <c r="JV294" s="460"/>
      <c r="JW294" s="460"/>
      <c r="JX294" s="460"/>
      <c r="JY294" s="460"/>
      <c r="KA294" s="460"/>
      <c r="KB294" s="460"/>
    </row>
    <row r="295" spans="1:288" x14ac:dyDescent="0.2">
      <c r="A295" s="215" t="s">
        <v>822</v>
      </c>
      <c r="B295" s="216" t="s">
        <v>285</v>
      </c>
      <c r="C295" s="217" t="s">
        <v>286</v>
      </c>
      <c r="D295" s="218" t="s">
        <v>821</v>
      </c>
      <c r="E295" s="158">
        <v>1625</v>
      </c>
      <c r="F295" s="158">
        <v>5484</v>
      </c>
      <c r="G295" s="158">
        <v>15580</v>
      </c>
      <c r="H295" s="158">
        <v>11810</v>
      </c>
      <c r="I295" s="158">
        <v>8782</v>
      </c>
      <c r="J295" s="158">
        <v>4907</v>
      </c>
      <c r="K295" s="158">
        <v>3932</v>
      </c>
      <c r="L295" s="158">
        <v>423</v>
      </c>
      <c r="M295" s="349">
        <v>52543</v>
      </c>
      <c r="N295" s="158">
        <v>132</v>
      </c>
      <c r="O295" s="158">
        <v>138</v>
      </c>
      <c r="P295" s="158">
        <v>521</v>
      </c>
      <c r="Q295" s="158">
        <v>365</v>
      </c>
      <c r="R295" s="158">
        <v>532</v>
      </c>
      <c r="S295" s="158">
        <v>90</v>
      </c>
      <c r="T295" s="158">
        <v>35</v>
      </c>
      <c r="U295" s="158">
        <v>8</v>
      </c>
      <c r="V295" s="349">
        <v>1821</v>
      </c>
      <c r="W295" s="158">
        <v>0</v>
      </c>
      <c r="X295" s="158">
        <v>0</v>
      </c>
      <c r="Y295" s="158">
        <v>0</v>
      </c>
      <c r="Z295" s="158">
        <v>0</v>
      </c>
      <c r="AA295" s="158">
        <v>0</v>
      </c>
      <c r="AB295" s="158">
        <v>2</v>
      </c>
      <c r="AC295" s="158">
        <v>0</v>
      </c>
      <c r="AD295" s="158">
        <v>0</v>
      </c>
      <c r="AE295" s="349">
        <v>2</v>
      </c>
      <c r="AF295" s="158">
        <v>1493</v>
      </c>
      <c r="AG295" s="158">
        <v>5346</v>
      </c>
      <c r="AH295" s="158">
        <v>15059</v>
      </c>
      <c r="AI295" s="158">
        <v>11445</v>
      </c>
      <c r="AJ295" s="158">
        <v>8250</v>
      </c>
      <c r="AK295" s="158">
        <v>4815</v>
      </c>
      <c r="AL295" s="158">
        <v>3897</v>
      </c>
      <c r="AM295" s="158">
        <v>415</v>
      </c>
      <c r="AN295" s="349">
        <v>50720</v>
      </c>
      <c r="AO295" s="158">
        <v>3</v>
      </c>
      <c r="AP295" s="158">
        <v>14</v>
      </c>
      <c r="AQ295" s="158">
        <v>70</v>
      </c>
      <c r="AR295" s="158">
        <v>51</v>
      </c>
      <c r="AS295" s="158">
        <v>49</v>
      </c>
      <c r="AT295" s="158">
        <v>28</v>
      </c>
      <c r="AU295" s="158">
        <v>21</v>
      </c>
      <c r="AV295" s="158">
        <v>11</v>
      </c>
      <c r="AW295" s="349">
        <v>247</v>
      </c>
      <c r="AX295" s="158">
        <v>3</v>
      </c>
      <c r="AY295" s="158">
        <v>14</v>
      </c>
      <c r="AZ295" s="158">
        <v>70</v>
      </c>
      <c r="BA295" s="158">
        <v>51</v>
      </c>
      <c r="BB295" s="158">
        <v>49</v>
      </c>
      <c r="BC295" s="158">
        <v>28</v>
      </c>
      <c r="BD295" s="158">
        <v>21</v>
      </c>
      <c r="BE295" s="158">
        <v>11</v>
      </c>
      <c r="BF295" s="158">
        <v>0</v>
      </c>
      <c r="BG295" s="349">
        <v>247</v>
      </c>
      <c r="BH295" s="158">
        <v>3</v>
      </c>
      <c r="BI295" s="158">
        <v>1504</v>
      </c>
      <c r="BJ295" s="158">
        <v>5402</v>
      </c>
      <c r="BK295" s="158">
        <v>15040</v>
      </c>
      <c r="BL295" s="158">
        <v>11443</v>
      </c>
      <c r="BM295" s="158">
        <v>8229</v>
      </c>
      <c r="BN295" s="158">
        <v>4808</v>
      </c>
      <c r="BO295" s="158">
        <v>3887</v>
      </c>
      <c r="BP295" s="158">
        <v>404</v>
      </c>
      <c r="BQ295" s="349">
        <v>50720</v>
      </c>
      <c r="BR295" s="158">
        <v>2</v>
      </c>
      <c r="BS295" s="158">
        <v>814</v>
      </c>
      <c r="BT295" s="158">
        <v>3059</v>
      </c>
      <c r="BU295" s="158">
        <v>4946</v>
      </c>
      <c r="BV295" s="158">
        <v>2934</v>
      </c>
      <c r="BW295" s="158">
        <v>1588</v>
      </c>
      <c r="BX295" s="158">
        <v>710</v>
      </c>
      <c r="BY295" s="158">
        <v>459</v>
      </c>
      <c r="BZ295" s="158">
        <v>33</v>
      </c>
      <c r="CA295" s="349">
        <v>14545</v>
      </c>
      <c r="CB295" s="158">
        <v>0</v>
      </c>
      <c r="CC295" s="158">
        <v>8</v>
      </c>
      <c r="CD295" s="158">
        <v>45</v>
      </c>
      <c r="CE295" s="158">
        <v>156</v>
      </c>
      <c r="CF295" s="158">
        <v>97</v>
      </c>
      <c r="CG295" s="158">
        <v>49</v>
      </c>
      <c r="CH295" s="158">
        <v>34</v>
      </c>
      <c r="CI295" s="158">
        <v>26</v>
      </c>
      <c r="CJ295" s="158">
        <v>1</v>
      </c>
      <c r="CK295" s="349">
        <v>416</v>
      </c>
      <c r="CL295" s="158">
        <v>0</v>
      </c>
      <c r="CM295" s="158">
        <v>4</v>
      </c>
      <c r="CN295" s="158">
        <v>3</v>
      </c>
      <c r="CO295" s="158">
        <v>8</v>
      </c>
      <c r="CP295" s="158">
        <v>6</v>
      </c>
      <c r="CQ295" s="158">
        <v>11</v>
      </c>
      <c r="CR295" s="158">
        <v>8</v>
      </c>
      <c r="CS295" s="158">
        <v>16</v>
      </c>
      <c r="CT295" s="158">
        <v>8</v>
      </c>
      <c r="CU295" s="349">
        <v>64</v>
      </c>
      <c r="CV295" s="158">
        <v>26</v>
      </c>
      <c r="CW295" s="158">
        <v>30</v>
      </c>
      <c r="CX295" s="158">
        <v>55</v>
      </c>
      <c r="CY295" s="158">
        <v>43</v>
      </c>
      <c r="CZ295" s="158">
        <v>33</v>
      </c>
      <c r="DA295" s="158">
        <v>28</v>
      </c>
      <c r="DB295" s="158">
        <v>34</v>
      </c>
      <c r="DC295" s="158">
        <v>16</v>
      </c>
      <c r="DD295" s="349">
        <v>265</v>
      </c>
      <c r="DE295" s="158">
        <v>35</v>
      </c>
      <c r="DF295" s="158">
        <v>77</v>
      </c>
      <c r="DG295" s="158">
        <v>111</v>
      </c>
      <c r="DH295" s="158">
        <v>78</v>
      </c>
      <c r="DI295" s="158">
        <v>40</v>
      </c>
      <c r="DJ295" s="158">
        <v>32</v>
      </c>
      <c r="DK295" s="158">
        <v>35</v>
      </c>
      <c r="DL295" s="158">
        <v>4</v>
      </c>
      <c r="DM295" s="349">
        <v>412</v>
      </c>
      <c r="DN295" s="158">
        <v>7</v>
      </c>
      <c r="DO295" s="158">
        <v>33</v>
      </c>
      <c r="DP295" s="158">
        <v>42</v>
      </c>
      <c r="DQ295" s="158">
        <v>31</v>
      </c>
      <c r="DR295" s="158">
        <v>27</v>
      </c>
      <c r="DS295" s="158">
        <v>10</v>
      </c>
      <c r="DT295" s="158">
        <v>12</v>
      </c>
      <c r="DU295" s="158">
        <v>3</v>
      </c>
      <c r="DV295" s="349">
        <v>165</v>
      </c>
      <c r="DW295" s="158">
        <v>8</v>
      </c>
      <c r="DX295" s="158">
        <v>19</v>
      </c>
      <c r="DY295" s="158">
        <v>30</v>
      </c>
      <c r="DZ295" s="158">
        <v>11</v>
      </c>
      <c r="EA295" s="158">
        <v>18</v>
      </c>
      <c r="EB295" s="158">
        <v>7</v>
      </c>
      <c r="EC295" s="158">
        <v>10</v>
      </c>
      <c r="ED295" s="158">
        <v>3</v>
      </c>
      <c r="EE295" s="349">
        <v>106</v>
      </c>
      <c r="EF295" s="158">
        <v>50</v>
      </c>
      <c r="EG295" s="158">
        <v>129</v>
      </c>
      <c r="EH295" s="158">
        <v>183</v>
      </c>
      <c r="EI295" s="158">
        <v>120</v>
      </c>
      <c r="EJ295" s="158">
        <v>85</v>
      </c>
      <c r="EK295" s="158">
        <v>49</v>
      </c>
      <c r="EL295" s="158">
        <v>57</v>
      </c>
      <c r="EM295" s="158">
        <v>10</v>
      </c>
      <c r="EN295" s="349">
        <v>683</v>
      </c>
      <c r="EO295" s="158">
        <v>31</v>
      </c>
      <c r="EP295" s="158">
        <v>57</v>
      </c>
      <c r="EQ295" s="158">
        <v>81</v>
      </c>
      <c r="ER295" s="158">
        <v>54</v>
      </c>
      <c r="ES295" s="158">
        <v>53</v>
      </c>
      <c r="ET295" s="158">
        <v>25</v>
      </c>
      <c r="EU295" s="158">
        <v>34</v>
      </c>
      <c r="EV295" s="158">
        <v>7</v>
      </c>
      <c r="EW295" s="349">
        <v>342</v>
      </c>
      <c r="EX295" s="158">
        <v>0</v>
      </c>
      <c r="EY295" s="158">
        <v>0</v>
      </c>
      <c r="EZ295" s="158">
        <v>0</v>
      </c>
      <c r="FA295" s="158">
        <v>0</v>
      </c>
      <c r="FB295" s="158">
        <v>0</v>
      </c>
      <c r="FC295" s="158">
        <v>0</v>
      </c>
      <c r="FD295" s="158">
        <v>1</v>
      </c>
      <c r="FE295" s="158">
        <v>0</v>
      </c>
      <c r="FF295" s="349">
        <v>1</v>
      </c>
      <c r="FG295" s="158">
        <v>1</v>
      </c>
      <c r="FH295" s="158">
        <v>8</v>
      </c>
      <c r="FI295" s="158">
        <v>8</v>
      </c>
      <c r="FJ295" s="158">
        <v>8</v>
      </c>
      <c r="FK295" s="158">
        <v>9</v>
      </c>
      <c r="FL295" s="158">
        <v>4</v>
      </c>
      <c r="FM295" s="158">
        <v>5</v>
      </c>
      <c r="FN295" s="158">
        <v>1</v>
      </c>
      <c r="FO295" s="349">
        <v>44</v>
      </c>
      <c r="FP295" s="158">
        <v>30</v>
      </c>
      <c r="FQ295" s="158">
        <v>49</v>
      </c>
      <c r="FR295" s="158">
        <v>73</v>
      </c>
      <c r="FS295" s="158">
        <v>46</v>
      </c>
      <c r="FT295" s="158">
        <v>44</v>
      </c>
      <c r="FU295" s="158">
        <v>21</v>
      </c>
      <c r="FV295" s="158">
        <v>28</v>
      </c>
      <c r="FW295" s="158">
        <v>6</v>
      </c>
      <c r="FX295" s="349">
        <v>297</v>
      </c>
      <c r="FY295" s="158">
        <v>1</v>
      </c>
      <c r="FZ295" s="158">
        <v>662</v>
      </c>
      <c r="GA295" s="158">
        <v>2243</v>
      </c>
      <c r="GB295" s="158">
        <v>9858</v>
      </c>
      <c r="GC295" s="158">
        <v>8364</v>
      </c>
      <c r="GD295" s="158">
        <v>6536</v>
      </c>
      <c r="GE295" s="158">
        <v>4038</v>
      </c>
      <c r="GF295" s="158">
        <v>3364</v>
      </c>
      <c r="GG295" s="158">
        <v>356</v>
      </c>
      <c r="GH295" s="349">
        <v>35422</v>
      </c>
      <c r="GI295" s="158">
        <v>2</v>
      </c>
      <c r="GJ295" s="158">
        <v>842</v>
      </c>
      <c r="GK295" s="158">
        <v>3159</v>
      </c>
      <c r="GL295" s="158">
        <v>5182</v>
      </c>
      <c r="GM295" s="158">
        <v>3079</v>
      </c>
      <c r="GN295" s="158">
        <v>1693</v>
      </c>
      <c r="GO295" s="158">
        <v>770</v>
      </c>
      <c r="GP295" s="158">
        <v>523</v>
      </c>
      <c r="GQ295" s="158">
        <v>48</v>
      </c>
      <c r="GR295" s="349">
        <v>15298</v>
      </c>
      <c r="GS295" s="158">
        <v>2.5</v>
      </c>
      <c r="GT295" s="158">
        <v>1295</v>
      </c>
      <c r="GU295" s="158">
        <v>4606.5</v>
      </c>
      <c r="GV295" s="158">
        <v>13739.5</v>
      </c>
      <c r="GW295" s="158">
        <v>10666.25</v>
      </c>
      <c r="GX295" s="158">
        <v>7803.75</v>
      </c>
      <c r="GY295" s="158">
        <v>4614.5</v>
      </c>
      <c r="GZ295" s="158">
        <v>3754.25</v>
      </c>
      <c r="HA295" s="158">
        <v>391.5</v>
      </c>
      <c r="HB295" s="349">
        <v>46873.75</v>
      </c>
      <c r="HC295" s="395">
        <v>0</v>
      </c>
      <c r="HD295" s="396">
        <v>2.5</v>
      </c>
      <c r="HE295" s="396">
        <v>1.75</v>
      </c>
      <c r="HF295" s="396">
        <v>0</v>
      </c>
      <c r="HG295" s="396">
        <v>0</v>
      </c>
      <c r="HH295" s="396">
        <v>0</v>
      </c>
      <c r="HI295" s="396">
        <v>0</v>
      </c>
      <c r="HJ295" s="396">
        <v>0</v>
      </c>
      <c r="HK295" s="396">
        <v>0</v>
      </c>
      <c r="HL295" s="397">
        <v>4.25</v>
      </c>
      <c r="HM295" s="219">
        <v>1.4</v>
      </c>
      <c r="HN295" s="219">
        <v>861.7</v>
      </c>
      <c r="HO295" s="219">
        <v>3581.5</v>
      </c>
      <c r="HP295" s="219">
        <v>12212.9</v>
      </c>
      <c r="HQ295" s="219">
        <v>10666.3</v>
      </c>
      <c r="HR295" s="219">
        <v>9537.9</v>
      </c>
      <c r="HS295" s="219">
        <v>6665.4</v>
      </c>
      <c r="HT295" s="219">
        <v>6257.1</v>
      </c>
      <c r="HU295" s="219">
        <v>783</v>
      </c>
      <c r="HV295" s="219">
        <v>50567.199999999997</v>
      </c>
      <c r="HW295" s="457">
        <v>1135.9000000000001</v>
      </c>
      <c r="HX295" s="219">
        <v>51703.1</v>
      </c>
      <c r="HY295" s="395">
        <v>2.5</v>
      </c>
      <c r="HZ295" s="219">
        <v>1295</v>
      </c>
      <c r="IA295" s="219">
        <v>4606.5</v>
      </c>
      <c r="IB295" s="219">
        <v>13739.5</v>
      </c>
      <c r="IC295" s="219">
        <v>10666.25</v>
      </c>
      <c r="ID295" s="219">
        <v>7803.75</v>
      </c>
      <c r="IE295" s="219">
        <v>4614.5</v>
      </c>
      <c r="IF295" s="219">
        <v>3754.25</v>
      </c>
      <c r="IG295" s="219">
        <v>391.5</v>
      </c>
      <c r="IH295" s="219">
        <v>46873.75</v>
      </c>
      <c r="II295" s="395">
        <v>0</v>
      </c>
      <c r="IJ295" s="219">
        <v>2.5</v>
      </c>
      <c r="IK295" s="219">
        <v>1.75</v>
      </c>
      <c r="IL295" s="219">
        <v>0</v>
      </c>
      <c r="IM295" s="219">
        <v>0</v>
      </c>
      <c r="IN295" s="219">
        <v>0</v>
      </c>
      <c r="IO295" s="219">
        <v>0</v>
      </c>
      <c r="IP295" s="219">
        <v>0</v>
      </c>
      <c r="IQ295" s="219">
        <v>0</v>
      </c>
      <c r="IR295" s="219">
        <v>4.25</v>
      </c>
      <c r="IS295" s="395">
        <v>1.32</v>
      </c>
      <c r="IT295" s="219">
        <v>286.47000000000003</v>
      </c>
      <c r="IU295" s="219">
        <v>1167.5899999999999</v>
      </c>
      <c r="IV295" s="219">
        <v>1685.3</v>
      </c>
      <c r="IW295" s="219">
        <v>481.64</v>
      </c>
      <c r="IX295" s="219">
        <v>152.1</v>
      </c>
      <c r="IY295" s="219">
        <v>47.08</v>
      </c>
      <c r="IZ295" s="219">
        <v>18.760000000000002</v>
      </c>
      <c r="JA295" s="219">
        <v>0</v>
      </c>
      <c r="JB295" s="219">
        <v>3840.26</v>
      </c>
      <c r="JC295" s="395">
        <v>0.7</v>
      </c>
      <c r="JD295" s="219">
        <v>670.7</v>
      </c>
      <c r="JE295" s="219">
        <v>2673.3</v>
      </c>
      <c r="JF295" s="219">
        <v>10714.8</v>
      </c>
      <c r="JG295" s="219">
        <v>10184.6</v>
      </c>
      <c r="JH295" s="219">
        <v>9352</v>
      </c>
      <c r="JI295" s="219">
        <v>6597.4</v>
      </c>
      <c r="JJ295" s="219">
        <v>6225.8</v>
      </c>
      <c r="JK295" s="219">
        <v>783</v>
      </c>
      <c r="JL295" s="219">
        <v>47202.3</v>
      </c>
      <c r="JM295" s="457">
        <v>1135.9000000000001</v>
      </c>
      <c r="JN295" s="397">
        <v>48338.2</v>
      </c>
      <c r="JP295" s="460"/>
      <c r="JQ295" s="460"/>
      <c r="JR295" s="460"/>
      <c r="JS295" s="460"/>
      <c r="JT295" s="460"/>
      <c r="JU295" s="460"/>
      <c r="JV295" s="460"/>
      <c r="JW295" s="460"/>
      <c r="JX295" s="460"/>
      <c r="JY295" s="460"/>
      <c r="KA295" s="460"/>
      <c r="KB295" s="460"/>
    </row>
    <row r="296" spans="1:288" x14ac:dyDescent="0.2">
      <c r="A296" s="215" t="s">
        <v>824</v>
      </c>
      <c r="B296" s="216" t="s">
        <v>291</v>
      </c>
      <c r="C296" s="217" t="s">
        <v>292</v>
      </c>
      <c r="D296" s="218" t="s">
        <v>823</v>
      </c>
      <c r="E296" s="158">
        <v>77798</v>
      </c>
      <c r="F296" s="158">
        <v>27492</v>
      </c>
      <c r="G296" s="158">
        <v>20874</v>
      </c>
      <c r="H296" s="158">
        <v>13215</v>
      </c>
      <c r="I296" s="158">
        <v>6515</v>
      </c>
      <c r="J296" s="158">
        <v>2174</v>
      </c>
      <c r="K296" s="158">
        <v>1033</v>
      </c>
      <c r="L296" s="158">
        <v>80</v>
      </c>
      <c r="M296" s="349">
        <v>149181</v>
      </c>
      <c r="N296" s="158">
        <v>1134</v>
      </c>
      <c r="O296" s="158">
        <v>222</v>
      </c>
      <c r="P296" s="158">
        <v>152</v>
      </c>
      <c r="Q296" s="158">
        <v>75</v>
      </c>
      <c r="R296" s="158">
        <v>29</v>
      </c>
      <c r="S296" s="158">
        <v>8</v>
      </c>
      <c r="T296" s="158">
        <v>7</v>
      </c>
      <c r="U296" s="158">
        <v>4</v>
      </c>
      <c r="V296" s="349">
        <v>1631</v>
      </c>
      <c r="W296" s="158">
        <v>0</v>
      </c>
      <c r="X296" s="158">
        <v>0</v>
      </c>
      <c r="Y296" s="158">
        <v>0</v>
      </c>
      <c r="Z296" s="158">
        <v>0</v>
      </c>
      <c r="AA296" s="158">
        <v>0</v>
      </c>
      <c r="AB296" s="158">
        <v>0</v>
      </c>
      <c r="AC296" s="158">
        <v>0</v>
      </c>
      <c r="AD296" s="158">
        <v>0</v>
      </c>
      <c r="AE296" s="349">
        <v>0</v>
      </c>
      <c r="AF296" s="158">
        <v>76664</v>
      </c>
      <c r="AG296" s="158">
        <v>27270</v>
      </c>
      <c r="AH296" s="158">
        <v>20722</v>
      </c>
      <c r="AI296" s="158">
        <v>13140</v>
      </c>
      <c r="AJ296" s="158">
        <v>6486</v>
      </c>
      <c r="AK296" s="158">
        <v>2166</v>
      </c>
      <c r="AL296" s="158">
        <v>1026</v>
      </c>
      <c r="AM296" s="158">
        <v>76</v>
      </c>
      <c r="AN296" s="349">
        <v>147550</v>
      </c>
      <c r="AO296" s="158">
        <v>273</v>
      </c>
      <c r="AP296" s="158">
        <v>154</v>
      </c>
      <c r="AQ296" s="158">
        <v>145</v>
      </c>
      <c r="AR296" s="158">
        <v>94</v>
      </c>
      <c r="AS296" s="158">
        <v>72</v>
      </c>
      <c r="AT296" s="158">
        <v>24</v>
      </c>
      <c r="AU296" s="158">
        <v>32</v>
      </c>
      <c r="AV296" s="158">
        <v>32</v>
      </c>
      <c r="AW296" s="349">
        <v>826</v>
      </c>
      <c r="AX296" s="158">
        <v>273</v>
      </c>
      <c r="AY296" s="158">
        <v>154</v>
      </c>
      <c r="AZ296" s="158">
        <v>145</v>
      </c>
      <c r="BA296" s="158">
        <v>94</v>
      </c>
      <c r="BB296" s="158">
        <v>72</v>
      </c>
      <c r="BC296" s="158">
        <v>24</v>
      </c>
      <c r="BD296" s="158">
        <v>32</v>
      </c>
      <c r="BE296" s="158">
        <v>32</v>
      </c>
      <c r="BF296" s="158">
        <v>0</v>
      </c>
      <c r="BG296" s="349">
        <v>826</v>
      </c>
      <c r="BH296" s="158">
        <v>273</v>
      </c>
      <c r="BI296" s="158">
        <v>76545</v>
      </c>
      <c r="BJ296" s="158">
        <v>27261</v>
      </c>
      <c r="BK296" s="158">
        <v>20671</v>
      </c>
      <c r="BL296" s="158">
        <v>13118</v>
      </c>
      <c r="BM296" s="158">
        <v>6438</v>
      </c>
      <c r="BN296" s="158">
        <v>2174</v>
      </c>
      <c r="BO296" s="158">
        <v>1026</v>
      </c>
      <c r="BP296" s="158">
        <v>44</v>
      </c>
      <c r="BQ296" s="349">
        <v>147550</v>
      </c>
      <c r="BR296" s="158">
        <v>60</v>
      </c>
      <c r="BS296" s="158">
        <v>33622</v>
      </c>
      <c r="BT296" s="158">
        <v>8112</v>
      </c>
      <c r="BU296" s="158">
        <v>5047</v>
      </c>
      <c r="BV296" s="158">
        <v>2328</v>
      </c>
      <c r="BW296" s="158">
        <v>1003</v>
      </c>
      <c r="BX296" s="158">
        <v>286</v>
      </c>
      <c r="BY296" s="158">
        <v>127</v>
      </c>
      <c r="BZ296" s="158">
        <v>0</v>
      </c>
      <c r="CA296" s="349">
        <v>50585</v>
      </c>
      <c r="CB296" s="158">
        <v>14</v>
      </c>
      <c r="CC296" s="158">
        <v>579</v>
      </c>
      <c r="CD296" s="158">
        <v>233</v>
      </c>
      <c r="CE296" s="158">
        <v>149</v>
      </c>
      <c r="CF296" s="158">
        <v>97</v>
      </c>
      <c r="CG296" s="158">
        <v>41</v>
      </c>
      <c r="CH296" s="158">
        <v>16</v>
      </c>
      <c r="CI296" s="158">
        <v>4</v>
      </c>
      <c r="CJ296" s="158">
        <v>0</v>
      </c>
      <c r="CK296" s="349">
        <v>1133</v>
      </c>
      <c r="CL296" s="158">
        <v>5</v>
      </c>
      <c r="CM296" s="158">
        <v>37</v>
      </c>
      <c r="CN296" s="158">
        <v>13</v>
      </c>
      <c r="CO296" s="158">
        <v>23</v>
      </c>
      <c r="CP296" s="158">
        <v>31</v>
      </c>
      <c r="CQ296" s="158">
        <v>19</v>
      </c>
      <c r="CR296" s="158">
        <v>23</v>
      </c>
      <c r="CS296" s="158">
        <v>46</v>
      </c>
      <c r="CT296" s="158">
        <v>10</v>
      </c>
      <c r="CU296" s="349">
        <v>207</v>
      </c>
      <c r="CV296" s="158">
        <v>243</v>
      </c>
      <c r="CW296" s="158">
        <v>123</v>
      </c>
      <c r="CX296" s="158">
        <v>74</v>
      </c>
      <c r="CY296" s="158">
        <v>47</v>
      </c>
      <c r="CZ296" s="158">
        <v>17</v>
      </c>
      <c r="DA296" s="158">
        <v>10</v>
      </c>
      <c r="DB296" s="158">
        <v>3</v>
      </c>
      <c r="DC296" s="158">
        <v>2</v>
      </c>
      <c r="DD296" s="349">
        <v>519</v>
      </c>
      <c r="DE296" s="158">
        <v>1540</v>
      </c>
      <c r="DF296" s="158">
        <v>484</v>
      </c>
      <c r="DG296" s="158">
        <v>274</v>
      </c>
      <c r="DH296" s="158">
        <v>147</v>
      </c>
      <c r="DI296" s="158">
        <v>84</v>
      </c>
      <c r="DJ296" s="158">
        <v>41</v>
      </c>
      <c r="DK296" s="158">
        <v>19</v>
      </c>
      <c r="DL296" s="158">
        <v>0</v>
      </c>
      <c r="DM296" s="349">
        <v>2589</v>
      </c>
      <c r="DN296" s="158">
        <v>115</v>
      </c>
      <c r="DO296" s="158">
        <v>47</v>
      </c>
      <c r="DP296" s="158">
        <v>19</v>
      </c>
      <c r="DQ296" s="158">
        <v>11</v>
      </c>
      <c r="DR296" s="158">
        <v>5</v>
      </c>
      <c r="DS296" s="158">
        <v>1</v>
      </c>
      <c r="DT296" s="158">
        <v>1</v>
      </c>
      <c r="DU296" s="158">
        <v>0</v>
      </c>
      <c r="DV296" s="349">
        <v>199</v>
      </c>
      <c r="DW296" s="158">
        <v>354</v>
      </c>
      <c r="DX296" s="158">
        <v>73</v>
      </c>
      <c r="DY296" s="158">
        <v>45</v>
      </c>
      <c r="DZ296" s="158">
        <v>26</v>
      </c>
      <c r="EA296" s="158">
        <v>23</v>
      </c>
      <c r="EB296" s="158">
        <v>2</v>
      </c>
      <c r="EC296" s="158">
        <v>3</v>
      </c>
      <c r="ED296" s="158">
        <v>1</v>
      </c>
      <c r="EE296" s="349">
        <v>527</v>
      </c>
      <c r="EF296" s="158">
        <v>2009</v>
      </c>
      <c r="EG296" s="158">
        <v>604</v>
      </c>
      <c r="EH296" s="158">
        <v>338</v>
      </c>
      <c r="EI296" s="158">
        <v>184</v>
      </c>
      <c r="EJ296" s="158">
        <v>112</v>
      </c>
      <c r="EK296" s="158">
        <v>44</v>
      </c>
      <c r="EL296" s="158">
        <v>23</v>
      </c>
      <c r="EM296" s="158">
        <v>1</v>
      </c>
      <c r="EN296" s="349">
        <v>3315</v>
      </c>
      <c r="EO296" s="158">
        <v>851</v>
      </c>
      <c r="EP296" s="158">
        <v>228</v>
      </c>
      <c r="EQ296" s="158">
        <v>142</v>
      </c>
      <c r="ER296" s="158">
        <v>85</v>
      </c>
      <c r="ES296" s="158">
        <v>61</v>
      </c>
      <c r="ET296" s="158">
        <v>21</v>
      </c>
      <c r="EU296" s="158">
        <v>13</v>
      </c>
      <c r="EV296" s="158">
        <v>1</v>
      </c>
      <c r="EW296" s="349">
        <v>1402</v>
      </c>
      <c r="EX296" s="158">
        <v>0</v>
      </c>
      <c r="EY296" s="158">
        <v>0</v>
      </c>
      <c r="EZ296" s="158">
        <v>0</v>
      </c>
      <c r="FA296" s="158">
        <v>0</v>
      </c>
      <c r="FB296" s="158">
        <v>0</v>
      </c>
      <c r="FC296" s="158">
        <v>0</v>
      </c>
      <c r="FD296" s="158">
        <v>0</v>
      </c>
      <c r="FE296" s="158">
        <v>0</v>
      </c>
      <c r="FF296" s="349">
        <v>0</v>
      </c>
      <c r="FG296" s="158">
        <v>0</v>
      </c>
      <c r="FH296" s="158">
        <v>0</v>
      </c>
      <c r="FI296" s="158">
        <v>0</v>
      </c>
      <c r="FJ296" s="158">
        <v>0</v>
      </c>
      <c r="FK296" s="158">
        <v>0</v>
      </c>
      <c r="FL296" s="158">
        <v>0</v>
      </c>
      <c r="FM296" s="158">
        <v>0</v>
      </c>
      <c r="FN296" s="158">
        <v>0</v>
      </c>
      <c r="FO296" s="349">
        <v>0</v>
      </c>
      <c r="FP296" s="158">
        <v>851</v>
      </c>
      <c r="FQ296" s="158">
        <v>228</v>
      </c>
      <c r="FR296" s="158">
        <v>142</v>
      </c>
      <c r="FS296" s="158">
        <v>85</v>
      </c>
      <c r="FT296" s="158">
        <v>61</v>
      </c>
      <c r="FU296" s="158">
        <v>21</v>
      </c>
      <c r="FV296" s="158">
        <v>13</v>
      </c>
      <c r="FW296" s="158">
        <v>1</v>
      </c>
      <c r="FX296" s="349">
        <v>1402</v>
      </c>
      <c r="FY296" s="158">
        <v>194</v>
      </c>
      <c r="FZ296" s="158">
        <v>41838</v>
      </c>
      <c r="GA296" s="158">
        <v>18783</v>
      </c>
      <c r="GB296" s="158">
        <v>15388</v>
      </c>
      <c r="GC296" s="158">
        <v>10625</v>
      </c>
      <c r="GD296" s="158">
        <v>5347</v>
      </c>
      <c r="GE296" s="158">
        <v>1846</v>
      </c>
      <c r="GF296" s="158">
        <v>845</v>
      </c>
      <c r="GG296" s="158">
        <v>33</v>
      </c>
      <c r="GH296" s="349">
        <v>94899</v>
      </c>
      <c r="GI296" s="158">
        <v>79</v>
      </c>
      <c r="GJ296" s="158">
        <v>34707</v>
      </c>
      <c r="GK296" s="158">
        <v>8478</v>
      </c>
      <c r="GL296" s="158">
        <v>5283</v>
      </c>
      <c r="GM296" s="158">
        <v>2493</v>
      </c>
      <c r="GN296" s="158">
        <v>1091</v>
      </c>
      <c r="GO296" s="158">
        <v>328</v>
      </c>
      <c r="GP296" s="158">
        <v>181</v>
      </c>
      <c r="GQ296" s="158">
        <v>11</v>
      </c>
      <c r="GR296" s="349">
        <v>52651</v>
      </c>
      <c r="GS296" s="158">
        <v>252</v>
      </c>
      <c r="GT296" s="158">
        <v>68038.25</v>
      </c>
      <c r="GU296" s="158">
        <v>25157.75</v>
      </c>
      <c r="GV296" s="158">
        <v>19364</v>
      </c>
      <c r="GW296" s="158">
        <v>12498.25</v>
      </c>
      <c r="GX296" s="158">
        <v>6174</v>
      </c>
      <c r="GY296" s="158">
        <v>2087</v>
      </c>
      <c r="GZ296" s="158">
        <v>970.75</v>
      </c>
      <c r="HA296" s="158">
        <v>39.5</v>
      </c>
      <c r="HB296" s="349">
        <v>134581.5</v>
      </c>
      <c r="HC296" s="395">
        <v>0</v>
      </c>
      <c r="HD296" s="396">
        <v>0</v>
      </c>
      <c r="HE296" s="396">
        <v>0</v>
      </c>
      <c r="HF296" s="396">
        <v>0</v>
      </c>
      <c r="HG296" s="396">
        <v>0</v>
      </c>
      <c r="HH296" s="396">
        <v>0</v>
      </c>
      <c r="HI296" s="396">
        <v>0</v>
      </c>
      <c r="HJ296" s="396">
        <v>0</v>
      </c>
      <c r="HK296" s="396">
        <v>0</v>
      </c>
      <c r="HL296" s="397">
        <v>0</v>
      </c>
      <c r="HM296" s="219">
        <v>140</v>
      </c>
      <c r="HN296" s="219">
        <v>45358.8</v>
      </c>
      <c r="HO296" s="219">
        <v>19567.099999999999</v>
      </c>
      <c r="HP296" s="219">
        <v>17212.400000000001</v>
      </c>
      <c r="HQ296" s="219">
        <v>12498.3</v>
      </c>
      <c r="HR296" s="219">
        <v>7546</v>
      </c>
      <c r="HS296" s="219">
        <v>3014.6</v>
      </c>
      <c r="HT296" s="219">
        <v>1617.9</v>
      </c>
      <c r="HU296" s="219">
        <v>79</v>
      </c>
      <c r="HV296" s="219">
        <v>107034.1</v>
      </c>
      <c r="HW296" s="457">
        <v>1</v>
      </c>
      <c r="HX296" s="219">
        <v>107035.1</v>
      </c>
      <c r="HY296" s="395">
        <v>252</v>
      </c>
      <c r="HZ296" s="219">
        <v>68038.25</v>
      </c>
      <c r="IA296" s="219">
        <v>25157.75</v>
      </c>
      <c r="IB296" s="219">
        <v>19364</v>
      </c>
      <c r="IC296" s="219">
        <v>12498.25</v>
      </c>
      <c r="ID296" s="219">
        <v>6174</v>
      </c>
      <c r="IE296" s="219">
        <v>2087</v>
      </c>
      <c r="IF296" s="219">
        <v>970.75</v>
      </c>
      <c r="IG296" s="219">
        <v>39.5</v>
      </c>
      <c r="IH296" s="219">
        <v>134581.5</v>
      </c>
      <c r="II296" s="395">
        <v>0</v>
      </c>
      <c r="IJ296" s="219">
        <v>0</v>
      </c>
      <c r="IK296" s="219">
        <v>0</v>
      </c>
      <c r="IL296" s="219">
        <v>0</v>
      </c>
      <c r="IM296" s="219">
        <v>0</v>
      </c>
      <c r="IN296" s="219">
        <v>0</v>
      </c>
      <c r="IO296" s="219">
        <v>0</v>
      </c>
      <c r="IP296" s="219">
        <v>0</v>
      </c>
      <c r="IQ296" s="219">
        <v>0</v>
      </c>
      <c r="IR296" s="219">
        <v>0</v>
      </c>
      <c r="IS296" s="395">
        <v>0</v>
      </c>
      <c r="IT296" s="219">
        <v>15989.47</v>
      </c>
      <c r="IU296" s="219">
        <v>1914.03</v>
      </c>
      <c r="IV296" s="219">
        <v>860.96</v>
      </c>
      <c r="IW296" s="219">
        <v>265.75</v>
      </c>
      <c r="IX296" s="219">
        <v>104.66</v>
      </c>
      <c r="IY296" s="219">
        <v>18.309999999999999</v>
      </c>
      <c r="IZ296" s="219">
        <v>8.7100000000000009</v>
      </c>
      <c r="JA296" s="219">
        <v>0</v>
      </c>
      <c r="JB296" s="219">
        <v>19161.89</v>
      </c>
      <c r="JC296" s="395">
        <v>140</v>
      </c>
      <c r="JD296" s="219">
        <v>34699.199999999997</v>
      </c>
      <c r="JE296" s="219">
        <v>18078.400000000001</v>
      </c>
      <c r="JF296" s="219">
        <v>16447.099999999999</v>
      </c>
      <c r="JG296" s="219">
        <v>12232.5</v>
      </c>
      <c r="JH296" s="219">
        <v>7418.1</v>
      </c>
      <c r="JI296" s="219">
        <v>2988.1</v>
      </c>
      <c r="JJ296" s="219">
        <v>1603.4</v>
      </c>
      <c r="JK296" s="219">
        <v>79</v>
      </c>
      <c r="JL296" s="219">
        <v>93685.8</v>
      </c>
      <c r="JM296" s="457">
        <v>1</v>
      </c>
      <c r="JN296" s="397">
        <v>93686.8</v>
      </c>
      <c r="JP296" s="460"/>
      <c r="JQ296" s="460"/>
      <c r="JR296" s="460"/>
      <c r="JS296" s="460"/>
      <c r="JT296" s="460"/>
      <c r="JU296" s="460"/>
      <c r="JV296" s="460"/>
      <c r="JW296" s="460"/>
      <c r="JX296" s="460"/>
      <c r="JY296" s="460"/>
      <c r="KA296" s="460"/>
      <c r="KB296" s="460"/>
    </row>
    <row r="297" spans="1:288" x14ac:dyDescent="0.2">
      <c r="A297" s="215" t="s">
        <v>826</v>
      </c>
      <c r="B297" s="216" t="s">
        <v>291</v>
      </c>
      <c r="C297" s="217" t="s">
        <v>295</v>
      </c>
      <c r="D297" s="218" t="s">
        <v>825</v>
      </c>
      <c r="E297" s="158">
        <v>50493</v>
      </c>
      <c r="F297" s="158">
        <v>26010</v>
      </c>
      <c r="G297" s="158">
        <v>17598</v>
      </c>
      <c r="H297" s="158">
        <v>10061</v>
      </c>
      <c r="I297" s="158">
        <v>5532</v>
      </c>
      <c r="J297" s="158">
        <v>2366</v>
      </c>
      <c r="K297" s="158">
        <v>757</v>
      </c>
      <c r="L297" s="158">
        <v>53</v>
      </c>
      <c r="M297" s="349">
        <v>112870</v>
      </c>
      <c r="N297" s="158">
        <v>971</v>
      </c>
      <c r="O297" s="158">
        <v>303</v>
      </c>
      <c r="P297" s="158">
        <v>194</v>
      </c>
      <c r="Q297" s="158">
        <v>94</v>
      </c>
      <c r="R297" s="158">
        <v>49</v>
      </c>
      <c r="S297" s="158">
        <v>12</v>
      </c>
      <c r="T297" s="158">
        <v>7</v>
      </c>
      <c r="U297" s="158">
        <v>0</v>
      </c>
      <c r="V297" s="349">
        <v>1630</v>
      </c>
      <c r="W297" s="158">
        <v>2</v>
      </c>
      <c r="X297" s="158">
        <v>1</v>
      </c>
      <c r="Y297" s="158">
        <v>1</v>
      </c>
      <c r="Z297" s="158">
        <v>0</v>
      </c>
      <c r="AA297" s="158">
        <v>0</v>
      </c>
      <c r="AB297" s="158">
        <v>0</v>
      </c>
      <c r="AC297" s="158">
        <v>0</v>
      </c>
      <c r="AD297" s="158">
        <v>0</v>
      </c>
      <c r="AE297" s="349">
        <v>4</v>
      </c>
      <c r="AF297" s="158">
        <v>49520</v>
      </c>
      <c r="AG297" s="158">
        <v>25706</v>
      </c>
      <c r="AH297" s="158">
        <v>17403</v>
      </c>
      <c r="AI297" s="158">
        <v>9967</v>
      </c>
      <c r="AJ297" s="158">
        <v>5483</v>
      </c>
      <c r="AK297" s="158">
        <v>2354</v>
      </c>
      <c r="AL297" s="158">
        <v>750</v>
      </c>
      <c r="AM297" s="158">
        <v>53</v>
      </c>
      <c r="AN297" s="349">
        <v>111236</v>
      </c>
      <c r="AO297" s="158">
        <v>103</v>
      </c>
      <c r="AP297" s="158">
        <v>150</v>
      </c>
      <c r="AQ297" s="158">
        <v>144</v>
      </c>
      <c r="AR297" s="158">
        <v>101</v>
      </c>
      <c r="AS297" s="158">
        <v>70</v>
      </c>
      <c r="AT297" s="158">
        <v>37</v>
      </c>
      <c r="AU297" s="158">
        <v>25</v>
      </c>
      <c r="AV297" s="158">
        <v>14</v>
      </c>
      <c r="AW297" s="349">
        <v>644</v>
      </c>
      <c r="AX297" s="158">
        <v>103</v>
      </c>
      <c r="AY297" s="158">
        <v>150</v>
      </c>
      <c r="AZ297" s="158">
        <v>144</v>
      </c>
      <c r="BA297" s="158">
        <v>101</v>
      </c>
      <c r="BB297" s="158">
        <v>70</v>
      </c>
      <c r="BC297" s="158">
        <v>37</v>
      </c>
      <c r="BD297" s="158">
        <v>25</v>
      </c>
      <c r="BE297" s="158">
        <v>14</v>
      </c>
      <c r="BF297" s="158">
        <v>0</v>
      </c>
      <c r="BG297" s="349">
        <v>644</v>
      </c>
      <c r="BH297" s="158">
        <v>103</v>
      </c>
      <c r="BI297" s="158">
        <v>49567</v>
      </c>
      <c r="BJ297" s="158">
        <v>25700</v>
      </c>
      <c r="BK297" s="158">
        <v>17360</v>
      </c>
      <c r="BL297" s="158">
        <v>9936</v>
      </c>
      <c r="BM297" s="158">
        <v>5450</v>
      </c>
      <c r="BN297" s="158">
        <v>2342</v>
      </c>
      <c r="BO297" s="158">
        <v>739</v>
      </c>
      <c r="BP297" s="158">
        <v>39</v>
      </c>
      <c r="BQ297" s="349">
        <v>111236</v>
      </c>
      <c r="BR297" s="158">
        <v>24</v>
      </c>
      <c r="BS297" s="158">
        <v>22723</v>
      </c>
      <c r="BT297" s="158">
        <v>8357</v>
      </c>
      <c r="BU297" s="158">
        <v>4846</v>
      </c>
      <c r="BV297" s="158">
        <v>2115</v>
      </c>
      <c r="BW297" s="158">
        <v>988</v>
      </c>
      <c r="BX297" s="158">
        <v>364</v>
      </c>
      <c r="BY297" s="158">
        <v>80</v>
      </c>
      <c r="BZ297" s="158">
        <v>1</v>
      </c>
      <c r="CA297" s="349">
        <v>39498</v>
      </c>
      <c r="CB297" s="158">
        <v>1</v>
      </c>
      <c r="CC297" s="158">
        <v>316</v>
      </c>
      <c r="CD297" s="158">
        <v>175</v>
      </c>
      <c r="CE297" s="158">
        <v>96</v>
      </c>
      <c r="CF297" s="158">
        <v>70</v>
      </c>
      <c r="CG297" s="158">
        <v>27</v>
      </c>
      <c r="CH297" s="158">
        <v>5</v>
      </c>
      <c r="CI297" s="158">
        <v>3</v>
      </c>
      <c r="CJ297" s="158">
        <v>0</v>
      </c>
      <c r="CK297" s="349">
        <v>693</v>
      </c>
      <c r="CL297" s="158">
        <v>2</v>
      </c>
      <c r="CM297" s="158">
        <v>42</v>
      </c>
      <c r="CN297" s="158">
        <v>24</v>
      </c>
      <c r="CO297" s="158">
        <v>21</v>
      </c>
      <c r="CP297" s="158">
        <v>10</v>
      </c>
      <c r="CQ297" s="158">
        <v>13</v>
      </c>
      <c r="CR297" s="158">
        <v>7</v>
      </c>
      <c r="CS297" s="158">
        <v>21</v>
      </c>
      <c r="CT297" s="158">
        <v>17</v>
      </c>
      <c r="CU297" s="349">
        <v>157</v>
      </c>
      <c r="CV297" s="158">
        <v>168</v>
      </c>
      <c r="CW297" s="158">
        <v>35</v>
      </c>
      <c r="CX297" s="158">
        <v>20</v>
      </c>
      <c r="CY297" s="158">
        <v>18</v>
      </c>
      <c r="CZ297" s="158">
        <v>9</v>
      </c>
      <c r="DA297" s="158">
        <v>6</v>
      </c>
      <c r="DB297" s="158">
        <v>3</v>
      </c>
      <c r="DC297" s="158">
        <v>1</v>
      </c>
      <c r="DD297" s="349">
        <v>260</v>
      </c>
      <c r="DE297" s="158">
        <v>545</v>
      </c>
      <c r="DF297" s="158">
        <v>242</v>
      </c>
      <c r="DG297" s="158">
        <v>146</v>
      </c>
      <c r="DH297" s="158">
        <v>85</v>
      </c>
      <c r="DI297" s="158">
        <v>42</v>
      </c>
      <c r="DJ297" s="158">
        <v>29</v>
      </c>
      <c r="DK297" s="158">
        <v>7</v>
      </c>
      <c r="DL297" s="158">
        <v>1</v>
      </c>
      <c r="DM297" s="349">
        <v>1097</v>
      </c>
      <c r="DN297" s="158">
        <v>463</v>
      </c>
      <c r="DO297" s="158">
        <v>214</v>
      </c>
      <c r="DP297" s="158">
        <v>134</v>
      </c>
      <c r="DQ297" s="158">
        <v>54</v>
      </c>
      <c r="DR297" s="158">
        <v>41</v>
      </c>
      <c r="DS297" s="158">
        <v>9</v>
      </c>
      <c r="DT297" s="158">
        <v>10</v>
      </c>
      <c r="DU297" s="158">
        <v>0</v>
      </c>
      <c r="DV297" s="349">
        <v>925</v>
      </c>
      <c r="DW297" s="158">
        <v>258</v>
      </c>
      <c r="DX297" s="158">
        <v>46</v>
      </c>
      <c r="DY297" s="158">
        <v>34</v>
      </c>
      <c r="DZ297" s="158">
        <v>11</v>
      </c>
      <c r="EA297" s="158">
        <v>8</v>
      </c>
      <c r="EB297" s="158">
        <v>1</v>
      </c>
      <c r="EC297" s="158">
        <v>1</v>
      </c>
      <c r="ED297" s="158">
        <v>0</v>
      </c>
      <c r="EE297" s="349">
        <v>359</v>
      </c>
      <c r="EF297" s="158">
        <v>1266</v>
      </c>
      <c r="EG297" s="158">
        <v>502</v>
      </c>
      <c r="EH297" s="158">
        <v>314</v>
      </c>
      <c r="EI297" s="158">
        <v>150</v>
      </c>
      <c r="EJ297" s="158">
        <v>91</v>
      </c>
      <c r="EK297" s="158">
        <v>39</v>
      </c>
      <c r="EL297" s="158">
        <v>18</v>
      </c>
      <c r="EM297" s="158">
        <v>1</v>
      </c>
      <c r="EN297" s="349">
        <v>2381</v>
      </c>
      <c r="EO297" s="158">
        <v>679</v>
      </c>
      <c r="EP297" s="158">
        <v>249</v>
      </c>
      <c r="EQ297" s="158">
        <v>161</v>
      </c>
      <c r="ER297" s="158">
        <v>85</v>
      </c>
      <c r="ES297" s="158">
        <v>58</v>
      </c>
      <c r="ET297" s="158">
        <v>28</v>
      </c>
      <c r="EU297" s="158">
        <v>7</v>
      </c>
      <c r="EV297" s="158">
        <v>1</v>
      </c>
      <c r="EW297" s="349">
        <v>1268</v>
      </c>
      <c r="EX297" s="158">
        <v>0</v>
      </c>
      <c r="EY297" s="158">
        <v>0</v>
      </c>
      <c r="EZ297" s="158">
        <v>0</v>
      </c>
      <c r="FA297" s="158">
        <v>0</v>
      </c>
      <c r="FB297" s="158">
        <v>0</v>
      </c>
      <c r="FC297" s="158">
        <v>0</v>
      </c>
      <c r="FD297" s="158">
        <v>0</v>
      </c>
      <c r="FE297" s="158">
        <v>0</v>
      </c>
      <c r="FF297" s="349">
        <v>0</v>
      </c>
      <c r="FG297" s="158">
        <v>32</v>
      </c>
      <c r="FH297" s="158">
        <v>26</v>
      </c>
      <c r="FI297" s="158">
        <v>22</v>
      </c>
      <c r="FJ297" s="158">
        <v>10</v>
      </c>
      <c r="FK297" s="158">
        <v>9</v>
      </c>
      <c r="FL297" s="158">
        <v>1</v>
      </c>
      <c r="FM297" s="158">
        <v>0</v>
      </c>
      <c r="FN297" s="158">
        <v>0</v>
      </c>
      <c r="FO297" s="349">
        <v>100</v>
      </c>
      <c r="FP297" s="158">
        <v>647</v>
      </c>
      <c r="FQ297" s="158">
        <v>223</v>
      </c>
      <c r="FR297" s="158">
        <v>139</v>
      </c>
      <c r="FS297" s="158">
        <v>75</v>
      </c>
      <c r="FT297" s="158">
        <v>49</v>
      </c>
      <c r="FU297" s="158">
        <v>27</v>
      </c>
      <c r="FV297" s="158">
        <v>7</v>
      </c>
      <c r="FW297" s="158">
        <v>1</v>
      </c>
      <c r="FX297" s="349">
        <v>1168</v>
      </c>
      <c r="FY297" s="158">
        <v>76</v>
      </c>
      <c r="FZ297" s="158">
        <v>25764</v>
      </c>
      <c r="GA297" s="158">
        <v>16883</v>
      </c>
      <c r="GB297" s="158">
        <v>12229</v>
      </c>
      <c r="GC297" s="158">
        <v>7676</v>
      </c>
      <c r="GD297" s="158">
        <v>4373</v>
      </c>
      <c r="GE297" s="158">
        <v>1956</v>
      </c>
      <c r="GF297" s="158">
        <v>624</v>
      </c>
      <c r="GG297" s="158">
        <v>21</v>
      </c>
      <c r="GH297" s="349">
        <v>69602</v>
      </c>
      <c r="GI297" s="158">
        <v>27</v>
      </c>
      <c r="GJ297" s="158">
        <v>23803</v>
      </c>
      <c r="GK297" s="158">
        <v>8817</v>
      </c>
      <c r="GL297" s="158">
        <v>5131</v>
      </c>
      <c r="GM297" s="158">
        <v>2260</v>
      </c>
      <c r="GN297" s="158">
        <v>1077</v>
      </c>
      <c r="GO297" s="158">
        <v>386</v>
      </c>
      <c r="GP297" s="158">
        <v>115</v>
      </c>
      <c r="GQ297" s="158">
        <v>18</v>
      </c>
      <c r="GR297" s="349">
        <v>41634</v>
      </c>
      <c r="GS297" s="158">
        <v>95.75</v>
      </c>
      <c r="GT297" s="158">
        <v>43471.25</v>
      </c>
      <c r="GU297" s="158">
        <v>23376.5</v>
      </c>
      <c r="GV297" s="158">
        <v>16010</v>
      </c>
      <c r="GW297" s="158">
        <v>9341.75</v>
      </c>
      <c r="GX297" s="158">
        <v>5157.75</v>
      </c>
      <c r="GY297" s="158">
        <v>2238.75</v>
      </c>
      <c r="GZ297" s="158">
        <v>698.75</v>
      </c>
      <c r="HA297" s="158">
        <v>30.25</v>
      </c>
      <c r="HB297" s="349">
        <v>100420.75</v>
      </c>
      <c r="HC297" s="395">
        <v>0</v>
      </c>
      <c r="HD297" s="396">
        <v>0</v>
      </c>
      <c r="HE297" s="396">
        <v>0</v>
      </c>
      <c r="HF297" s="396">
        <v>0</v>
      </c>
      <c r="HG297" s="396">
        <v>0</v>
      </c>
      <c r="HH297" s="396">
        <v>0</v>
      </c>
      <c r="HI297" s="396">
        <v>0</v>
      </c>
      <c r="HJ297" s="396">
        <v>0</v>
      </c>
      <c r="HK297" s="396">
        <v>0</v>
      </c>
      <c r="HL297" s="397">
        <v>0</v>
      </c>
      <c r="HM297" s="219">
        <v>53.2</v>
      </c>
      <c r="HN297" s="219">
        <v>28980.799999999999</v>
      </c>
      <c r="HO297" s="219">
        <v>18181.7</v>
      </c>
      <c r="HP297" s="219">
        <v>14231.1</v>
      </c>
      <c r="HQ297" s="219">
        <v>9341.7999999999993</v>
      </c>
      <c r="HR297" s="219">
        <v>6303.9</v>
      </c>
      <c r="HS297" s="219">
        <v>3233.8</v>
      </c>
      <c r="HT297" s="219">
        <v>1164.5999999999999</v>
      </c>
      <c r="HU297" s="219">
        <v>60.5</v>
      </c>
      <c r="HV297" s="219">
        <v>81551.399999999994</v>
      </c>
      <c r="HW297" s="457">
        <v>0</v>
      </c>
      <c r="HX297" s="219">
        <v>81551.399999999994</v>
      </c>
      <c r="HY297" s="395">
        <v>95.75</v>
      </c>
      <c r="HZ297" s="219">
        <v>43471.25</v>
      </c>
      <c r="IA297" s="219">
        <v>23376.5</v>
      </c>
      <c r="IB297" s="219">
        <v>16010</v>
      </c>
      <c r="IC297" s="219">
        <v>9341.75</v>
      </c>
      <c r="ID297" s="219">
        <v>5157.75</v>
      </c>
      <c r="IE297" s="219">
        <v>2238.75</v>
      </c>
      <c r="IF297" s="219">
        <v>698.75</v>
      </c>
      <c r="IG297" s="219">
        <v>30.25</v>
      </c>
      <c r="IH297" s="219">
        <v>100420.75</v>
      </c>
      <c r="II297" s="395">
        <v>0</v>
      </c>
      <c r="IJ297" s="219">
        <v>0</v>
      </c>
      <c r="IK297" s="219">
        <v>0</v>
      </c>
      <c r="IL297" s="219">
        <v>0</v>
      </c>
      <c r="IM297" s="219">
        <v>0</v>
      </c>
      <c r="IN297" s="219">
        <v>0</v>
      </c>
      <c r="IO297" s="219">
        <v>0</v>
      </c>
      <c r="IP297" s="219">
        <v>0</v>
      </c>
      <c r="IQ297" s="219">
        <v>0</v>
      </c>
      <c r="IR297" s="219">
        <v>0</v>
      </c>
      <c r="IS297" s="395">
        <v>31.2</v>
      </c>
      <c r="IT297" s="219">
        <v>17813.34</v>
      </c>
      <c r="IU297" s="219">
        <v>5130.24</v>
      </c>
      <c r="IV297" s="219">
        <v>1766.33</v>
      </c>
      <c r="IW297" s="219">
        <v>610.83000000000004</v>
      </c>
      <c r="IX297" s="219">
        <v>205.98</v>
      </c>
      <c r="IY297" s="219">
        <v>68.459999999999994</v>
      </c>
      <c r="IZ297" s="219">
        <v>15.14</v>
      </c>
      <c r="JA297" s="219">
        <v>0.25</v>
      </c>
      <c r="JB297" s="219">
        <v>25641.77</v>
      </c>
      <c r="JC297" s="395">
        <v>35.9</v>
      </c>
      <c r="JD297" s="219">
        <v>17105.3</v>
      </c>
      <c r="JE297" s="219">
        <v>14191.5</v>
      </c>
      <c r="JF297" s="219">
        <v>12661</v>
      </c>
      <c r="JG297" s="219">
        <v>8730.9</v>
      </c>
      <c r="JH297" s="219">
        <v>6052.2</v>
      </c>
      <c r="JI297" s="219">
        <v>3134.9</v>
      </c>
      <c r="JJ297" s="219">
        <v>1139.4000000000001</v>
      </c>
      <c r="JK297" s="219">
        <v>60</v>
      </c>
      <c r="JL297" s="219">
        <v>63111.1</v>
      </c>
      <c r="JM297" s="457">
        <v>0</v>
      </c>
      <c r="JN297" s="397">
        <v>63111.1</v>
      </c>
      <c r="JP297" s="460"/>
      <c r="JQ297" s="460"/>
      <c r="JR297" s="460"/>
      <c r="JS297" s="460"/>
      <c r="JT297" s="460"/>
      <c r="JU297" s="460"/>
      <c r="JV297" s="460"/>
      <c r="JW297" s="460"/>
      <c r="JX297" s="460"/>
      <c r="JY297" s="460"/>
      <c r="KA297" s="460"/>
      <c r="KB297" s="460"/>
    </row>
    <row r="298" spans="1:288" x14ac:dyDescent="0.2">
      <c r="A298" s="215" t="s">
        <v>828</v>
      </c>
      <c r="B298" s="216" t="s">
        <v>289</v>
      </c>
      <c r="C298" s="217" t="s">
        <v>109</v>
      </c>
      <c r="D298" s="218" t="s">
        <v>827</v>
      </c>
      <c r="E298" s="158">
        <v>3960</v>
      </c>
      <c r="F298" s="158">
        <v>29235</v>
      </c>
      <c r="G298" s="158">
        <v>34578</v>
      </c>
      <c r="H298" s="158">
        <v>22567</v>
      </c>
      <c r="I298" s="158">
        <v>8142</v>
      </c>
      <c r="J298" s="158">
        <v>1787</v>
      </c>
      <c r="K298" s="158">
        <v>424</v>
      </c>
      <c r="L298" s="158">
        <v>29</v>
      </c>
      <c r="M298" s="349">
        <v>100722</v>
      </c>
      <c r="N298" s="158">
        <v>108</v>
      </c>
      <c r="O298" s="158">
        <v>542</v>
      </c>
      <c r="P298" s="158">
        <v>432</v>
      </c>
      <c r="Q298" s="158">
        <v>178</v>
      </c>
      <c r="R298" s="158">
        <v>62</v>
      </c>
      <c r="S298" s="158">
        <v>11</v>
      </c>
      <c r="T298" s="158">
        <v>4</v>
      </c>
      <c r="U298" s="158">
        <v>0</v>
      </c>
      <c r="V298" s="349">
        <v>1337</v>
      </c>
      <c r="W298" s="158">
        <v>4</v>
      </c>
      <c r="X298" s="158">
        <v>0</v>
      </c>
      <c r="Y298" s="158">
        <v>0</v>
      </c>
      <c r="Z298" s="158">
        <v>0</v>
      </c>
      <c r="AA298" s="158">
        <v>0</v>
      </c>
      <c r="AB298" s="158">
        <v>0</v>
      </c>
      <c r="AC298" s="158">
        <v>0</v>
      </c>
      <c r="AD298" s="158">
        <v>0</v>
      </c>
      <c r="AE298" s="349">
        <v>4</v>
      </c>
      <c r="AF298" s="158">
        <v>3848</v>
      </c>
      <c r="AG298" s="158">
        <v>28693</v>
      </c>
      <c r="AH298" s="158">
        <v>34146</v>
      </c>
      <c r="AI298" s="158">
        <v>22389</v>
      </c>
      <c r="AJ298" s="158">
        <v>8080</v>
      </c>
      <c r="AK298" s="158">
        <v>1776</v>
      </c>
      <c r="AL298" s="158">
        <v>420</v>
      </c>
      <c r="AM298" s="158">
        <v>29</v>
      </c>
      <c r="AN298" s="349">
        <v>99381</v>
      </c>
      <c r="AO298" s="158">
        <v>0</v>
      </c>
      <c r="AP298" s="158">
        <v>18</v>
      </c>
      <c r="AQ298" s="158">
        <v>97</v>
      </c>
      <c r="AR298" s="158">
        <v>99</v>
      </c>
      <c r="AS298" s="158">
        <v>67</v>
      </c>
      <c r="AT298" s="158">
        <v>20</v>
      </c>
      <c r="AU298" s="158">
        <v>10</v>
      </c>
      <c r="AV298" s="158">
        <v>5</v>
      </c>
      <c r="AW298" s="349">
        <v>316</v>
      </c>
      <c r="AX298" s="158">
        <v>0</v>
      </c>
      <c r="AY298" s="158">
        <v>18</v>
      </c>
      <c r="AZ298" s="158">
        <v>97</v>
      </c>
      <c r="BA298" s="158">
        <v>99</v>
      </c>
      <c r="BB298" s="158">
        <v>67</v>
      </c>
      <c r="BC298" s="158">
        <v>20</v>
      </c>
      <c r="BD298" s="158">
        <v>10</v>
      </c>
      <c r="BE298" s="158">
        <v>5</v>
      </c>
      <c r="BF298" s="158">
        <v>0</v>
      </c>
      <c r="BG298" s="349">
        <v>316</v>
      </c>
      <c r="BH298" s="158">
        <v>0</v>
      </c>
      <c r="BI298" s="158">
        <v>3866</v>
      </c>
      <c r="BJ298" s="158">
        <v>28772</v>
      </c>
      <c r="BK298" s="158">
        <v>34148</v>
      </c>
      <c r="BL298" s="158">
        <v>22357</v>
      </c>
      <c r="BM298" s="158">
        <v>8033</v>
      </c>
      <c r="BN298" s="158">
        <v>1766</v>
      </c>
      <c r="BO298" s="158">
        <v>415</v>
      </c>
      <c r="BP298" s="158">
        <v>24</v>
      </c>
      <c r="BQ298" s="349">
        <v>99381</v>
      </c>
      <c r="BR298" s="158">
        <v>0</v>
      </c>
      <c r="BS298" s="158">
        <v>1877</v>
      </c>
      <c r="BT298" s="158">
        <v>13083</v>
      </c>
      <c r="BU298" s="158">
        <v>9963</v>
      </c>
      <c r="BV298" s="158">
        <v>4666</v>
      </c>
      <c r="BW298" s="158">
        <v>1448</v>
      </c>
      <c r="BX298" s="158">
        <v>242</v>
      </c>
      <c r="BY298" s="158">
        <v>47</v>
      </c>
      <c r="BZ298" s="158">
        <v>0</v>
      </c>
      <c r="CA298" s="349">
        <v>31326</v>
      </c>
      <c r="CB298" s="158">
        <v>0</v>
      </c>
      <c r="CC298" s="158">
        <v>45</v>
      </c>
      <c r="CD298" s="158">
        <v>355</v>
      </c>
      <c r="CE298" s="158">
        <v>439</v>
      </c>
      <c r="CF298" s="158">
        <v>299</v>
      </c>
      <c r="CG298" s="158">
        <v>74</v>
      </c>
      <c r="CH298" s="158">
        <v>16</v>
      </c>
      <c r="CI298" s="158">
        <v>1</v>
      </c>
      <c r="CJ298" s="158">
        <v>0</v>
      </c>
      <c r="CK298" s="349">
        <v>1229</v>
      </c>
      <c r="CL298" s="158">
        <v>0</v>
      </c>
      <c r="CM298" s="158">
        <v>1</v>
      </c>
      <c r="CN298" s="158">
        <v>8</v>
      </c>
      <c r="CO298" s="158">
        <v>21</v>
      </c>
      <c r="CP298" s="158">
        <v>33</v>
      </c>
      <c r="CQ298" s="158">
        <v>28</v>
      </c>
      <c r="CR298" s="158">
        <v>14</v>
      </c>
      <c r="CS298" s="158">
        <v>14</v>
      </c>
      <c r="CT298" s="158">
        <v>12</v>
      </c>
      <c r="CU298" s="349">
        <v>131</v>
      </c>
      <c r="CV298" s="158">
        <v>51</v>
      </c>
      <c r="CW298" s="158">
        <v>228</v>
      </c>
      <c r="CX298" s="158">
        <v>167</v>
      </c>
      <c r="CY298" s="158">
        <v>68</v>
      </c>
      <c r="CZ298" s="158">
        <v>23</v>
      </c>
      <c r="DA298" s="158">
        <v>3</v>
      </c>
      <c r="DB298" s="158">
        <v>2</v>
      </c>
      <c r="DC298" s="158">
        <v>0</v>
      </c>
      <c r="DD298" s="349">
        <v>542</v>
      </c>
      <c r="DE298" s="158">
        <v>48</v>
      </c>
      <c r="DF298" s="158">
        <v>249</v>
      </c>
      <c r="DG298" s="158">
        <v>192</v>
      </c>
      <c r="DH298" s="158">
        <v>78</v>
      </c>
      <c r="DI298" s="158">
        <v>24</v>
      </c>
      <c r="DJ298" s="158">
        <v>2</v>
      </c>
      <c r="DK298" s="158">
        <v>3</v>
      </c>
      <c r="DL298" s="158">
        <v>0</v>
      </c>
      <c r="DM298" s="349">
        <v>596</v>
      </c>
      <c r="DN298" s="158">
        <v>0</v>
      </c>
      <c r="DO298" s="158">
        <v>0</v>
      </c>
      <c r="DP298" s="158">
        <v>0</v>
      </c>
      <c r="DQ298" s="158">
        <v>0</v>
      </c>
      <c r="DR298" s="158">
        <v>0</v>
      </c>
      <c r="DS298" s="158">
        <v>0</v>
      </c>
      <c r="DT298" s="158">
        <v>0</v>
      </c>
      <c r="DU298" s="158">
        <v>0</v>
      </c>
      <c r="DV298" s="349">
        <v>0</v>
      </c>
      <c r="DW298" s="158">
        <v>18</v>
      </c>
      <c r="DX298" s="158">
        <v>44</v>
      </c>
      <c r="DY298" s="158">
        <v>51</v>
      </c>
      <c r="DZ298" s="158">
        <v>33</v>
      </c>
      <c r="EA298" s="158">
        <v>9</v>
      </c>
      <c r="EB298" s="158">
        <v>3</v>
      </c>
      <c r="EC298" s="158">
        <v>2</v>
      </c>
      <c r="ED298" s="158">
        <v>1</v>
      </c>
      <c r="EE298" s="349">
        <v>161</v>
      </c>
      <c r="EF298" s="158">
        <v>66</v>
      </c>
      <c r="EG298" s="158">
        <v>293</v>
      </c>
      <c r="EH298" s="158">
        <v>243</v>
      </c>
      <c r="EI298" s="158">
        <v>111</v>
      </c>
      <c r="EJ298" s="158">
        <v>33</v>
      </c>
      <c r="EK298" s="158">
        <v>5</v>
      </c>
      <c r="EL298" s="158">
        <v>5</v>
      </c>
      <c r="EM298" s="158">
        <v>1</v>
      </c>
      <c r="EN298" s="349">
        <v>757</v>
      </c>
      <c r="EO298" s="158">
        <v>41</v>
      </c>
      <c r="EP298" s="158">
        <v>132</v>
      </c>
      <c r="EQ298" s="158">
        <v>148</v>
      </c>
      <c r="ER298" s="158">
        <v>81</v>
      </c>
      <c r="ES298" s="158">
        <v>27</v>
      </c>
      <c r="ET298" s="158">
        <v>5</v>
      </c>
      <c r="EU298" s="158">
        <v>5</v>
      </c>
      <c r="EV298" s="158">
        <v>1</v>
      </c>
      <c r="EW298" s="349">
        <v>440</v>
      </c>
      <c r="EX298" s="158">
        <v>0</v>
      </c>
      <c r="EY298" s="158">
        <v>0</v>
      </c>
      <c r="EZ298" s="158">
        <v>0</v>
      </c>
      <c r="FA298" s="158">
        <v>0</v>
      </c>
      <c r="FB298" s="158">
        <v>0</v>
      </c>
      <c r="FC298" s="158">
        <v>0</v>
      </c>
      <c r="FD298" s="158">
        <v>0</v>
      </c>
      <c r="FE298" s="158">
        <v>0</v>
      </c>
      <c r="FF298" s="349">
        <v>0</v>
      </c>
      <c r="FG298" s="158">
        <v>0</v>
      </c>
      <c r="FH298" s="158">
        <v>1</v>
      </c>
      <c r="FI298" s="158">
        <v>3</v>
      </c>
      <c r="FJ298" s="158">
        <v>0</v>
      </c>
      <c r="FK298" s="158">
        <v>1</v>
      </c>
      <c r="FL298" s="158">
        <v>0</v>
      </c>
      <c r="FM298" s="158">
        <v>0</v>
      </c>
      <c r="FN298" s="158">
        <v>0</v>
      </c>
      <c r="FO298" s="349">
        <v>5</v>
      </c>
      <c r="FP298" s="158">
        <v>41</v>
      </c>
      <c r="FQ298" s="158">
        <v>131</v>
      </c>
      <c r="FR298" s="158">
        <v>145</v>
      </c>
      <c r="FS298" s="158">
        <v>81</v>
      </c>
      <c r="FT298" s="158">
        <v>26</v>
      </c>
      <c r="FU298" s="158">
        <v>5</v>
      </c>
      <c r="FV298" s="158">
        <v>5</v>
      </c>
      <c r="FW298" s="158">
        <v>1</v>
      </c>
      <c r="FX298" s="349">
        <v>435</v>
      </c>
      <c r="FY298" s="158">
        <v>0</v>
      </c>
      <c r="FZ298" s="158">
        <v>1924</v>
      </c>
      <c r="GA298" s="158">
        <v>15281</v>
      </c>
      <c r="GB298" s="158">
        <v>23674</v>
      </c>
      <c r="GC298" s="158">
        <v>17326</v>
      </c>
      <c r="GD298" s="158">
        <v>6474</v>
      </c>
      <c r="GE298" s="158">
        <v>1491</v>
      </c>
      <c r="GF298" s="158">
        <v>351</v>
      </c>
      <c r="GG298" s="158">
        <v>11</v>
      </c>
      <c r="GH298" s="349">
        <v>66532</v>
      </c>
      <c r="GI298" s="158">
        <v>0</v>
      </c>
      <c r="GJ298" s="158">
        <v>1942</v>
      </c>
      <c r="GK298" s="158">
        <v>13491</v>
      </c>
      <c r="GL298" s="158">
        <v>10474</v>
      </c>
      <c r="GM298" s="158">
        <v>5031</v>
      </c>
      <c r="GN298" s="158">
        <v>1559</v>
      </c>
      <c r="GO298" s="158">
        <v>275</v>
      </c>
      <c r="GP298" s="158">
        <v>64</v>
      </c>
      <c r="GQ298" s="158">
        <v>13</v>
      </c>
      <c r="GR298" s="349">
        <v>32849</v>
      </c>
      <c r="GS298" s="158">
        <v>0</v>
      </c>
      <c r="GT298" s="158">
        <v>3393.5</v>
      </c>
      <c r="GU298" s="158">
        <v>25430</v>
      </c>
      <c r="GV298" s="158">
        <v>31562.5</v>
      </c>
      <c r="GW298" s="158">
        <v>21115.75</v>
      </c>
      <c r="GX298" s="158">
        <v>7643</v>
      </c>
      <c r="GY298" s="158">
        <v>1696</v>
      </c>
      <c r="GZ298" s="158">
        <v>397</v>
      </c>
      <c r="HA298" s="158">
        <v>18.5</v>
      </c>
      <c r="HB298" s="349">
        <v>91256.25</v>
      </c>
      <c r="HC298" s="395">
        <v>0</v>
      </c>
      <c r="HD298" s="396">
        <v>0</v>
      </c>
      <c r="HE298" s="396">
        <v>0</v>
      </c>
      <c r="HF298" s="396">
        <v>0</v>
      </c>
      <c r="HG298" s="396">
        <v>0</v>
      </c>
      <c r="HH298" s="396">
        <v>0</v>
      </c>
      <c r="HI298" s="396">
        <v>0</v>
      </c>
      <c r="HJ298" s="396">
        <v>0</v>
      </c>
      <c r="HK298" s="396">
        <v>0</v>
      </c>
      <c r="HL298" s="397">
        <v>0</v>
      </c>
      <c r="HM298" s="219">
        <v>0</v>
      </c>
      <c r="HN298" s="219">
        <v>2262.3000000000002</v>
      </c>
      <c r="HO298" s="219">
        <v>19778.900000000001</v>
      </c>
      <c r="HP298" s="219">
        <v>28055.599999999999</v>
      </c>
      <c r="HQ298" s="219">
        <v>21115.8</v>
      </c>
      <c r="HR298" s="219">
        <v>9341.4</v>
      </c>
      <c r="HS298" s="219">
        <v>2449.8000000000002</v>
      </c>
      <c r="HT298" s="219">
        <v>661.7</v>
      </c>
      <c r="HU298" s="219">
        <v>37</v>
      </c>
      <c r="HV298" s="219">
        <v>83702.5</v>
      </c>
      <c r="HW298" s="457">
        <v>0</v>
      </c>
      <c r="HX298" s="219">
        <v>83702.5</v>
      </c>
      <c r="HY298" s="395">
        <v>0</v>
      </c>
      <c r="HZ298" s="219">
        <v>3393.5</v>
      </c>
      <c r="IA298" s="219">
        <v>25430</v>
      </c>
      <c r="IB298" s="219">
        <v>31562.5</v>
      </c>
      <c r="IC298" s="219">
        <v>21115.75</v>
      </c>
      <c r="ID298" s="219">
        <v>7643</v>
      </c>
      <c r="IE298" s="219">
        <v>1696</v>
      </c>
      <c r="IF298" s="219">
        <v>397</v>
      </c>
      <c r="IG298" s="219">
        <v>18.5</v>
      </c>
      <c r="IH298" s="219">
        <v>91256.25</v>
      </c>
      <c r="II298" s="395">
        <v>0</v>
      </c>
      <c r="IJ298" s="219">
        <v>0</v>
      </c>
      <c r="IK298" s="219">
        <v>0</v>
      </c>
      <c r="IL298" s="219">
        <v>0</v>
      </c>
      <c r="IM298" s="219">
        <v>0</v>
      </c>
      <c r="IN298" s="219">
        <v>0</v>
      </c>
      <c r="IO298" s="219">
        <v>0</v>
      </c>
      <c r="IP298" s="219">
        <v>0</v>
      </c>
      <c r="IQ298" s="219">
        <v>0</v>
      </c>
      <c r="IR298" s="219">
        <v>0</v>
      </c>
      <c r="IS298" s="395">
        <v>0</v>
      </c>
      <c r="IT298" s="219">
        <v>891.62</v>
      </c>
      <c r="IU298" s="219">
        <v>5688.27</v>
      </c>
      <c r="IV298" s="219">
        <v>5580.61</v>
      </c>
      <c r="IW298" s="219">
        <v>3371.74</v>
      </c>
      <c r="IX298" s="219">
        <v>654.71</v>
      </c>
      <c r="IY298" s="219">
        <v>57.49</v>
      </c>
      <c r="IZ298" s="219">
        <v>8.6999999999999993</v>
      </c>
      <c r="JA298" s="219">
        <v>0</v>
      </c>
      <c r="JB298" s="219">
        <v>16253.14</v>
      </c>
      <c r="JC298" s="395">
        <v>0</v>
      </c>
      <c r="JD298" s="219">
        <v>1667.9</v>
      </c>
      <c r="JE298" s="219">
        <v>15354.7</v>
      </c>
      <c r="JF298" s="219">
        <v>23095</v>
      </c>
      <c r="JG298" s="219">
        <v>17744</v>
      </c>
      <c r="JH298" s="219">
        <v>8541.2000000000007</v>
      </c>
      <c r="JI298" s="219">
        <v>2366.6999999999998</v>
      </c>
      <c r="JJ298" s="219">
        <v>647.20000000000005</v>
      </c>
      <c r="JK298" s="219">
        <v>37</v>
      </c>
      <c r="JL298" s="219">
        <v>69453.7</v>
      </c>
      <c r="JM298" s="457">
        <v>0</v>
      </c>
      <c r="JN298" s="397">
        <v>69453.7</v>
      </c>
      <c r="JP298" s="460"/>
      <c r="JQ298" s="460"/>
      <c r="JR298" s="460"/>
      <c r="JS298" s="460"/>
      <c r="JT298" s="460"/>
      <c r="JU298" s="460"/>
      <c r="JV298" s="460"/>
      <c r="JW298" s="460"/>
      <c r="JX298" s="460"/>
      <c r="JY298" s="460"/>
      <c r="KA298" s="460"/>
      <c r="KB298" s="460"/>
    </row>
    <row r="299" spans="1:288" x14ac:dyDescent="0.2">
      <c r="A299" s="215" t="s">
        <v>830</v>
      </c>
      <c r="B299" s="216" t="s">
        <v>301</v>
      </c>
      <c r="C299" s="217" t="s">
        <v>109</v>
      </c>
      <c r="D299" s="218" t="s">
        <v>829</v>
      </c>
      <c r="E299" s="158">
        <v>6603</v>
      </c>
      <c r="F299" s="158">
        <v>12329</v>
      </c>
      <c r="G299" s="158">
        <v>36035</v>
      </c>
      <c r="H299" s="158">
        <v>32047</v>
      </c>
      <c r="I299" s="158">
        <v>21428</v>
      </c>
      <c r="J299" s="158">
        <v>14533</v>
      </c>
      <c r="K299" s="158">
        <v>12435</v>
      </c>
      <c r="L299" s="158">
        <v>2604</v>
      </c>
      <c r="M299" s="349">
        <v>138014</v>
      </c>
      <c r="N299" s="158">
        <v>634</v>
      </c>
      <c r="O299" s="158">
        <v>185</v>
      </c>
      <c r="P299" s="158">
        <v>453</v>
      </c>
      <c r="Q299" s="158">
        <v>306</v>
      </c>
      <c r="R299" s="158">
        <v>259</v>
      </c>
      <c r="S299" s="158">
        <v>192</v>
      </c>
      <c r="T299" s="158">
        <v>171</v>
      </c>
      <c r="U299" s="158">
        <v>28</v>
      </c>
      <c r="V299" s="349">
        <v>2228</v>
      </c>
      <c r="W299" s="158">
        <v>0</v>
      </c>
      <c r="X299" s="158">
        <v>0</v>
      </c>
      <c r="Y299" s="158">
        <v>0</v>
      </c>
      <c r="Z299" s="158">
        <v>0</v>
      </c>
      <c r="AA299" s="158">
        <v>0</v>
      </c>
      <c r="AB299" s="158">
        <v>0</v>
      </c>
      <c r="AC299" s="158">
        <v>0</v>
      </c>
      <c r="AD299" s="158">
        <v>0</v>
      </c>
      <c r="AE299" s="349">
        <v>0</v>
      </c>
      <c r="AF299" s="158">
        <v>5969</v>
      </c>
      <c r="AG299" s="158">
        <v>12144</v>
      </c>
      <c r="AH299" s="158">
        <v>35582</v>
      </c>
      <c r="AI299" s="158">
        <v>31741</v>
      </c>
      <c r="AJ299" s="158">
        <v>21169</v>
      </c>
      <c r="AK299" s="158">
        <v>14341</v>
      </c>
      <c r="AL299" s="158">
        <v>12264</v>
      </c>
      <c r="AM299" s="158">
        <v>2576</v>
      </c>
      <c r="AN299" s="349">
        <v>135786</v>
      </c>
      <c r="AO299" s="158">
        <v>2</v>
      </c>
      <c r="AP299" s="158">
        <v>9</v>
      </c>
      <c r="AQ299" s="158">
        <v>35</v>
      </c>
      <c r="AR299" s="158">
        <v>46</v>
      </c>
      <c r="AS299" s="158">
        <v>52</v>
      </c>
      <c r="AT299" s="158">
        <v>21</v>
      </c>
      <c r="AU299" s="158">
        <v>32</v>
      </c>
      <c r="AV299" s="158">
        <v>10</v>
      </c>
      <c r="AW299" s="349">
        <v>207</v>
      </c>
      <c r="AX299" s="158">
        <v>2</v>
      </c>
      <c r="AY299" s="158">
        <v>9</v>
      </c>
      <c r="AZ299" s="158">
        <v>35</v>
      </c>
      <c r="BA299" s="158">
        <v>46</v>
      </c>
      <c r="BB299" s="158">
        <v>52</v>
      </c>
      <c r="BC299" s="158">
        <v>21</v>
      </c>
      <c r="BD299" s="158">
        <v>32</v>
      </c>
      <c r="BE299" s="158">
        <v>10</v>
      </c>
      <c r="BF299" s="158">
        <v>0</v>
      </c>
      <c r="BG299" s="349">
        <v>207</v>
      </c>
      <c r="BH299" s="158">
        <v>2</v>
      </c>
      <c r="BI299" s="158">
        <v>5976</v>
      </c>
      <c r="BJ299" s="158">
        <v>12170</v>
      </c>
      <c r="BK299" s="158">
        <v>35593</v>
      </c>
      <c r="BL299" s="158">
        <v>31747</v>
      </c>
      <c r="BM299" s="158">
        <v>21138</v>
      </c>
      <c r="BN299" s="158">
        <v>14352</v>
      </c>
      <c r="BO299" s="158">
        <v>12242</v>
      </c>
      <c r="BP299" s="158">
        <v>2566</v>
      </c>
      <c r="BQ299" s="349">
        <v>135786</v>
      </c>
      <c r="BR299" s="158">
        <v>1</v>
      </c>
      <c r="BS299" s="158">
        <v>3131</v>
      </c>
      <c r="BT299" s="158">
        <v>6403</v>
      </c>
      <c r="BU299" s="158">
        <v>12785</v>
      </c>
      <c r="BV299" s="158">
        <v>8716</v>
      </c>
      <c r="BW299" s="158">
        <v>4950</v>
      </c>
      <c r="BX299" s="158">
        <v>2845</v>
      </c>
      <c r="BY299" s="158">
        <v>1557</v>
      </c>
      <c r="BZ299" s="158">
        <v>239</v>
      </c>
      <c r="CA299" s="349">
        <v>40627</v>
      </c>
      <c r="CB299" s="158">
        <v>0</v>
      </c>
      <c r="CC299" s="158">
        <v>36</v>
      </c>
      <c r="CD299" s="158">
        <v>58</v>
      </c>
      <c r="CE299" s="158">
        <v>268</v>
      </c>
      <c r="CF299" s="158">
        <v>196</v>
      </c>
      <c r="CG299" s="158">
        <v>114</v>
      </c>
      <c r="CH299" s="158">
        <v>73</v>
      </c>
      <c r="CI299" s="158">
        <v>41</v>
      </c>
      <c r="CJ299" s="158">
        <v>4</v>
      </c>
      <c r="CK299" s="349">
        <v>790</v>
      </c>
      <c r="CL299" s="158">
        <v>0</v>
      </c>
      <c r="CM299" s="158">
        <v>1</v>
      </c>
      <c r="CN299" s="158">
        <v>2</v>
      </c>
      <c r="CO299" s="158">
        <v>9</v>
      </c>
      <c r="CP299" s="158">
        <v>8</v>
      </c>
      <c r="CQ299" s="158">
        <v>18</v>
      </c>
      <c r="CR299" s="158">
        <v>6</v>
      </c>
      <c r="CS299" s="158">
        <v>37</v>
      </c>
      <c r="CT299" s="158">
        <v>21</v>
      </c>
      <c r="CU299" s="349">
        <v>102</v>
      </c>
      <c r="CV299" s="158">
        <v>30</v>
      </c>
      <c r="CW299" s="158">
        <v>71</v>
      </c>
      <c r="CX299" s="158">
        <v>232</v>
      </c>
      <c r="CY299" s="158">
        <v>243</v>
      </c>
      <c r="CZ299" s="158">
        <v>203</v>
      </c>
      <c r="DA299" s="158">
        <v>155</v>
      </c>
      <c r="DB299" s="158">
        <v>109</v>
      </c>
      <c r="DC299" s="158">
        <v>57</v>
      </c>
      <c r="DD299" s="349">
        <v>1100</v>
      </c>
      <c r="DE299" s="158">
        <v>18</v>
      </c>
      <c r="DF299" s="158">
        <v>38</v>
      </c>
      <c r="DG299" s="158">
        <v>145</v>
      </c>
      <c r="DH299" s="158">
        <v>147</v>
      </c>
      <c r="DI299" s="158">
        <v>104</v>
      </c>
      <c r="DJ299" s="158">
        <v>67</v>
      </c>
      <c r="DK299" s="158">
        <v>90</v>
      </c>
      <c r="DL299" s="158">
        <v>36</v>
      </c>
      <c r="DM299" s="349">
        <v>645</v>
      </c>
      <c r="DN299" s="158">
        <v>12</v>
      </c>
      <c r="DO299" s="158">
        <v>11</v>
      </c>
      <c r="DP299" s="158">
        <v>48</v>
      </c>
      <c r="DQ299" s="158">
        <v>29</v>
      </c>
      <c r="DR299" s="158">
        <v>55</v>
      </c>
      <c r="DS299" s="158">
        <v>29</v>
      </c>
      <c r="DT299" s="158">
        <v>31</v>
      </c>
      <c r="DU299" s="158">
        <v>6</v>
      </c>
      <c r="DV299" s="349">
        <v>221</v>
      </c>
      <c r="DW299" s="158">
        <v>11</v>
      </c>
      <c r="DX299" s="158">
        <v>21</v>
      </c>
      <c r="DY299" s="158">
        <v>25</v>
      </c>
      <c r="DZ299" s="158">
        <v>35</v>
      </c>
      <c r="EA299" s="158">
        <v>22</v>
      </c>
      <c r="EB299" s="158">
        <v>17</v>
      </c>
      <c r="EC299" s="158">
        <v>14</v>
      </c>
      <c r="ED299" s="158">
        <v>9</v>
      </c>
      <c r="EE299" s="349">
        <v>154</v>
      </c>
      <c r="EF299" s="158">
        <v>41</v>
      </c>
      <c r="EG299" s="158">
        <v>70</v>
      </c>
      <c r="EH299" s="158">
        <v>218</v>
      </c>
      <c r="EI299" s="158">
        <v>211</v>
      </c>
      <c r="EJ299" s="158">
        <v>181</v>
      </c>
      <c r="EK299" s="158">
        <v>113</v>
      </c>
      <c r="EL299" s="158">
        <v>135</v>
      </c>
      <c r="EM299" s="158">
        <v>51</v>
      </c>
      <c r="EN299" s="349">
        <v>1020</v>
      </c>
      <c r="EO299" s="158">
        <v>12</v>
      </c>
      <c r="EP299" s="158">
        <v>29</v>
      </c>
      <c r="EQ299" s="158">
        <v>98</v>
      </c>
      <c r="ER299" s="158">
        <v>110</v>
      </c>
      <c r="ES299" s="158">
        <v>91</v>
      </c>
      <c r="ET299" s="158">
        <v>58</v>
      </c>
      <c r="EU299" s="158">
        <v>69</v>
      </c>
      <c r="EV299" s="158">
        <v>24</v>
      </c>
      <c r="EW299" s="349">
        <v>491</v>
      </c>
      <c r="EX299" s="158">
        <v>0</v>
      </c>
      <c r="EY299" s="158">
        <v>0</v>
      </c>
      <c r="EZ299" s="158">
        <v>0</v>
      </c>
      <c r="FA299" s="158">
        <v>0</v>
      </c>
      <c r="FB299" s="158">
        <v>0</v>
      </c>
      <c r="FC299" s="158">
        <v>0</v>
      </c>
      <c r="FD299" s="158">
        <v>0</v>
      </c>
      <c r="FE299" s="158">
        <v>0</v>
      </c>
      <c r="FF299" s="349">
        <v>0</v>
      </c>
      <c r="FG299" s="158">
        <v>0</v>
      </c>
      <c r="FH299" s="158">
        <v>1</v>
      </c>
      <c r="FI299" s="158">
        <v>7</v>
      </c>
      <c r="FJ299" s="158">
        <v>10</v>
      </c>
      <c r="FK299" s="158">
        <v>6</v>
      </c>
      <c r="FL299" s="158">
        <v>12</v>
      </c>
      <c r="FM299" s="158">
        <v>14</v>
      </c>
      <c r="FN299" s="158">
        <v>4</v>
      </c>
      <c r="FO299" s="349">
        <v>54</v>
      </c>
      <c r="FP299" s="158">
        <v>12</v>
      </c>
      <c r="FQ299" s="158">
        <v>28</v>
      </c>
      <c r="FR299" s="158">
        <v>91</v>
      </c>
      <c r="FS299" s="158">
        <v>100</v>
      </c>
      <c r="FT299" s="158">
        <v>85</v>
      </c>
      <c r="FU299" s="158">
        <v>46</v>
      </c>
      <c r="FV299" s="158">
        <v>55</v>
      </c>
      <c r="FW299" s="158">
        <v>20</v>
      </c>
      <c r="FX299" s="349">
        <v>437</v>
      </c>
      <c r="FY299" s="158">
        <v>1</v>
      </c>
      <c r="FZ299" s="158">
        <v>2785</v>
      </c>
      <c r="GA299" s="158">
        <v>5675</v>
      </c>
      <c r="GB299" s="158">
        <v>22458</v>
      </c>
      <c r="GC299" s="158">
        <v>22763</v>
      </c>
      <c r="GD299" s="158">
        <v>15979</v>
      </c>
      <c r="GE299" s="158">
        <v>11382</v>
      </c>
      <c r="GF299" s="158">
        <v>10562</v>
      </c>
      <c r="GG299" s="158">
        <v>2287</v>
      </c>
      <c r="GH299" s="349">
        <v>93892</v>
      </c>
      <c r="GI299" s="158">
        <v>1</v>
      </c>
      <c r="GJ299" s="158">
        <v>3191</v>
      </c>
      <c r="GK299" s="158">
        <v>6495</v>
      </c>
      <c r="GL299" s="158">
        <v>13135</v>
      </c>
      <c r="GM299" s="158">
        <v>8984</v>
      </c>
      <c r="GN299" s="158">
        <v>5159</v>
      </c>
      <c r="GO299" s="158">
        <v>2970</v>
      </c>
      <c r="GP299" s="158">
        <v>1680</v>
      </c>
      <c r="GQ299" s="158">
        <v>279</v>
      </c>
      <c r="GR299" s="349">
        <v>41894</v>
      </c>
      <c r="GS299" s="158">
        <v>1.75</v>
      </c>
      <c r="GT299" s="158">
        <v>5177.25</v>
      </c>
      <c r="GU299" s="158">
        <v>10555.5</v>
      </c>
      <c r="GV299" s="158">
        <v>32304</v>
      </c>
      <c r="GW299" s="158">
        <v>29517.75</v>
      </c>
      <c r="GX299" s="158">
        <v>19835.5</v>
      </c>
      <c r="GY299" s="158">
        <v>13616.25</v>
      </c>
      <c r="GZ299" s="158">
        <v>11822.5</v>
      </c>
      <c r="HA299" s="158">
        <v>2497.75</v>
      </c>
      <c r="HB299" s="349">
        <v>125328.25</v>
      </c>
      <c r="HC299" s="395">
        <v>0</v>
      </c>
      <c r="HD299" s="396">
        <v>0</v>
      </c>
      <c r="HE299" s="396">
        <v>0</v>
      </c>
      <c r="HF299" s="396">
        <v>0</v>
      </c>
      <c r="HG299" s="396">
        <v>0</v>
      </c>
      <c r="HH299" s="396">
        <v>0</v>
      </c>
      <c r="HI299" s="396">
        <v>0</v>
      </c>
      <c r="HJ299" s="396">
        <v>0</v>
      </c>
      <c r="HK299" s="396">
        <v>0</v>
      </c>
      <c r="HL299" s="397">
        <v>0</v>
      </c>
      <c r="HM299" s="219">
        <v>1</v>
      </c>
      <c r="HN299" s="219">
        <v>3451.5</v>
      </c>
      <c r="HO299" s="219">
        <v>8209.7999999999993</v>
      </c>
      <c r="HP299" s="219">
        <v>28714.7</v>
      </c>
      <c r="HQ299" s="219">
        <v>29517.8</v>
      </c>
      <c r="HR299" s="219">
        <v>24243.4</v>
      </c>
      <c r="HS299" s="219">
        <v>19667.900000000001</v>
      </c>
      <c r="HT299" s="219">
        <v>19704.2</v>
      </c>
      <c r="HU299" s="219">
        <v>4995.5</v>
      </c>
      <c r="HV299" s="219">
        <v>138505.79999999999</v>
      </c>
      <c r="HW299" s="457">
        <v>144.4</v>
      </c>
      <c r="HX299" s="219">
        <v>138650.20000000001</v>
      </c>
      <c r="HY299" s="395">
        <v>1.75</v>
      </c>
      <c r="HZ299" s="219">
        <v>5177.25</v>
      </c>
      <c r="IA299" s="219">
        <v>10555.5</v>
      </c>
      <c r="IB299" s="219">
        <v>32304</v>
      </c>
      <c r="IC299" s="219">
        <v>29517.75</v>
      </c>
      <c r="ID299" s="219">
        <v>19835.5</v>
      </c>
      <c r="IE299" s="219">
        <v>13616.25</v>
      </c>
      <c r="IF299" s="219">
        <v>11822.5</v>
      </c>
      <c r="IG299" s="219">
        <v>2497.75</v>
      </c>
      <c r="IH299" s="219">
        <v>125328.25</v>
      </c>
      <c r="II299" s="395">
        <v>0</v>
      </c>
      <c r="IJ299" s="219">
        <v>0</v>
      </c>
      <c r="IK299" s="219">
        <v>0</v>
      </c>
      <c r="IL299" s="219">
        <v>0</v>
      </c>
      <c r="IM299" s="219">
        <v>0</v>
      </c>
      <c r="IN299" s="219">
        <v>0</v>
      </c>
      <c r="IO299" s="219">
        <v>0</v>
      </c>
      <c r="IP299" s="219">
        <v>0</v>
      </c>
      <c r="IQ299" s="219">
        <v>0</v>
      </c>
      <c r="IR299" s="219">
        <v>0</v>
      </c>
      <c r="IS299" s="395">
        <v>1.03</v>
      </c>
      <c r="IT299" s="219">
        <v>1685.68</v>
      </c>
      <c r="IU299" s="219">
        <v>3017.05</v>
      </c>
      <c r="IV299" s="219">
        <v>5688.46</v>
      </c>
      <c r="IW299" s="219">
        <v>2960.8</v>
      </c>
      <c r="IX299" s="219">
        <v>1341.91</v>
      </c>
      <c r="IY299" s="219">
        <v>529.19000000000005</v>
      </c>
      <c r="IZ299" s="219">
        <v>171.11</v>
      </c>
      <c r="JA299" s="219">
        <v>6.99</v>
      </c>
      <c r="JB299" s="219">
        <v>15402.22</v>
      </c>
      <c r="JC299" s="395">
        <v>0.4</v>
      </c>
      <c r="JD299" s="219">
        <v>2327.6999999999998</v>
      </c>
      <c r="JE299" s="219">
        <v>5863.2</v>
      </c>
      <c r="JF299" s="219">
        <v>23658.3</v>
      </c>
      <c r="JG299" s="219">
        <v>26556.9</v>
      </c>
      <c r="JH299" s="219">
        <v>22603.3</v>
      </c>
      <c r="JI299" s="219">
        <v>18903.5</v>
      </c>
      <c r="JJ299" s="219">
        <v>19419</v>
      </c>
      <c r="JK299" s="219">
        <v>4981.5</v>
      </c>
      <c r="JL299" s="219">
        <v>124313.8</v>
      </c>
      <c r="JM299" s="457">
        <v>144.4</v>
      </c>
      <c r="JN299" s="397">
        <v>124458.2</v>
      </c>
      <c r="JP299" s="460"/>
      <c r="JQ299" s="460"/>
      <c r="JR299" s="460"/>
      <c r="JS299" s="460"/>
      <c r="JT299" s="460"/>
      <c r="JU299" s="460"/>
      <c r="JV299" s="460"/>
      <c r="JW299" s="460"/>
      <c r="JX299" s="460"/>
      <c r="JY299" s="460"/>
      <c r="KA299" s="460"/>
      <c r="KB299" s="460"/>
    </row>
    <row r="300" spans="1:288" x14ac:dyDescent="0.2">
      <c r="A300" s="215" t="s">
        <v>831</v>
      </c>
      <c r="B300" s="216" t="s">
        <v>293</v>
      </c>
      <c r="C300" s="217" t="s">
        <v>287</v>
      </c>
      <c r="D300" s="218" t="s">
        <v>347</v>
      </c>
      <c r="E300" s="158">
        <v>26380</v>
      </c>
      <c r="F300" s="158">
        <v>19859</v>
      </c>
      <c r="G300" s="158">
        <v>18993</v>
      </c>
      <c r="H300" s="158">
        <v>11482</v>
      </c>
      <c r="I300" s="158">
        <v>6822</v>
      </c>
      <c r="J300" s="158">
        <v>4380</v>
      </c>
      <c r="K300" s="158">
        <v>2573</v>
      </c>
      <c r="L300" s="158">
        <v>197</v>
      </c>
      <c r="M300" s="349">
        <v>90686</v>
      </c>
      <c r="N300" s="158">
        <v>466</v>
      </c>
      <c r="O300" s="158">
        <v>276</v>
      </c>
      <c r="P300" s="158">
        <v>192</v>
      </c>
      <c r="Q300" s="158">
        <v>81</v>
      </c>
      <c r="R300" s="158">
        <v>39</v>
      </c>
      <c r="S300" s="158">
        <v>23</v>
      </c>
      <c r="T300" s="158">
        <v>11</v>
      </c>
      <c r="U300" s="158">
        <v>6</v>
      </c>
      <c r="V300" s="349">
        <v>1094</v>
      </c>
      <c r="W300" s="158">
        <v>2</v>
      </c>
      <c r="X300" s="158">
        <v>0</v>
      </c>
      <c r="Y300" s="158">
        <v>0</v>
      </c>
      <c r="Z300" s="158">
        <v>0</v>
      </c>
      <c r="AA300" s="158">
        <v>1</v>
      </c>
      <c r="AB300" s="158">
        <v>0</v>
      </c>
      <c r="AC300" s="158">
        <v>0</v>
      </c>
      <c r="AD300" s="158">
        <v>0</v>
      </c>
      <c r="AE300" s="349">
        <v>3</v>
      </c>
      <c r="AF300" s="158">
        <v>25912</v>
      </c>
      <c r="AG300" s="158">
        <v>19583</v>
      </c>
      <c r="AH300" s="158">
        <v>18801</v>
      </c>
      <c r="AI300" s="158">
        <v>11401</v>
      </c>
      <c r="AJ300" s="158">
        <v>6782</v>
      </c>
      <c r="AK300" s="158">
        <v>4357</v>
      </c>
      <c r="AL300" s="158">
        <v>2562</v>
      </c>
      <c r="AM300" s="158">
        <v>191</v>
      </c>
      <c r="AN300" s="349">
        <v>89589</v>
      </c>
      <c r="AO300" s="158">
        <v>29</v>
      </c>
      <c r="AP300" s="158">
        <v>74</v>
      </c>
      <c r="AQ300" s="158">
        <v>91</v>
      </c>
      <c r="AR300" s="158">
        <v>59</v>
      </c>
      <c r="AS300" s="158">
        <v>48</v>
      </c>
      <c r="AT300" s="158">
        <v>27</v>
      </c>
      <c r="AU300" s="158">
        <v>19</v>
      </c>
      <c r="AV300" s="158">
        <v>19</v>
      </c>
      <c r="AW300" s="349">
        <v>366</v>
      </c>
      <c r="AX300" s="158">
        <v>29</v>
      </c>
      <c r="AY300" s="158">
        <v>74</v>
      </c>
      <c r="AZ300" s="158">
        <v>91</v>
      </c>
      <c r="BA300" s="158">
        <v>59</v>
      </c>
      <c r="BB300" s="158">
        <v>48</v>
      </c>
      <c r="BC300" s="158">
        <v>27</v>
      </c>
      <c r="BD300" s="158">
        <v>19</v>
      </c>
      <c r="BE300" s="158">
        <v>19</v>
      </c>
      <c r="BF300" s="158">
        <v>0</v>
      </c>
      <c r="BG300" s="349">
        <v>366</v>
      </c>
      <c r="BH300" s="158">
        <v>29</v>
      </c>
      <c r="BI300" s="158">
        <v>25957</v>
      </c>
      <c r="BJ300" s="158">
        <v>19600</v>
      </c>
      <c r="BK300" s="158">
        <v>18769</v>
      </c>
      <c r="BL300" s="158">
        <v>11390</v>
      </c>
      <c r="BM300" s="158">
        <v>6761</v>
      </c>
      <c r="BN300" s="158">
        <v>4349</v>
      </c>
      <c r="BO300" s="158">
        <v>2562</v>
      </c>
      <c r="BP300" s="158">
        <v>172</v>
      </c>
      <c r="BQ300" s="349">
        <v>89589</v>
      </c>
      <c r="BR300" s="158">
        <v>8</v>
      </c>
      <c r="BS300" s="158">
        <v>12061</v>
      </c>
      <c r="BT300" s="158">
        <v>6667</v>
      </c>
      <c r="BU300" s="158">
        <v>5284</v>
      </c>
      <c r="BV300" s="158">
        <v>2471</v>
      </c>
      <c r="BW300" s="158">
        <v>1152</v>
      </c>
      <c r="BX300" s="158">
        <v>551</v>
      </c>
      <c r="BY300" s="158">
        <v>262</v>
      </c>
      <c r="BZ300" s="158">
        <v>16</v>
      </c>
      <c r="CA300" s="349">
        <v>28472</v>
      </c>
      <c r="CB300" s="158">
        <v>1</v>
      </c>
      <c r="CC300" s="158">
        <v>147</v>
      </c>
      <c r="CD300" s="158">
        <v>108</v>
      </c>
      <c r="CE300" s="158">
        <v>116</v>
      </c>
      <c r="CF300" s="158">
        <v>67</v>
      </c>
      <c r="CG300" s="158">
        <v>44</v>
      </c>
      <c r="CH300" s="158">
        <v>24</v>
      </c>
      <c r="CI300" s="158">
        <v>11</v>
      </c>
      <c r="CJ300" s="158">
        <v>1</v>
      </c>
      <c r="CK300" s="349">
        <v>519</v>
      </c>
      <c r="CL300" s="158">
        <v>0</v>
      </c>
      <c r="CM300" s="158">
        <v>8</v>
      </c>
      <c r="CN300" s="158">
        <v>10</v>
      </c>
      <c r="CO300" s="158">
        <v>16</v>
      </c>
      <c r="CP300" s="158">
        <v>20</v>
      </c>
      <c r="CQ300" s="158">
        <v>6</v>
      </c>
      <c r="CR300" s="158">
        <v>17</v>
      </c>
      <c r="CS300" s="158">
        <v>26</v>
      </c>
      <c r="CT300" s="158">
        <v>9</v>
      </c>
      <c r="CU300" s="349">
        <v>112</v>
      </c>
      <c r="CV300" s="158">
        <v>155</v>
      </c>
      <c r="CW300" s="158">
        <v>143</v>
      </c>
      <c r="CX300" s="158">
        <v>80</v>
      </c>
      <c r="CY300" s="158">
        <v>49</v>
      </c>
      <c r="CZ300" s="158">
        <v>20</v>
      </c>
      <c r="DA300" s="158">
        <v>6</v>
      </c>
      <c r="DB300" s="158">
        <v>14</v>
      </c>
      <c r="DC300" s="158">
        <v>1</v>
      </c>
      <c r="DD300" s="349">
        <v>468</v>
      </c>
      <c r="DE300" s="158">
        <v>0</v>
      </c>
      <c r="DF300" s="158">
        <v>0</v>
      </c>
      <c r="DG300" s="158">
        <v>0</v>
      </c>
      <c r="DH300" s="158">
        <v>0</v>
      </c>
      <c r="DI300" s="158">
        <v>0</v>
      </c>
      <c r="DJ300" s="158">
        <v>0</v>
      </c>
      <c r="DK300" s="158">
        <v>0</v>
      </c>
      <c r="DL300" s="158">
        <v>0</v>
      </c>
      <c r="DM300" s="349">
        <v>0</v>
      </c>
      <c r="DN300" s="158">
        <v>570</v>
      </c>
      <c r="DO300" s="158">
        <v>384</v>
      </c>
      <c r="DP300" s="158">
        <v>246</v>
      </c>
      <c r="DQ300" s="158">
        <v>127</v>
      </c>
      <c r="DR300" s="158">
        <v>65</v>
      </c>
      <c r="DS300" s="158">
        <v>39</v>
      </c>
      <c r="DT300" s="158">
        <v>26</v>
      </c>
      <c r="DU300" s="158">
        <v>3</v>
      </c>
      <c r="DV300" s="349">
        <v>1460</v>
      </c>
      <c r="DW300" s="158">
        <v>76</v>
      </c>
      <c r="DX300" s="158">
        <v>43</v>
      </c>
      <c r="DY300" s="158">
        <v>31</v>
      </c>
      <c r="DZ300" s="158">
        <v>23</v>
      </c>
      <c r="EA300" s="158">
        <v>6</v>
      </c>
      <c r="EB300" s="158">
        <v>4</v>
      </c>
      <c r="EC300" s="158">
        <v>7</v>
      </c>
      <c r="ED300" s="158">
        <v>1</v>
      </c>
      <c r="EE300" s="349">
        <v>191</v>
      </c>
      <c r="EF300" s="158">
        <v>646</v>
      </c>
      <c r="EG300" s="158">
        <v>427</v>
      </c>
      <c r="EH300" s="158">
        <v>277</v>
      </c>
      <c r="EI300" s="158">
        <v>150</v>
      </c>
      <c r="EJ300" s="158">
        <v>71</v>
      </c>
      <c r="EK300" s="158">
        <v>43</v>
      </c>
      <c r="EL300" s="158">
        <v>33</v>
      </c>
      <c r="EM300" s="158">
        <v>4</v>
      </c>
      <c r="EN300" s="349">
        <v>1651</v>
      </c>
      <c r="EO300" s="158">
        <v>330</v>
      </c>
      <c r="EP300" s="158">
        <v>222</v>
      </c>
      <c r="EQ300" s="158">
        <v>139</v>
      </c>
      <c r="ER300" s="158">
        <v>76</v>
      </c>
      <c r="ES300" s="158">
        <v>33</v>
      </c>
      <c r="ET300" s="158">
        <v>20</v>
      </c>
      <c r="EU300" s="158">
        <v>21</v>
      </c>
      <c r="EV300" s="158">
        <v>3</v>
      </c>
      <c r="EW300" s="349">
        <v>844</v>
      </c>
      <c r="EX300" s="158">
        <v>0</v>
      </c>
      <c r="EY300" s="158">
        <v>0</v>
      </c>
      <c r="EZ300" s="158">
        <v>0</v>
      </c>
      <c r="FA300" s="158">
        <v>0</v>
      </c>
      <c r="FB300" s="158">
        <v>0</v>
      </c>
      <c r="FC300" s="158">
        <v>0</v>
      </c>
      <c r="FD300" s="158">
        <v>0</v>
      </c>
      <c r="FE300" s="158">
        <v>0</v>
      </c>
      <c r="FF300" s="349">
        <v>0</v>
      </c>
      <c r="FG300" s="158">
        <v>6</v>
      </c>
      <c r="FH300" s="158">
        <v>9</v>
      </c>
      <c r="FI300" s="158">
        <v>11</v>
      </c>
      <c r="FJ300" s="158">
        <v>3</v>
      </c>
      <c r="FK300" s="158">
        <v>1</v>
      </c>
      <c r="FL300" s="158">
        <v>2</v>
      </c>
      <c r="FM300" s="158">
        <v>5</v>
      </c>
      <c r="FN300" s="158">
        <v>0</v>
      </c>
      <c r="FO300" s="349">
        <v>37</v>
      </c>
      <c r="FP300" s="158">
        <v>324</v>
      </c>
      <c r="FQ300" s="158">
        <v>213</v>
      </c>
      <c r="FR300" s="158">
        <v>128</v>
      </c>
      <c r="FS300" s="158">
        <v>73</v>
      </c>
      <c r="FT300" s="158">
        <v>32</v>
      </c>
      <c r="FU300" s="158">
        <v>18</v>
      </c>
      <c r="FV300" s="158">
        <v>16</v>
      </c>
      <c r="FW300" s="158">
        <v>3</v>
      </c>
      <c r="FX300" s="349">
        <v>807</v>
      </c>
      <c r="FY300" s="158">
        <v>20</v>
      </c>
      <c r="FZ300" s="158">
        <v>13095</v>
      </c>
      <c r="GA300" s="158">
        <v>12388</v>
      </c>
      <c r="GB300" s="158">
        <v>13076</v>
      </c>
      <c r="GC300" s="158">
        <v>8682</v>
      </c>
      <c r="GD300" s="158">
        <v>5488</v>
      </c>
      <c r="GE300" s="158">
        <v>3714</v>
      </c>
      <c r="GF300" s="158">
        <v>2230</v>
      </c>
      <c r="GG300" s="158">
        <v>142</v>
      </c>
      <c r="GH300" s="349">
        <v>58835</v>
      </c>
      <c r="GI300" s="158">
        <v>9</v>
      </c>
      <c r="GJ300" s="158">
        <v>12862</v>
      </c>
      <c r="GK300" s="158">
        <v>7212</v>
      </c>
      <c r="GL300" s="158">
        <v>5693</v>
      </c>
      <c r="GM300" s="158">
        <v>2708</v>
      </c>
      <c r="GN300" s="158">
        <v>1273</v>
      </c>
      <c r="GO300" s="158">
        <v>635</v>
      </c>
      <c r="GP300" s="158">
        <v>332</v>
      </c>
      <c r="GQ300" s="158">
        <v>30</v>
      </c>
      <c r="GR300" s="349">
        <v>30754</v>
      </c>
      <c r="GS300" s="158">
        <v>26.75</v>
      </c>
      <c r="GT300" s="158">
        <v>22618.75</v>
      </c>
      <c r="GU300" s="158">
        <v>17718.75</v>
      </c>
      <c r="GV300" s="158">
        <v>17288.5</v>
      </c>
      <c r="GW300" s="158">
        <v>10683.25</v>
      </c>
      <c r="GX300" s="158">
        <v>6429.25</v>
      </c>
      <c r="GY300" s="158">
        <v>4179.25</v>
      </c>
      <c r="GZ300" s="158">
        <v>2468</v>
      </c>
      <c r="HA300" s="158">
        <v>163</v>
      </c>
      <c r="HB300" s="349">
        <v>81575.5</v>
      </c>
      <c r="HC300" s="395">
        <v>0</v>
      </c>
      <c r="HD300" s="396">
        <v>1.75</v>
      </c>
      <c r="HE300" s="396">
        <v>0</v>
      </c>
      <c r="HF300" s="396">
        <v>0</v>
      </c>
      <c r="HG300" s="396">
        <v>0</v>
      </c>
      <c r="HH300" s="396">
        <v>0</v>
      </c>
      <c r="HI300" s="396">
        <v>0</v>
      </c>
      <c r="HJ300" s="396">
        <v>0</v>
      </c>
      <c r="HK300" s="396">
        <v>0</v>
      </c>
      <c r="HL300" s="397">
        <v>1.75</v>
      </c>
      <c r="HM300" s="219">
        <v>14.9</v>
      </c>
      <c r="HN300" s="219">
        <v>15078</v>
      </c>
      <c r="HO300" s="219">
        <v>13781.3</v>
      </c>
      <c r="HP300" s="219">
        <v>15367.6</v>
      </c>
      <c r="HQ300" s="219">
        <v>10683.3</v>
      </c>
      <c r="HR300" s="219">
        <v>7858</v>
      </c>
      <c r="HS300" s="219">
        <v>6036.7</v>
      </c>
      <c r="HT300" s="219">
        <v>4113.3</v>
      </c>
      <c r="HU300" s="219">
        <v>326</v>
      </c>
      <c r="HV300" s="219">
        <v>73259.100000000006</v>
      </c>
      <c r="HW300" s="457">
        <v>0</v>
      </c>
      <c r="HX300" s="219">
        <v>73259.100000000006</v>
      </c>
      <c r="HY300" s="395">
        <v>26.75</v>
      </c>
      <c r="HZ300" s="219">
        <v>22618.75</v>
      </c>
      <c r="IA300" s="219">
        <v>17718.75</v>
      </c>
      <c r="IB300" s="219">
        <v>17288.5</v>
      </c>
      <c r="IC300" s="219">
        <v>10683.25</v>
      </c>
      <c r="ID300" s="219">
        <v>6429.25</v>
      </c>
      <c r="IE300" s="219">
        <v>4179.25</v>
      </c>
      <c r="IF300" s="219">
        <v>2468</v>
      </c>
      <c r="IG300" s="219">
        <v>163</v>
      </c>
      <c r="IH300" s="219">
        <v>81575.5</v>
      </c>
      <c r="II300" s="395">
        <v>0</v>
      </c>
      <c r="IJ300" s="219">
        <v>1.75</v>
      </c>
      <c r="IK300" s="219">
        <v>0</v>
      </c>
      <c r="IL300" s="219">
        <v>0</v>
      </c>
      <c r="IM300" s="219">
        <v>0</v>
      </c>
      <c r="IN300" s="219">
        <v>0</v>
      </c>
      <c r="IO300" s="219">
        <v>0</v>
      </c>
      <c r="IP300" s="219">
        <v>0</v>
      </c>
      <c r="IQ300" s="219">
        <v>0</v>
      </c>
      <c r="IR300" s="219">
        <v>1.75</v>
      </c>
      <c r="IS300" s="395">
        <v>8.2100000000000009</v>
      </c>
      <c r="IT300" s="219">
        <v>7433.54</v>
      </c>
      <c r="IU300" s="219">
        <v>2450.6</v>
      </c>
      <c r="IV300" s="219">
        <v>1324.31</v>
      </c>
      <c r="IW300" s="219">
        <v>369.86</v>
      </c>
      <c r="IX300" s="219">
        <v>134</v>
      </c>
      <c r="IY300" s="219">
        <v>47.09</v>
      </c>
      <c r="IZ300" s="219">
        <v>20.6</v>
      </c>
      <c r="JA300" s="219">
        <v>0.84</v>
      </c>
      <c r="JB300" s="219">
        <v>11789.05</v>
      </c>
      <c r="JC300" s="395">
        <v>10.3</v>
      </c>
      <c r="JD300" s="219">
        <v>10122.299999999999</v>
      </c>
      <c r="JE300" s="219">
        <v>11875.2</v>
      </c>
      <c r="JF300" s="219">
        <v>14190.4</v>
      </c>
      <c r="JG300" s="219">
        <v>10313.4</v>
      </c>
      <c r="JH300" s="219">
        <v>7694.2</v>
      </c>
      <c r="JI300" s="219">
        <v>5968.7</v>
      </c>
      <c r="JJ300" s="219">
        <v>4079</v>
      </c>
      <c r="JK300" s="219">
        <v>324.3</v>
      </c>
      <c r="JL300" s="219">
        <v>64577.8</v>
      </c>
      <c r="JM300" s="457">
        <v>0</v>
      </c>
      <c r="JN300" s="397">
        <v>64577.8</v>
      </c>
      <c r="JP300" s="460"/>
      <c r="JQ300" s="460"/>
      <c r="JR300" s="460"/>
      <c r="JS300" s="460"/>
      <c r="JT300" s="460"/>
      <c r="JU300" s="460"/>
      <c r="JV300" s="460"/>
      <c r="JW300" s="460"/>
      <c r="JX300" s="460"/>
      <c r="JY300" s="460"/>
      <c r="KA300" s="460"/>
      <c r="KB300" s="460"/>
    </row>
    <row r="301" spans="1:288" x14ac:dyDescent="0.2">
      <c r="A301" s="215" t="s">
        <v>833</v>
      </c>
      <c r="B301" s="216" t="s">
        <v>285</v>
      </c>
      <c r="C301" s="217" t="s">
        <v>295</v>
      </c>
      <c r="D301" s="218" t="s">
        <v>832</v>
      </c>
      <c r="E301" s="158">
        <v>4714</v>
      </c>
      <c r="F301" s="158">
        <v>11410</v>
      </c>
      <c r="G301" s="158">
        <v>16434</v>
      </c>
      <c r="H301" s="158">
        <v>12275</v>
      </c>
      <c r="I301" s="158">
        <v>6997</v>
      </c>
      <c r="J301" s="158">
        <v>4816</v>
      </c>
      <c r="K301" s="158">
        <v>3884</v>
      </c>
      <c r="L301" s="158">
        <v>416</v>
      </c>
      <c r="M301" s="349">
        <v>60946</v>
      </c>
      <c r="N301" s="158">
        <v>200</v>
      </c>
      <c r="O301" s="158">
        <v>600</v>
      </c>
      <c r="P301" s="158">
        <v>460</v>
      </c>
      <c r="Q301" s="158">
        <v>300</v>
      </c>
      <c r="R301" s="158">
        <v>323</v>
      </c>
      <c r="S301" s="158">
        <v>93</v>
      </c>
      <c r="T301" s="158">
        <v>26</v>
      </c>
      <c r="U301" s="158">
        <v>7</v>
      </c>
      <c r="V301" s="349">
        <v>2009</v>
      </c>
      <c r="W301" s="158">
        <v>0</v>
      </c>
      <c r="X301" s="158">
        <v>0</v>
      </c>
      <c r="Y301" s="158">
        <v>0</v>
      </c>
      <c r="Z301" s="158">
        <v>0</v>
      </c>
      <c r="AA301" s="158">
        <v>0</v>
      </c>
      <c r="AB301" s="158">
        <v>0</v>
      </c>
      <c r="AC301" s="158">
        <v>0</v>
      </c>
      <c r="AD301" s="158">
        <v>0</v>
      </c>
      <c r="AE301" s="349">
        <v>0</v>
      </c>
      <c r="AF301" s="158">
        <v>4514</v>
      </c>
      <c r="AG301" s="158">
        <v>10810</v>
      </c>
      <c r="AH301" s="158">
        <v>15974</v>
      </c>
      <c r="AI301" s="158">
        <v>11975</v>
      </c>
      <c r="AJ301" s="158">
        <v>6674</v>
      </c>
      <c r="AK301" s="158">
        <v>4723</v>
      </c>
      <c r="AL301" s="158">
        <v>3858</v>
      </c>
      <c r="AM301" s="158">
        <v>409</v>
      </c>
      <c r="AN301" s="349">
        <v>58937</v>
      </c>
      <c r="AO301" s="158">
        <v>14</v>
      </c>
      <c r="AP301" s="158">
        <v>36</v>
      </c>
      <c r="AQ301" s="158">
        <v>86</v>
      </c>
      <c r="AR301" s="158">
        <v>84</v>
      </c>
      <c r="AS301" s="158">
        <v>64</v>
      </c>
      <c r="AT301" s="158">
        <v>47</v>
      </c>
      <c r="AU301" s="158">
        <v>34</v>
      </c>
      <c r="AV301" s="158">
        <v>19</v>
      </c>
      <c r="AW301" s="349">
        <v>384</v>
      </c>
      <c r="AX301" s="158">
        <v>14</v>
      </c>
      <c r="AY301" s="158">
        <v>36</v>
      </c>
      <c r="AZ301" s="158">
        <v>86</v>
      </c>
      <c r="BA301" s="158">
        <v>84</v>
      </c>
      <c r="BB301" s="158">
        <v>64</v>
      </c>
      <c r="BC301" s="158">
        <v>47</v>
      </c>
      <c r="BD301" s="158">
        <v>34</v>
      </c>
      <c r="BE301" s="158">
        <v>19</v>
      </c>
      <c r="BF301" s="158">
        <v>0</v>
      </c>
      <c r="BG301" s="349">
        <v>384</v>
      </c>
      <c r="BH301" s="158">
        <v>14</v>
      </c>
      <c r="BI301" s="158">
        <v>4536</v>
      </c>
      <c r="BJ301" s="158">
        <v>10860</v>
      </c>
      <c r="BK301" s="158">
        <v>15972</v>
      </c>
      <c r="BL301" s="158">
        <v>11955</v>
      </c>
      <c r="BM301" s="158">
        <v>6657</v>
      </c>
      <c r="BN301" s="158">
        <v>4710</v>
      </c>
      <c r="BO301" s="158">
        <v>3843</v>
      </c>
      <c r="BP301" s="158">
        <v>390</v>
      </c>
      <c r="BQ301" s="349">
        <v>58937</v>
      </c>
      <c r="BR301" s="158">
        <v>8</v>
      </c>
      <c r="BS301" s="158">
        <v>2876</v>
      </c>
      <c r="BT301" s="158">
        <v>5234</v>
      </c>
      <c r="BU301" s="158">
        <v>5504</v>
      </c>
      <c r="BV301" s="158">
        <v>3240</v>
      </c>
      <c r="BW301" s="158">
        <v>1428</v>
      </c>
      <c r="BX301" s="158">
        <v>752</v>
      </c>
      <c r="BY301" s="158">
        <v>509</v>
      </c>
      <c r="BZ301" s="158">
        <v>47</v>
      </c>
      <c r="CA301" s="349">
        <v>19598</v>
      </c>
      <c r="CB301" s="158">
        <v>1</v>
      </c>
      <c r="CC301" s="158">
        <v>65</v>
      </c>
      <c r="CD301" s="158">
        <v>134</v>
      </c>
      <c r="CE301" s="158">
        <v>163</v>
      </c>
      <c r="CF301" s="158">
        <v>99</v>
      </c>
      <c r="CG301" s="158">
        <v>44</v>
      </c>
      <c r="CH301" s="158">
        <v>34</v>
      </c>
      <c r="CI301" s="158">
        <v>23</v>
      </c>
      <c r="CJ301" s="158">
        <v>1</v>
      </c>
      <c r="CK301" s="349">
        <v>564</v>
      </c>
      <c r="CL301" s="158">
        <v>1</v>
      </c>
      <c r="CM301" s="158">
        <v>1</v>
      </c>
      <c r="CN301" s="158">
        <v>8</v>
      </c>
      <c r="CO301" s="158">
        <v>6</v>
      </c>
      <c r="CP301" s="158">
        <v>10</v>
      </c>
      <c r="CQ301" s="158">
        <v>6</v>
      </c>
      <c r="CR301" s="158">
        <v>6</v>
      </c>
      <c r="CS301" s="158">
        <v>19</v>
      </c>
      <c r="CT301" s="158">
        <v>4</v>
      </c>
      <c r="CU301" s="349">
        <v>61</v>
      </c>
      <c r="CV301" s="158">
        <v>114</v>
      </c>
      <c r="CW301" s="158">
        <v>166</v>
      </c>
      <c r="CX301" s="158">
        <v>156</v>
      </c>
      <c r="CY301" s="158">
        <v>101</v>
      </c>
      <c r="CZ301" s="158">
        <v>41</v>
      </c>
      <c r="DA301" s="158">
        <v>24</v>
      </c>
      <c r="DB301" s="158">
        <v>18</v>
      </c>
      <c r="DC301" s="158">
        <v>10</v>
      </c>
      <c r="DD301" s="349">
        <v>630</v>
      </c>
      <c r="DE301" s="158">
        <v>98</v>
      </c>
      <c r="DF301" s="158">
        <v>178</v>
      </c>
      <c r="DG301" s="158">
        <v>219</v>
      </c>
      <c r="DH301" s="158">
        <v>123</v>
      </c>
      <c r="DI301" s="158">
        <v>77</v>
      </c>
      <c r="DJ301" s="158">
        <v>48</v>
      </c>
      <c r="DK301" s="158">
        <v>38</v>
      </c>
      <c r="DL301" s="158">
        <v>6</v>
      </c>
      <c r="DM301" s="349">
        <v>787</v>
      </c>
      <c r="DN301" s="158">
        <v>45</v>
      </c>
      <c r="DO301" s="158">
        <v>32</v>
      </c>
      <c r="DP301" s="158">
        <v>26</v>
      </c>
      <c r="DQ301" s="158">
        <v>14</v>
      </c>
      <c r="DR301" s="158">
        <v>8</v>
      </c>
      <c r="DS301" s="158">
        <v>2</v>
      </c>
      <c r="DT301" s="158">
        <v>5</v>
      </c>
      <c r="DU301" s="158">
        <v>0</v>
      </c>
      <c r="DV301" s="349">
        <v>132</v>
      </c>
      <c r="DW301" s="158">
        <v>38</v>
      </c>
      <c r="DX301" s="158">
        <v>25</v>
      </c>
      <c r="DY301" s="158">
        <v>35</v>
      </c>
      <c r="DZ301" s="158">
        <v>22</v>
      </c>
      <c r="EA301" s="158">
        <v>9</v>
      </c>
      <c r="EB301" s="158">
        <v>10</v>
      </c>
      <c r="EC301" s="158">
        <v>5</v>
      </c>
      <c r="ED301" s="158">
        <v>3</v>
      </c>
      <c r="EE301" s="349">
        <v>147</v>
      </c>
      <c r="EF301" s="158">
        <v>181</v>
      </c>
      <c r="EG301" s="158">
        <v>235</v>
      </c>
      <c r="EH301" s="158">
        <v>280</v>
      </c>
      <c r="EI301" s="158">
        <v>159</v>
      </c>
      <c r="EJ301" s="158">
        <v>94</v>
      </c>
      <c r="EK301" s="158">
        <v>60</v>
      </c>
      <c r="EL301" s="158">
        <v>48</v>
      </c>
      <c r="EM301" s="158">
        <v>9</v>
      </c>
      <c r="EN301" s="349">
        <v>1066</v>
      </c>
      <c r="EO301" s="158">
        <v>109</v>
      </c>
      <c r="EP301" s="158">
        <v>98</v>
      </c>
      <c r="EQ301" s="158">
        <v>140</v>
      </c>
      <c r="ER301" s="158">
        <v>91</v>
      </c>
      <c r="ES301" s="158">
        <v>55</v>
      </c>
      <c r="ET301" s="158">
        <v>28</v>
      </c>
      <c r="EU301" s="158">
        <v>34</v>
      </c>
      <c r="EV301" s="158">
        <v>7</v>
      </c>
      <c r="EW301" s="349">
        <v>562</v>
      </c>
      <c r="EX301" s="158">
        <v>0</v>
      </c>
      <c r="EY301" s="158">
        <v>0</v>
      </c>
      <c r="EZ301" s="158">
        <v>0</v>
      </c>
      <c r="FA301" s="158">
        <v>0</v>
      </c>
      <c r="FB301" s="158">
        <v>0</v>
      </c>
      <c r="FC301" s="158">
        <v>0</v>
      </c>
      <c r="FD301" s="158">
        <v>0</v>
      </c>
      <c r="FE301" s="158">
        <v>0</v>
      </c>
      <c r="FF301" s="349">
        <v>0</v>
      </c>
      <c r="FG301" s="158">
        <v>27</v>
      </c>
      <c r="FH301" s="158">
        <v>2</v>
      </c>
      <c r="FI301" s="158">
        <v>6</v>
      </c>
      <c r="FJ301" s="158">
        <v>7</v>
      </c>
      <c r="FK301" s="158">
        <v>5</v>
      </c>
      <c r="FL301" s="158">
        <v>0</v>
      </c>
      <c r="FM301" s="158">
        <v>3</v>
      </c>
      <c r="FN301" s="158">
        <v>0</v>
      </c>
      <c r="FO301" s="349">
        <v>50</v>
      </c>
      <c r="FP301" s="158">
        <v>82</v>
      </c>
      <c r="FQ301" s="158">
        <v>96</v>
      </c>
      <c r="FR301" s="158">
        <v>134</v>
      </c>
      <c r="FS301" s="158">
        <v>84</v>
      </c>
      <c r="FT301" s="158">
        <v>50</v>
      </c>
      <c r="FU301" s="158">
        <v>28</v>
      </c>
      <c r="FV301" s="158">
        <v>31</v>
      </c>
      <c r="FW301" s="158">
        <v>7</v>
      </c>
      <c r="FX301" s="349">
        <v>512</v>
      </c>
      <c r="FY301" s="158">
        <v>4</v>
      </c>
      <c r="FZ301" s="158">
        <v>1511</v>
      </c>
      <c r="GA301" s="158">
        <v>5427</v>
      </c>
      <c r="GB301" s="158">
        <v>10238</v>
      </c>
      <c r="GC301" s="158">
        <v>8570</v>
      </c>
      <c r="GD301" s="158">
        <v>5162</v>
      </c>
      <c r="GE301" s="158">
        <v>3906</v>
      </c>
      <c r="GF301" s="158">
        <v>3282</v>
      </c>
      <c r="GG301" s="158">
        <v>335</v>
      </c>
      <c r="GH301" s="349">
        <v>38435</v>
      </c>
      <c r="GI301" s="158">
        <v>10</v>
      </c>
      <c r="GJ301" s="158">
        <v>3025</v>
      </c>
      <c r="GK301" s="158">
        <v>5433</v>
      </c>
      <c r="GL301" s="158">
        <v>5734</v>
      </c>
      <c r="GM301" s="158">
        <v>3385</v>
      </c>
      <c r="GN301" s="158">
        <v>1495</v>
      </c>
      <c r="GO301" s="158">
        <v>804</v>
      </c>
      <c r="GP301" s="158">
        <v>561</v>
      </c>
      <c r="GQ301" s="158">
        <v>55</v>
      </c>
      <c r="GR301" s="349">
        <v>20502</v>
      </c>
      <c r="GS301" s="158">
        <v>11.25</v>
      </c>
      <c r="GT301" s="158">
        <v>3774.25</v>
      </c>
      <c r="GU301" s="158">
        <v>9494.5</v>
      </c>
      <c r="GV301" s="158">
        <v>14543.75</v>
      </c>
      <c r="GW301" s="158">
        <v>11112.25</v>
      </c>
      <c r="GX301" s="158">
        <v>6282.5</v>
      </c>
      <c r="GY301" s="158">
        <v>4513.5</v>
      </c>
      <c r="GZ301" s="158">
        <v>3698</v>
      </c>
      <c r="HA301" s="158">
        <v>377.5</v>
      </c>
      <c r="HB301" s="349">
        <v>53807.5</v>
      </c>
      <c r="HC301" s="395">
        <v>0</v>
      </c>
      <c r="HD301" s="396">
        <v>0.88</v>
      </c>
      <c r="HE301" s="396">
        <v>0</v>
      </c>
      <c r="HF301" s="396">
        <v>0</v>
      </c>
      <c r="HG301" s="396">
        <v>0</v>
      </c>
      <c r="HH301" s="396">
        <v>0</v>
      </c>
      <c r="HI301" s="396">
        <v>0</v>
      </c>
      <c r="HJ301" s="396">
        <v>0</v>
      </c>
      <c r="HK301" s="396">
        <v>0</v>
      </c>
      <c r="HL301" s="397">
        <v>0.88</v>
      </c>
      <c r="HM301" s="219">
        <v>6.3</v>
      </c>
      <c r="HN301" s="219">
        <v>2515.6</v>
      </c>
      <c r="HO301" s="219">
        <v>7384.6</v>
      </c>
      <c r="HP301" s="219">
        <v>12927.8</v>
      </c>
      <c r="HQ301" s="219">
        <v>11112.3</v>
      </c>
      <c r="HR301" s="219">
        <v>7678.6</v>
      </c>
      <c r="HS301" s="219">
        <v>6519.5</v>
      </c>
      <c r="HT301" s="219">
        <v>6163.3</v>
      </c>
      <c r="HU301" s="219">
        <v>755</v>
      </c>
      <c r="HV301" s="219">
        <v>55063</v>
      </c>
      <c r="HW301" s="457">
        <v>0</v>
      </c>
      <c r="HX301" s="219">
        <v>55063</v>
      </c>
      <c r="HY301" s="395">
        <v>11.25</v>
      </c>
      <c r="HZ301" s="219">
        <v>3774.25</v>
      </c>
      <c r="IA301" s="219">
        <v>9494.5</v>
      </c>
      <c r="IB301" s="219">
        <v>14543.75</v>
      </c>
      <c r="IC301" s="219">
        <v>11112.25</v>
      </c>
      <c r="ID301" s="219">
        <v>6282.5</v>
      </c>
      <c r="IE301" s="219">
        <v>4513.5</v>
      </c>
      <c r="IF301" s="219">
        <v>3698</v>
      </c>
      <c r="IG301" s="219">
        <v>377.5</v>
      </c>
      <c r="IH301" s="219">
        <v>53807.5</v>
      </c>
      <c r="II301" s="395">
        <v>0</v>
      </c>
      <c r="IJ301" s="219">
        <v>0.88</v>
      </c>
      <c r="IK301" s="219">
        <v>0</v>
      </c>
      <c r="IL301" s="219">
        <v>0</v>
      </c>
      <c r="IM301" s="219">
        <v>0</v>
      </c>
      <c r="IN301" s="219">
        <v>0</v>
      </c>
      <c r="IO301" s="219">
        <v>0</v>
      </c>
      <c r="IP301" s="219">
        <v>0</v>
      </c>
      <c r="IQ301" s="219">
        <v>0</v>
      </c>
      <c r="IR301" s="219">
        <v>0.88</v>
      </c>
      <c r="IS301" s="395">
        <v>3.44</v>
      </c>
      <c r="IT301" s="219">
        <v>1094.3</v>
      </c>
      <c r="IU301" s="219">
        <v>1892.23</v>
      </c>
      <c r="IV301" s="219">
        <v>1527.21</v>
      </c>
      <c r="IW301" s="219">
        <v>481.84</v>
      </c>
      <c r="IX301" s="219">
        <v>126.91</v>
      </c>
      <c r="IY301" s="219">
        <v>50.07</v>
      </c>
      <c r="IZ301" s="219">
        <v>18.440000000000001</v>
      </c>
      <c r="JA301" s="219">
        <v>0.47</v>
      </c>
      <c r="JB301" s="219">
        <v>5194.91</v>
      </c>
      <c r="JC301" s="395">
        <v>4.3</v>
      </c>
      <c r="JD301" s="219">
        <v>1786</v>
      </c>
      <c r="JE301" s="219">
        <v>5912.9</v>
      </c>
      <c r="JF301" s="219">
        <v>11570.3</v>
      </c>
      <c r="JG301" s="219">
        <v>10630.4</v>
      </c>
      <c r="JH301" s="219">
        <v>7523.5</v>
      </c>
      <c r="JI301" s="219">
        <v>6447.2</v>
      </c>
      <c r="JJ301" s="219">
        <v>6132.6</v>
      </c>
      <c r="JK301" s="219">
        <v>754.1</v>
      </c>
      <c r="JL301" s="219">
        <v>50761.3</v>
      </c>
      <c r="JM301" s="457">
        <v>0</v>
      </c>
      <c r="JN301" s="397">
        <v>50761.3</v>
      </c>
      <c r="JP301" s="460"/>
      <c r="JQ301" s="460"/>
      <c r="JR301" s="460"/>
      <c r="JS301" s="460"/>
      <c r="JT301" s="460"/>
      <c r="JU301" s="460"/>
      <c r="JV301" s="460"/>
      <c r="JW301" s="460"/>
      <c r="JX301" s="460"/>
      <c r="JY301" s="460"/>
      <c r="KA301" s="460"/>
      <c r="KB301" s="460"/>
    </row>
    <row r="302" spans="1:288" x14ac:dyDescent="0.2">
      <c r="A302" s="215" t="s">
        <v>835</v>
      </c>
      <c r="B302" s="216" t="s">
        <v>285</v>
      </c>
      <c r="C302" s="217" t="s">
        <v>56</v>
      </c>
      <c r="D302" s="218" t="s">
        <v>834</v>
      </c>
      <c r="E302" s="158">
        <v>278</v>
      </c>
      <c r="F302" s="158">
        <v>3929</v>
      </c>
      <c r="G302" s="158">
        <v>13996</v>
      </c>
      <c r="H302" s="158">
        <v>12386</v>
      </c>
      <c r="I302" s="158">
        <v>3626</v>
      </c>
      <c r="J302" s="158">
        <v>2135</v>
      </c>
      <c r="K302" s="158">
        <v>1869</v>
      </c>
      <c r="L302" s="158">
        <v>82</v>
      </c>
      <c r="M302" s="349">
        <v>38301</v>
      </c>
      <c r="N302" s="158">
        <v>15</v>
      </c>
      <c r="O302" s="158">
        <v>61</v>
      </c>
      <c r="P302" s="158">
        <v>129</v>
      </c>
      <c r="Q302" s="158">
        <v>102</v>
      </c>
      <c r="R302" s="158">
        <v>14</v>
      </c>
      <c r="S302" s="158">
        <v>20</v>
      </c>
      <c r="T302" s="158">
        <v>11</v>
      </c>
      <c r="U302" s="158">
        <v>0</v>
      </c>
      <c r="V302" s="349">
        <v>352</v>
      </c>
      <c r="W302" s="158">
        <v>0</v>
      </c>
      <c r="X302" s="158">
        <v>0</v>
      </c>
      <c r="Y302" s="158">
        <v>1</v>
      </c>
      <c r="Z302" s="158">
        <v>1</v>
      </c>
      <c r="AA302" s="158">
        <v>1</v>
      </c>
      <c r="AB302" s="158">
        <v>2</v>
      </c>
      <c r="AC302" s="158">
        <v>1</v>
      </c>
      <c r="AD302" s="158">
        <v>1</v>
      </c>
      <c r="AE302" s="349">
        <v>7</v>
      </c>
      <c r="AF302" s="158">
        <v>263</v>
      </c>
      <c r="AG302" s="158">
        <v>3868</v>
      </c>
      <c r="AH302" s="158">
        <v>13866</v>
      </c>
      <c r="AI302" s="158">
        <v>12283</v>
      </c>
      <c r="AJ302" s="158">
        <v>3611</v>
      </c>
      <c r="AK302" s="158">
        <v>2113</v>
      </c>
      <c r="AL302" s="158">
        <v>1857</v>
      </c>
      <c r="AM302" s="158">
        <v>81</v>
      </c>
      <c r="AN302" s="349">
        <v>37942</v>
      </c>
      <c r="AO302" s="158">
        <v>0</v>
      </c>
      <c r="AP302" s="158">
        <v>6</v>
      </c>
      <c r="AQ302" s="158">
        <v>35</v>
      </c>
      <c r="AR302" s="158">
        <v>63</v>
      </c>
      <c r="AS302" s="158">
        <v>36</v>
      </c>
      <c r="AT302" s="158">
        <v>25</v>
      </c>
      <c r="AU302" s="158">
        <v>21</v>
      </c>
      <c r="AV302" s="158">
        <v>4</v>
      </c>
      <c r="AW302" s="349">
        <v>190</v>
      </c>
      <c r="AX302" s="158">
        <v>0</v>
      </c>
      <c r="AY302" s="158">
        <v>6</v>
      </c>
      <c r="AZ302" s="158">
        <v>35</v>
      </c>
      <c r="BA302" s="158">
        <v>63</v>
      </c>
      <c r="BB302" s="158">
        <v>36</v>
      </c>
      <c r="BC302" s="158">
        <v>25</v>
      </c>
      <c r="BD302" s="158">
        <v>21</v>
      </c>
      <c r="BE302" s="158">
        <v>4</v>
      </c>
      <c r="BF302" s="158">
        <v>0</v>
      </c>
      <c r="BG302" s="349">
        <v>190</v>
      </c>
      <c r="BH302" s="158">
        <v>0</v>
      </c>
      <c r="BI302" s="158">
        <v>269</v>
      </c>
      <c r="BJ302" s="158">
        <v>3897</v>
      </c>
      <c r="BK302" s="158">
        <v>13894</v>
      </c>
      <c r="BL302" s="158">
        <v>12256</v>
      </c>
      <c r="BM302" s="158">
        <v>3600</v>
      </c>
      <c r="BN302" s="158">
        <v>2109</v>
      </c>
      <c r="BO302" s="158">
        <v>1840</v>
      </c>
      <c r="BP302" s="158">
        <v>77</v>
      </c>
      <c r="BQ302" s="349">
        <v>37942</v>
      </c>
      <c r="BR302" s="158">
        <v>0</v>
      </c>
      <c r="BS302" s="158">
        <v>195</v>
      </c>
      <c r="BT302" s="158">
        <v>2338</v>
      </c>
      <c r="BU302" s="158">
        <v>5112</v>
      </c>
      <c r="BV302" s="158">
        <v>3131</v>
      </c>
      <c r="BW302" s="158">
        <v>726</v>
      </c>
      <c r="BX302" s="158">
        <v>335</v>
      </c>
      <c r="BY302" s="158">
        <v>239</v>
      </c>
      <c r="BZ302" s="158">
        <v>3</v>
      </c>
      <c r="CA302" s="349">
        <v>12079</v>
      </c>
      <c r="CB302" s="158">
        <v>0</v>
      </c>
      <c r="CC302" s="158">
        <v>0</v>
      </c>
      <c r="CD302" s="158">
        <v>18</v>
      </c>
      <c r="CE302" s="158">
        <v>125</v>
      </c>
      <c r="CF302" s="158">
        <v>95</v>
      </c>
      <c r="CG302" s="158">
        <v>18</v>
      </c>
      <c r="CH302" s="158">
        <v>16</v>
      </c>
      <c r="CI302" s="158">
        <v>10</v>
      </c>
      <c r="CJ302" s="158">
        <v>0</v>
      </c>
      <c r="CK302" s="349">
        <v>282</v>
      </c>
      <c r="CL302" s="158">
        <v>0</v>
      </c>
      <c r="CM302" s="158">
        <v>0</v>
      </c>
      <c r="CN302" s="158">
        <v>1</v>
      </c>
      <c r="CO302" s="158">
        <v>5</v>
      </c>
      <c r="CP302" s="158">
        <v>9</v>
      </c>
      <c r="CQ302" s="158">
        <v>9</v>
      </c>
      <c r="CR302" s="158">
        <v>3</v>
      </c>
      <c r="CS302" s="158">
        <v>11</v>
      </c>
      <c r="CT302" s="158">
        <v>12</v>
      </c>
      <c r="CU302" s="349">
        <v>50</v>
      </c>
      <c r="CV302" s="158">
        <v>4</v>
      </c>
      <c r="CW302" s="158">
        <v>23</v>
      </c>
      <c r="CX302" s="158">
        <v>24</v>
      </c>
      <c r="CY302" s="158">
        <v>23</v>
      </c>
      <c r="CZ302" s="158">
        <v>8</v>
      </c>
      <c r="DA302" s="158">
        <v>5</v>
      </c>
      <c r="DB302" s="158">
        <v>4</v>
      </c>
      <c r="DC302" s="158">
        <v>0</v>
      </c>
      <c r="DD302" s="349">
        <v>91</v>
      </c>
      <c r="DE302" s="158">
        <v>3</v>
      </c>
      <c r="DF302" s="158">
        <v>32</v>
      </c>
      <c r="DG302" s="158">
        <v>70</v>
      </c>
      <c r="DH302" s="158">
        <v>64</v>
      </c>
      <c r="DI302" s="158">
        <v>14</v>
      </c>
      <c r="DJ302" s="158">
        <v>6</v>
      </c>
      <c r="DK302" s="158">
        <v>3</v>
      </c>
      <c r="DL302" s="158">
        <v>1</v>
      </c>
      <c r="DM302" s="349">
        <v>193</v>
      </c>
      <c r="DN302" s="158">
        <v>0</v>
      </c>
      <c r="DO302" s="158">
        <v>0</v>
      </c>
      <c r="DP302" s="158">
        <v>0</v>
      </c>
      <c r="DQ302" s="158">
        <v>0</v>
      </c>
      <c r="DR302" s="158">
        <v>0</v>
      </c>
      <c r="DS302" s="158">
        <v>0</v>
      </c>
      <c r="DT302" s="158">
        <v>0</v>
      </c>
      <c r="DU302" s="158">
        <v>0</v>
      </c>
      <c r="DV302" s="349">
        <v>0</v>
      </c>
      <c r="DW302" s="158">
        <v>0</v>
      </c>
      <c r="DX302" s="158">
        <v>5</v>
      </c>
      <c r="DY302" s="158">
        <v>14</v>
      </c>
      <c r="DZ302" s="158">
        <v>10</v>
      </c>
      <c r="EA302" s="158">
        <v>2</v>
      </c>
      <c r="EB302" s="158">
        <v>0</v>
      </c>
      <c r="EC302" s="158">
        <v>0</v>
      </c>
      <c r="ED302" s="158">
        <v>0</v>
      </c>
      <c r="EE302" s="349">
        <v>31</v>
      </c>
      <c r="EF302" s="158">
        <v>3</v>
      </c>
      <c r="EG302" s="158">
        <v>37</v>
      </c>
      <c r="EH302" s="158">
        <v>84</v>
      </c>
      <c r="EI302" s="158">
        <v>74</v>
      </c>
      <c r="EJ302" s="158">
        <v>16</v>
      </c>
      <c r="EK302" s="158">
        <v>6</v>
      </c>
      <c r="EL302" s="158">
        <v>3</v>
      </c>
      <c r="EM302" s="158">
        <v>1</v>
      </c>
      <c r="EN302" s="349">
        <v>224</v>
      </c>
      <c r="EO302" s="158">
        <v>0</v>
      </c>
      <c r="EP302" s="158">
        <v>15</v>
      </c>
      <c r="EQ302" s="158">
        <v>36</v>
      </c>
      <c r="ER302" s="158">
        <v>35</v>
      </c>
      <c r="ES302" s="158">
        <v>8</v>
      </c>
      <c r="ET302" s="158">
        <v>4</v>
      </c>
      <c r="EU302" s="158">
        <v>2</v>
      </c>
      <c r="EV302" s="158">
        <v>1</v>
      </c>
      <c r="EW302" s="349">
        <v>101</v>
      </c>
      <c r="EX302" s="158">
        <v>0</v>
      </c>
      <c r="EY302" s="158">
        <v>0</v>
      </c>
      <c r="EZ302" s="158">
        <v>0</v>
      </c>
      <c r="FA302" s="158">
        <v>0</v>
      </c>
      <c r="FB302" s="158">
        <v>0</v>
      </c>
      <c r="FC302" s="158">
        <v>0</v>
      </c>
      <c r="FD302" s="158">
        <v>0</v>
      </c>
      <c r="FE302" s="158">
        <v>0</v>
      </c>
      <c r="FF302" s="349">
        <v>0</v>
      </c>
      <c r="FG302" s="158">
        <v>0</v>
      </c>
      <c r="FH302" s="158">
        <v>0</v>
      </c>
      <c r="FI302" s="158">
        <v>0</v>
      </c>
      <c r="FJ302" s="158">
        <v>0</v>
      </c>
      <c r="FK302" s="158">
        <v>3</v>
      </c>
      <c r="FL302" s="158">
        <v>0</v>
      </c>
      <c r="FM302" s="158">
        <v>1</v>
      </c>
      <c r="FN302" s="158">
        <v>0</v>
      </c>
      <c r="FO302" s="349">
        <v>4</v>
      </c>
      <c r="FP302" s="158">
        <v>0</v>
      </c>
      <c r="FQ302" s="158">
        <v>15</v>
      </c>
      <c r="FR302" s="158">
        <v>36</v>
      </c>
      <c r="FS302" s="158">
        <v>35</v>
      </c>
      <c r="FT302" s="158">
        <v>5</v>
      </c>
      <c r="FU302" s="158">
        <v>4</v>
      </c>
      <c r="FV302" s="158">
        <v>1</v>
      </c>
      <c r="FW302" s="158">
        <v>1</v>
      </c>
      <c r="FX302" s="349">
        <v>97</v>
      </c>
      <c r="FY302" s="158">
        <v>0</v>
      </c>
      <c r="FZ302" s="158">
        <v>74</v>
      </c>
      <c r="GA302" s="158">
        <v>1535</v>
      </c>
      <c r="GB302" s="158">
        <v>8638</v>
      </c>
      <c r="GC302" s="158">
        <v>9011</v>
      </c>
      <c r="GD302" s="158">
        <v>2845</v>
      </c>
      <c r="GE302" s="158">
        <v>1755</v>
      </c>
      <c r="GF302" s="158">
        <v>1580</v>
      </c>
      <c r="GG302" s="158">
        <v>62</v>
      </c>
      <c r="GH302" s="349">
        <v>25500</v>
      </c>
      <c r="GI302" s="158">
        <v>0</v>
      </c>
      <c r="GJ302" s="158">
        <v>195</v>
      </c>
      <c r="GK302" s="158">
        <v>2362</v>
      </c>
      <c r="GL302" s="158">
        <v>5256</v>
      </c>
      <c r="GM302" s="158">
        <v>3245</v>
      </c>
      <c r="GN302" s="158">
        <v>755</v>
      </c>
      <c r="GO302" s="158">
        <v>354</v>
      </c>
      <c r="GP302" s="158">
        <v>260</v>
      </c>
      <c r="GQ302" s="158">
        <v>15</v>
      </c>
      <c r="GR302" s="349">
        <v>12442</v>
      </c>
      <c r="GS302" s="158">
        <v>0</v>
      </c>
      <c r="GT302" s="158">
        <v>220.25</v>
      </c>
      <c r="GU302" s="158">
        <v>3310</v>
      </c>
      <c r="GV302" s="158">
        <v>12589.25</v>
      </c>
      <c r="GW302" s="158">
        <v>11450</v>
      </c>
      <c r="GX302" s="158">
        <v>3410.5</v>
      </c>
      <c r="GY302" s="158">
        <v>2019.75</v>
      </c>
      <c r="GZ302" s="158">
        <v>1772.25</v>
      </c>
      <c r="HA302" s="158">
        <v>70.25</v>
      </c>
      <c r="HB302" s="349">
        <v>34842.25</v>
      </c>
      <c r="HC302" s="395">
        <v>0</v>
      </c>
      <c r="HD302" s="396">
        <v>0</v>
      </c>
      <c r="HE302" s="396">
        <v>0</v>
      </c>
      <c r="HF302" s="396">
        <v>0</v>
      </c>
      <c r="HG302" s="396">
        <v>0</v>
      </c>
      <c r="HH302" s="396">
        <v>0</v>
      </c>
      <c r="HI302" s="396">
        <v>0</v>
      </c>
      <c r="HJ302" s="396">
        <v>0</v>
      </c>
      <c r="HK302" s="396">
        <v>0</v>
      </c>
      <c r="HL302" s="397">
        <v>0</v>
      </c>
      <c r="HM302" s="219">
        <v>0</v>
      </c>
      <c r="HN302" s="219">
        <v>146.80000000000001</v>
      </c>
      <c r="HO302" s="219">
        <v>2574.4</v>
      </c>
      <c r="HP302" s="219">
        <v>11190.4</v>
      </c>
      <c r="HQ302" s="219">
        <v>11450</v>
      </c>
      <c r="HR302" s="219">
        <v>4168.3999999999996</v>
      </c>
      <c r="HS302" s="219">
        <v>2917.4</v>
      </c>
      <c r="HT302" s="219">
        <v>2953.8</v>
      </c>
      <c r="HU302" s="219">
        <v>140.5</v>
      </c>
      <c r="HV302" s="219">
        <v>35541.699999999997</v>
      </c>
      <c r="HW302" s="457">
        <v>0</v>
      </c>
      <c r="HX302" s="219">
        <v>35541.699999999997</v>
      </c>
      <c r="HY302" s="395">
        <v>0</v>
      </c>
      <c r="HZ302" s="219">
        <v>220.25</v>
      </c>
      <c r="IA302" s="219">
        <v>3310</v>
      </c>
      <c r="IB302" s="219">
        <v>12589.25</v>
      </c>
      <c r="IC302" s="219">
        <v>11450</v>
      </c>
      <c r="ID302" s="219">
        <v>3410.5</v>
      </c>
      <c r="IE302" s="219">
        <v>2019.75</v>
      </c>
      <c r="IF302" s="219">
        <v>1772.25</v>
      </c>
      <c r="IG302" s="219">
        <v>70.25</v>
      </c>
      <c r="IH302" s="219">
        <v>34842.25</v>
      </c>
      <c r="II302" s="395">
        <v>0</v>
      </c>
      <c r="IJ302" s="219">
        <v>0</v>
      </c>
      <c r="IK302" s="219">
        <v>0</v>
      </c>
      <c r="IL302" s="219">
        <v>0</v>
      </c>
      <c r="IM302" s="219">
        <v>0</v>
      </c>
      <c r="IN302" s="219">
        <v>0</v>
      </c>
      <c r="IO302" s="219">
        <v>0</v>
      </c>
      <c r="IP302" s="219">
        <v>0</v>
      </c>
      <c r="IQ302" s="219">
        <v>0</v>
      </c>
      <c r="IR302" s="219">
        <v>0</v>
      </c>
      <c r="IS302" s="395">
        <v>0</v>
      </c>
      <c r="IT302" s="219">
        <v>75.06</v>
      </c>
      <c r="IU302" s="219">
        <v>926.57</v>
      </c>
      <c r="IV302" s="219">
        <v>1882.7</v>
      </c>
      <c r="IW302" s="219">
        <v>1249.27</v>
      </c>
      <c r="IX302" s="219">
        <v>213.49</v>
      </c>
      <c r="IY302" s="219">
        <v>52.98</v>
      </c>
      <c r="IZ302" s="219">
        <v>18.2</v>
      </c>
      <c r="JA302" s="219">
        <v>0</v>
      </c>
      <c r="JB302" s="219">
        <v>4418.2700000000004</v>
      </c>
      <c r="JC302" s="395">
        <v>0</v>
      </c>
      <c r="JD302" s="219">
        <v>96.8</v>
      </c>
      <c r="JE302" s="219">
        <v>1853.8</v>
      </c>
      <c r="JF302" s="219">
        <v>9516.9</v>
      </c>
      <c r="JG302" s="219">
        <v>10200.700000000001</v>
      </c>
      <c r="JH302" s="219">
        <v>3907.5</v>
      </c>
      <c r="JI302" s="219">
        <v>2840.9</v>
      </c>
      <c r="JJ302" s="219">
        <v>2923.4</v>
      </c>
      <c r="JK302" s="219">
        <v>140.5</v>
      </c>
      <c r="JL302" s="219">
        <v>31480.5</v>
      </c>
      <c r="JM302" s="457">
        <v>0</v>
      </c>
      <c r="JN302" s="397">
        <v>31480.5</v>
      </c>
      <c r="JP302" s="460"/>
      <c r="JQ302" s="460"/>
      <c r="JR302" s="460"/>
      <c r="JS302" s="460"/>
      <c r="JT302" s="460"/>
      <c r="JU302" s="460"/>
      <c r="JV302" s="460"/>
      <c r="JW302" s="460"/>
      <c r="JX302" s="460"/>
      <c r="JY302" s="460"/>
      <c r="KA302" s="460"/>
      <c r="KB302" s="460"/>
    </row>
    <row r="303" spans="1:288" x14ac:dyDescent="0.2">
      <c r="A303" s="215" t="s">
        <v>837</v>
      </c>
      <c r="B303" s="216" t="s">
        <v>285</v>
      </c>
      <c r="C303" s="217" t="s">
        <v>56</v>
      </c>
      <c r="D303" s="218" t="s">
        <v>836</v>
      </c>
      <c r="E303" s="158">
        <v>18839</v>
      </c>
      <c r="F303" s="158">
        <v>15233</v>
      </c>
      <c r="G303" s="158">
        <v>10454</v>
      </c>
      <c r="H303" s="158">
        <v>6373</v>
      </c>
      <c r="I303" s="158">
        <v>2987</v>
      </c>
      <c r="J303" s="158">
        <v>984</v>
      </c>
      <c r="K303" s="158">
        <v>571</v>
      </c>
      <c r="L303" s="158">
        <v>42</v>
      </c>
      <c r="M303" s="349">
        <v>55483</v>
      </c>
      <c r="N303" s="158">
        <v>267</v>
      </c>
      <c r="O303" s="158">
        <v>189</v>
      </c>
      <c r="P303" s="158">
        <v>145</v>
      </c>
      <c r="Q303" s="158">
        <v>71</v>
      </c>
      <c r="R303" s="158">
        <v>19</v>
      </c>
      <c r="S303" s="158">
        <v>15</v>
      </c>
      <c r="T303" s="158">
        <v>12</v>
      </c>
      <c r="U303" s="158">
        <v>0</v>
      </c>
      <c r="V303" s="349">
        <v>718</v>
      </c>
      <c r="W303" s="158">
        <v>0</v>
      </c>
      <c r="X303" s="158">
        <v>1</v>
      </c>
      <c r="Y303" s="158">
        <v>1</v>
      </c>
      <c r="Z303" s="158">
        <v>1</v>
      </c>
      <c r="AA303" s="158">
        <v>1</v>
      </c>
      <c r="AB303" s="158">
        <v>0</v>
      </c>
      <c r="AC303" s="158">
        <v>0</v>
      </c>
      <c r="AD303" s="158">
        <v>0</v>
      </c>
      <c r="AE303" s="349">
        <v>4</v>
      </c>
      <c r="AF303" s="158">
        <v>18572</v>
      </c>
      <c r="AG303" s="158">
        <v>15043</v>
      </c>
      <c r="AH303" s="158">
        <v>10308</v>
      </c>
      <c r="AI303" s="158">
        <v>6301</v>
      </c>
      <c r="AJ303" s="158">
        <v>2967</v>
      </c>
      <c r="AK303" s="158">
        <v>969</v>
      </c>
      <c r="AL303" s="158">
        <v>559</v>
      </c>
      <c r="AM303" s="158">
        <v>42</v>
      </c>
      <c r="AN303" s="349">
        <v>54761</v>
      </c>
      <c r="AO303" s="158">
        <v>68</v>
      </c>
      <c r="AP303" s="158">
        <v>130</v>
      </c>
      <c r="AQ303" s="158">
        <v>114</v>
      </c>
      <c r="AR303" s="158">
        <v>73</v>
      </c>
      <c r="AS303" s="158">
        <v>21</v>
      </c>
      <c r="AT303" s="158">
        <v>5</v>
      </c>
      <c r="AU303" s="158">
        <v>19</v>
      </c>
      <c r="AV303" s="158">
        <v>8</v>
      </c>
      <c r="AW303" s="349">
        <v>438</v>
      </c>
      <c r="AX303" s="158">
        <v>68</v>
      </c>
      <c r="AY303" s="158">
        <v>130</v>
      </c>
      <c r="AZ303" s="158">
        <v>114</v>
      </c>
      <c r="BA303" s="158">
        <v>73</v>
      </c>
      <c r="BB303" s="158">
        <v>21</v>
      </c>
      <c r="BC303" s="158">
        <v>5</v>
      </c>
      <c r="BD303" s="158">
        <v>19</v>
      </c>
      <c r="BE303" s="158">
        <v>8</v>
      </c>
      <c r="BF303" s="158">
        <v>0</v>
      </c>
      <c r="BG303" s="349">
        <v>438</v>
      </c>
      <c r="BH303" s="158">
        <v>68</v>
      </c>
      <c r="BI303" s="158">
        <v>18634</v>
      </c>
      <c r="BJ303" s="158">
        <v>15027</v>
      </c>
      <c r="BK303" s="158">
        <v>10267</v>
      </c>
      <c r="BL303" s="158">
        <v>6249</v>
      </c>
      <c r="BM303" s="158">
        <v>2951</v>
      </c>
      <c r="BN303" s="158">
        <v>983</v>
      </c>
      <c r="BO303" s="158">
        <v>548</v>
      </c>
      <c r="BP303" s="158">
        <v>34</v>
      </c>
      <c r="BQ303" s="349">
        <v>54761</v>
      </c>
      <c r="BR303" s="158">
        <v>20</v>
      </c>
      <c r="BS303" s="158">
        <v>9084</v>
      </c>
      <c r="BT303" s="158">
        <v>4923</v>
      </c>
      <c r="BU303" s="158">
        <v>2853</v>
      </c>
      <c r="BV303" s="158">
        <v>1380</v>
      </c>
      <c r="BW303" s="158">
        <v>544</v>
      </c>
      <c r="BX303" s="158">
        <v>156</v>
      </c>
      <c r="BY303" s="158">
        <v>85</v>
      </c>
      <c r="BZ303" s="158">
        <v>4</v>
      </c>
      <c r="CA303" s="349">
        <v>19049</v>
      </c>
      <c r="CB303" s="158">
        <v>1</v>
      </c>
      <c r="CC303" s="158">
        <v>108</v>
      </c>
      <c r="CD303" s="158">
        <v>105</v>
      </c>
      <c r="CE303" s="158">
        <v>78</v>
      </c>
      <c r="CF303" s="158">
        <v>52</v>
      </c>
      <c r="CG303" s="158">
        <v>19</v>
      </c>
      <c r="CH303" s="158">
        <v>4</v>
      </c>
      <c r="CI303" s="158">
        <v>3</v>
      </c>
      <c r="CJ303" s="158">
        <v>0</v>
      </c>
      <c r="CK303" s="349">
        <v>370</v>
      </c>
      <c r="CL303" s="158">
        <v>0</v>
      </c>
      <c r="CM303" s="158">
        <v>3</v>
      </c>
      <c r="CN303" s="158">
        <v>2</v>
      </c>
      <c r="CO303" s="158">
        <v>5</v>
      </c>
      <c r="CP303" s="158">
        <v>3</v>
      </c>
      <c r="CQ303" s="158">
        <v>4</v>
      </c>
      <c r="CR303" s="158">
        <v>21</v>
      </c>
      <c r="CS303" s="158">
        <v>22</v>
      </c>
      <c r="CT303" s="158">
        <v>2</v>
      </c>
      <c r="CU303" s="349">
        <v>62</v>
      </c>
      <c r="CV303" s="158">
        <v>420</v>
      </c>
      <c r="CW303" s="158">
        <v>243</v>
      </c>
      <c r="CX303" s="158">
        <v>226</v>
      </c>
      <c r="CY303" s="158">
        <v>235</v>
      </c>
      <c r="CZ303" s="158">
        <v>127</v>
      </c>
      <c r="DA303" s="158">
        <v>52</v>
      </c>
      <c r="DB303" s="158">
        <v>48</v>
      </c>
      <c r="DC303" s="158">
        <v>4</v>
      </c>
      <c r="DD303" s="349">
        <v>1355</v>
      </c>
      <c r="DE303" s="158">
        <v>252</v>
      </c>
      <c r="DF303" s="158">
        <v>132</v>
      </c>
      <c r="DG303" s="158">
        <v>73</v>
      </c>
      <c r="DH303" s="158">
        <v>37</v>
      </c>
      <c r="DI303" s="158">
        <v>17</v>
      </c>
      <c r="DJ303" s="158">
        <v>5</v>
      </c>
      <c r="DK303" s="158">
        <v>7</v>
      </c>
      <c r="DL303" s="158">
        <v>1</v>
      </c>
      <c r="DM303" s="349">
        <v>524</v>
      </c>
      <c r="DN303" s="158">
        <v>206</v>
      </c>
      <c r="DO303" s="158">
        <v>79</v>
      </c>
      <c r="DP303" s="158">
        <v>39</v>
      </c>
      <c r="DQ303" s="158">
        <v>13</v>
      </c>
      <c r="DR303" s="158">
        <v>10</v>
      </c>
      <c r="DS303" s="158">
        <v>4</v>
      </c>
      <c r="DT303" s="158">
        <v>1</v>
      </c>
      <c r="DU303" s="158">
        <v>0</v>
      </c>
      <c r="DV303" s="349">
        <v>352</v>
      </c>
      <c r="DW303" s="158">
        <v>87</v>
      </c>
      <c r="DX303" s="158">
        <v>42</v>
      </c>
      <c r="DY303" s="158">
        <v>26</v>
      </c>
      <c r="DZ303" s="158">
        <v>22</v>
      </c>
      <c r="EA303" s="158">
        <v>8</v>
      </c>
      <c r="EB303" s="158">
        <v>2</v>
      </c>
      <c r="EC303" s="158">
        <v>3</v>
      </c>
      <c r="ED303" s="158">
        <v>0</v>
      </c>
      <c r="EE303" s="349">
        <v>190</v>
      </c>
      <c r="EF303" s="158">
        <v>545</v>
      </c>
      <c r="EG303" s="158">
        <v>253</v>
      </c>
      <c r="EH303" s="158">
        <v>138</v>
      </c>
      <c r="EI303" s="158">
        <v>72</v>
      </c>
      <c r="EJ303" s="158">
        <v>35</v>
      </c>
      <c r="EK303" s="158">
        <v>11</v>
      </c>
      <c r="EL303" s="158">
        <v>11</v>
      </c>
      <c r="EM303" s="158">
        <v>1</v>
      </c>
      <c r="EN303" s="349">
        <v>1066</v>
      </c>
      <c r="EO303" s="158">
        <v>259</v>
      </c>
      <c r="EP303" s="158">
        <v>144</v>
      </c>
      <c r="EQ303" s="158">
        <v>92</v>
      </c>
      <c r="ER303" s="158">
        <v>46</v>
      </c>
      <c r="ES303" s="158">
        <v>26</v>
      </c>
      <c r="ET303" s="158">
        <v>9</v>
      </c>
      <c r="EU303" s="158">
        <v>10</v>
      </c>
      <c r="EV303" s="158">
        <v>1</v>
      </c>
      <c r="EW303" s="349">
        <v>587</v>
      </c>
      <c r="EX303" s="158">
        <v>0</v>
      </c>
      <c r="EY303" s="158">
        <v>0</v>
      </c>
      <c r="EZ303" s="158">
        <v>0</v>
      </c>
      <c r="FA303" s="158">
        <v>0</v>
      </c>
      <c r="FB303" s="158">
        <v>0</v>
      </c>
      <c r="FC303" s="158">
        <v>0</v>
      </c>
      <c r="FD303" s="158">
        <v>0</v>
      </c>
      <c r="FE303" s="158">
        <v>0</v>
      </c>
      <c r="FF303" s="349">
        <v>0</v>
      </c>
      <c r="FG303" s="158">
        <v>22</v>
      </c>
      <c r="FH303" s="158">
        <v>15</v>
      </c>
      <c r="FI303" s="158">
        <v>15</v>
      </c>
      <c r="FJ303" s="158">
        <v>4</v>
      </c>
      <c r="FK303" s="158">
        <v>4</v>
      </c>
      <c r="FL303" s="158">
        <v>2</v>
      </c>
      <c r="FM303" s="158">
        <v>0</v>
      </c>
      <c r="FN303" s="158">
        <v>0</v>
      </c>
      <c r="FO303" s="349">
        <v>62</v>
      </c>
      <c r="FP303" s="158">
        <v>237</v>
      </c>
      <c r="FQ303" s="158">
        <v>129</v>
      </c>
      <c r="FR303" s="158">
        <v>77</v>
      </c>
      <c r="FS303" s="158">
        <v>42</v>
      </c>
      <c r="FT303" s="158">
        <v>22</v>
      </c>
      <c r="FU303" s="158">
        <v>7</v>
      </c>
      <c r="FV303" s="158">
        <v>10</v>
      </c>
      <c r="FW303" s="158">
        <v>1</v>
      </c>
      <c r="FX303" s="349">
        <v>525</v>
      </c>
      <c r="FY303" s="158">
        <v>47</v>
      </c>
      <c r="FZ303" s="158">
        <v>9142</v>
      </c>
      <c r="GA303" s="158">
        <v>9874</v>
      </c>
      <c r="GB303" s="158">
        <v>7266</v>
      </c>
      <c r="GC303" s="158">
        <v>4779</v>
      </c>
      <c r="GD303" s="158">
        <v>2364</v>
      </c>
      <c r="GE303" s="158">
        <v>795</v>
      </c>
      <c r="GF303" s="158">
        <v>434</v>
      </c>
      <c r="GG303" s="158">
        <v>28</v>
      </c>
      <c r="GH303" s="349">
        <v>34729</v>
      </c>
      <c r="GI303" s="158">
        <v>21</v>
      </c>
      <c r="GJ303" s="158">
        <v>9492</v>
      </c>
      <c r="GK303" s="158">
        <v>5153</v>
      </c>
      <c r="GL303" s="158">
        <v>3001</v>
      </c>
      <c r="GM303" s="158">
        <v>1470</v>
      </c>
      <c r="GN303" s="158">
        <v>587</v>
      </c>
      <c r="GO303" s="158">
        <v>188</v>
      </c>
      <c r="GP303" s="158">
        <v>114</v>
      </c>
      <c r="GQ303" s="158">
        <v>6</v>
      </c>
      <c r="GR303" s="349">
        <v>20032</v>
      </c>
      <c r="GS303" s="158">
        <v>62.75</v>
      </c>
      <c r="GT303" s="158">
        <v>16324.5</v>
      </c>
      <c r="GU303" s="158">
        <v>13769.25</v>
      </c>
      <c r="GV303" s="158">
        <v>9535</v>
      </c>
      <c r="GW303" s="158">
        <v>5897.25</v>
      </c>
      <c r="GX303" s="158">
        <v>2808.75</v>
      </c>
      <c r="GY303" s="158">
        <v>932</v>
      </c>
      <c r="GZ303" s="158">
        <v>516.25</v>
      </c>
      <c r="HA303" s="158">
        <v>32</v>
      </c>
      <c r="HB303" s="349">
        <v>49877.75</v>
      </c>
      <c r="HC303" s="395">
        <v>0</v>
      </c>
      <c r="HD303" s="396">
        <v>1.88</v>
      </c>
      <c r="HE303" s="396">
        <v>0</v>
      </c>
      <c r="HF303" s="396">
        <v>0</v>
      </c>
      <c r="HG303" s="396">
        <v>0</v>
      </c>
      <c r="HH303" s="396">
        <v>0</v>
      </c>
      <c r="HI303" s="396">
        <v>0</v>
      </c>
      <c r="HJ303" s="396">
        <v>0</v>
      </c>
      <c r="HK303" s="396">
        <v>0</v>
      </c>
      <c r="HL303" s="397">
        <v>1.88</v>
      </c>
      <c r="HM303" s="219">
        <v>34.9</v>
      </c>
      <c r="HN303" s="219">
        <v>10881.7</v>
      </c>
      <c r="HO303" s="219">
        <v>10709.4</v>
      </c>
      <c r="HP303" s="219">
        <v>8475.6</v>
      </c>
      <c r="HQ303" s="219">
        <v>5897.3</v>
      </c>
      <c r="HR303" s="219">
        <v>3432.9</v>
      </c>
      <c r="HS303" s="219">
        <v>1346.2</v>
      </c>
      <c r="HT303" s="219">
        <v>860.4</v>
      </c>
      <c r="HU303" s="219">
        <v>64</v>
      </c>
      <c r="HV303" s="219">
        <v>41702.400000000001</v>
      </c>
      <c r="HW303" s="457">
        <v>0</v>
      </c>
      <c r="HX303" s="219">
        <v>41702.400000000001</v>
      </c>
      <c r="HY303" s="395">
        <v>62.75</v>
      </c>
      <c r="HZ303" s="219">
        <v>16324.5</v>
      </c>
      <c r="IA303" s="219">
        <v>13769.25</v>
      </c>
      <c r="IB303" s="219">
        <v>9535</v>
      </c>
      <c r="IC303" s="219">
        <v>5897.25</v>
      </c>
      <c r="ID303" s="219">
        <v>2808.75</v>
      </c>
      <c r="IE303" s="219">
        <v>932</v>
      </c>
      <c r="IF303" s="219">
        <v>516.25</v>
      </c>
      <c r="IG303" s="219">
        <v>32</v>
      </c>
      <c r="IH303" s="219">
        <v>49877.75</v>
      </c>
      <c r="II303" s="395">
        <v>0</v>
      </c>
      <c r="IJ303" s="219">
        <v>1.88</v>
      </c>
      <c r="IK303" s="219">
        <v>0</v>
      </c>
      <c r="IL303" s="219">
        <v>0</v>
      </c>
      <c r="IM303" s="219">
        <v>0</v>
      </c>
      <c r="IN303" s="219">
        <v>0</v>
      </c>
      <c r="IO303" s="219">
        <v>0</v>
      </c>
      <c r="IP303" s="219">
        <v>0</v>
      </c>
      <c r="IQ303" s="219">
        <v>0</v>
      </c>
      <c r="IR303" s="219">
        <v>1.88</v>
      </c>
      <c r="IS303" s="395">
        <v>22.02</v>
      </c>
      <c r="IT303" s="219">
        <v>5086.8100000000004</v>
      </c>
      <c r="IU303" s="219">
        <v>2292.5700000000002</v>
      </c>
      <c r="IV303" s="219">
        <v>757.75</v>
      </c>
      <c r="IW303" s="219">
        <v>182.8</v>
      </c>
      <c r="IX303" s="219">
        <v>50.01</v>
      </c>
      <c r="IY303" s="219">
        <v>14.36</v>
      </c>
      <c r="IZ303" s="219">
        <v>1.83</v>
      </c>
      <c r="JA303" s="219">
        <v>0</v>
      </c>
      <c r="JB303" s="219">
        <v>8408.15</v>
      </c>
      <c r="JC303" s="395">
        <v>22.6</v>
      </c>
      <c r="JD303" s="219">
        <v>7490.5</v>
      </c>
      <c r="JE303" s="219">
        <v>8926.2999999999993</v>
      </c>
      <c r="JF303" s="219">
        <v>7802</v>
      </c>
      <c r="JG303" s="219">
        <v>5714.5</v>
      </c>
      <c r="JH303" s="219">
        <v>3371.8</v>
      </c>
      <c r="JI303" s="219">
        <v>1325.5</v>
      </c>
      <c r="JJ303" s="219">
        <v>857.4</v>
      </c>
      <c r="JK303" s="219">
        <v>64</v>
      </c>
      <c r="JL303" s="219">
        <v>35574.6</v>
      </c>
      <c r="JM303" s="457">
        <v>0</v>
      </c>
      <c r="JN303" s="397">
        <v>35574.6</v>
      </c>
      <c r="JP303" s="460"/>
      <c r="JQ303" s="460"/>
      <c r="JR303" s="460"/>
      <c r="JS303" s="460"/>
      <c r="JT303" s="460"/>
      <c r="JU303" s="460"/>
      <c r="JV303" s="460"/>
      <c r="JW303" s="460"/>
      <c r="JX303" s="460"/>
      <c r="JY303" s="460"/>
      <c r="KA303" s="460"/>
      <c r="KB303" s="460"/>
    </row>
    <row r="304" spans="1:288" x14ac:dyDescent="0.2">
      <c r="A304" s="215" t="s">
        <v>839</v>
      </c>
      <c r="B304" s="216" t="s">
        <v>285</v>
      </c>
      <c r="C304" s="217" t="s">
        <v>286</v>
      </c>
      <c r="D304" s="218" t="s">
        <v>838</v>
      </c>
      <c r="E304" s="158">
        <v>917</v>
      </c>
      <c r="F304" s="158">
        <v>3208</v>
      </c>
      <c r="G304" s="158">
        <v>9491</v>
      </c>
      <c r="H304" s="158">
        <v>12245</v>
      </c>
      <c r="I304" s="158">
        <v>9240</v>
      </c>
      <c r="J304" s="158">
        <v>6684</v>
      </c>
      <c r="K304" s="158">
        <v>8053</v>
      </c>
      <c r="L304" s="158">
        <v>1974</v>
      </c>
      <c r="M304" s="349">
        <v>51812</v>
      </c>
      <c r="N304" s="158">
        <v>76</v>
      </c>
      <c r="O304" s="158">
        <v>57</v>
      </c>
      <c r="P304" s="158">
        <v>134</v>
      </c>
      <c r="Q304" s="158">
        <v>127</v>
      </c>
      <c r="R304" s="158">
        <v>85</v>
      </c>
      <c r="S304" s="158">
        <v>52</v>
      </c>
      <c r="T304" s="158">
        <v>35</v>
      </c>
      <c r="U304" s="158">
        <v>21</v>
      </c>
      <c r="V304" s="349">
        <v>587</v>
      </c>
      <c r="W304" s="158">
        <v>0</v>
      </c>
      <c r="X304" s="158">
        <v>0</v>
      </c>
      <c r="Y304" s="158">
        <v>0</v>
      </c>
      <c r="Z304" s="158">
        <v>0</v>
      </c>
      <c r="AA304" s="158">
        <v>0</v>
      </c>
      <c r="AB304" s="158">
        <v>0</v>
      </c>
      <c r="AC304" s="158">
        <v>1</v>
      </c>
      <c r="AD304" s="158">
        <v>0</v>
      </c>
      <c r="AE304" s="349">
        <v>1</v>
      </c>
      <c r="AF304" s="158">
        <v>841</v>
      </c>
      <c r="AG304" s="158">
        <v>3151</v>
      </c>
      <c r="AH304" s="158">
        <v>9357</v>
      </c>
      <c r="AI304" s="158">
        <v>12118</v>
      </c>
      <c r="AJ304" s="158">
        <v>9155</v>
      </c>
      <c r="AK304" s="158">
        <v>6632</v>
      </c>
      <c r="AL304" s="158">
        <v>8017</v>
      </c>
      <c r="AM304" s="158">
        <v>1953</v>
      </c>
      <c r="AN304" s="349">
        <v>51224</v>
      </c>
      <c r="AO304" s="158">
        <v>0</v>
      </c>
      <c r="AP304" s="158">
        <v>9</v>
      </c>
      <c r="AQ304" s="158">
        <v>28</v>
      </c>
      <c r="AR304" s="158">
        <v>62</v>
      </c>
      <c r="AS304" s="158">
        <v>69</v>
      </c>
      <c r="AT304" s="158">
        <v>40</v>
      </c>
      <c r="AU304" s="158">
        <v>54</v>
      </c>
      <c r="AV304" s="158">
        <v>35</v>
      </c>
      <c r="AW304" s="349">
        <v>297</v>
      </c>
      <c r="AX304" s="158">
        <v>0</v>
      </c>
      <c r="AY304" s="158">
        <v>9</v>
      </c>
      <c r="AZ304" s="158">
        <v>28</v>
      </c>
      <c r="BA304" s="158">
        <v>62</v>
      </c>
      <c r="BB304" s="158">
        <v>69</v>
      </c>
      <c r="BC304" s="158">
        <v>40</v>
      </c>
      <c r="BD304" s="158">
        <v>54</v>
      </c>
      <c r="BE304" s="158">
        <v>35</v>
      </c>
      <c r="BF304" s="158">
        <v>0</v>
      </c>
      <c r="BG304" s="349">
        <v>297</v>
      </c>
      <c r="BH304" s="158">
        <v>0</v>
      </c>
      <c r="BI304" s="158">
        <v>850</v>
      </c>
      <c r="BJ304" s="158">
        <v>3170</v>
      </c>
      <c r="BK304" s="158">
        <v>9391</v>
      </c>
      <c r="BL304" s="158">
        <v>12125</v>
      </c>
      <c r="BM304" s="158">
        <v>9126</v>
      </c>
      <c r="BN304" s="158">
        <v>6646</v>
      </c>
      <c r="BO304" s="158">
        <v>7998</v>
      </c>
      <c r="BP304" s="158">
        <v>1918</v>
      </c>
      <c r="BQ304" s="349">
        <v>51224</v>
      </c>
      <c r="BR304" s="158">
        <v>0</v>
      </c>
      <c r="BS304" s="158">
        <v>387</v>
      </c>
      <c r="BT304" s="158">
        <v>1862</v>
      </c>
      <c r="BU304" s="158">
        <v>4150</v>
      </c>
      <c r="BV304" s="158">
        <v>3677</v>
      </c>
      <c r="BW304" s="158">
        <v>2263</v>
      </c>
      <c r="BX304" s="158">
        <v>1294</v>
      </c>
      <c r="BY304" s="158">
        <v>1149</v>
      </c>
      <c r="BZ304" s="158">
        <v>158</v>
      </c>
      <c r="CA304" s="349">
        <v>14940</v>
      </c>
      <c r="CB304" s="158">
        <v>0</v>
      </c>
      <c r="CC304" s="158">
        <v>1</v>
      </c>
      <c r="CD304" s="158">
        <v>33</v>
      </c>
      <c r="CE304" s="158">
        <v>66</v>
      </c>
      <c r="CF304" s="158">
        <v>103</v>
      </c>
      <c r="CG304" s="158">
        <v>72</v>
      </c>
      <c r="CH304" s="158">
        <v>49</v>
      </c>
      <c r="CI304" s="158">
        <v>46</v>
      </c>
      <c r="CJ304" s="158">
        <v>12</v>
      </c>
      <c r="CK304" s="349">
        <v>382</v>
      </c>
      <c r="CL304" s="158">
        <v>0</v>
      </c>
      <c r="CM304" s="158">
        <v>0</v>
      </c>
      <c r="CN304" s="158">
        <v>0</v>
      </c>
      <c r="CO304" s="158">
        <v>2</v>
      </c>
      <c r="CP304" s="158">
        <v>8</v>
      </c>
      <c r="CQ304" s="158">
        <v>9</v>
      </c>
      <c r="CR304" s="158">
        <v>9</v>
      </c>
      <c r="CS304" s="158">
        <v>27</v>
      </c>
      <c r="CT304" s="158">
        <v>12</v>
      </c>
      <c r="CU304" s="349">
        <v>67</v>
      </c>
      <c r="CV304" s="158">
        <v>52</v>
      </c>
      <c r="CW304" s="158">
        <v>23</v>
      </c>
      <c r="CX304" s="158">
        <v>55</v>
      </c>
      <c r="CY304" s="158">
        <v>78</v>
      </c>
      <c r="CZ304" s="158">
        <v>59</v>
      </c>
      <c r="DA304" s="158">
        <v>40</v>
      </c>
      <c r="DB304" s="158">
        <v>61</v>
      </c>
      <c r="DC304" s="158">
        <v>30</v>
      </c>
      <c r="DD304" s="349">
        <v>398</v>
      </c>
      <c r="DE304" s="158">
        <v>24</v>
      </c>
      <c r="DF304" s="158">
        <v>39</v>
      </c>
      <c r="DG304" s="158">
        <v>57</v>
      </c>
      <c r="DH304" s="158">
        <v>65</v>
      </c>
      <c r="DI304" s="158">
        <v>62</v>
      </c>
      <c r="DJ304" s="158">
        <v>37</v>
      </c>
      <c r="DK304" s="158">
        <v>36</v>
      </c>
      <c r="DL304" s="158">
        <v>24</v>
      </c>
      <c r="DM304" s="349">
        <v>344</v>
      </c>
      <c r="DN304" s="158">
        <v>26</v>
      </c>
      <c r="DO304" s="158">
        <v>78</v>
      </c>
      <c r="DP304" s="158">
        <v>222</v>
      </c>
      <c r="DQ304" s="158">
        <v>169</v>
      </c>
      <c r="DR304" s="158">
        <v>100</v>
      </c>
      <c r="DS304" s="158">
        <v>56</v>
      </c>
      <c r="DT304" s="158">
        <v>67</v>
      </c>
      <c r="DU304" s="158">
        <v>20</v>
      </c>
      <c r="DV304" s="349">
        <v>738</v>
      </c>
      <c r="DW304" s="158">
        <v>17</v>
      </c>
      <c r="DX304" s="158">
        <v>41</v>
      </c>
      <c r="DY304" s="158">
        <v>20</v>
      </c>
      <c r="DZ304" s="158">
        <v>16</v>
      </c>
      <c r="EA304" s="158">
        <v>12</v>
      </c>
      <c r="EB304" s="158">
        <v>5</v>
      </c>
      <c r="EC304" s="158">
        <v>6</v>
      </c>
      <c r="ED304" s="158">
        <v>5</v>
      </c>
      <c r="EE304" s="349">
        <v>122</v>
      </c>
      <c r="EF304" s="158">
        <v>67</v>
      </c>
      <c r="EG304" s="158">
        <v>158</v>
      </c>
      <c r="EH304" s="158">
        <v>299</v>
      </c>
      <c r="EI304" s="158">
        <v>250</v>
      </c>
      <c r="EJ304" s="158">
        <v>174</v>
      </c>
      <c r="EK304" s="158">
        <v>98</v>
      </c>
      <c r="EL304" s="158">
        <v>109</v>
      </c>
      <c r="EM304" s="158">
        <v>49</v>
      </c>
      <c r="EN304" s="349">
        <v>1204</v>
      </c>
      <c r="EO304" s="158">
        <v>43</v>
      </c>
      <c r="EP304" s="158">
        <v>91</v>
      </c>
      <c r="EQ304" s="158">
        <v>92</v>
      </c>
      <c r="ER304" s="158">
        <v>98</v>
      </c>
      <c r="ES304" s="158">
        <v>87</v>
      </c>
      <c r="ET304" s="158">
        <v>45</v>
      </c>
      <c r="EU304" s="158">
        <v>44</v>
      </c>
      <c r="EV304" s="158">
        <v>31</v>
      </c>
      <c r="EW304" s="349">
        <v>531</v>
      </c>
      <c r="EX304" s="158">
        <v>1</v>
      </c>
      <c r="EY304" s="158">
        <v>0</v>
      </c>
      <c r="EZ304" s="158">
        <v>4</v>
      </c>
      <c r="FA304" s="158">
        <v>5</v>
      </c>
      <c r="FB304" s="158">
        <v>0</v>
      </c>
      <c r="FC304" s="158">
        <v>2</v>
      </c>
      <c r="FD304" s="158">
        <v>6</v>
      </c>
      <c r="FE304" s="158">
        <v>0</v>
      </c>
      <c r="FF304" s="349">
        <v>18</v>
      </c>
      <c r="FG304" s="158">
        <v>0</v>
      </c>
      <c r="FH304" s="158">
        <v>0</v>
      </c>
      <c r="FI304" s="158">
        <v>0</v>
      </c>
      <c r="FJ304" s="158">
        <v>0</v>
      </c>
      <c r="FK304" s="158">
        <v>0</v>
      </c>
      <c r="FL304" s="158">
        <v>0</v>
      </c>
      <c r="FM304" s="158">
        <v>1</v>
      </c>
      <c r="FN304" s="158">
        <v>0</v>
      </c>
      <c r="FO304" s="349">
        <v>1</v>
      </c>
      <c r="FP304" s="158">
        <v>42</v>
      </c>
      <c r="FQ304" s="158">
        <v>91</v>
      </c>
      <c r="FR304" s="158">
        <v>88</v>
      </c>
      <c r="FS304" s="158">
        <v>93</v>
      </c>
      <c r="FT304" s="158">
        <v>87</v>
      </c>
      <c r="FU304" s="158">
        <v>43</v>
      </c>
      <c r="FV304" s="158">
        <v>37</v>
      </c>
      <c r="FW304" s="158">
        <v>31</v>
      </c>
      <c r="FX304" s="349">
        <v>512</v>
      </c>
      <c r="FY304" s="158">
        <v>0</v>
      </c>
      <c r="FZ304" s="158">
        <v>419</v>
      </c>
      <c r="GA304" s="158">
        <v>1155</v>
      </c>
      <c r="GB304" s="158">
        <v>4930</v>
      </c>
      <c r="GC304" s="158">
        <v>8151</v>
      </c>
      <c r="GD304" s="158">
        <v>6669</v>
      </c>
      <c r="GE304" s="158">
        <v>5233</v>
      </c>
      <c r="GF304" s="158">
        <v>6701</v>
      </c>
      <c r="GG304" s="158">
        <v>1710</v>
      </c>
      <c r="GH304" s="349">
        <v>34968</v>
      </c>
      <c r="GI304" s="158">
        <v>0</v>
      </c>
      <c r="GJ304" s="158">
        <v>431</v>
      </c>
      <c r="GK304" s="158">
        <v>2015</v>
      </c>
      <c r="GL304" s="158">
        <v>4461</v>
      </c>
      <c r="GM304" s="158">
        <v>3974</v>
      </c>
      <c r="GN304" s="158">
        <v>2457</v>
      </c>
      <c r="GO304" s="158">
        <v>1413</v>
      </c>
      <c r="GP304" s="158">
        <v>1297</v>
      </c>
      <c r="GQ304" s="158">
        <v>208</v>
      </c>
      <c r="GR304" s="349">
        <v>16256</v>
      </c>
      <c r="GS304" s="158">
        <v>0</v>
      </c>
      <c r="GT304" s="158">
        <v>748.5</v>
      </c>
      <c r="GU304" s="158">
        <v>2677.25</v>
      </c>
      <c r="GV304" s="158">
        <v>8234.5</v>
      </c>
      <c r="GW304" s="158">
        <v>11099</v>
      </c>
      <c r="GX304" s="158">
        <v>8493.25</v>
      </c>
      <c r="GY304" s="158">
        <v>6280.25</v>
      </c>
      <c r="GZ304" s="158">
        <v>7654.25</v>
      </c>
      <c r="HA304" s="158">
        <v>1861.5</v>
      </c>
      <c r="HB304" s="349">
        <v>47048.5</v>
      </c>
      <c r="HC304" s="395">
        <v>0</v>
      </c>
      <c r="HD304" s="396">
        <v>2.5</v>
      </c>
      <c r="HE304" s="396">
        <v>0</v>
      </c>
      <c r="HF304" s="396">
        <v>0.5</v>
      </c>
      <c r="HG304" s="396">
        <v>0</v>
      </c>
      <c r="HH304" s="396">
        <v>0</v>
      </c>
      <c r="HI304" s="396">
        <v>0</v>
      </c>
      <c r="HJ304" s="396">
        <v>0</v>
      </c>
      <c r="HK304" s="396">
        <v>0</v>
      </c>
      <c r="HL304" s="397">
        <v>3</v>
      </c>
      <c r="HM304" s="219">
        <v>0</v>
      </c>
      <c r="HN304" s="219">
        <v>497.3</v>
      </c>
      <c r="HO304" s="219">
        <v>2082.3000000000002</v>
      </c>
      <c r="HP304" s="219">
        <v>7319.1</v>
      </c>
      <c r="HQ304" s="219">
        <v>11099</v>
      </c>
      <c r="HR304" s="219">
        <v>10380.6</v>
      </c>
      <c r="HS304" s="219">
        <v>9071.5</v>
      </c>
      <c r="HT304" s="219">
        <v>12757.1</v>
      </c>
      <c r="HU304" s="219">
        <v>3723</v>
      </c>
      <c r="HV304" s="219">
        <v>56929.9</v>
      </c>
      <c r="HW304" s="457">
        <v>0</v>
      </c>
      <c r="HX304" s="219">
        <v>56929.9</v>
      </c>
      <c r="HY304" s="395">
        <v>0</v>
      </c>
      <c r="HZ304" s="219">
        <v>748.5</v>
      </c>
      <c r="IA304" s="219">
        <v>2677.25</v>
      </c>
      <c r="IB304" s="219">
        <v>8234.5</v>
      </c>
      <c r="IC304" s="219">
        <v>11099</v>
      </c>
      <c r="ID304" s="219">
        <v>8493.25</v>
      </c>
      <c r="IE304" s="219">
        <v>6280.25</v>
      </c>
      <c r="IF304" s="219">
        <v>7654.25</v>
      </c>
      <c r="IG304" s="219">
        <v>1861.5</v>
      </c>
      <c r="IH304" s="219">
        <v>47048.5</v>
      </c>
      <c r="II304" s="395">
        <v>0</v>
      </c>
      <c r="IJ304" s="219">
        <v>2.5</v>
      </c>
      <c r="IK304" s="219">
        <v>0</v>
      </c>
      <c r="IL304" s="219">
        <v>0.5</v>
      </c>
      <c r="IM304" s="219">
        <v>0</v>
      </c>
      <c r="IN304" s="219">
        <v>0</v>
      </c>
      <c r="IO304" s="219">
        <v>0</v>
      </c>
      <c r="IP304" s="219">
        <v>0</v>
      </c>
      <c r="IQ304" s="219">
        <v>0</v>
      </c>
      <c r="IR304" s="219">
        <v>3</v>
      </c>
      <c r="IS304" s="395">
        <v>0</v>
      </c>
      <c r="IT304" s="219">
        <v>126.65</v>
      </c>
      <c r="IU304" s="219">
        <v>743.23</v>
      </c>
      <c r="IV304" s="219">
        <v>1571.48</v>
      </c>
      <c r="IW304" s="219">
        <v>1003</v>
      </c>
      <c r="IX304" s="219">
        <v>232.51</v>
      </c>
      <c r="IY304" s="219">
        <v>77.12</v>
      </c>
      <c r="IZ304" s="219">
        <v>28.39</v>
      </c>
      <c r="JA304" s="219">
        <v>3.92</v>
      </c>
      <c r="JB304" s="219">
        <v>3786.3</v>
      </c>
      <c r="JC304" s="395">
        <v>0</v>
      </c>
      <c r="JD304" s="219">
        <v>412.9</v>
      </c>
      <c r="JE304" s="219">
        <v>1504.2</v>
      </c>
      <c r="JF304" s="219">
        <v>5922.2</v>
      </c>
      <c r="JG304" s="219">
        <v>10096</v>
      </c>
      <c r="JH304" s="219">
        <v>10096.5</v>
      </c>
      <c r="JI304" s="219">
        <v>8960.1</v>
      </c>
      <c r="JJ304" s="219">
        <v>12709.8</v>
      </c>
      <c r="JK304" s="219">
        <v>3715.2</v>
      </c>
      <c r="JL304" s="219">
        <v>53416.9</v>
      </c>
      <c r="JM304" s="457">
        <v>0</v>
      </c>
      <c r="JN304" s="397">
        <v>53416.9</v>
      </c>
      <c r="JP304" s="460"/>
      <c r="JQ304" s="460"/>
      <c r="JR304" s="460"/>
      <c r="JS304" s="460"/>
      <c r="JT304" s="460"/>
      <c r="JU304" s="460"/>
      <c r="JV304" s="460"/>
      <c r="JW304" s="460"/>
      <c r="JX304" s="460"/>
      <c r="JY304" s="460"/>
      <c r="KA304" s="460"/>
      <c r="KB304" s="460"/>
    </row>
    <row r="305" spans="1:292" x14ac:dyDescent="0.2">
      <c r="A305" s="215" t="s">
        <v>841</v>
      </c>
      <c r="B305" s="216" t="s">
        <v>285</v>
      </c>
      <c r="C305" s="217" t="s">
        <v>286</v>
      </c>
      <c r="D305" s="218" t="s">
        <v>840</v>
      </c>
      <c r="E305" s="158">
        <v>3977</v>
      </c>
      <c r="F305" s="158">
        <v>7420</v>
      </c>
      <c r="G305" s="158">
        <v>16399</v>
      </c>
      <c r="H305" s="158">
        <v>13740</v>
      </c>
      <c r="I305" s="158">
        <v>10674</v>
      </c>
      <c r="J305" s="158">
        <v>7333</v>
      </c>
      <c r="K305" s="158">
        <v>6611</v>
      </c>
      <c r="L305" s="158">
        <v>865</v>
      </c>
      <c r="M305" s="349">
        <v>67019</v>
      </c>
      <c r="N305" s="158">
        <v>231</v>
      </c>
      <c r="O305" s="158">
        <v>121</v>
      </c>
      <c r="P305" s="158">
        <v>173</v>
      </c>
      <c r="Q305" s="158">
        <v>132</v>
      </c>
      <c r="R305" s="158">
        <v>97</v>
      </c>
      <c r="S305" s="158">
        <v>65</v>
      </c>
      <c r="T305" s="158">
        <v>31</v>
      </c>
      <c r="U305" s="158">
        <v>4</v>
      </c>
      <c r="V305" s="349">
        <v>854</v>
      </c>
      <c r="W305" s="158">
        <v>1</v>
      </c>
      <c r="X305" s="158">
        <v>0</v>
      </c>
      <c r="Y305" s="158">
        <v>0</v>
      </c>
      <c r="Z305" s="158">
        <v>0</v>
      </c>
      <c r="AA305" s="158">
        <v>0</v>
      </c>
      <c r="AB305" s="158">
        <v>1</v>
      </c>
      <c r="AC305" s="158">
        <v>1</v>
      </c>
      <c r="AD305" s="158">
        <v>0</v>
      </c>
      <c r="AE305" s="349">
        <v>3</v>
      </c>
      <c r="AF305" s="158">
        <v>3745</v>
      </c>
      <c r="AG305" s="158">
        <v>7299</v>
      </c>
      <c r="AH305" s="158">
        <v>16226</v>
      </c>
      <c r="AI305" s="158">
        <v>13608</v>
      </c>
      <c r="AJ305" s="158">
        <v>10577</v>
      </c>
      <c r="AK305" s="158">
        <v>7267</v>
      </c>
      <c r="AL305" s="158">
        <v>6579</v>
      </c>
      <c r="AM305" s="158">
        <v>861</v>
      </c>
      <c r="AN305" s="349">
        <v>66162</v>
      </c>
      <c r="AO305" s="158">
        <v>16</v>
      </c>
      <c r="AP305" s="158">
        <v>36</v>
      </c>
      <c r="AQ305" s="158">
        <v>116</v>
      </c>
      <c r="AR305" s="158">
        <v>96</v>
      </c>
      <c r="AS305" s="158">
        <v>109</v>
      </c>
      <c r="AT305" s="158">
        <v>74</v>
      </c>
      <c r="AU305" s="158">
        <v>75</v>
      </c>
      <c r="AV305" s="158">
        <v>30</v>
      </c>
      <c r="AW305" s="349">
        <v>552</v>
      </c>
      <c r="AX305" s="158">
        <v>16</v>
      </c>
      <c r="AY305" s="158">
        <v>36</v>
      </c>
      <c r="AZ305" s="158">
        <v>116</v>
      </c>
      <c r="BA305" s="158">
        <v>96</v>
      </c>
      <c r="BB305" s="158">
        <v>109</v>
      </c>
      <c r="BC305" s="158">
        <v>74</v>
      </c>
      <c r="BD305" s="158">
        <v>75</v>
      </c>
      <c r="BE305" s="158">
        <v>30</v>
      </c>
      <c r="BF305" s="158">
        <v>0</v>
      </c>
      <c r="BG305" s="349">
        <v>552</v>
      </c>
      <c r="BH305" s="158">
        <v>16</v>
      </c>
      <c r="BI305" s="158">
        <v>3765</v>
      </c>
      <c r="BJ305" s="158">
        <v>7379</v>
      </c>
      <c r="BK305" s="158">
        <v>16206</v>
      </c>
      <c r="BL305" s="158">
        <v>13621</v>
      </c>
      <c r="BM305" s="158">
        <v>10542</v>
      </c>
      <c r="BN305" s="158">
        <v>7268</v>
      </c>
      <c r="BO305" s="158">
        <v>6534</v>
      </c>
      <c r="BP305" s="158">
        <v>831</v>
      </c>
      <c r="BQ305" s="349">
        <v>66162</v>
      </c>
      <c r="BR305" s="158">
        <v>4</v>
      </c>
      <c r="BS305" s="158">
        <v>2122</v>
      </c>
      <c r="BT305" s="158">
        <v>3620</v>
      </c>
      <c r="BU305" s="158">
        <v>5797</v>
      </c>
      <c r="BV305" s="158">
        <v>3915</v>
      </c>
      <c r="BW305" s="158">
        <v>2338</v>
      </c>
      <c r="BX305" s="158">
        <v>1303</v>
      </c>
      <c r="BY305" s="158">
        <v>864</v>
      </c>
      <c r="BZ305" s="158">
        <v>85</v>
      </c>
      <c r="CA305" s="349">
        <v>20048</v>
      </c>
      <c r="CB305" s="158">
        <v>0</v>
      </c>
      <c r="CC305" s="158">
        <v>17</v>
      </c>
      <c r="CD305" s="158">
        <v>44</v>
      </c>
      <c r="CE305" s="158">
        <v>123</v>
      </c>
      <c r="CF305" s="158">
        <v>97</v>
      </c>
      <c r="CG305" s="158">
        <v>77</v>
      </c>
      <c r="CH305" s="158">
        <v>53</v>
      </c>
      <c r="CI305" s="158">
        <v>32</v>
      </c>
      <c r="CJ305" s="158">
        <v>1</v>
      </c>
      <c r="CK305" s="349">
        <v>444</v>
      </c>
      <c r="CL305" s="158">
        <v>0</v>
      </c>
      <c r="CM305" s="158">
        <v>5</v>
      </c>
      <c r="CN305" s="158">
        <v>1</v>
      </c>
      <c r="CO305" s="158">
        <v>7</v>
      </c>
      <c r="CP305" s="158">
        <v>15</v>
      </c>
      <c r="CQ305" s="158">
        <v>19</v>
      </c>
      <c r="CR305" s="158">
        <v>19</v>
      </c>
      <c r="CS305" s="158">
        <v>32</v>
      </c>
      <c r="CT305" s="158">
        <v>16</v>
      </c>
      <c r="CU305" s="349">
        <v>114</v>
      </c>
      <c r="CV305" s="158">
        <v>116</v>
      </c>
      <c r="CW305" s="158">
        <v>88</v>
      </c>
      <c r="CX305" s="158">
        <v>111</v>
      </c>
      <c r="CY305" s="158">
        <v>158</v>
      </c>
      <c r="CZ305" s="158">
        <v>94</v>
      </c>
      <c r="DA305" s="158">
        <v>97</v>
      </c>
      <c r="DB305" s="158">
        <v>99</v>
      </c>
      <c r="DC305" s="158">
        <v>36</v>
      </c>
      <c r="DD305" s="349">
        <v>799</v>
      </c>
      <c r="DE305" s="158">
        <v>113</v>
      </c>
      <c r="DF305" s="158">
        <v>114</v>
      </c>
      <c r="DG305" s="158">
        <v>140</v>
      </c>
      <c r="DH305" s="158">
        <v>106</v>
      </c>
      <c r="DI305" s="158">
        <v>86</v>
      </c>
      <c r="DJ305" s="158">
        <v>49</v>
      </c>
      <c r="DK305" s="158">
        <v>36</v>
      </c>
      <c r="DL305" s="158">
        <v>15</v>
      </c>
      <c r="DM305" s="349">
        <v>659</v>
      </c>
      <c r="DN305" s="158">
        <v>36</v>
      </c>
      <c r="DO305" s="158">
        <v>43</v>
      </c>
      <c r="DP305" s="158">
        <v>70</v>
      </c>
      <c r="DQ305" s="158">
        <v>46</v>
      </c>
      <c r="DR305" s="158">
        <v>36</v>
      </c>
      <c r="DS305" s="158">
        <v>15</v>
      </c>
      <c r="DT305" s="158">
        <v>34</v>
      </c>
      <c r="DU305" s="158">
        <v>4</v>
      </c>
      <c r="DV305" s="349">
        <v>284</v>
      </c>
      <c r="DW305" s="158">
        <v>46</v>
      </c>
      <c r="DX305" s="158">
        <v>21</v>
      </c>
      <c r="DY305" s="158">
        <v>23</v>
      </c>
      <c r="DZ305" s="158">
        <v>24</v>
      </c>
      <c r="EA305" s="158">
        <v>16</v>
      </c>
      <c r="EB305" s="158">
        <v>8</v>
      </c>
      <c r="EC305" s="158">
        <v>11</v>
      </c>
      <c r="ED305" s="158">
        <v>2</v>
      </c>
      <c r="EE305" s="349">
        <v>151</v>
      </c>
      <c r="EF305" s="158">
        <v>195</v>
      </c>
      <c r="EG305" s="158">
        <v>178</v>
      </c>
      <c r="EH305" s="158">
        <v>233</v>
      </c>
      <c r="EI305" s="158">
        <v>176</v>
      </c>
      <c r="EJ305" s="158">
        <v>138</v>
      </c>
      <c r="EK305" s="158">
        <v>72</v>
      </c>
      <c r="EL305" s="158">
        <v>81</v>
      </c>
      <c r="EM305" s="158">
        <v>21</v>
      </c>
      <c r="EN305" s="349">
        <v>1094</v>
      </c>
      <c r="EO305" s="158">
        <v>123</v>
      </c>
      <c r="EP305" s="158">
        <v>89</v>
      </c>
      <c r="EQ305" s="158">
        <v>102</v>
      </c>
      <c r="ER305" s="158">
        <v>88</v>
      </c>
      <c r="ES305" s="158">
        <v>70</v>
      </c>
      <c r="ET305" s="158">
        <v>35</v>
      </c>
      <c r="EU305" s="158">
        <v>47</v>
      </c>
      <c r="EV305" s="158">
        <v>11</v>
      </c>
      <c r="EW305" s="349">
        <v>565</v>
      </c>
      <c r="EX305" s="158">
        <v>0</v>
      </c>
      <c r="EY305" s="158">
        <v>0</v>
      </c>
      <c r="EZ305" s="158">
        <v>0</v>
      </c>
      <c r="FA305" s="158">
        <v>0</v>
      </c>
      <c r="FB305" s="158">
        <v>0</v>
      </c>
      <c r="FC305" s="158">
        <v>0</v>
      </c>
      <c r="FD305" s="158">
        <v>0</v>
      </c>
      <c r="FE305" s="158">
        <v>0</v>
      </c>
      <c r="FF305" s="349">
        <v>0</v>
      </c>
      <c r="FG305" s="158">
        <v>5</v>
      </c>
      <c r="FH305" s="158">
        <v>10</v>
      </c>
      <c r="FI305" s="158">
        <v>20</v>
      </c>
      <c r="FJ305" s="158">
        <v>17</v>
      </c>
      <c r="FK305" s="158">
        <v>13</v>
      </c>
      <c r="FL305" s="158">
        <v>6</v>
      </c>
      <c r="FM305" s="158">
        <v>16</v>
      </c>
      <c r="FN305" s="158">
        <v>1</v>
      </c>
      <c r="FO305" s="349">
        <v>88</v>
      </c>
      <c r="FP305" s="158">
        <v>118</v>
      </c>
      <c r="FQ305" s="158">
        <v>79</v>
      </c>
      <c r="FR305" s="158">
        <v>82</v>
      </c>
      <c r="FS305" s="158">
        <v>71</v>
      </c>
      <c r="FT305" s="158">
        <v>57</v>
      </c>
      <c r="FU305" s="158">
        <v>29</v>
      </c>
      <c r="FV305" s="158">
        <v>31</v>
      </c>
      <c r="FW305" s="158">
        <v>10</v>
      </c>
      <c r="FX305" s="349">
        <v>477</v>
      </c>
      <c r="FY305" s="158">
        <v>12</v>
      </c>
      <c r="FZ305" s="158">
        <v>1504</v>
      </c>
      <c r="GA305" s="158">
        <v>3648</v>
      </c>
      <c r="GB305" s="158">
        <v>10183</v>
      </c>
      <c r="GC305" s="158">
        <v>9523</v>
      </c>
      <c r="GD305" s="158">
        <v>8054</v>
      </c>
      <c r="GE305" s="158">
        <v>5870</v>
      </c>
      <c r="GF305" s="158">
        <v>5561</v>
      </c>
      <c r="GG305" s="158">
        <v>723</v>
      </c>
      <c r="GH305" s="349">
        <v>45078</v>
      </c>
      <c r="GI305" s="158">
        <v>4</v>
      </c>
      <c r="GJ305" s="158">
        <v>2261</v>
      </c>
      <c r="GK305" s="158">
        <v>3731</v>
      </c>
      <c r="GL305" s="158">
        <v>6023</v>
      </c>
      <c r="GM305" s="158">
        <v>4098</v>
      </c>
      <c r="GN305" s="158">
        <v>2488</v>
      </c>
      <c r="GO305" s="158">
        <v>1398</v>
      </c>
      <c r="GP305" s="158">
        <v>973</v>
      </c>
      <c r="GQ305" s="158">
        <v>108</v>
      </c>
      <c r="GR305" s="349">
        <v>21084</v>
      </c>
      <c r="GS305" s="158">
        <v>15</v>
      </c>
      <c r="GT305" s="158">
        <v>3199.75</v>
      </c>
      <c r="GU305" s="158">
        <v>6435</v>
      </c>
      <c r="GV305" s="158">
        <v>14681.5</v>
      </c>
      <c r="GW305" s="158">
        <v>12588</v>
      </c>
      <c r="GX305" s="158">
        <v>9910.75</v>
      </c>
      <c r="GY305" s="158">
        <v>6912.5</v>
      </c>
      <c r="GZ305" s="158">
        <v>6275.5</v>
      </c>
      <c r="HA305" s="158">
        <v>800.5</v>
      </c>
      <c r="HB305" s="349">
        <v>60818.5</v>
      </c>
      <c r="HC305" s="395">
        <v>0</v>
      </c>
      <c r="HD305" s="396">
        <v>0.5</v>
      </c>
      <c r="HE305" s="396">
        <v>0</v>
      </c>
      <c r="HF305" s="396">
        <v>0</v>
      </c>
      <c r="HG305" s="396">
        <v>0</v>
      </c>
      <c r="HH305" s="396">
        <v>0</v>
      </c>
      <c r="HI305" s="396">
        <v>0</v>
      </c>
      <c r="HJ305" s="396">
        <v>0</v>
      </c>
      <c r="HK305" s="396">
        <v>0</v>
      </c>
      <c r="HL305" s="397">
        <v>0.5</v>
      </c>
      <c r="HM305" s="219">
        <v>8.3000000000000007</v>
      </c>
      <c r="HN305" s="219">
        <v>2132.8000000000002</v>
      </c>
      <c r="HO305" s="219">
        <v>5005</v>
      </c>
      <c r="HP305" s="219">
        <v>13050.2</v>
      </c>
      <c r="HQ305" s="219">
        <v>12588</v>
      </c>
      <c r="HR305" s="219">
        <v>12113.1</v>
      </c>
      <c r="HS305" s="219">
        <v>9984.7000000000007</v>
      </c>
      <c r="HT305" s="219">
        <v>10459.200000000001</v>
      </c>
      <c r="HU305" s="219">
        <v>1601</v>
      </c>
      <c r="HV305" s="219">
        <v>66942.3</v>
      </c>
      <c r="HW305" s="457">
        <v>0</v>
      </c>
      <c r="HX305" s="219">
        <v>66942.3</v>
      </c>
      <c r="HY305" s="395">
        <v>15</v>
      </c>
      <c r="HZ305" s="219">
        <v>3199.75</v>
      </c>
      <c r="IA305" s="219">
        <v>6435</v>
      </c>
      <c r="IB305" s="219">
        <v>14681.5</v>
      </c>
      <c r="IC305" s="219">
        <v>12588</v>
      </c>
      <c r="ID305" s="219">
        <v>9910.75</v>
      </c>
      <c r="IE305" s="219">
        <v>6912.5</v>
      </c>
      <c r="IF305" s="219">
        <v>6275.5</v>
      </c>
      <c r="IG305" s="219">
        <v>800.5</v>
      </c>
      <c r="IH305" s="219">
        <v>60818.5</v>
      </c>
      <c r="II305" s="395">
        <v>0</v>
      </c>
      <c r="IJ305" s="219">
        <v>0.5</v>
      </c>
      <c r="IK305" s="219">
        <v>0</v>
      </c>
      <c r="IL305" s="219">
        <v>0</v>
      </c>
      <c r="IM305" s="219">
        <v>0</v>
      </c>
      <c r="IN305" s="219">
        <v>0</v>
      </c>
      <c r="IO305" s="219">
        <v>0</v>
      </c>
      <c r="IP305" s="219">
        <v>0</v>
      </c>
      <c r="IQ305" s="219">
        <v>0</v>
      </c>
      <c r="IR305" s="219">
        <v>0.5</v>
      </c>
      <c r="IS305" s="395">
        <v>5.17</v>
      </c>
      <c r="IT305" s="219">
        <v>879.62</v>
      </c>
      <c r="IU305" s="219">
        <v>1647.92</v>
      </c>
      <c r="IV305" s="219">
        <v>2016.03</v>
      </c>
      <c r="IW305" s="219">
        <v>1038.0899999999999</v>
      </c>
      <c r="IX305" s="219">
        <v>394.71</v>
      </c>
      <c r="IY305" s="219">
        <v>139.9</v>
      </c>
      <c r="IZ305" s="219">
        <v>68.099999999999994</v>
      </c>
      <c r="JA305" s="219">
        <v>3.63</v>
      </c>
      <c r="JB305" s="219">
        <v>6193.17</v>
      </c>
      <c r="JC305" s="395">
        <v>5.5</v>
      </c>
      <c r="JD305" s="219">
        <v>1546.4</v>
      </c>
      <c r="JE305" s="219">
        <v>3723.3</v>
      </c>
      <c r="JF305" s="219">
        <v>11258.2</v>
      </c>
      <c r="JG305" s="219">
        <v>11549.9</v>
      </c>
      <c r="JH305" s="219">
        <v>11630.7</v>
      </c>
      <c r="JI305" s="219">
        <v>9782.6</v>
      </c>
      <c r="JJ305" s="219">
        <v>10345.700000000001</v>
      </c>
      <c r="JK305" s="219">
        <v>1593.7</v>
      </c>
      <c r="JL305" s="219">
        <v>61436</v>
      </c>
      <c r="JM305" s="457">
        <v>0</v>
      </c>
      <c r="JN305" s="397">
        <v>61436</v>
      </c>
      <c r="JP305" s="460"/>
      <c r="JQ305" s="460"/>
      <c r="JR305" s="460"/>
      <c r="JS305" s="460"/>
      <c r="JT305" s="460"/>
      <c r="JU305" s="460"/>
      <c r="JV305" s="460"/>
      <c r="JW305" s="460"/>
      <c r="JX305" s="460"/>
      <c r="JY305" s="460"/>
      <c r="KA305" s="460"/>
      <c r="KB305" s="460"/>
    </row>
    <row r="306" spans="1:292" x14ac:dyDescent="0.2">
      <c r="A306" s="215" t="s">
        <v>843</v>
      </c>
      <c r="B306" s="216" t="s">
        <v>285</v>
      </c>
      <c r="C306" s="217" t="s">
        <v>288</v>
      </c>
      <c r="D306" s="218" t="s">
        <v>842</v>
      </c>
      <c r="E306" s="158">
        <v>10353</v>
      </c>
      <c r="F306" s="158">
        <v>9698</v>
      </c>
      <c r="G306" s="158">
        <v>6735</v>
      </c>
      <c r="H306" s="158">
        <v>3571</v>
      </c>
      <c r="I306" s="158">
        <v>2077</v>
      </c>
      <c r="J306" s="158">
        <v>775</v>
      </c>
      <c r="K306" s="158">
        <v>445</v>
      </c>
      <c r="L306" s="158">
        <v>38</v>
      </c>
      <c r="M306" s="349">
        <v>33692</v>
      </c>
      <c r="N306" s="158">
        <v>141</v>
      </c>
      <c r="O306" s="158">
        <v>84</v>
      </c>
      <c r="P306" s="158">
        <v>63</v>
      </c>
      <c r="Q306" s="158">
        <v>25</v>
      </c>
      <c r="R306" s="158">
        <v>15</v>
      </c>
      <c r="S306" s="158">
        <v>11</v>
      </c>
      <c r="T306" s="158">
        <v>2</v>
      </c>
      <c r="U306" s="158">
        <v>2</v>
      </c>
      <c r="V306" s="349">
        <v>343</v>
      </c>
      <c r="W306" s="158">
        <v>0</v>
      </c>
      <c r="X306" s="158">
        <v>0</v>
      </c>
      <c r="Y306" s="158">
        <v>1</v>
      </c>
      <c r="Z306" s="158">
        <v>0</v>
      </c>
      <c r="AA306" s="158">
        <v>0</v>
      </c>
      <c r="AB306" s="158">
        <v>1</v>
      </c>
      <c r="AC306" s="158">
        <v>0</v>
      </c>
      <c r="AD306" s="158">
        <v>0</v>
      </c>
      <c r="AE306" s="349">
        <v>2</v>
      </c>
      <c r="AF306" s="158">
        <v>10212</v>
      </c>
      <c r="AG306" s="158">
        <v>9614</v>
      </c>
      <c r="AH306" s="158">
        <v>6671</v>
      </c>
      <c r="AI306" s="158">
        <v>3546</v>
      </c>
      <c r="AJ306" s="158">
        <v>2062</v>
      </c>
      <c r="AK306" s="158">
        <v>763</v>
      </c>
      <c r="AL306" s="158">
        <v>443</v>
      </c>
      <c r="AM306" s="158">
        <v>36</v>
      </c>
      <c r="AN306" s="349">
        <v>33347</v>
      </c>
      <c r="AO306" s="158">
        <v>27</v>
      </c>
      <c r="AP306" s="158">
        <v>52</v>
      </c>
      <c r="AQ306" s="158">
        <v>38</v>
      </c>
      <c r="AR306" s="158">
        <v>32</v>
      </c>
      <c r="AS306" s="158">
        <v>9</v>
      </c>
      <c r="AT306" s="158">
        <v>8</v>
      </c>
      <c r="AU306" s="158">
        <v>6</v>
      </c>
      <c r="AV306" s="158">
        <v>6</v>
      </c>
      <c r="AW306" s="349">
        <v>178</v>
      </c>
      <c r="AX306" s="158">
        <v>27</v>
      </c>
      <c r="AY306" s="158">
        <v>52</v>
      </c>
      <c r="AZ306" s="158">
        <v>38</v>
      </c>
      <c r="BA306" s="158">
        <v>32</v>
      </c>
      <c r="BB306" s="158">
        <v>9</v>
      </c>
      <c r="BC306" s="158">
        <v>8</v>
      </c>
      <c r="BD306" s="158">
        <v>6</v>
      </c>
      <c r="BE306" s="158">
        <v>6</v>
      </c>
      <c r="BF306" s="158">
        <v>0</v>
      </c>
      <c r="BG306" s="349">
        <v>178</v>
      </c>
      <c r="BH306" s="158">
        <v>27</v>
      </c>
      <c r="BI306" s="158">
        <v>10237</v>
      </c>
      <c r="BJ306" s="158">
        <v>9600</v>
      </c>
      <c r="BK306" s="158">
        <v>6665</v>
      </c>
      <c r="BL306" s="158">
        <v>3523</v>
      </c>
      <c r="BM306" s="158">
        <v>2061</v>
      </c>
      <c r="BN306" s="158">
        <v>761</v>
      </c>
      <c r="BO306" s="158">
        <v>443</v>
      </c>
      <c r="BP306" s="158">
        <v>30</v>
      </c>
      <c r="BQ306" s="349">
        <v>33347</v>
      </c>
      <c r="BR306" s="158">
        <v>11</v>
      </c>
      <c r="BS306" s="158">
        <v>5017</v>
      </c>
      <c r="BT306" s="158">
        <v>3509</v>
      </c>
      <c r="BU306" s="158">
        <v>1798</v>
      </c>
      <c r="BV306" s="158">
        <v>651</v>
      </c>
      <c r="BW306" s="158">
        <v>292</v>
      </c>
      <c r="BX306" s="158">
        <v>101</v>
      </c>
      <c r="BY306" s="158">
        <v>56</v>
      </c>
      <c r="BZ306" s="158">
        <v>4</v>
      </c>
      <c r="CA306" s="349">
        <v>11439</v>
      </c>
      <c r="CB306" s="158">
        <v>0</v>
      </c>
      <c r="CC306" s="158">
        <v>57</v>
      </c>
      <c r="CD306" s="158">
        <v>51</v>
      </c>
      <c r="CE306" s="158">
        <v>36</v>
      </c>
      <c r="CF306" s="158">
        <v>21</v>
      </c>
      <c r="CG306" s="158">
        <v>8</v>
      </c>
      <c r="CH306" s="158">
        <v>3</v>
      </c>
      <c r="CI306" s="158">
        <v>1</v>
      </c>
      <c r="CJ306" s="158">
        <v>0</v>
      </c>
      <c r="CK306" s="349">
        <v>177</v>
      </c>
      <c r="CL306" s="158">
        <v>0</v>
      </c>
      <c r="CM306" s="158">
        <v>1</v>
      </c>
      <c r="CN306" s="158">
        <v>4</v>
      </c>
      <c r="CO306" s="158">
        <v>1</v>
      </c>
      <c r="CP306" s="158">
        <v>3</v>
      </c>
      <c r="CQ306" s="158">
        <v>4</v>
      </c>
      <c r="CR306" s="158">
        <v>3</v>
      </c>
      <c r="CS306" s="158">
        <v>7</v>
      </c>
      <c r="CT306" s="158">
        <v>2</v>
      </c>
      <c r="CU306" s="349">
        <v>25</v>
      </c>
      <c r="CV306" s="158">
        <v>20</v>
      </c>
      <c r="CW306" s="158">
        <v>23</v>
      </c>
      <c r="CX306" s="158">
        <v>9</v>
      </c>
      <c r="CY306" s="158">
        <v>2</v>
      </c>
      <c r="CZ306" s="158">
        <v>6</v>
      </c>
      <c r="DA306" s="158">
        <v>1</v>
      </c>
      <c r="DB306" s="158">
        <v>1</v>
      </c>
      <c r="DC306" s="158">
        <v>0</v>
      </c>
      <c r="DD306" s="349">
        <v>62</v>
      </c>
      <c r="DE306" s="158">
        <v>149</v>
      </c>
      <c r="DF306" s="158">
        <v>147</v>
      </c>
      <c r="DG306" s="158">
        <v>61</v>
      </c>
      <c r="DH306" s="158">
        <v>27</v>
      </c>
      <c r="DI306" s="158">
        <v>17</v>
      </c>
      <c r="DJ306" s="158">
        <v>10</v>
      </c>
      <c r="DK306" s="158">
        <v>3</v>
      </c>
      <c r="DL306" s="158">
        <v>1</v>
      </c>
      <c r="DM306" s="349">
        <v>415</v>
      </c>
      <c r="DN306" s="158">
        <v>2</v>
      </c>
      <c r="DO306" s="158">
        <v>1</v>
      </c>
      <c r="DP306" s="158">
        <v>1</v>
      </c>
      <c r="DQ306" s="158">
        <v>3</v>
      </c>
      <c r="DR306" s="158">
        <v>2</v>
      </c>
      <c r="DS306" s="158">
        <v>0</v>
      </c>
      <c r="DT306" s="158">
        <v>0</v>
      </c>
      <c r="DU306" s="158">
        <v>0</v>
      </c>
      <c r="DV306" s="349">
        <v>9</v>
      </c>
      <c r="DW306" s="158">
        <v>38</v>
      </c>
      <c r="DX306" s="158">
        <v>24</v>
      </c>
      <c r="DY306" s="158">
        <v>10</v>
      </c>
      <c r="DZ306" s="158">
        <v>8</v>
      </c>
      <c r="EA306" s="158">
        <v>2</v>
      </c>
      <c r="EB306" s="158">
        <v>2</v>
      </c>
      <c r="EC306" s="158">
        <v>2</v>
      </c>
      <c r="ED306" s="158">
        <v>0</v>
      </c>
      <c r="EE306" s="349">
        <v>86</v>
      </c>
      <c r="EF306" s="158">
        <v>189</v>
      </c>
      <c r="EG306" s="158">
        <v>172</v>
      </c>
      <c r="EH306" s="158">
        <v>72</v>
      </c>
      <c r="EI306" s="158">
        <v>38</v>
      </c>
      <c r="EJ306" s="158">
        <v>21</v>
      </c>
      <c r="EK306" s="158">
        <v>12</v>
      </c>
      <c r="EL306" s="158">
        <v>5</v>
      </c>
      <c r="EM306" s="158">
        <v>1</v>
      </c>
      <c r="EN306" s="349">
        <v>510</v>
      </c>
      <c r="EO306" s="158">
        <v>111</v>
      </c>
      <c r="EP306" s="158">
        <v>106</v>
      </c>
      <c r="EQ306" s="158">
        <v>39</v>
      </c>
      <c r="ER306" s="158">
        <v>23</v>
      </c>
      <c r="ES306" s="158">
        <v>12</v>
      </c>
      <c r="ET306" s="158">
        <v>8</v>
      </c>
      <c r="EU306" s="158">
        <v>5</v>
      </c>
      <c r="EV306" s="158">
        <v>0</v>
      </c>
      <c r="EW306" s="349">
        <v>304</v>
      </c>
      <c r="EX306" s="158">
        <v>0</v>
      </c>
      <c r="EY306" s="158">
        <v>0</v>
      </c>
      <c r="EZ306" s="158">
        <v>0</v>
      </c>
      <c r="FA306" s="158">
        <v>0</v>
      </c>
      <c r="FB306" s="158">
        <v>0</v>
      </c>
      <c r="FC306" s="158">
        <v>0</v>
      </c>
      <c r="FD306" s="158">
        <v>0</v>
      </c>
      <c r="FE306" s="158">
        <v>0</v>
      </c>
      <c r="FF306" s="349">
        <v>0</v>
      </c>
      <c r="FG306" s="158">
        <v>0</v>
      </c>
      <c r="FH306" s="158">
        <v>1</v>
      </c>
      <c r="FI306" s="158">
        <v>1</v>
      </c>
      <c r="FJ306" s="158">
        <v>1</v>
      </c>
      <c r="FK306" s="158">
        <v>1</v>
      </c>
      <c r="FL306" s="158">
        <v>0</v>
      </c>
      <c r="FM306" s="158">
        <v>0</v>
      </c>
      <c r="FN306" s="158">
        <v>0</v>
      </c>
      <c r="FO306" s="349">
        <v>4</v>
      </c>
      <c r="FP306" s="158">
        <v>111</v>
      </c>
      <c r="FQ306" s="158">
        <v>105</v>
      </c>
      <c r="FR306" s="158">
        <v>38</v>
      </c>
      <c r="FS306" s="158">
        <v>22</v>
      </c>
      <c r="FT306" s="158">
        <v>11</v>
      </c>
      <c r="FU306" s="158">
        <v>8</v>
      </c>
      <c r="FV306" s="158">
        <v>5</v>
      </c>
      <c r="FW306" s="158">
        <v>0</v>
      </c>
      <c r="FX306" s="349">
        <v>300</v>
      </c>
      <c r="FY306" s="158">
        <v>16</v>
      </c>
      <c r="FZ306" s="158">
        <v>5121</v>
      </c>
      <c r="GA306" s="158">
        <v>6010</v>
      </c>
      <c r="GB306" s="158">
        <v>4819</v>
      </c>
      <c r="GC306" s="158">
        <v>2837</v>
      </c>
      <c r="GD306" s="158">
        <v>1752</v>
      </c>
      <c r="GE306" s="158">
        <v>652</v>
      </c>
      <c r="GF306" s="158">
        <v>377</v>
      </c>
      <c r="GG306" s="158">
        <v>24</v>
      </c>
      <c r="GH306" s="349">
        <v>21608</v>
      </c>
      <c r="GI306" s="158">
        <v>11</v>
      </c>
      <c r="GJ306" s="158">
        <v>5116</v>
      </c>
      <c r="GK306" s="158">
        <v>3590</v>
      </c>
      <c r="GL306" s="158">
        <v>1846</v>
      </c>
      <c r="GM306" s="158">
        <v>686</v>
      </c>
      <c r="GN306" s="158">
        <v>309</v>
      </c>
      <c r="GO306" s="158">
        <v>109</v>
      </c>
      <c r="GP306" s="158">
        <v>66</v>
      </c>
      <c r="GQ306" s="158">
        <v>6</v>
      </c>
      <c r="GR306" s="349">
        <v>11739</v>
      </c>
      <c r="GS306" s="158">
        <v>24.25</v>
      </c>
      <c r="GT306" s="158">
        <v>8984.5</v>
      </c>
      <c r="GU306" s="158">
        <v>8718.5</v>
      </c>
      <c r="GV306" s="158">
        <v>6210</v>
      </c>
      <c r="GW306" s="158">
        <v>3354.5</v>
      </c>
      <c r="GX306" s="158">
        <v>1982.5</v>
      </c>
      <c r="GY306" s="158">
        <v>734.5</v>
      </c>
      <c r="GZ306" s="158">
        <v>426.25</v>
      </c>
      <c r="HA306" s="158">
        <v>28</v>
      </c>
      <c r="HB306" s="349">
        <v>30463</v>
      </c>
      <c r="HC306" s="395">
        <v>0</v>
      </c>
      <c r="HD306" s="396">
        <v>2</v>
      </c>
      <c r="HE306" s="396">
        <v>1</v>
      </c>
      <c r="HF306" s="396">
        <v>0</v>
      </c>
      <c r="HG306" s="396">
        <v>0.5</v>
      </c>
      <c r="HH306" s="396">
        <v>0.5</v>
      </c>
      <c r="HI306" s="396">
        <v>0</v>
      </c>
      <c r="HJ306" s="396">
        <v>0</v>
      </c>
      <c r="HK306" s="396">
        <v>0</v>
      </c>
      <c r="HL306" s="397">
        <v>4</v>
      </c>
      <c r="HM306" s="219">
        <v>13.5</v>
      </c>
      <c r="HN306" s="219">
        <v>5988.3</v>
      </c>
      <c r="HO306" s="219">
        <v>6780.3</v>
      </c>
      <c r="HP306" s="219">
        <v>5520</v>
      </c>
      <c r="HQ306" s="219">
        <v>3354</v>
      </c>
      <c r="HR306" s="219">
        <v>2422.4</v>
      </c>
      <c r="HS306" s="219">
        <v>1060.9000000000001</v>
      </c>
      <c r="HT306" s="219">
        <v>710.4</v>
      </c>
      <c r="HU306" s="219">
        <v>56</v>
      </c>
      <c r="HV306" s="219">
        <v>25905.8</v>
      </c>
      <c r="HW306" s="457">
        <v>0</v>
      </c>
      <c r="HX306" s="219">
        <v>25905.8</v>
      </c>
      <c r="HY306" s="395">
        <v>24.25</v>
      </c>
      <c r="HZ306" s="219">
        <v>8984.5</v>
      </c>
      <c r="IA306" s="219">
        <v>8718.5</v>
      </c>
      <c r="IB306" s="219">
        <v>6210</v>
      </c>
      <c r="IC306" s="219">
        <v>3354.5</v>
      </c>
      <c r="ID306" s="219">
        <v>1982.5</v>
      </c>
      <c r="IE306" s="219">
        <v>734.5</v>
      </c>
      <c r="IF306" s="219">
        <v>426.25</v>
      </c>
      <c r="IG306" s="219">
        <v>28</v>
      </c>
      <c r="IH306" s="219">
        <v>30463</v>
      </c>
      <c r="II306" s="395">
        <v>0</v>
      </c>
      <c r="IJ306" s="219">
        <v>2</v>
      </c>
      <c r="IK306" s="219">
        <v>1</v>
      </c>
      <c r="IL306" s="219">
        <v>0</v>
      </c>
      <c r="IM306" s="219">
        <v>0.5</v>
      </c>
      <c r="IN306" s="219">
        <v>0.5</v>
      </c>
      <c r="IO306" s="219">
        <v>0</v>
      </c>
      <c r="IP306" s="219">
        <v>0</v>
      </c>
      <c r="IQ306" s="219">
        <v>0</v>
      </c>
      <c r="IR306" s="219">
        <v>4</v>
      </c>
      <c r="IS306" s="395">
        <v>5.62</v>
      </c>
      <c r="IT306" s="219">
        <v>2194.4899999999998</v>
      </c>
      <c r="IU306" s="219">
        <v>1190.32</v>
      </c>
      <c r="IV306" s="219">
        <v>378.04</v>
      </c>
      <c r="IW306" s="219">
        <v>88.73</v>
      </c>
      <c r="IX306" s="219">
        <v>35.979999999999997</v>
      </c>
      <c r="IY306" s="219">
        <v>7.14</v>
      </c>
      <c r="IZ306" s="219">
        <v>2.96</v>
      </c>
      <c r="JA306" s="219">
        <v>0</v>
      </c>
      <c r="JB306" s="219">
        <v>3903.28</v>
      </c>
      <c r="JC306" s="395">
        <v>10.4</v>
      </c>
      <c r="JD306" s="219">
        <v>4525.3</v>
      </c>
      <c r="JE306" s="219">
        <v>5854.5</v>
      </c>
      <c r="JF306" s="219">
        <v>5184</v>
      </c>
      <c r="JG306" s="219">
        <v>3265.3</v>
      </c>
      <c r="JH306" s="219">
        <v>2378.5</v>
      </c>
      <c r="JI306" s="219">
        <v>1050.5999999999999</v>
      </c>
      <c r="JJ306" s="219">
        <v>705.5</v>
      </c>
      <c r="JK306" s="219">
        <v>56</v>
      </c>
      <c r="JL306" s="219">
        <v>23030.1</v>
      </c>
      <c r="JM306" s="457">
        <v>0</v>
      </c>
      <c r="JN306" s="397">
        <v>23030.1</v>
      </c>
      <c r="JP306" s="460"/>
      <c r="JQ306" s="460"/>
      <c r="JR306" s="460"/>
      <c r="JS306" s="460"/>
      <c r="JT306" s="460"/>
      <c r="JU306" s="460"/>
      <c r="JV306" s="460"/>
      <c r="JW306" s="460"/>
      <c r="JX306" s="460"/>
      <c r="JY306" s="460"/>
      <c r="KA306" s="460"/>
      <c r="KB306" s="460"/>
    </row>
    <row r="307" spans="1:292" x14ac:dyDescent="0.2">
      <c r="A307" s="215" t="s">
        <v>845</v>
      </c>
      <c r="B307" s="216" t="s">
        <v>285</v>
      </c>
      <c r="C307" s="217" t="s">
        <v>56</v>
      </c>
      <c r="D307" s="218" t="s">
        <v>844</v>
      </c>
      <c r="E307" s="158">
        <v>732</v>
      </c>
      <c r="F307" s="158">
        <v>5038</v>
      </c>
      <c r="G307" s="158">
        <v>15247</v>
      </c>
      <c r="H307" s="158">
        <v>11711</v>
      </c>
      <c r="I307" s="158">
        <v>5203</v>
      </c>
      <c r="J307" s="158">
        <v>4328</v>
      </c>
      <c r="K307" s="158">
        <v>3754</v>
      </c>
      <c r="L307" s="158">
        <v>634</v>
      </c>
      <c r="M307" s="349">
        <v>46647</v>
      </c>
      <c r="N307" s="158">
        <v>45</v>
      </c>
      <c r="O307" s="158">
        <v>128</v>
      </c>
      <c r="P307" s="158">
        <v>402</v>
      </c>
      <c r="Q307" s="158">
        <v>335</v>
      </c>
      <c r="R307" s="158">
        <v>165</v>
      </c>
      <c r="S307" s="158">
        <v>49</v>
      </c>
      <c r="T307" s="158">
        <v>21</v>
      </c>
      <c r="U307" s="158">
        <v>23</v>
      </c>
      <c r="V307" s="349">
        <v>1168</v>
      </c>
      <c r="W307" s="158">
        <v>0</v>
      </c>
      <c r="X307" s="158">
        <v>0</v>
      </c>
      <c r="Y307" s="158">
        <v>0</v>
      </c>
      <c r="Z307" s="158">
        <v>0</v>
      </c>
      <c r="AA307" s="158">
        <v>0</v>
      </c>
      <c r="AB307" s="158">
        <v>0</v>
      </c>
      <c r="AC307" s="158">
        <v>0</v>
      </c>
      <c r="AD307" s="158">
        <v>0</v>
      </c>
      <c r="AE307" s="349">
        <v>0</v>
      </c>
      <c r="AF307" s="158">
        <v>687</v>
      </c>
      <c r="AG307" s="158">
        <v>4910</v>
      </c>
      <c r="AH307" s="158">
        <v>14845</v>
      </c>
      <c r="AI307" s="158">
        <v>11376</v>
      </c>
      <c r="AJ307" s="158">
        <v>5038</v>
      </c>
      <c r="AK307" s="158">
        <v>4279</v>
      </c>
      <c r="AL307" s="158">
        <v>3733</v>
      </c>
      <c r="AM307" s="158">
        <v>611</v>
      </c>
      <c r="AN307" s="349">
        <v>45479</v>
      </c>
      <c r="AO307" s="158">
        <v>0</v>
      </c>
      <c r="AP307" s="158">
        <v>1</v>
      </c>
      <c r="AQ307" s="158">
        <v>31</v>
      </c>
      <c r="AR307" s="158">
        <v>50</v>
      </c>
      <c r="AS307" s="158">
        <v>20</v>
      </c>
      <c r="AT307" s="158">
        <v>30</v>
      </c>
      <c r="AU307" s="158">
        <v>27</v>
      </c>
      <c r="AV307" s="158">
        <v>9</v>
      </c>
      <c r="AW307" s="349">
        <v>168</v>
      </c>
      <c r="AX307" s="158">
        <v>0</v>
      </c>
      <c r="AY307" s="158">
        <v>1</v>
      </c>
      <c r="AZ307" s="158">
        <v>31</v>
      </c>
      <c r="BA307" s="158">
        <v>50</v>
      </c>
      <c r="BB307" s="158">
        <v>20</v>
      </c>
      <c r="BC307" s="158">
        <v>30</v>
      </c>
      <c r="BD307" s="158">
        <v>27</v>
      </c>
      <c r="BE307" s="158">
        <v>9</v>
      </c>
      <c r="BF307" s="158">
        <v>0</v>
      </c>
      <c r="BG307" s="349">
        <v>168</v>
      </c>
      <c r="BH307" s="158">
        <v>0</v>
      </c>
      <c r="BI307" s="158">
        <v>688</v>
      </c>
      <c r="BJ307" s="158">
        <v>4940</v>
      </c>
      <c r="BK307" s="158">
        <v>14864</v>
      </c>
      <c r="BL307" s="158">
        <v>11346</v>
      </c>
      <c r="BM307" s="158">
        <v>5048</v>
      </c>
      <c r="BN307" s="158">
        <v>4276</v>
      </c>
      <c r="BO307" s="158">
        <v>3715</v>
      </c>
      <c r="BP307" s="158">
        <v>602</v>
      </c>
      <c r="BQ307" s="349">
        <v>45479</v>
      </c>
      <c r="BR307" s="158">
        <v>0</v>
      </c>
      <c r="BS307" s="158">
        <v>373</v>
      </c>
      <c r="BT307" s="158">
        <v>3254</v>
      </c>
      <c r="BU307" s="158">
        <v>5328</v>
      </c>
      <c r="BV307" s="158">
        <v>2926</v>
      </c>
      <c r="BW307" s="158">
        <v>1068</v>
      </c>
      <c r="BX307" s="158">
        <v>751</v>
      </c>
      <c r="BY307" s="158">
        <v>528</v>
      </c>
      <c r="BZ307" s="158">
        <v>46</v>
      </c>
      <c r="CA307" s="349">
        <v>14274</v>
      </c>
      <c r="CB307" s="158">
        <v>0</v>
      </c>
      <c r="CC307" s="158">
        <v>4</v>
      </c>
      <c r="CD307" s="158">
        <v>35</v>
      </c>
      <c r="CE307" s="158">
        <v>296</v>
      </c>
      <c r="CF307" s="158">
        <v>173</v>
      </c>
      <c r="CG307" s="158">
        <v>62</v>
      </c>
      <c r="CH307" s="158">
        <v>34</v>
      </c>
      <c r="CI307" s="158">
        <v>21</v>
      </c>
      <c r="CJ307" s="158">
        <v>4</v>
      </c>
      <c r="CK307" s="349">
        <v>629</v>
      </c>
      <c r="CL307" s="158">
        <v>0</v>
      </c>
      <c r="CM307" s="158">
        <v>0</v>
      </c>
      <c r="CN307" s="158">
        <v>0</v>
      </c>
      <c r="CO307" s="158">
        <v>3</v>
      </c>
      <c r="CP307" s="158">
        <v>3</v>
      </c>
      <c r="CQ307" s="158">
        <v>3</v>
      </c>
      <c r="CR307" s="158">
        <v>5</v>
      </c>
      <c r="CS307" s="158">
        <v>10</v>
      </c>
      <c r="CT307" s="158">
        <v>7</v>
      </c>
      <c r="CU307" s="349">
        <v>31</v>
      </c>
      <c r="CV307" s="158">
        <v>33</v>
      </c>
      <c r="CW307" s="158">
        <v>88</v>
      </c>
      <c r="CX307" s="158">
        <v>250</v>
      </c>
      <c r="CY307" s="158">
        <v>119</v>
      </c>
      <c r="CZ307" s="158">
        <v>87</v>
      </c>
      <c r="DA307" s="158">
        <v>34</v>
      </c>
      <c r="DB307" s="158">
        <v>23</v>
      </c>
      <c r="DC307" s="158">
        <v>5</v>
      </c>
      <c r="DD307" s="349">
        <v>639</v>
      </c>
      <c r="DE307" s="158">
        <v>12</v>
      </c>
      <c r="DF307" s="158">
        <v>84</v>
      </c>
      <c r="DG307" s="158">
        <v>119</v>
      </c>
      <c r="DH307" s="158">
        <v>61</v>
      </c>
      <c r="DI307" s="158">
        <v>30</v>
      </c>
      <c r="DJ307" s="158">
        <v>28</v>
      </c>
      <c r="DK307" s="158">
        <v>39</v>
      </c>
      <c r="DL307" s="158">
        <v>8</v>
      </c>
      <c r="DM307" s="349">
        <v>381</v>
      </c>
      <c r="DN307" s="158">
        <v>3</v>
      </c>
      <c r="DO307" s="158">
        <v>15</v>
      </c>
      <c r="DP307" s="158">
        <v>36</v>
      </c>
      <c r="DQ307" s="158">
        <v>13</v>
      </c>
      <c r="DR307" s="158">
        <v>3</v>
      </c>
      <c r="DS307" s="158">
        <v>7</v>
      </c>
      <c r="DT307" s="158">
        <v>3</v>
      </c>
      <c r="DU307" s="158">
        <v>1</v>
      </c>
      <c r="DV307" s="349">
        <v>81</v>
      </c>
      <c r="DW307" s="158">
        <v>11</v>
      </c>
      <c r="DX307" s="158">
        <v>7</v>
      </c>
      <c r="DY307" s="158">
        <v>8</v>
      </c>
      <c r="DZ307" s="158">
        <v>11</v>
      </c>
      <c r="EA307" s="158">
        <v>6</v>
      </c>
      <c r="EB307" s="158">
        <v>5</v>
      </c>
      <c r="EC307" s="158">
        <v>6</v>
      </c>
      <c r="ED307" s="158">
        <v>3</v>
      </c>
      <c r="EE307" s="349">
        <v>57</v>
      </c>
      <c r="EF307" s="158">
        <v>26</v>
      </c>
      <c r="EG307" s="158">
        <v>106</v>
      </c>
      <c r="EH307" s="158">
        <v>163</v>
      </c>
      <c r="EI307" s="158">
        <v>85</v>
      </c>
      <c r="EJ307" s="158">
        <v>39</v>
      </c>
      <c r="EK307" s="158">
        <v>40</v>
      </c>
      <c r="EL307" s="158">
        <v>48</v>
      </c>
      <c r="EM307" s="158">
        <v>12</v>
      </c>
      <c r="EN307" s="349">
        <v>519</v>
      </c>
      <c r="EO307" s="158">
        <v>19</v>
      </c>
      <c r="EP307" s="158">
        <v>25</v>
      </c>
      <c r="EQ307" s="158">
        <v>43</v>
      </c>
      <c r="ER307" s="158">
        <v>31</v>
      </c>
      <c r="ES307" s="158">
        <v>16</v>
      </c>
      <c r="ET307" s="158">
        <v>21</v>
      </c>
      <c r="EU307" s="158">
        <v>21</v>
      </c>
      <c r="EV307" s="158">
        <v>9</v>
      </c>
      <c r="EW307" s="349">
        <v>185</v>
      </c>
      <c r="EX307" s="158">
        <v>0</v>
      </c>
      <c r="EY307" s="158">
        <v>0</v>
      </c>
      <c r="EZ307" s="158">
        <v>0</v>
      </c>
      <c r="FA307" s="158">
        <v>0</v>
      </c>
      <c r="FB307" s="158">
        <v>0</v>
      </c>
      <c r="FC307" s="158">
        <v>0</v>
      </c>
      <c r="FD307" s="158">
        <v>0</v>
      </c>
      <c r="FE307" s="158">
        <v>0</v>
      </c>
      <c r="FF307" s="349">
        <v>0</v>
      </c>
      <c r="FG307" s="158">
        <v>0</v>
      </c>
      <c r="FH307" s="158">
        <v>0</v>
      </c>
      <c r="FI307" s="158">
        <v>1</v>
      </c>
      <c r="FJ307" s="158">
        <v>1</v>
      </c>
      <c r="FK307" s="158">
        <v>0</v>
      </c>
      <c r="FL307" s="158">
        <v>0</v>
      </c>
      <c r="FM307" s="158">
        <v>0</v>
      </c>
      <c r="FN307" s="158">
        <v>0</v>
      </c>
      <c r="FO307" s="349">
        <v>2</v>
      </c>
      <c r="FP307" s="158">
        <v>19</v>
      </c>
      <c r="FQ307" s="158">
        <v>25</v>
      </c>
      <c r="FR307" s="158">
        <v>42</v>
      </c>
      <c r="FS307" s="158">
        <v>30</v>
      </c>
      <c r="FT307" s="158">
        <v>16</v>
      </c>
      <c r="FU307" s="158">
        <v>21</v>
      </c>
      <c r="FV307" s="158">
        <v>21</v>
      </c>
      <c r="FW307" s="158">
        <v>9</v>
      </c>
      <c r="FX307" s="349">
        <v>183</v>
      </c>
      <c r="FY307" s="158">
        <v>0</v>
      </c>
      <c r="FZ307" s="158">
        <v>297</v>
      </c>
      <c r="GA307" s="158">
        <v>1627</v>
      </c>
      <c r="GB307" s="158">
        <v>9193</v>
      </c>
      <c r="GC307" s="158">
        <v>8220</v>
      </c>
      <c r="GD307" s="158">
        <v>3906</v>
      </c>
      <c r="GE307" s="158">
        <v>3474</v>
      </c>
      <c r="GF307" s="158">
        <v>3147</v>
      </c>
      <c r="GG307" s="158">
        <v>541</v>
      </c>
      <c r="GH307" s="349">
        <v>30405</v>
      </c>
      <c r="GI307" s="158">
        <v>0</v>
      </c>
      <c r="GJ307" s="158">
        <v>391</v>
      </c>
      <c r="GK307" s="158">
        <v>3313</v>
      </c>
      <c r="GL307" s="158">
        <v>5671</v>
      </c>
      <c r="GM307" s="158">
        <v>3126</v>
      </c>
      <c r="GN307" s="158">
        <v>1142</v>
      </c>
      <c r="GO307" s="158">
        <v>802</v>
      </c>
      <c r="GP307" s="158">
        <v>568</v>
      </c>
      <c r="GQ307" s="158">
        <v>61</v>
      </c>
      <c r="GR307" s="349">
        <v>15074</v>
      </c>
      <c r="GS307" s="158">
        <v>0</v>
      </c>
      <c r="GT307" s="158">
        <v>596.25</v>
      </c>
      <c r="GU307" s="158">
        <v>4105.25</v>
      </c>
      <c r="GV307" s="158">
        <v>13424.5</v>
      </c>
      <c r="GW307" s="158">
        <v>10562.25</v>
      </c>
      <c r="GX307" s="158">
        <v>4764</v>
      </c>
      <c r="GY307" s="158">
        <v>4072.75</v>
      </c>
      <c r="GZ307" s="158">
        <v>3572.75</v>
      </c>
      <c r="HA307" s="158">
        <v>586.5</v>
      </c>
      <c r="HB307" s="349">
        <v>41684.25</v>
      </c>
      <c r="HC307" s="395">
        <v>0</v>
      </c>
      <c r="HD307" s="396">
        <v>4.38</v>
      </c>
      <c r="HE307" s="396">
        <v>0</v>
      </c>
      <c r="HF307" s="396">
        <v>0</v>
      </c>
      <c r="HG307" s="396">
        <v>0.5</v>
      </c>
      <c r="HH307" s="396">
        <v>0</v>
      </c>
      <c r="HI307" s="396">
        <v>0</v>
      </c>
      <c r="HJ307" s="396">
        <v>0</v>
      </c>
      <c r="HK307" s="396">
        <v>0</v>
      </c>
      <c r="HL307" s="397">
        <v>4.88</v>
      </c>
      <c r="HM307" s="219">
        <v>0</v>
      </c>
      <c r="HN307" s="219">
        <v>394.6</v>
      </c>
      <c r="HO307" s="219">
        <v>3193</v>
      </c>
      <c r="HP307" s="219">
        <v>11932.9</v>
      </c>
      <c r="HQ307" s="219">
        <v>10561.8</v>
      </c>
      <c r="HR307" s="219">
        <v>5822.7</v>
      </c>
      <c r="HS307" s="219">
        <v>5882.9</v>
      </c>
      <c r="HT307" s="219">
        <v>5954.6</v>
      </c>
      <c r="HU307" s="219">
        <v>1173</v>
      </c>
      <c r="HV307" s="219">
        <v>44915.5</v>
      </c>
      <c r="HW307" s="457">
        <v>0</v>
      </c>
      <c r="HX307" s="219">
        <v>44915.5</v>
      </c>
      <c r="HY307" s="395">
        <v>0</v>
      </c>
      <c r="HZ307" s="219">
        <v>596.25</v>
      </c>
      <c r="IA307" s="219">
        <v>4105.25</v>
      </c>
      <c r="IB307" s="219">
        <v>13424.5</v>
      </c>
      <c r="IC307" s="219">
        <v>10562.25</v>
      </c>
      <c r="ID307" s="219">
        <v>4764</v>
      </c>
      <c r="IE307" s="219">
        <v>4072.75</v>
      </c>
      <c r="IF307" s="219">
        <v>3572.75</v>
      </c>
      <c r="IG307" s="219">
        <v>586.5</v>
      </c>
      <c r="IH307" s="219">
        <v>41684.25</v>
      </c>
      <c r="II307" s="395">
        <v>0</v>
      </c>
      <c r="IJ307" s="219">
        <v>4.38</v>
      </c>
      <c r="IK307" s="219">
        <v>0</v>
      </c>
      <c r="IL307" s="219">
        <v>0</v>
      </c>
      <c r="IM307" s="219">
        <v>0.5</v>
      </c>
      <c r="IN307" s="219">
        <v>0</v>
      </c>
      <c r="IO307" s="219">
        <v>0</v>
      </c>
      <c r="IP307" s="219">
        <v>0</v>
      </c>
      <c r="IQ307" s="219">
        <v>0</v>
      </c>
      <c r="IR307" s="219">
        <v>4.88</v>
      </c>
      <c r="IS307" s="395">
        <v>0</v>
      </c>
      <c r="IT307" s="219">
        <v>148.49</v>
      </c>
      <c r="IU307" s="219">
        <v>1140.8499999999999</v>
      </c>
      <c r="IV307" s="219">
        <v>2306.75</v>
      </c>
      <c r="IW307" s="219">
        <v>1123.99</v>
      </c>
      <c r="IX307" s="219">
        <v>164.83</v>
      </c>
      <c r="IY307" s="219">
        <v>67.97</v>
      </c>
      <c r="IZ307" s="219">
        <v>29.09</v>
      </c>
      <c r="JA307" s="219">
        <v>1.02</v>
      </c>
      <c r="JB307" s="219">
        <v>4982.99</v>
      </c>
      <c r="JC307" s="395">
        <v>0</v>
      </c>
      <c r="JD307" s="219">
        <v>295.60000000000002</v>
      </c>
      <c r="JE307" s="219">
        <v>2305.6</v>
      </c>
      <c r="JF307" s="219">
        <v>9882.4</v>
      </c>
      <c r="JG307" s="219">
        <v>9437.7999999999993</v>
      </c>
      <c r="JH307" s="219">
        <v>5621.2</v>
      </c>
      <c r="JI307" s="219">
        <v>5784.7</v>
      </c>
      <c r="JJ307" s="219">
        <v>5906.1</v>
      </c>
      <c r="JK307" s="219">
        <v>1171</v>
      </c>
      <c r="JL307" s="219">
        <v>40404.400000000001</v>
      </c>
      <c r="JM307" s="457">
        <v>0</v>
      </c>
      <c r="JN307" s="397">
        <v>40404.400000000001</v>
      </c>
      <c r="JP307" s="460"/>
      <c r="JQ307" s="460"/>
      <c r="JR307" s="460"/>
      <c r="JS307" s="460"/>
      <c r="JT307" s="460"/>
      <c r="JU307" s="460"/>
      <c r="JV307" s="460"/>
      <c r="JW307" s="460"/>
      <c r="JX307" s="460"/>
      <c r="JY307" s="460"/>
      <c r="KA307" s="460"/>
      <c r="KB307" s="460"/>
    </row>
    <row r="308" spans="1:292" x14ac:dyDescent="0.2">
      <c r="A308" s="215" t="s">
        <v>0</v>
      </c>
      <c r="B308" s="216" t="s">
        <v>293</v>
      </c>
      <c r="C308" s="217" t="s">
        <v>286</v>
      </c>
      <c r="D308" s="218" t="s">
        <v>348</v>
      </c>
      <c r="E308" s="158">
        <v>2427</v>
      </c>
      <c r="F308" s="158">
        <v>6339</v>
      </c>
      <c r="G308" s="158">
        <v>18837</v>
      </c>
      <c r="H308" s="158">
        <v>16898</v>
      </c>
      <c r="I308" s="158">
        <v>10148</v>
      </c>
      <c r="J308" s="158">
        <v>6532</v>
      </c>
      <c r="K308" s="158">
        <v>4332</v>
      </c>
      <c r="L308" s="158">
        <v>692</v>
      </c>
      <c r="M308" s="349">
        <v>66205</v>
      </c>
      <c r="N308" s="158">
        <v>215</v>
      </c>
      <c r="O308" s="158">
        <v>173</v>
      </c>
      <c r="P308" s="158">
        <v>189</v>
      </c>
      <c r="Q308" s="158">
        <v>318</v>
      </c>
      <c r="R308" s="158">
        <v>109</v>
      </c>
      <c r="S308" s="158">
        <v>35</v>
      </c>
      <c r="T308" s="158">
        <v>25</v>
      </c>
      <c r="U308" s="158">
        <v>11</v>
      </c>
      <c r="V308" s="349">
        <v>1075</v>
      </c>
      <c r="W308" s="158">
        <v>0</v>
      </c>
      <c r="X308" s="158">
        <v>0</v>
      </c>
      <c r="Y308" s="158">
        <v>0</v>
      </c>
      <c r="Z308" s="158">
        <v>0</v>
      </c>
      <c r="AA308" s="158">
        <v>0</v>
      </c>
      <c r="AB308" s="158">
        <v>0</v>
      </c>
      <c r="AC308" s="158">
        <v>0</v>
      </c>
      <c r="AD308" s="158">
        <v>0</v>
      </c>
      <c r="AE308" s="349">
        <v>0</v>
      </c>
      <c r="AF308" s="158">
        <v>2212</v>
      </c>
      <c r="AG308" s="158">
        <v>6166</v>
      </c>
      <c r="AH308" s="158">
        <v>18648</v>
      </c>
      <c r="AI308" s="158">
        <v>16580</v>
      </c>
      <c r="AJ308" s="158">
        <v>10039</v>
      </c>
      <c r="AK308" s="158">
        <v>6497</v>
      </c>
      <c r="AL308" s="158">
        <v>4307</v>
      </c>
      <c r="AM308" s="158">
        <v>681</v>
      </c>
      <c r="AN308" s="349">
        <v>65130</v>
      </c>
      <c r="AO308" s="158">
        <v>1</v>
      </c>
      <c r="AP308" s="158">
        <v>16</v>
      </c>
      <c r="AQ308" s="158">
        <v>61</v>
      </c>
      <c r="AR308" s="158">
        <v>78</v>
      </c>
      <c r="AS308" s="158">
        <v>70</v>
      </c>
      <c r="AT308" s="158">
        <v>48</v>
      </c>
      <c r="AU308" s="158">
        <v>30</v>
      </c>
      <c r="AV308" s="158">
        <v>12</v>
      </c>
      <c r="AW308" s="349">
        <v>316</v>
      </c>
      <c r="AX308" s="158">
        <v>1</v>
      </c>
      <c r="AY308" s="158">
        <v>16</v>
      </c>
      <c r="AZ308" s="158">
        <v>61</v>
      </c>
      <c r="BA308" s="158">
        <v>78</v>
      </c>
      <c r="BB308" s="158">
        <v>70</v>
      </c>
      <c r="BC308" s="158">
        <v>48</v>
      </c>
      <c r="BD308" s="158">
        <v>30</v>
      </c>
      <c r="BE308" s="158">
        <v>12</v>
      </c>
      <c r="BF308" s="158">
        <v>0</v>
      </c>
      <c r="BG308" s="349">
        <v>316</v>
      </c>
      <c r="BH308" s="158">
        <v>1</v>
      </c>
      <c r="BI308" s="158">
        <v>2227</v>
      </c>
      <c r="BJ308" s="158">
        <v>6211</v>
      </c>
      <c r="BK308" s="158">
        <v>18665</v>
      </c>
      <c r="BL308" s="158">
        <v>16572</v>
      </c>
      <c r="BM308" s="158">
        <v>10017</v>
      </c>
      <c r="BN308" s="158">
        <v>6479</v>
      </c>
      <c r="BO308" s="158">
        <v>4289</v>
      </c>
      <c r="BP308" s="158">
        <v>669</v>
      </c>
      <c r="BQ308" s="349">
        <v>65130</v>
      </c>
      <c r="BR308" s="158">
        <v>0</v>
      </c>
      <c r="BS308" s="158">
        <v>1179</v>
      </c>
      <c r="BT308" s="158">
        <v>3586</v>
      </c>
      <c r="BU308" s="158">
        <v>5915</v>
      </c>
      <c r="BV308" s="158">
        <v>3816</v>
      </c>
      <c r="BW308" s="158">
        <v>1801</v>
      </c>
      <c r="BX308" s="158">
        <v>825</v>
      </c>
      <c r="BY308" s="158">
        <v>406</v>
      </c>
      <c r="BZ308" s="158">
        <v>41</v>
      </c>
      <c r="CA308" s="349">
        <v>17569</v>
      </c>
      <c r="CB308" s="158">
        <v>0</v>
      </c>
      <c r="CC308" s="158">
        <v>9</v>
      </c>
      <c r="CD308" s="158">
        <v>26</v>
      </c>
      <c r="CE308" s="158">
        <v>138</v>
      </c>
      <c r="CF308" s="158">
        <v>112</v>
      </c>
      <c r="CG308" s="158">
        <v>60</v>
      </c>
      <c r="CH308" s="158">
        <v>34</v>
      </c>
      <c r="CI308" s="158">
        <v>16</v>
      </c>
      <c r="CJ308" s="158">
        <v>1</v>
      </c>
      <c r="CK308" s="349">
        <v>396</v>
      </c>
      <c r="CL308" s="158">
        <v>1</v>
      </c>
      <c r="CM308" s="158">
        <v>6</v>
      </c>
      <c r="CN308" s="158">
        <v>4</v>
      </c>
      <c r="CO308" s="158">
        <v>13</v>
      </c>
      <c r="CP308" s="158">
        <v>15</v>
      </c>
      <c r="CQ308" s="158">
        <v>14</v>
      </c>
      <c r="CR308" s="158">
        <v>26</v>
      </c>
      <c r="CS308" s="158">
        <v>6</v>
      </c>
      <c r="CT308" s="158">
        <v>0</v>
      </c>
      <c r="CU308" s="349">
        <v>85</v>
      </c>
      <c r="CV308" s="158">
        <v>35</v>
      </c>
      <c r="CW308" s="158">
        <v>53</v>
      </c>
      <c r="CX308" s="158">
        <v>125</v>
      </c>
      <c r="CY308" s="158">
        <v>55</v>
      </c>
      <c r="CZ308" s="158">
        <v>54</v>
      </c>
      <c r="DA308" s="158">
        <v>52</v>
      </c>
      <c r="DB308" s="158">
        <v>47</v>
      </c>
      <c r="DC308" s="158">
        <v>33</v>
      </c>
      <c r="DD308" s="349">
        <v>454</v>
      </c>
      <c r="DE308" s="158">
        <v>63</v>
      </c>
      <c r="DF308" s="158">
        <v>76</v>
      </c>
      <c r="DG308" s="158">
        <v>111</v>
      </c>
      <c r="DH308" s="158">
        <v>103</v>
      </c>
      <c r="DI308" s="158">
        <v>49</v>
      </c>
      <c r="DJ308" s="158">
        <v>36</v>
      </c>
      <c r="DK308" s="158">
        <v>29</v>
      </c>
      <c r="DL308" s="158">
        <v>7</v>
      </c>
      <c r="DM308" s="349">
        <v>474</v>
      </c>
      <c r="DN308" s="158">
        <v>0</v>
      </c>
      <c r="DO308" s="158">
        <v>3</v>
      </c>
      <c r="DP308" s="158">
        <v>11</v>
      </c>
      <c r="DQ308" s="158">
        <v>6</v>
      </c>
      <c r="DR308" s="158">
        <v>3</v>
      </c>
      <c r="DS308" s="158">
        <v>3</v>
      </c>
      <c r="DT308" s="158">
        <v>1</v>
      </c>
      <c r="DU308" s="158">
        <v>0</v>
      </c>
      <c r="DV308" s="349">
        <v>27</v>
      </c>
      <c r="DW308" s="158">
        <v>11</v>
      </c>
      <c r="DX308" s="158">
        <v>47</v>
      </c>
      <c r="DY308" s="158">
        <v>31</v>
      </c>
      <c r="DZ308" s="158">
        <v>26</v>
      </c>
      <c r="EA308" s="158">
        <v>10</v>
      </c>
      <c r="EB308" s="158">
        <v>3</v>
      </c>
      <c r="EC308" s="158">
        <v>6</v>
      </c>
      <c r="ED308" s="158">
        <v>4</v>
      </c>
      <c r="EE308" s="349">
        <v>138</v>
      </c>
      <c r="EF308" s="158">
        <v>74</v>
      </c>
      <c r="EG308" s="158">
        <v>126</v>
      </c>
      <c r="EH308" s="158">
        <v>153</v>
      </c>
      <c r="EI308" s="158">
        <v>135</v>
      </c>
      <c r="EJ308" s="158">
        <v>62</v>
      </c>
      <c r="EK308" s="158">
        <v>42</v>
      </c>
      <c r="EL308" s="158">
        <v>36</v>
      </c>
      <c r="EM308" s="158">
        <v>11</v>
      </c>
      <c r="EN308" s="349">
        <v>639</v>
      </c>
      <c r="EO308" s="158">
        <v>37</v>
      </c>
      <c r="EP308" s="158">
        <v>76</v>
      </c>
      <c r="EQ308" s="158">
        <v>78</v>
      </c>
      <c r="ER308" s="158">
        <v>65</v>
      </c>
      <c r="ES308" s="158">
        <v>29</v>
      </c>
      <c r="ET308" s="158">
        <v>17</v>
      </c>
      <c r="EU308" s="158">
        <v>17</v>
      </c>
      <c r="EV308" s="158">
        <v>9</v>
      </c>
      <c r="EW308" s="349">
        <v>328</v>
      </c>
      <c r="EX308" s="158">
        <v>0</v>
      </c>
      <c r="EY308" s="158">
        <v>0</v>
      </c>
      <c r="EZ308" s="158">
        <v>0</v>
      </c>
      <c r="FA308" s="158">
        <v>0</v>
      </c>
      <c r="FB308" s="158">
        <v>0</v>
      </c>
      <c r="FC308" s="158">
        <v>0</v>
      </c>
      <c r="FD308" s="158">
        <v>0</v>
      </c>
      <c r="FE308" s="158">
        <v>0</v>
      </c>
      <c r="FF308" s="349">
        <v>0</v>
      </c>
      <c r="FG308" s="158">
        <v>2</v>
      </c>
      <c r="FH308" s="158">
        <v>0</v>
      </c>
      <c r="FI308" s="158">
        <v>1</v>
      </c>
      <c r="FJ308" s="158">
        <v>3</v>
      </c>
      <c r="FK308" s="158">
        <v>2</v>
      </c>
      <c r="FL308" s="158">
        <v>0</v>
      </c>
      <c r="FM308" s="158">
        <v>1</v>
      </c>
      <c r="FN308" s="158">
        <v>2</v>
      </c>
      <c r="FO308" s="349">
        <v>11</v>
      </c>
      <c r="FP308" s="158">
        <v>35</v>
      </c>
      <c r="FQ308" s="158">
        <v>76</v>
      </c>
      <c r="FR308" s="158">
        <v>77</v>
      </c>
      <c r="FS308" s="158">
        <v>62</v>
      </c>
      <c r="FT308" s="158">
        <v>27</v>
      </c>
      <c r="FU308" s="158">
        <v>17</v>
      </c>
      <c r="FV308" s="158">
        <v>16</v>
      </c>
      <c r="FW308" s="158">
        <v>7</v>
      </c>
      <c r="FX308" s="349">
        <v>317</v>
      </c>
      <c r="FY308" s="158">
        <v>0</v>
      </c>
      <c r="FZ308" s="158">
        <v>1019</v>
      </c>
      <c r="GA308" s="158">
        <v>2544</v>
      </c>
      <c r="GB308" s="158">
        <v>12552</v>
      </c>
      <c r="GC308" s="158">
        <v>12595</v>
      </c>
      <c r="GD308" s="158">
        <v>8129</v>
      </c>
      <c r="GE308" s="158">
        <v>5587</v>
      </c>
      <c r="GF308" s="158">
        <v>3854</v>
      </c>
      <c r="GG308" s="158">
        <v>623</v>
      </c>
      <c r="GH308" s="349">
        <v>46903</v>
      </c>
      <c r="GI308" s="158">
        <v>1</v>
      </c>
      <c r="GJ308" s="158">
        <v>1208</v>
      </c>
      <c r="GK308" s="158">
        <v>3667</v>
      </c>
      <c r="GL308" s="158">
        <v>6113</v>
      </c>
      <c r="GM308" s="158">
        <v>3977</v>
      </c>
      <c r="GN308" s="158">
        <v>1888</v>
      </c>
      <c r="GO308" s="158">
        <v>892</v>
      </c>
      <c r="GP308" s="158">
        <v>435</v>
      </c>
      <c r="GQ308" s="158">
        <v>46</v>
      </c>
      <c r="GR308" s="349">
        <v>18227</v>
      </c>
      <c r="GS308" s="158">
        <v>0.5</v>
      </c>
      <c r="GT308" s="158">
        <v>1931</v>
      </c>
      <c r="GU308" s="158">
        <v>5326</v>
      </c>
      <c r="GV308" s="158">
        <v>17147.25</v>
      </c>
      <c r="GW308" s="158">
        <v>15588.5</v>
      </c>
      <c r="GX308" s="158">
        <v>9546.75</v>
      </c>
      <c r="GY308" s="158">
        <v>6249.25</v>
      </c>
      <c r="GZ308" s="158">
        <v>4182.5</v>
      </c>
      <c r="HA308" s="158">
        <v>660.5</v>
      </c>
      <c r="HB308" s="349">
        <v>60632.25</v>
      </c>
      <c r="HC308" s="395">
        <v>0</v>
      </c>
      <c r="HD308" s="396">
        <v>5</v>
      </c>
      <c r="HE308" s="396">
        <v>0</v>
      </c>
      <c r="HF308" s="396">
        <v>1</v>
      </c>
      <c r="HG308" s="396">
        <v>0</v>
      </c>
      <c r="HH308" s="396">
        <v>0</v>
      </c>
      <c r="HI308" s="396">
        <v>0</v>
      </c>
      <c r="HJ308" s="396">
        <v>0</v>
      </c>
      <c r="HK308" s="396">
        <v>0</v>
      </c>
      <c r="HL308" s="397">
        <v>6</v>
      </c>
      <c r="HM308" s="219">
        <v>0.3</v>
      </c>
      <c r="HN308" s="219">
        <v>1284</v>
      </c>
      <c r="HO308" s="219">
        <v>4142.3999999999996</v>
      </c>
      <c r="HP308" s="219">
        <v>15241.1</v>
      </c>
      <c r="HQ308" s="219">
        <v>15588.5</v>
      </c>
      <c r="HR308" s="219">
        <v>11668.3</v>
      </c>
      <c r="HS308" s="219">
        <v>9026.7000000000007</v>
      </c>
      <c r="HT308" s="219">
        <v>6970.8</v>
      </c>
      <c r="HU308" s="219">
        <v>1321</v>
      </c>
      <c r="HV308" s="219">
        <v>65243.1</v>
      </c>
      <c r="HW308" s="457">
        <v>308.5</v>
      </c>
      <c r="HX308" s="219">
        <v>65551.600000000006</v>
      </c>
      <c r="HY308" s="395">
        <v>0.5</v>
      </c>
      <c r="HZ308" s="219">
        <v>1931</v>
      </c>
      <c r="IA308" s="219">
        <v>5326</v>
      </c>
      <c r="IB308" s="219">
        <v>17147.25</v>
      </c>
      <c r="IC308" s="219">
        <v>15588.5</v>
      </c>
      <c r="ID308" s="219">
        <v>9546.75</v>
      </c>
      <c r="IE308" s="219">
        <v>6249.25</v>
      </c>
      <c r="IF308" s="219">
        <v>4182.5</v>
      </c>
      <c r="IG308" s="219">
        <v>660.5</v>
      </c>
      <c r="IH308" s="219">
        <v>60632.25</v>
      </c>
      <c r="II308" s="395">
        <v>0</v>
      </c>
      <c r="IJ308" s="219">
        <v>5</v>
      </c>
      <c r="IK308" s="219">
        <v>0</v>
      </c>
      <c r="IL308" s="219">
        <v>1</v>
      </c>
      <c r="IM308" s="219">
        <v>0</v>
      </c>
      <c r="IN308" s="219">
        <v>0</v>
      </c>
      <c r="IO308" s="219">
        <v>0</v>
      </c>
      <c r="IP308" s="219">
        <v>0</v>
      </c>
      <c r="IQ308" s="219">
        <v>0</v>
      </c>
      <c r="IR308" s="219">
        <v>6</v>
      </c>
      <c r="IS308" s="395">
        <v>0.32</v>
      </c>
      <c r="IT308" s="219">
        <v>347.23</v>
      </c>
      <c r="IU308" s="219">
        <v>1426.69</v>
      </c>
      <c r="IV308" s="219">
        <v>2246.31</v>
      </c>
      <c r="IW308" s="219">
        <v>941.14</v>
      </c>
      <c r="IX308" s="219">
        <v>194.68</v>
      </c>
      <c r="IY308" s="219">
        <v>56.74</v>
      </c>
      <c r="IZ308" s="219">
        <v>17.45</v>
      </c>
      <c r="JA308" s="219">
        <v>1.0900000000000001</v>
      </c>
      <c r="JB308" s="219">
        <v>5231.6499999999996</v>
      </c>
      <c r="JC308" s="395">
        <v>0.1</v>
      </c>
      <c r="JD308" s="219">
        <v>1052.5</v>
      </c>
      <c r="JE308" s="219">
        <v>3032.8</v>
      </c>
      <c r="JF308" s="219">
        <v>13244.4</v>
      </c>
      <c r="JG308" s="219">
        <v>14647.4</v>
      </c>
      <c r="JH308" s="219">
        <v>11430.3</v>
      </c>
      <c r="JI308" s="219">
        <v>8944.7000000000007</v>
      </c>
      <c r="JJ308" s="219">
        <v>6941.8</v>
      </c>
      <c r="JK308" s="219">
        <v>1318.8</v>
      </c>
      <c r="JL308" s="219">
        <v>60612.800000000003</v>
      </c>
      <c r="JM308" s="457">
        <v>308.5</v>
      </c>
      <c r="JN308" s="397">
        <v>60921.3</v>
      </c>
      <c r="JP308" s="460"/>
      <c r="JQ308" s="460"/>
      <c r="JR308" s="460"/>
      <c r="JS308" s="460"/>
      <c r="JT308" s="460"/>
      <c r="JU308" s="460"/>
      <c r="JV308" s="460"/>
      <c r="JW308" s="460"/>
      <c r="JX308" s="460"/>
      <c r="JY308" s="460"/>
      <c r="KA308" s="460"/>
      <c r="KB308" s="460"/>
    </row>
    <row r="309" spans="1:292" x14ac:dyDescent="0.2">
      <c r="A309" s="215" t="s">
        <v>2</v>
      </c>
      <c r="B309" s="216" t="s">
        <v>285</v>
      </c>
      <c r="C309" s="217" t="s">
        <v>294</v>
      </c>
      <c r="D309" s="218" t="s">
        <v>1</v>
      </c>
      <c r="E309" s="158">
        <v>3357</v>
      </c>
      <c r="F309" s="158">
        <v>6314</v>
      </c>
      <c r="G309" s="158">
        <v>5162</v>
      </c>
      <c r="H309" s="158">
        <v>4096</v>
      </c>
      <c r="I309" s="158">
        <v>3280</v>
      </c>
      <c r="J309" s="158">
        <v>1726</v>
      </c>
      <c r="K309" s="158">
        <v>1012</v>
      </c>
      <c r="L309" s="158">
        <v>82</v>
      </c>
      <c r="M309" s="349">
        <v>25029</v>
      </c>
      <c r="N309" s="158">
        <v>121</v>
      </c>
      <c r="O309" s="158">
        <v>78</v>
      </c>
      <c r="P309" s="158">
        <v>71</v>
      </c>
      <c r="Q309" s="158">
        <v>54</v>
      </c>
      <c r="R309" s="158">
        <v>37</v>
      </c>
      <c r="S309" s="158">
        <v>17</v>
      </c>
      <c r="T309" s="158">
        <v>14</v>
      </c>
      <c r="U309" s="158">
        <v>2</v>
      </c>
      <c r="V309" s="349">
        <v>394</v>
      </c>
      <c r="W309" s="158">
        <v>0</v>
      </c>
      <c r="X309" s="158">
        <v>0</v>
      </c>
      <c r="Y309" s="158">
        <v>0</v>
      </c>
      <c r="Z309" s="158">
        <v>0</v>
      </c>
      <c r="AA309" s="158">
        <v>0</v>
      </c>
      <c r="AB309" s="158">
        <v>0</v>
      </c>
      <c r="AC309" s="158">
        <v>0</v>
      </c>
      <c r="AD309" s="158">
        <v>0</v>
      </c>
      <c r="AE309" s="349">
        <v>0</v>
      </c>
      <c r="AF309" s="158">
        <v>3236</v>
      </c>
      <c r="AG309" s="158">
        <v>6236</v>
      </c>
      <c r="AH309" s="158">
        <v>5091</v>
      </c>
      <c r="AI309" s="158">
        <v>4042</v>
      </c>
      <c r="AJ309" s="158">
        <v>3243</v>
      </c>
      <c r="AK309" s="158">
        <v>1709</v>
      </c>
      <c r="AL309" s="158">
        <v>998</v>
      </c>
      <c r="AM309" s="158">
        <v>80</v>
      </c>
      <c r="AN309" s="349">
        <v>24635</v>
      </c>
      <c r="AO309" s="158">
        <v>15</v>
      </c>
      <c r="AP309" s="158">
        <v>33</v>
      </c>
      <c r="AQ309" s="158">
        <v>34</v>
      </c>
      <c r="AR309" s="158">
        <v>39</v>
      </c>
      <c r="AS309" s="158">
        <v>35</v>
      </c>
      <c r="AT309" s="158">
        <v>9</v>
      </c>
      <c r="AU309" s="158">
        <v>31</v>
      </c>
      <c r="AV309" s="158">
        <v>4</v>
      </c>
      <c r="AW309" s="349">
        <v>200</v>
      </c>
      <c r="AX309" s="158">
        <v>15</v>
      </c>
      <c r="AY309" s="158">
        <v>33</v>
      </c>
      <c r="AZ309" s="158">
        <v>34</v>
      </c>
      <c r="BA309" s="158">
        <v>39</v>
      </c>
      <c r="BB309" s="158">
        <v>35</v>
      </c>
      <c r="BC309" s="158">
        <v>9</v>
      </c>
      <c r="BD309" s="158">
        <v>31</v>
      </c>
      <c r="BE309" s="158">
        <v>4</v>
      </c>
      <c r="BF309" s="158">
        <v>0</v>
      </c>
      <c r="BG309" s="349">
        <v>200</v>
      </c>
      <c r="BH309" s="158">
        <v>15</v>
      </c>
      <c r="BI309" s="158">
        <v>3254</v>
      </c>
      <c r="BJ309" s="158">
        <v>6237</v>
      </c>
      <c r="BK309" s="158">
        <v>5096</v>
      </c>
      <c r="BL309" s="158">
        <v>4038</v>
      </c>
      <c r="BM309" s="158">
        <v>3217</v>
      </c>
      <c r="BN309" s="158">
        <v>1731</v>
      </c>
      <c r="BO309" s="158">
        <v>971</v>
      </c>
      <c r="BP309" s="158">
        <v>76</v>
      </c>
      <c r="BQ309" s="349">
        <v>24635</v>
      </c>
      <c r="BR309" s="158">
        <v>6</v>
      </c>
      <c r="BS309" s="158">
        <v>1778</v>
      </c>
      <c r="BT309" s="158">
        <v>2318</v>
      </c>
      <c r="BU309" s="158">
        <v>1455</v>
      </c>
      <c r="BV309" s="158">
        <v>979</v>
      </c>
      <c r="BW309" s="158">
        <v>596</v>
      </c>
      <c r="BX309" s="158">
        <v>281</v>
      </c>
      <c r="BY309" s="158">
        <v>125</v>
      </c>
      <c r="BZ309" s="158">
        <v>7</v>
      </c>
      <c r="CA309" s="349">
        <v>7545</v>
      </c>
      <c r="CB309" s="158">
        <v>0</v>
      </c>
      <c r="CC309" s="158">
        <v>10</v>
      </c>
      <c r="CD309" s="158">
        <v>40</v>
      </c>
      <c r="CE309" s="158">
        <v>41</v>
      </c>
      <c r="CF309" s="158">
        <v>24</v>
      </c>
      <c r="CG309" s="158">
        <v>11</v>
      </c>
      <c r="CH309" s="158">
        <v>13</v>
      </c>
      <c r="CI309" s="158">
        <v>2</v>
      </c>
      <c r="CJ309" s="158">
        <v>0</v>
      </c>
      <c r="CK309" s="349">
        <v>141</v>
      </c>
      <c r="CL309" s="158">
        <v>2</v>
      </c>
      <c r="CM309" s="158">
        <v>2</v>
      </c>
      <c r="CN309" s="158">
        <v>2</v>
      </c>
      <c r="CO309" s="158">
        <v>3</v>
      </c>
      <c r="CP309" s="158">
        <v>0</v>
      </c>
      <c r="CQ309" s="158">
        <v>7</v>
      </c>
      <c r="CR309" s="158">
        <v>18</v>
      </c>
      <c r="CS309" s="158">
        <v>6</v>
      </c>
      <c r="CT309" s="158">
        <v>2</v>
      </c>
      <c r="CU309" s="349">
        <v>42</v>
      </c>
      <c r="CV309" s="158">
        <v>76</v>
      </c>
      <c r="CW309" s="158">
        <v>107</v>
      </c>
      <c r="CX309" s="158">
        <v>103</v>
      </c>
      <c r="CY309" s="158">
        <v>79</v>
      </c>
      <c r="CZ309" s="158">
        <v>55</v>
      </c>
      <c r="DA309" s="158">
        <v>34</v>
      </c>
      <c r="DB309" s="158">
        <v>27</v>
      </c>
      <c r="DC309" s="158">
        <v>5</v>
      </c>
      <c r="DD309" s="349">
        <v>486</v>
      </c>
      <c r="DE309" s="158">
        <v>59</v>
      </c>
      <c r="DF309" s="158">
        <v>81</v>
      </c>
      <c r="DG309" s="158">
        <v>42</v>
      </c>
      <c r="DH309" s="158">
        <v>31</v>
      </c>
      <c r="DI309" s="158">
        <v>25</v>
      </c>
      <c r="DJ309" s="158">
        <v>7</v>
      </c>
      <c r="DK309" s="158">
        <v>8</v>
      </c>
      <c r="DL309" s="158">
        <v>1</v>
      </c>
      <c r="DM309" s="349">
        <v>254</v>
      </c>
      <c r="DN309" s="158">
        <v>17</v>
      </c>
      <c r="DO309" s="158">
        <v>39</v>
      </c>
      <c r="DP309" s="158">
        <v>24</v>
      </c>
      <c r="DQ309" s="158">
        <v>15</v>
      </c>
      <c r="DR309" s="158">
        <v>13</v>
      </c>
      <c r="DS309" s="158">
        <v>4</v>
      </c>
      <c r="DT309" s="158">
        <v>3</v>
      </c>
      <c r="DU309" s="158">
        <v>0</v>
      </c>
      <c r="DV309" s="349">
        <v>115</v>
      </c>
      <c r="DW309" s="158">
        <v>13</v>
      </c>
      <c r="DX309" s="158">
        <v>16</v>
      </c>
      <c r="DY309" s="158">
        <v>3</v>
      </c>
      <c r="DZ309" s="158">
        <v>4</v>
      </c>
      <c r="EA309" s="158">
        <v>5</v>
      </c>
      <c r="EB309" s="158">
        <v>1</v>
      </c>
      <c r="EC309" s="158">
        <v>2</v>
      </c>
      <c r="ED309" s="158">
        <v>0</v>
      </c>
      <c r="EE309" s="349">
        <v>44</v>
      </c>
      <c r="EF309" s="158">
        <v>89</v>
      </c>
      <c r="EG309" s="158">
        <v>136</v>
      </c>
      <c r="EH309" s="158">
        <v>69</v>
      </c>
      <c r="EI309" s="158">
        <v>50</v>
      </c>
      <c r="EJ309" s="158">
        <v>43</v>
      </c>
      <c r="EK309" s="158">
        <v>12</v>
      </c>
      <c r="EL309" s="158">
        <v>13</v>
      </c>
      <c r="EM309" s="158">
        <v>1</v>
      </c>
      <c r="EN309" s="349">
        <v>413</v>
      </c>
      <c r="EO309" s="158">
        <v>39</v>
      </c>
      <c r="EP309" s="158">
        <v>52</v>
      </c>
      <c r="EQ309" s="158">
        <v>36</v>
      </c>
      <c r="ER309" s="158">
        <v>20</v>
      </c>
      <c r="ES309" s="158">
        <v>18</v>
      </c>
      <c r="ET309" s="158">
        <v>3</v>
      </c>
      <c r="EU309" s="158">
        <v>8</v>
      </c>
      <c r="EV309" s="158">
        <v>1</v>
      </c>
      <c r="EW309" s="349">
        <v>177</v>
      </c>
      <c r="EX309" s="158">
        <v>0</v>
      </c>
      <c r="EY309" s="158">
        <v>0</v>
      </c>
      <c r="EZ309" s="158">
        <v>0</v>
      </c>
      <c r="FA309" s="158">
        <v>0</v>
      </c>
      <c r="FB309" s="158">
        <v>0</v>
      </c>
      <c r="FC309" s="158">
        <v>0</v>
      </c>
      <c r="FD309" s="158">
        <v>0</v>
      </c>
      <c r="FE309" s="158">
        <v>0</v>
      </c>
      <c r="FF309" s="349">
        <v>0</v>
      </c>
      <c r="FG309" s="158">
        <v>3</v>
      </c>
      <c r="FH309" s="158">
        <v>4</v>
      </c>
      <c r="FI309" s="158">
        <v>10</v>
      </c>
      <c r="FJ309" s="158">
        <v>2</v>
      </c>
      <c r="FK309" s="158">
        <v>4</v>
      </c>
      <c r="FL309" s="158">
        <v>0</v>
      </c>
      <c r="FM309" s="158">
        <v>2</v>
      </c>
      <c r="FN309" s="158">
        <v>0</v>
      </c>
      <c r="FO309" s="349">
        <v>25</v>
      </c>
      <c r="FP309" s="158">
        <v>36</v>
      </c>
      <c r="FQ309" s="158">
        <v>48</v>
      </c>
      <c r="FR309" s="158">
        <v>26</v>
      </c>
      <c r="FS309" s="158">
        <v>18</v>
      </c>
      <c r="FT309" s="158">
        <v>14</v>
      </c>
      <c r="FU309" s="158">
        <v>3</v>
      </c>
      <c r="FV309" s="158">
        <v>6</v>
      </c>
      <c r="FW309" s="158">
        <v>1</v>
      </c>
      <c r="FX309" s="349">
        <v>152</v>
      </c>
      <c r="FY309" s="158">
        <v>7</v>
      </c>
      <c r="FZ309" s="158">
        <v>1434</v>
      </c>
      <c r="GA309" s="158">
        <v>3822</v>
      </c>
      <c r="GB309" s="158">
        <v>3570</v>
      </c>
      <c r="GC309" s="158">
        <v>3016</v>
      </c>
      <c r="GD309" s="158">
        <v>2585</v>
      </c>
      <c r="GE309" s="158">
        <v>1414</v>
      </c>
      <c r="GF309" s="158">
        <v>833</v>
      </c>
      <c r="GG309" s="158">
        <v>67</v>
      </c>
      <c r="GH309" s="349">
        <v>16748</v>
      </c>
      <c r="GI309" s="158">
        <v>8</v>
      </c>
      <c r="GJ309" s="158">
        <v>1820</v>
      </c>
      <c r="GK309" s="158">
        <v>2415</v>
      </c>
      <c r="GL309" s="158">
        <v>1526</v>
      </c>
      <c r="GM309" s="158">
        <v>1022</v>
      </c>
      <c r="GN309" s="158">
        <v>632</v>
      </c>
      <c r="GO309" s="158">
        <v>317</v>
      </c>
      <c r="GP309" s="158">
        <v>138</v>
      </c>
      <c r="GQ309" s="158">
        <v>9</v>
      </c>
      <c r="GR309" s="349">
        <v>7887</v>
      </c>
      <c r="GS309" s="158">
        <v>12.5</v>
      </c>
      <c r="GT309" s="158">
        <v>2798.5</v>
      </c>
      <c r="GU309" s="158">
        <v>5625.5</v>
      </c>
      <c r="GV309" s="158">
        <v>4707.5</v>
      </c>
      <c r="GW309" s="158">
        <v>3779.75</v>
      </c>
      <c r="GX309" s="158">
        <v>3054.75</v>
      </c>
      <c r="GY309" s="158">
        <v>1646</v>
      </c>
      <c r="GZ309" s="158">
        <v>935.75</v>
      </c>
      <c r="HA309" s="158">
        <v>73.25</v>
      </c>
      <c r="HB309" s="349">
        <v>22633.5</v>
      </c>
      <c r="HC309" s="395">
        <v>0</v>
      </c>
      <c r="HD309" s="396">
        <v>0</v>
      </c>
      <c r="HE309" s="396">
        <v>0</v>
      </c>
      <c r="HF309" s="396">
        <v>0</v>
      </c>
      <c r="HG309" s="396">
        <v>0</v>
      </c>
      <c r="HH309" s="396">
        <v>0</v>
      </c>
      <c r="HI309" s="396">
        <v>0</v>
      </c>
      <c r="HJ309" s="396">
        <v>0</v>
      </c>
      <c r="HK309" s="396">
        <v>0</v>
      </c>
      <c r="HL309" s="397">
        <v>0</v>
      </c>
      <c r="HM309" s="219">
        <v>6.9</v>
      </c>
      <c r="HN309" s="219">
        <v>1865.7</v>
      </c>
      <c r="HO309" s="219">
        <v>4375.3999999999996</v>
      </c>
      <c r="HP309" s="219">
        <v>4184.3999999999996</v>
      </c>
      <c r="HQ309" s="219">
        <v>3779.8</v>
      </c>
      <c r="HR309" s="219">
        <v>3733.6</v>
      </c>
      <c r="HS309" s="219">
        <v>2377.6</v>
      </c>
      <c r="HT309" s="219">
        <v>1559.6</v>
      </c>
      <c r="HU309" s="219">
        <v>146.5</v>
      </c>
      <c r="HV309" s="219">
        <v>22029.5</v>
      </c>
      <c r="HW309" s="457">
        <v>21.4</v>
      </c>
      <c r="HX309" s="219">
        <v>22050.9</v>
      </c>
      <c r="HY309" s="395">
        <v>12.5</v>
      </c>
      <c r="HZ309" s="219">
        <v>2798.5</v>
      </c>
      <c r="IA309" s="219">
        <v>5625.5</v>
      </c>
      <c r="IB309" s="219">
        <v>4707.5</v>
      </c>
      <c r="IC309" s="219">
        <v>3779.75</v>
      </c>
      <c r="ID309" s="219">
        <v>3054.75</v>
      </c>
      <c r="IE309" s="219">
        <v>1646</v>
      </c>
      <c r="IF309" s="219">
        <v>935.75</v>
      </c>
      <c r="IG309" s="219">
        <v>73.25</v>
      </c>
      <c r="IH309" s="219">
        <v>22633.5</v>
      </c>
      <c r="II309" s="395">
        <v>0</v>
      </c>
      <c r="IJ309" s="219">
        <v>0</v>
      </c>
      <c r="IK309" s="219">
        <v>0</v>
      </c>
      <c r="IL309" s="219">
        <v>0</v>
      </c>
      <c r="IM309" s="219">
        <v>0</v>
      </c>
      <c r="IN309" s="219">
        <v>0</v>
      </c>
      <c r="IO309" s="219">
        <v>0</v>
      </c>
      <c r="IP309" s="219">
        <v>0</v>
      </c>
      <c r="IQ309" s="219">
        <v>0</v>
      </c>
      <c r="IR309" s="219">
        <v>0</v>
      </c>
      <c r="IS309" s="395">
        <v>3.48</v>
      </c>
      <c r="IT309" s="219">
        <v>767.41</v>
      </c>
      <c r="IU309" s="219">
        <v>1014.74</v>
      </c>
      <c r="IV309" s="219">
        <v>441.9</v>
      </c>
      <c r="IW309" s="219">
        <v>201.19</v>
      </c>
      <c r="IX309" s="219">
        <v>79.209999999999994</v>
      </c>
      <c r="IY309" s="219">
        <v>24.07</v>
      </c>
      <c r="IZ309" s="219">
        <v>9.74</v>
      </c>
      <c r="JA309" s="219">
        <v>0.98</v>
      </c>
      <c r="JB309" s="219">
        <v>2542.7199999999998</v>
      </c>
      <c r="JC309" s="395">
        <v>5</v>
      </c>
      <c r="JD309" s="219">
        <v>1354.1</v>
      </c>
      <c r="JE309" s="219">
        <v>3586.1</v>
      </c>
      <c r="JF309" s="219">
        <v>3791.6</v>
      </c>
      <c r="JG309" s="219">
        <v>3578.6</v>
      </c>
      <c r="JH309" s="219">
        <v>3636.8</v>
      </c>
      <c r="JI309" s="219">
        <v>2342.8000000000002</v>
      </c>
      <c r="JJ309" s="219">
        <v>1543.4</v>
      </c>
      <c r="JK309" s="219">
        <v>144.5</v>
      </c>
      <c r="JL309" s="219">
        <v>19982.900000000001</v>
      </c>
      <c r="JM309" s="457">
        <v>21.4</v>
      </c>
      <c r="JN309" s="397">
        <v>20004.3</v>
      </c>
      <c r="JP309" s="460"/>
      <c r="JQ309" s="460"/>
      <c r="JR309" s="460"/>
      <c r="JS309" s="460"/>
      <c r="JT309" s="460"/>
      <c r="JU309" s="460"/>
      <c r="JV309" s="460"/>
      <c r="JW309" s="460"/>
      <c r="JX309" s="460"/>
      <c r="JY309" s="460"/>
      <c r="KA309" s="460"/>
      <c r="KB309" s="460"/>
    </row>
    <row r="310" spans="1:292" x14ac:dyDescent="0.2">
      <c r="A310" s="215" t="s">
        <v>4</v>
      </c>
      <c r="B310" s="216" t="s">
        <v>285</v>
      </c>
      <c r="C310" s="217" t="s">
        <v>294</v>
      </c>
      <c r="D310" s="218" t="s">
        <v>3</v>
      </c>
      <c r="E310" s="158">
        <v>5409</v>
      </c>
      <c r="F310" s="158">
        <v>8569</v>
      </c>
      <c r="G310" s="158">
        <v>11568</v>
      </c>
      <c r="H310" s="158">
        <v>9826</v>
      </c>
      <c r="I310" s="158">
        <v>7374</v>
      </c>
      <c r="J310" s="158">
        <v>4366</v>
      </c>
      <c r="K310" s="158">
        <v>2315</v>
      </c>
      <c r="L310" s="158">
        <v>269</v>
      </c>
      <c r="M310" s="349">
        <v>49696</v>
      </c>
      <c r="N310" s="158">
        <v>177</v>
      </c>
      <c r="O310" s="158">
        <v>104</v>
      </c>
      <c r="P310" s="158">
        <v>116</v>
      </c>
      <c r="Q310" s="158">
        <v>127</v>
      </c>
      <c r="R310" s="158">
        <v>75</v>
      </c>
      <c r="S310" s="158">
        <v>39</v>
      </c>
      <c r="T310" s="158">
        <v>18</v>
      </c>
      <c r="U310" s="158">
        <v>19</v>
      </c>
      <c r="V310" s="349">
        <v>675</v>
      </c>
      <c r="W310" s="158">
        <v>0</v>
      </c>
      <c r="X310" s="158">
        <v>0</v>
      </c>
      <c r="Y310" s="158">
        <v>0</v>
      </c>
      <c r="Z310" s="158">
        <v>0</v>
      </c>
      <c r="AA310" s="158">
        <v>0</v>
      </c>
      <c r="AB310" s="158">
        <v>0</v>
      </c>
      <c r="AC310" s="158">
        <v>0</v>
      </c>
      <c r="AD310" s="158">
        <v>0</v>
      </c>
      <c r="AE310" s="349">
        <v>0</v>
      </c>
      <c r="AF310" s="158">
        <v>5232</v>
      </c>
      <c r="AG310" s="158">
        <v>8465</v>
      </c>
      <c r="AH310" s="158">
        <v>11452</v>
      </c>
      <c r="AI310" s="158">
        <v>9699</v>
      </c>
      <c r="AJ310" s="158">
        <v>7299</v>
      </c>
      <c r="AK310" s="158">
        <v>4327</v>
      </c>
      <c r="AL310" s="158">
        <v>2297</v>
      </c>
      <c r="AM310" s="158">
        <v>250</v>
      </c>
      <c r="AN310" s="349">
        <v>49021</v>
      </c>
      <c r="AO310" s="158">
        <v>16</v>
      </c>
      <c r="AP310" s="158">
        <v>30</v>
      </c>
      <c r="AQ310" s="158">
        <v>49</v>
      </c>
      <c r="AR310" s="158">
        <v>67</v>
      </c>
      <c r="AS310" s="158">
        <v>58</v>
      </c>
      <c r="AT310" s="158">
        <v>38</v>
      </c>
      <c r="AU310" s="158">
        <v>30</v>
      </c>
      <c r="AV310" s="158">
        <v>26</v>
      </c>
      <c r="AW310" s="349">
        <v>314</v>
      </c>
      <c r="AX310" s="158">
        <v>16</v>
      </c>
      <c r="AY310" s="158">
        <v>30</v>
      </c>
      <c r="AZ310" s="158">
        <v>49</v>
      </c>
      <c r="BA310" s="158">
        <v>67</v>
      </c>
      <c r="BB310" s="158">
        <v>58</v>
      </c>
      <c r="BC310" s="158">
        <v>38</v>
      </c>
      <c r="BD310" s="158">
        <v>30</v>
      </c>
      <c r="BE310" s="158">
        <v>26</v>
      </c>
      <c r="BF310" s="158">
        <v>0</v>
      </c>
      <c r="BG310" s="349">
        <v>314</v>
      </c>
      <c r="BH310" s="158">
        <v>16</v>
      </c>
      <c r="BI310" s="158">
        <v>5246</v>
      </c>
      <c r="BJ310" s="158">
        <v>8484</v>
      </c>
      <c r="BK310" s="158">
        <v>11470</v>
      </c>
      <c r="BL310" s="158">
        <v>9690</v>
      </c>
      <c r="BM310" s="158">
        <v>7279</v>
      </c>
      <c r="BN310" s="158">
        <v>4319</v>
      </c>
      <c r="BO310" s="158">
        <v>2293</v>
      </c>
      <c r="BP310" s="158">
        <v>224</v>
      </c>
      <c r="BQ310" s="349">
        <v>49021</v>
      </c>
      <c r="BR310" s="158">
        <v>12</v>
      </c>
      <c r="BS310" s="158">
        <v>3096</v>
      </c>
      <c r="BT310" s="158">
        <v>3410</v>
      </c>
      <c r="BU310" s="158">
        <v>3565</v>
      </c>
      <c r="BV310" s="158">
        <v>2748</v>
      </c>
      <c r="BW310" s="158">
        <v>1572</v>
      </c>
      <c r="BX310" s="158">
        <v>829</v>
      </c>
      <c r="BY310" s="158">
        <v>347</v>
      </c>
      <c r="BZ310" s="158">
        <v>27</v>
      </c>
      <c r="CA310" s="349">
        <v>15606</v>
      </c>
      <c r="CB310" s="158">
        <v>0</v>
      </c>
      <c r="CC310" s="158">
        <v>22</v>
      </c>
      <c r="CD310" s="158">
        <v>84</v>
      </c>
      <c r="CE310" s="158">
        <v>108</v>
      </c>
      <c r="CF310" s="158">
        <v>98</v>
      </c>
      <c r="CG310" s="158">
        <v>63</v>
      </c>
      <c r="CH310" s="158">
        <v>46</v>
      </c>
      <c r="CI310" s="158">
        <v>17</v>
      </c>
      <c r="CJ310" s="158">
        <v>0</v>
      </c>
      <c r="CK310" s="349">
        <v>438</v>
      </c>
      <c r="CL310" s="158">
        <v>0</v>
      </c>
      <c r="CM310" s="158">
        <v>1</v>
      </c>
      <c r="CN310" s="158">
        <v>6</v>
      </c>
      <c r="CO310" s="158">
        <v>11</v>
      </c>
      <c r="CP310" s="158">
        <v>11</v>
      </c>
      <c r="CQ310" s="158">
        <v>6</v>
      </c>
      <c r="CR310" s="158">
        <v>12</v>
      </c>
      <c r="CS310" s="158">
        <v>29</v>
      </c>
      <c r="CT310" s="158">
        <v>5</v>
      </c>
      <c r="CU310" s="349">
        <v>81</v>
      </c>
      <c r="CV310" s="158">
        <v>334</v>
      </c>
      <c r="CW310" s="158">
        <v>339</v>
      </c>
      <c r="CX310" s="158">
        <v>619</v>
      </c>
      <c r="CY310" s="158">
        <v>536</v>
      </c>
      <c r="CZ310" s="158">
        <v>386</v>
      </c>
      <c r="DA310" s="158">
        <v>225</v>
      </c>
      <c r="DB310" s="158">
        <v>166</v>
      </c>
      <c r="DC310" s="158">
        <v>28</v>
      </c>
      <c r="DD310" s="349">
        <v>2633</v>
      </c>
      <c r="DE310" s="158">
        <v>53</v>
      </c>
      <c r="DF310" s="158">
        <v>93</v>
      </c>
      <c r="DG310" s="158">
        <v>115</v>
      </c>
      <c r="DH310" s="158">
        <v>81</v>
      </c>
      <c r="DI310" s="158">
        <v>56</v>
      </c>
      <c r="DJ310" s="158">
        <v>32</v>
      </c>
      <c r="DK310" s="158">
        <v>14</v>
      </c>
      <c r="DL310" s="158">
        <v>2</v>
      </c>
      <c r="DM310" s="349">
        <v>446</v>
      </c>
      <c r="DN310" s="158">
        <v>29</v>
      </c>
      <c r="DO310" s="158">
        <v>69</v>
      </c>
      <c r="DP310" s="158">
        <v>58</v>
      </c>
      <c r="DQ310" s="158">
        <v>43</v>
      </c>
      <c r="DR310" s="158">
        <v>28</v>
      </c>
      <c r="DS310" s="158">
        <v>9</v>
      </c>
      <c r="DT310" s="158">
        <v>13</v>
      </c>
      <c r="DU310" s="158">
        <v>1</v>
      </c>
      <c r="DV310" s="349">
        <v>250</v>
      </c>
      <c r="DW310" s="158">
        <v>25</v>
      </c>
      <c r="DX310" s="158">
        <v>29</v>
      </c>
      <c r="DY310" s="158">
        <v>22</v>
      </c>
      <c r="DZ310" s="158">
        <v>17</v>
      </c>
      <c r="EA310" s="158">
        <v>11</v>
      </c>
      <c r="EB310" s="158">
        <v>4</v>
      </c>
      <c r="EC310" s="158">
        <v>5</v>
      </c>
      <c r="ED310" s="158">
        <v>0</v>
      </c>
      <c r="EE310" s="349">
        <v>113</v>
      </c>
      <c r="EF310" s="158">
        <v>107</v>
      </c>
      <c r="EG310" s="158">
        <v>191</v>
      </c>
      <c r="EH310" s="158">
        <v>195</v>
      </c>
      <c r="EI310" s="158">
        <v>141</v>
      </c>
      <c r="EJ310" s="158">
        <v>95</v>
      </c>
      <c r="EK310" s="158">
        <v>45</v>
      </c>
      <c r="EL310" s="158">
        <v>32</v>
      </c>
      <c r="EM310" s="158">
        <v>3</v>
      </c>
      <c r="EN310" s="349">
        <v>809</v>
      </c>
      <c r="EO310" s="158">
        <v>58</v>
      </c>
      <c r="EP310" s="158">
        <v>93</v>
      </c>
      <c r="EQ310" s="158">
        <v>95</v>
      </c>
      <c r="ER310" s="158">
        <v>74</v>
      </c>
      <c r="ES310" s="158">
        <v>50</v>
      </c>
      <c r="ET310" s="158">
        <v>23</v>
      </c>
      <c r="EU310" s="158">
        <v>19</v>
      </c>
      <c r="EV310" s="158">
        <v>1</v>
      </c>
      <c r="EW310" s="349">
        <v>413</v>
      </c>
      <c r="EX310" s="158">
        <v>0</v>
      </c>
      <c r="EY310" s="158">
        <v>0</v>
      </c>
      <c r="EZ310" s="158">
        <v>0</v>
      </c>
      <c r="FA310" s="158">
        <v>0</v>
      </c>
      <c r="FB310" s="158">
        <v>0</v>
      </c>
      <c r="FC310" s="158">
        <v>0</v>
      </c>
      <c r="FD310" s="158">
        <v>0</v>
      </c>
      <c r="FE310" s="158">
        <v>0</v>
      </c>
      <c r="FF310" s="349">
        <v>0</v>
      </c>
      <c r="FG310" s="158">
        <v>0</v>
      </c>
      <c r="FH310" s="158">
        <v>4</v>
      </c>
      <c r="FI310" s="158">
        <v>4</v>
      </c>
      <c r="FJ310" s="158">
        <v>7</v>
      </c>
      <c r="FK310" s="158">
        <v>4</v>
      </c>
      <c r="FL310" s="158">
        <v>2</v>
      </c>
      <c r="FM310" s="158">
        <v>2</v>
      </c>
      <c r="FN310" s="158">
        <v>0</v>
      </c>
      <c r="FO310" s="349">
        <v>23</v>
      </c>
      <c r="FP310" s="158">
        <v>58</v>
      </c>
      <c r="FQ310" s="158">
        <v>89</v>
      </c>
      <c r="FR310" s="158">
        <v>91</v>
      </c>
      <c r="FS310" s="158">
        <v>67</v>
      </c>
      <c r="FT310" s="158">
        <v>46</v>
      </c>
      <c r="FU310" s="158">
        <v>21</v>
      </c>
      <c r="FV310" s="158">
        <v>17</v>
      </c>
      <c r="FW310" s="158">
        <v>1</v>
      </c>
      <c r="FX310" s="349">
        <v>390</v>
      </c>
      <c r="FY310" s="158">
        <v>4</v>
      </c>
      <c r="FZ310" s="158">
        <v>2052</v>
      </c>
      <c r="GA310" s="158">
        <v>4882</v>
      </c>
      <c r="GB310" s="158">
        <v>7703</v>
      </c>
      <c r="GC310" s="158">
        <v>6769</v>
      </c>
      <c r="GD310" s="158">
        <v>5595</v>
      </c>
      <c r="GE310" s="158">
        <v>3417</v>
      </c>
      <c r="GF310" s="158">
        <v>1880</v>
      </c>
      <c r="GG310" s="158">
        <v>191</v>
      </c>
      <c r="GH310" s="349">
        <v>32493</v>
      </c>
      <c r="GI310" s="158">
        <v>12</v>
      </c>
      <c r="GJ310" s="158">
        <v>3194</v>
      </c>
      <c r="GK310" s="158">
        <v>3602</v>
      </c>
      <c r="GL310" s="158">
        <v>3767</v>
      </c>
      <c r="GM310" s="158">
        <v>2921</v>
      </c>
      <c r="GN310" s="158">
        <v>1684</v>
      </c>
      <c r="GO310" s="158">
        <v>902</v>
      </c>
      <c r="GP310" s="158">
        <v>413</v>
      </c>
      <c r="GQ310" s="158">
        <v>33</v>
      </c>
      <c r="GR310" s="349">
        <v>16528</v>
      </c>
      <c r="GS310" s="158">
        <v>13</v>
      </c>
      <c r="GT310" s="158">
        <v>4439.5</v>
      </c>
      <c r="GU310" s="158">
        <v>7554</v>
      </c>
      <c r="GV310" s="158">
        <v>10499.75</v>
      </c>
      <c r="GW310" s="158">
        <v>8940.5</v>
      </c>
      <c r="GX310" s="158">
        <v>6844.75</v>
      </c>
      <c r="GY310" s="158">
        <v>4088.25</v>
      </c>
      <c r="GZ310" s="158">
        <v>2178</v>
      </c>
      <c r="HA310" s="158">
        <v>213.75</v>
      </c>
      <c r="HB310" s="349">
        <v>44771.5</v>
      </c>
      <c r="HC310" s="395">
        <v>0</v>
      </c>
      <c r="HD310" s="396">
        <v>2.5</v>
      </c>
      <c r="HE310" s="396">
        <v>1.5</v>
      </c>
      <c r="HF310" s="396">
        <v>0.5</v>
      </c>
      <c r="HG310" s="396">
        <v>0.5</v>
      </c>
      <c r="HH310" s="396">
        <v>0</v>
      </c>
      <c r="HI310" s="396">
        <v>0</v>
      </c>
      <c r="HJ310" s="396">
        <v>0</v>
      </c>
      <c r="HK310" s="396">
        <v>0</v>
      </c>
      <c r="HL310" s="397">
        <v>5</v>
      </c>
      <c r="HM310" s="219">
        <v>7.2</v>
      </c>
      <c r="HN310" s="219">
        <v>2958</v>
      </c>
      <c r="HO310" s="219">
        <v>5874.2</v>
      </c>
      <c r="HP310" s="219">
        <v>9332.7000000000007</v>
      </c>
      <c r="HQ310" s="219">
        <v>8940</v>
      </c>
      <c r="HR310" s="219">
        <v>8365.7999999999993</v>
      </c>
      <c r="HS310" s="219">
        <v>5905.3</v>
      </c>
      <c r="HT310" s="219">
        <v>3630</v>
      </c>
      <c r="HU310" s="219">
        <v>427.5</v>
      </c>
      <c r="HV310" s="219">
        <v>45440.7</v>
      </c>
      <c r="HW310" s="457">
        <v>0</v>
      </c>
      <c r="HX310" s="219">
        <v>45440.7</v>
      </c>
      <c r="HY310" s="395">
        <v>13</v>
      </c>
      <c r="HZ310" s="219">
        <v>4439.5</v>
      </c>
      <c r="IA310" s="219">
        <v>7554</v>
      </c>
      <c r="IB310" s="219">
        <v>10499.75</v>
      </c>
      <c r="IC310" s="219">
        <v>8940.5</v>
      </c>
      <c r="ID310" s="219">
        <v>6844.75</v>
      </c>
      <c r="IE310" s="219">
        <v>4088.25</v>
      </c>
      <c r="IF310" s="219">
        <v>2178</v>
      </c>
      <c r="IG310" s="219">
        <v>213.75</v>
      </c>
      <c r="IH310" s="219">
        <v>44771.5</v>
      </c>
      <c r="II310" s="395">
        <v>0</v>
      </c>
      <c r="IJ310" s="219">
        <v>2.5</v>
      </c>
      <c r="IK310" s="219">
        <v>1.5</v>
      </c>
      <c r="IL310" s="219">
        <v>0.5</v>
      </c>
      <c r="IM310" s="219">
        <v>0.5</v>
      </c>
      <c r="IN310" s="219">
        <v>0</v>
      </c>
      <c r="IO310" s="219">
        <v>0</v>
      </c>
      <c r="IP310" s="219">
        <v>0</v>
      </c>
      <c r="IQ310" s="219">
        <v>0</v>
      </c>
      <c r="IR310" s="219">
        <v>5</v>
      </c>
      <c r="IS310" s="395">
        <v>8.0500000000000007</v>
      </c>
      <c r="IT310" s="219">
        <v>1511.05</v>
      </c>
      <c r="IU310" s="219">
        <v>1552.54</v>
      </c>
      <c r="IV310" s="219">
        <v>1214.6600000000001</v>
      </c>
      <c r="IW310" s="219">
        <v>487.04</v>
      </c>
      <c r="IX310" s="219">
        <v>186.13</v>
      </c>
      <c r="IY310" s="219">
        <v>64.05</v>
      </c>
      <c r="IZ310" s="219">
        <v>11.29</v>
      </c>
      <c r="JA310" s="219">
        <v>0.97</v>
      </c>
      <c r="JB310" s="219">
        <v>5035.78</v>
      </c>
      <c r="JC310" s="395">
        <v>2.8</v>
      </c>
      <c r="JD310" s="219">
        <v>1950.6</v>
      </c>
      <c r="JE310" s="219">
        <v>4666.6000000000004</v>
      </c>
      <c r="JF310" s="219">
        <v>8253</v>
      </c>
      <c r="JG310" s="219">
        <v>8453</v>
      </c>
      <c r="JH310" s="219">
        <v>8138.3</v>
      </c>
      <c r="JI310" s="219">
        <v>5812.7</v>
      </c>
      <c r="JJ310" s="219">
        <v>3611.2</v>
      </c>
      <c r="JK310" s="219">
        <v>425.6</v>
      </c>
      <c r="JL310" s="219">
        <v>41313.800000000003</v>
      </c>
      <c r="JM310" s="457">
        <v>0</v>
      </c>
      <c r="JN310" s="397">
        <v>41313.800000000003</v>
      </c>
      <c r="JP310" s="460"/>
      <c r="JQ310" s="460"/>
      <c r="JR310" s="460"/>
      <c r="JS310" s="460"/>
      <c r="JT310" s="460"/>
      <c r="JU310" s="460"/>
      <c r="JV310" s="460"/>
      <c r="JW310" s="460"/>
      <c r="JX310" s="460"/>
      <c r="JY310" s="460"/>
      <c r="KA310" s="460"/>
      <c r="KB310" s="460"/>
    </row>
    <row r="311" spans="1:292" x14ac:dyDescent="0.2">
      <c r="A311" s="215" t="s">
        <v>6</v>
      </c>
      <c r="B311" s="216" t="s">
        <v>285</v>
      </c>
      <c r="C311" s="217" t="s">
        <v>287</v>
      </c>
      <c r="D311" s="218" t="s">
        <v>5</v>
      </c>
      <c r="E311" s="158">
        <v>14351</v>
      </c>
      <c r="F311" s="158">
        <v>8741</v>
      </c>
      <c r="G311" s="158">
        <v>9644</v>
      </c>
      <c r="H311" s="158">
        <v>6854</v>
      </c>
      <c r="I311" s="158">
        <v>4688</v>
      </c>
      <c r="J311" s="158">
        <v>2404</v>
      </c>
      <c r="K311" s="158">
        <v>1533</v>
      </c>
      <c r="L311" s="158">
        <v>89</v>
      </c>
      <c r="M311" s="349">
        <v>48304</v>
      </c>
      <c r="N311" s="158">
        <v>301</v>
      </c>
      <c r="O311" s="158">
        <v>330</v>
      </c>
      <c r="P311" s="158">
        <v>469</v>
      </c>
      <c r="Q311" s="158">
        <v>143</v>
      </c>
      <c r="R311" s="158">
        <v>74</v>
      </c>
      <c r="S311" s="158">
        <v>24</v>
      </c>
      <c r="T311" s="158">
        <v>28</v>
      </c>
      <c r="U311" s="158">
        <v>0</v>
      </c>
      <c r="V311" s="349">
        <v>1369</v>
      </c>
      <c r="W311" s="158">
        <v>13</v>
      </c>
      <c r="X311" s="158">
        <v>0</v>
      </c>
      <c r="Y311" s="158">
        <v>2</v>
      </c>
      <c r="Z311" s="158">
        <v>0</v>
      </c>
      <c r="AA311" s="158">
        <v>1</v>
      </c>
      <c r="AB311" s="158">
        <v>0</v>
      </c>
      <c r="AC311" s="158">
        <v>1</v>
      </c>
      <c r="AD311" s="158">
        <v>0</v>
      </c>
      <c r="AE311" s="349">
        <v>17</v>
      </c>
      <c r="AF311" s="158">
        <v>14037</v>
      </c>
      <c r="AG311" s="158">
        <v>8411</v>
      </c>
      <c r="AH311" s="158">
        <v>9173</v>
      </c>
      <c r="AI311" s="158">
        <v>6711</v>
      </c>
      <c r="AJ311" s="158">
        <v>4613</v>
      </c>
      <c r="AK311" s="158">
        <v>2380</v>
      </c>
      <c r="AL311" s="158">
        <v>1504</v>
      </c>
      <c r="AM311" s="158">
        <v>89</v>
      </c>
      <c r="AN311" s="349">
        <v>46918</v>
      </c>
      <c r="AO311" s="158">
        <v>50</v>
      </c>
      <c r="AP311" s="158">
        <v>80</v>
      </c>
      <c r="AQ311" s="158">
        <v>93</v>
      </c>
      <c r="AR311" s="158">
        <v>88</v>
      </c>
      <c r="AS311" s="158">
        <v>67</v>
      </c>
      <c r="AT311" s="158">
        <v>44</v>
      </c>
      <c r="AU311" s="158">
        <v>31</v>
      </c>
      <c r="AV311" s="158">
        <v>16</v>
      </c>
      <c r="AW311" s="349">
        <v>469</v>
      </c>
      <c r="AX311" s="158">
        <v>50</v>
      </c>
      <c r="AY311" s="158">
        <v>80</v>
      </c>
      <c r="AZ311" s="158">
        <v>93</v>
      </c>
      <c r="BA311" s="158">
        <v>88</v>
      </c>
      <c r="BB311" s="158">
        <v>67</v>
      </c>
      <c r="BC311" s="158">
        <v>44</v>
      </c>
      <c r="BD311" s="158">
        <v>31</v>
      </c>
      <c r="BE311" s="158">
        <v>16</v>
      </c>
      <c r="BF311" s="158">
        <v>0</v>
      </c>
      <c r="BG311" s="349">
        <v>469</v>
      </c>
      <c r="BH311" s="158">
        <v>50</v>
      </c>
      <c r="BI311" s="158">
        <v>14067</v>
      </c>
      <c r="BJ311" s="158">
        <v>8424</v>
      </c>
      <c r="BK311" s="158">
        <v>9168</v>
      </c>
      <c r="BL311" s="158">
        <v>6690</v>
      </c>
      <c r="BM311" s="158">
        <v>4590</v>
      </c>
      <c r="BN311" s="158">
        <v>2367</v>
      </c>
      <c r="BO311" s="158">
        <v>1489</v>
      </c>
      <c r="BP311" s="158">
        <v>73</v>
      </c>
      <c r="BQ311" s="349">
        <v>46918</v>
      </c>
      <c r="BR311" s="158">
        <v>9</v>
      </c>
      <c r="BS311" s="158">
        <v>6306</v>
      </c>
      <c r="BT311" s="158">
        <v>3014</v>
      </c>
      <c r="BU311" s="158">
        <v>2678</v>
      </c>
      <c r="BV311" s="158">
        <v>1526</v>
      </c>
      <c r="BW311" s="158">
        <v>783</v>
      </c>
      <c r="BX311" s="158">
        <v>347</v>
      </c>
      <c r="BY311" s="158">
        <v>205</v>
      </c>
      <c r="BZ311" s="158">
        <v>10</v>
      </c>
      <c r="CA311" s="349">
        <v>14878</v>
      </c>
      <c r="CB311" s="158">
        <v>2</v>
      </c>
      <c r="CC311" s="158">
        <v>80</v>
      </c>
      <c r="CD311" s="158">
        <v>76</v>
      </c>
      <c r="CE311" s="158">
        <v>89</v>
      </c>
      <c r="CF311" s="158">
        <v>71</v>
      </c>
      <c r="CG311" s="158">
        <v>40</v>
      </c>
      <c r="CH311" s="158">
        <v>20</v>
      </c>
      <c r="CI311" s="158">
        <v>12</v>
      </c>
      <c r="CJ311" s="158">
        <v>0</v>
      </c>
      <c r="CK311" s="349">
        <v>390</v>
      </c>
      <c r="CL311" s="158">
        <v>1</v>
      </c>
      <c r="CM311" s="158">
        <v>7</v>
      </c>
      <c r="CN311" s="158">
        <v>2</v>
      </c>
      <c r="CO311" s="158">
        <v>4</v>
      </c>
      <c r="CP311" s="158">
        <v>4</v>
      </c>
      <c r="CQ311" s="158">
        <v>3</v>
      </c>
      <c r="CR311" s="158">
        <v>13</v>
      </c>
      <c r="CS311" s="158">
        <v>18</v>
      </c>
      <c r="CT311" s="158">
        <v>0</v>
      </c>
      <c r="CU311" s="349">
        <v>52</v>
      </c>
      <c r="CV311" s="158">
        <v>11</v>
      </c>
      <c r="CW311" s="158">
        <v>18</v>
      </c>
      <c r="CX311" s="158">
        <v>22</v>
      </c>
      <c r="CY311" s="158">
        <v>6</v>
      </c>
      <c r="CZ311" s="158">
        <v>14</v>
      </c>
      <c r="DA311" s="158">
        <v>6</v>
      </c>
      <c r="DB311" s="158">
        <v>6</v>
      </c>
      <c r="DC311" s="158">
        <v>1</v>
      </c>
      <c r="DD311" s="349">
        <v>84</v>
      </c>
      <c r="DE311" s="158">
        <v>138</v>
      </c>
      <c r="DF311" s="158">
        <v>84</v>
      </c>
      <c r="DG311" s="158">
        <v>74</v>
      </c>
      <c r="DH311" s="158">
        <v>43</v>
      </c>
      <c r="DI311" s="158">
        <v>31</v>
      </c>
      <c r="DJ311" s="158">
        <v>17</v>
      </c>
      <c r="DK311" s="158">
        <v>9</v>
      </c>
      <c r="DL311" s="158">
        <v>0</v>
      </c>
      <c r="DM311" s="349">
        <v>396</v>
      </c>
      <c r="DN311" s="158">
        <v>217</v>
      </c>
      <c r="DO311" s="158">
        <v>124</v>
      </c>
      <c r="DP311" s="158">
        <v>87</v>
      </c>
      <c r="DQ311" s="158">
        <v>51</v>
      </c>
      <c r="DR311" s="158">
        <v>33</v>
      </c>
      <c r="DS311" s="158">
        <v>17</v>
      </c>
      <c r="DT311" s="158">
        <v>10</v>
      </c>
      <c r="DU311" s="158">
        <v>0</v>
      </c>
      <c r="DV311" s="349">
        <v>539</v>
      </c>
      <c r="DW311" s="158">
        <v>66</v>
      </c>
      <c r="DX311" s="158">
        <v>52</v>
      </c>
      <c r="DY311" s="158">
        <v>35</v>
      </c>
      <c r="DZ311" s="158">
        <v>38</v>
      </c>
      <c r="EA311" s="158">
        <v>18</v>
      </c>
      <c r="EB311" s="158">
        <v>14</v>
      </c>
      <c r="EC311" s="158">
        <v>10</v>
      </c>
      <c r="ED311" s="158">
        <v>1</v>
      </c>
      <c r="EE311" s="349">
        <v>234</v>
      </c>
      <c r="EF311" s="158">
        <v>421</v>
      </c>
      <c r="EG311" s="158">
        <v>260</v>
      </c>
      <c r="EH311" s="158">
        <v>196</v>
      </c>
      <c r="EI311" s="158">
        <v>132</v>
      </c>
      <c r="EJ311" s="158">
        <v>82</v>
      </c>
      <c r="EK311" s="158">
        <v>48</v>
      </c>
      <c r="EL311" s="158">
        <v>29</v>
      </c>
      <c r="EM311" s="158">
        <v>1</v>
      </c>
      <c r="EN311" s="349">
        <v>1169</v>
      </c>
      <c r="EO311" s="158">
        <v>207</v>
      </c>
      <c r="EP311" s="158">
        <v>144</v>
      </c>
      <c r="EQ311" s="158">
        <v>115</v>
      </c>
      <c r="ER311" s="158">
        <v>89</v>
      </c>
      <c r="ES311" s="158">
        <v>52</v>
      </c>
      <c r="ET311" s="158">
        <v>32</v>
      </c>
      <c r="EU311" s="158">
        <v>19</v>
      </c>
      <c r="EV311" s="158">
        <v>1</v>
      </c>
      <c r="EW311" s="349">
        <v>659</v>
      </c>
      <c r="EX311" s="158">
        <v>0</v>
      </c>
      <c r="EY311" s="158">
        <v>0</v>
      </c>
      <c r="EZ311" s="158">
        <v>0</v>
      </c>
      <c r="FA311" s="158">
        <v>0</v>
      </c>
      <c r="FB311" s="158">
        <v>0</v>
      </c>
      <c r="FC311" s="158">
        <v>0</v>
      </c>
      <c r="FD311" s="158">
        <v>0</v>
      </c>
      <c r="FE311" s="158">
        <v>0</v>
      </c>
      <c r="FF311" s="349">
        <v>0</v>
      </c>
      <c r="FG311" s="158">
        <v>6</v>
      </c>
      <c r="FH311" s="158">
        <v>4</v>
      </c>
      <c r="FI311" s="158">
        <v>1</v>
      </c>
      <c r="FJ311" s="158">
        <v>2</v>
      </c>
      <c r="FK311" s="158">
        <v>4</v>
      </c>
      <c r="FL311" s="158">
        <v>1</v>
      </c>
      <c r="FM311" s="158">
        <v>0</v>
      </c>
      <c r="FN311" s="158">
        <v>0</v>
      </c>
      <c r="FO311" s="349">
        <v>18</v>
      </c>
      <c r="FP311" s="158">
        <v>201</v>
      </c>
      <c r="FQ311" s="158">
        <v>140</v>
      </c>
      <c r="FR311" s="158">
        <v>114</v>
      </c>
      <c r="FS311" s="158">
        <v>87</v>
      </c>
      <c r="FT311" s="158">
        <v>48</v>
      </c>
      <c r="FU311" s="158">
        <v>31</v>
      </c>
      <c r="FV311" s="158">
        <v>19</v>
      </c>
      <c r="FW311" s="158">
        <v>1</v>
      </c>
      <c r="FX311" s="349">
        <v>641</v>
      </c>
      <c r="FY311" s="158">
        <v>38</v>
      </c>
      <c r="FZ311" s="158">
        <v>7391</v>
      </c>
      <c r="GA311" s="158">
        <v>5156</v>
      </c>
      <c r="GB311" s="158">
        <v>6275</v>
      </c>
      <c r="GC311" s="158">
        <v>5000</v>
      </c>
      <c r="GD311" s="158">
        <v>3713</v>
      </c>
      <c r="GE311" s="158">
        <v>1956</v>
      </c>
      <c r="GF311" s="158">
        <v>1234</v>
      </c>
      <c r="GG311" s="158">
        <v>62</v>
      </c>
      <c r="GH311" s="349">
        <v>30825</v>
      </c>
      <c r="GI311" s="158">
        <v>12</v>
      </c>
      <c r="GJ311" s="158">
        <v>6676</v>
      </c>
      <c r="GK311" s="158">
        <v>3268</v>
      </c>
      <c r="GL311" s="158">
        <v>2893</v>
      </c>
      <c r="GM311" s="158">
        <v>1690</v>
      </c>
      <c r="GN311" s="158">
        <v>877</v>
      </c>
      <c r="GO311" s="158">
        <v>411</v>
      </c>
      <c r="GP311" s="158">
        <v>255</v>
      </c>
      <c r="GQ311" s="158">
        <v>11</v>
      </c>
      <c r="GR311" s="349">
        <v>16093</v>
      </c>
      <c r="GS311" s="158">
        <v>46.75</v>
      </c>
      <c r="GT311" s="158">
        <v>12391.5</v>
      </c>
      <c r="GU311" s="158">
        <v>7614.5</v>
      </c>
      <c r="GV311" s="158">
        <v>8448.25</v>
      </c>
      <c r="GW311" s="158">
        <v>6282.25</v>
      </c>
      <c r="GX311" s="158">
        <v>4375.25</v>
      </c>
      <c r="GY311" s="158">
        <v>2267.25</v>
      </c>
      <c r="GZ311" s="158">
        <v>1425.75</v>
      </c>
      <c r="HA311" s="158">
        <v>71</v>
      </c>
      <c r="HB311" s="349">
        <v>42922.5</v>
      </c>
      <c r="HC311" s="395">
        <v>0</v>
      </c>
      <c r="HD311" s="396">
        <v>3</v>
      </c>
      <c r="HE311" s="396">
        <v>0</v>
      </c>
      <c r="HF311" s="396">
        <v>0</v>
      </c>
      <c r="HG311" s="396">
        <v>0</v>
      </c>
      <c r="HH311" s="396">
        <v>0</v>
      </c>
      <c r="HI311" s="396">
        <v>0</v>
      </c>
      <c r="HJ311" s="396">
        <v>0</v>
      </c>
      <c r="HK311" s="396">
        <v>0</v>
      </c>
      <c r="HL311" s="397">
        <v>3</v>
      </c>
      <c r="HM311" s="219">
        <v>26</v>
      </c>
      <c r="HN311" s="219">
        <v>8259</v>
      </c>
      <c r="HO311" s="219">
        <v>5922.4</v>
      </c>
      <c r="HP311" s="219">
        <v>7509.6</v>
      </c>
      <c r="HQ311" s="219">
        <v>6282.3</v>
      </c>
      <c r="HR311" s="219">
        <v>5347.5</v>
      </c>
      <c r="HS311" s="219">
        <v>3274.9</v>
      </c>
      <c r="HT311" s="219">
        <v>2376.3000000000002</v>
      </c>
      <c r="HU311" s="219">
        <v>142</v>
      </c>
      <c r="HV311" s="219">
        <v>39140</v>
      </c>
      <c r="HW311" s="457">
        <v>0</v>
      </c>
      <c r="HX311" s="219">
        <v>39140</v>
      </c>
      <c r="HY311" s="395">
        <v>46.75</v>
      </c>
      <c r="HZ311" s="219">
        <v>12391.5</v>
      </c>
      <c r="IA311" s="219">
        <v>7614.5</v>
      </c>
      <c r="IB311" s="219">
        <v>8448.25</v>
      </c>
      <c r="IC311" s="219">
        <v>6282.25</v>
      </c>
      <c r="ID311" s="219">
        <v>4375.25</v>
      </c>
      <c r="IE311" s="219">
        <v>2267.25</v>
      </c>
      <c r="IF311" s="219">
        <v>1425.75</v>
      </c>
      <c r="IG311" s="219">
        <v>71</v>
      </c>
      <c r="IH311" s="219">
        <v>42922.5</v>
      </c>
      <c r="II311" s="395">
        <v>0</v>
      </c>
      <c r="IJ311" s="219">
        <v>3</v>
      </c>
      <c r="IK311" s="219">
        <v>0</v>
      </c>
      <c r="IL311" s="219">
        <v>0</v>
      </c>
      <c r="IM311" s="219">
        <v>0</v>
      </c>
      <c r="IN311" s="219">
        <v>0</v>
      </c>
      <c r="IO311" s="219">
        <v>0</v>
      </c>
      <c r="IP311" s="219">
        <v>0</v>
      </c>
      <c r="IQ311" s="219">
        <v>0</v>
      </c>
      <c r="IR311" s="219">
        <v>3</v>
      </c>
      <c r="IS311" s="395">
        <v>15.21</v>
      </c>
      <c r="IT311" s="219">
        <v>3739.32</v>
      </c>
      <c r="IU311" s="219">
        <v>1204.03</v>
      </c>
      <c r="IV311" s="219">
        <v>781.06</v>
      </c>
      <c r="IW311" s="219">
        <v>389.76</v>
      </c>
      <c r="IX311" s="219">
        <v>144.16999999999999</v>
      </c>
      <c r="IY311" s="219">
        <v>51.29</v>
      </c>
      <c r="IZ311" s="219">
        <v>20.51</v>
      </c>
      <c r="JA311" s="219">
        <v>0</v>
      </c>
      <c r="JB311" s="219">
        <v>6345.35</v>
      </c>
      <c r="JC311" s="395">
        <v>17.5</v>
      </c>
      <c r="JD311" s="219">
        <v>5766.1</v>
      </c>
      <c r="JE311" s="219">
        <v>4985.8999999999996</v>
      </c>
      <c r="JF311" s="219">
        <v>6815.3</v>
      </c>
      <c r="JG311" s="219">
        <v>5892.5</v>
      </c>
      <c r="JH311" s="219">
        <v>5171.3</v>
      </c>
      <c r="JI311" s="219">
        <v>3200.8</v>
      </c>
      <c r="JJ311" s="219">
        <v>2342.1</v>
      </c>
      <c r="JK311" s="219">
        <v>142</v>
      </c>
      <c r="JL311" s="219">
        <v>34333.5</v>
      </c>
      <c r="JM311" s="457">
        <v>0</v>
      </c>
      <c r="JN311" s="397">
        <v>34333.5</v>
      </c>
      <c r="JP311" s="460"/>
      <c r="JQ311" s="460"/>
      <c r="JR311" s="460"/>
      <c r="JS311" s="460"/>
      <c r="JT311" s="460"/>
      <c r="JU311" s="460"/>
      <c r="JV311" s="460"/>
      <c r="JW311" s="460"/>
      <c r="JX311" s="460"/>
      <c r="JY311" s="460"/>
      <c r="KA311" s="460"/>
      <c r="KB311" s="460"/>
    </row>
    <row r="312" spans="1:292" x14ac:dyDescent="0.2">
      <c r="A312" s="215" t="s">
        <v>8</v>
      </c>
      <c r="B312" s="216" t="s">
        <v>285</v>
      </c>
      <c r="C312" s="217" t="s">
        <v>288</v>
      </c>
      <c r="D312" s="218" t="s">
        <v>7</v>
      </c>
      <c r="E312" s="158">
        <v>15576</v>
      </c>
      <c r="F312" s="158">
        <v>7802</v>
      </c>
      <c r="G312" s="158">
        <v>7435</v>
      </c>
      <c r="H312" s="158">
        <v>5611</v>
      </c>
      <c r="I312" s="158">
        <v>3321</v>
      </c>
      <c r="J312" s="158">
        <v>1382</v>
      </c>
      <c r="K312" s="158">
        <v>512</v>
      </c>
      <c r="L312" s="158">
        <v>61</v>
      </c>
      <c r="M312" s="349">
        <v>41700</v>
      </c>
      <c r="N312" s="158">
        <v>339</v>
      </c>
      <c r="O312" s="158">
        <v>132</v>
      </c>
      <c r="P312" s="158">
        <v>92</v>
      </c>
      <c r="Q312" s="158">
        <v>29</v>
      </c>
      <c r="R312" s="158">
        <v>11</v>
      </c>
      <c r="S312" s="158">
        <v>13</v>
      </c>
      <c r="T312" s="158">
        <v>4</v>
      </c>
      <c r="U312" s="158">
        <v>5</v>
      </c>
      <c r="V312" s="349">
        <v>625</v>
      </c>
      <c r="W312" s="158">
        <v>0</v>
      </c>
      <c r="X312" s="158">
        <v>0</v>
      </c>
      <c r="Y312" s="158">
        <v>0</v>
      </c>
      <c r="Z312" s="158">
        <v>0</v>
      </c>
      <c r="AA312" s="158">
        <v>0</v>
      </c>
      <c r="AB312" s="158">
        <v>0</v>
      </c>
      <c r="AC312" s="158">
        <v>0</v>
      </c>
      <c r="AD312" s="158">
        <v>0</v>
      </c>
      <c r="AE312" s="349">
        <v>0</v>
      </c>
      <c r="AF312" s="158">
        <v>15237</v>
      </c>
      <c r="AG312" s="158">
        <v>7670</v>
      </c>
      <c r="AH312" s="158">
        <v>7343</v>
      </c>
      <c r="AI312" s="158">
        <v>5582</v>
      </c>
      <c r="AJ312" s="158">
        <v>3310</v>
      </c>
      <c r="AK312" s="158">
        <v>1369</v>
      </c>
      <c r="AL312" s="158">
        <v>508</v>
      </c>
      <c r="AM312" s="158">
        <v>56</v>
      </c>
      <c r="AN312" s="349">
        <v>41075</v>
      </c>
      <c r="AO312" s="158">
        <v>23</v>
      </c>
      <c r="AP312" s="158">
        <v>35</v>
      </c>
      <c r="AQ312" s="158">
        <v>47</v>
      </c>
      <c r="AR312" s="158">
        <v>39</v>
      </c>
      <c r="AS312" s="158">
        <v>39</v>
      </c>
      <c r="AT312" s="158">
        <v>15</v>
      </c>
      <c r="AU312" s="158">
        <v>10</v>
      </c>
      <c r="AV312" s="158">
        <v>9</v>
      </c>
      <c r="AW312" s="349">
        <v>217</v>
      </c>
      <c r="AX312" s="158">
        <v>23</v>
      </c>
      <c r="AY312" s="158">
        <v>35</v>
      </c>
      <c r="AZ312" s="158">
        <v>47</v>
      </c>
      <c r="BA312" s="158">
        <v>39</v>
      </c>
      <c r="BB312" s="158">
        <v>39</v>
      </c>
      <c r="BC312" s="158">
        <v>15</v>
      </c>
      <c r="BD312" s="158">
        <v>10</v>
      </c>
      <c r="BE312" s="158">
        <v>9</v>
      </c>
      <c r="BF312" s="158">
        <v>0</v>
      </c>
      <c r="BG312" s="349">
        <v>217</v>
      </c>
      <c r="BH312" s="158">
        <v>23</v>
      </c>
      <c r="BI312" s="158">
        <v>15249</v>
      </c>
      <c r="BJ312" s="158">
        <v>7682</v>
      </c>
      <c r="BK312" s="158">
        <v>7335</v>
      </c>
      <c r="BL312" s="158">
        <v>5582</v>
      </c>
      <c r="BM312" s="158">
        <v>3286</v>
      </c>
      <c r="BN312" s="158">
        <v>1364</v>
      </c>
      <c r="BO312" s="158">
        <v>507</v>
      </c>
      <c r="BP312" s="158">
        <v>47</v>
      </c>
      <c r="BQ312" s="349">
        <v>41075</v>
      </c>
      <c r="BR312" s="158">
        <v>5</v>
      </c>
      <c r="BS312" s="158">
        <v>6609</v>
      </c>
      <c r="BT312" s="158">
        <v>2433</v>
      </c>
      <c r="BU312" s="158">
        <v>1878</v>
      </c>
      <c r="BV312" s="158">
        <v>1023</v>
      </c>
      <c r="BW312" s="158">
        <v>437</v>
      </c>
      <c r="BX312" s="158">
        <v>174</v>
      </c>
      <c r="BY312" s="158">
        <v>61</v>
      </c>
      <c r="BZ312" s="158">
        <v>4</v>
      </c>
      <c r="CA312" s="349">
        <v>12624</v>
      </c>
      <c r="CB312" s="158">
        <v>0</v>
      </c>
      <c r="CC312" s="158">
        <v>121</v>
      </c>
      <c r="CD312" s="158">
        <v>67</v>
      </c>
      <c r="CE312" s="158">
        <v>55</v>
      </c>
      <c r="CF312" s="158">
        <v>48</v>
      </c>
      <c r="CG312" s="158">
        <v>17</v>
      </c>
      <c r="CH312" s="158">
        <v>10</v>
      </c>
      <c r="CI312" s="158">
        <v>5</v>
      </c>
      <c r="CJ312" s="158">
        <v>0</v>
      </c>
      <c r="CK312" s="349">
        <v>323</v>
      </c>
      <c r="CL312" s="158">
        <v>0</v>
      </c>
      <c r="CM312" s="158">
        <v>4</v>
      </c>
      <c r="CN312" s="158">
        <v>1</v>
      </c>
      <c r="CO312" s="158">
        <v>3</v>
      </c>
      <c r="CP312" s="158">
        <v>2</v>
      </c>
      <c r="CQ312" s="158">
        <v>1</v>
      </c>
      <c r="CR312" s="158">
        <v>10</v>
      </c>
      <c r="CS312" s="158">
        <v>18</v>
      </c>
      <c r="CT312" s="158">
        <v>8</v>
      </c>
      <c r="CU312" s="349">
        <v>47</v>
      </c>
      <c r="CV312" s="158">
        <v>78</v>
      </c>
      <c r="CW312" s="158">
        <v>45</v>
      </c>
      <c r="CX312" s="158">
        <v>41</v>
      </c>
      <c r="CY312" s="158">
        <v>36</v>
      </c>
      <c r="CZ312" s="158">
        <v>12</v>
      </c>
      <c r="DA312" s="158">
        <v>14</v>
      </c>
      <c r="DB312" s="158">
        <v>2</v>
      </c>
      <c r="DC312" s="158">
        <v>1</v>
      </c>
      <c r="DD312" s="349">
        <v>229</v>
      </c>
      <c r="DE312" s="158">
        <v>387</v>
      </c>
      <c r="DF312" s="158">
        <v>97</v>
      </c>
      <c r="DG312" s="158">
        <v>77</v>
      </c>
      <c r="DH312" s="158">
        <v>54</v>
      </c>
      <c r="DI312" s="158">
        <v>27</v>
      </c>
      <c r="DJ312" s="158">
        <v>9</v>
      </c>
      <c r="DK312" s="158">
        <v>4</v>
      </c>
      <c r="DL312" s="158">
        <v>2</v>
      </c>
      <c r="DM312" s="349">
        <v>657</v>
      </c>
      <c r="DN312" s="158">
        <v>134</v>
      </c>
      <c r="DO312" s="158">
        <v>46</v>
      </c>
      <c r="DP312" s="158">
        <v>30</v>
      </c>
      <c r="DQ312" s="158">
        <v>16</v>
      </c>
      <c r="DR312" s="158">
        <v>10</v>
      </c>
      <c r="DS312" s="158">
        <v>2</v>
      </c>
      <c r="DT312" s="158">
        <v>0</v>
      </c>
      <c r="DU312" s="158">
        <v>0</v>
      </c>
      <c r="DV312" s="349">
        <v>238</v>
      </c>
      <c r="DW312" s="158">
        <v>156</v>
      </c>
      <c r="DX312" s="158">
        <v>31</v>
      </c>
      <c r="DY312" s="158">
        <v>26</v>
      </c>
      <c r="DZ312" s="158">
        <v>12</v>
      </c>
      <c r="EA312" s="158">
        <v>5</v>
      </c>
      <c r="EB312" s="158">
        <v>5</v>
      </c>
      <c r="EC312" s="158">
        <v>5</v>
      </c>
      <c r="ED312" s="158">
        <v>2</v>
      </c>
      <c r="EE312" s="349">
        <v>242</v>
      </c>
      <c r="EF312" s="158">
        <v>677</v>
      </c>
      <c r="EG312" s="158">
        <v>174</v>
      </c>
      <c r="EH312" s="158">
        <v>133</v>
      </c>
      <c r="EI312" s="158">
        <v>82</v>
      </c>
      <c r="EJ312" s="158">
        <v>42</v>
      </c>
      <c r="EK312" s="158">
        <v>16</v>
      </c>
      <c r="EL312" s="158">
        <v>9</v>
      </c>
      <c r="EM312" s="158">
        <v>4</v>
      </c>
      <c r="EN312" s="349">
        <v>1137</v>
      </c>
      <c r="EO312" s="158">
        <v>361</v>
      </c>
      <c r="EP312" s="158">
        <v>89</v>
      </c>
      <c r="EQ312" s="158">
        <v>70</v>
      </c>
      <c r="ER312" s="158">
        <v>37</v>
      </c>
      <c r="ES312" s="158">
        <v>26</v>
      </c>
      <c r="ET312" s="158">
        <v>10</v>
      </c>
      <c r="EU312" s="158">
        <v>7</v>
      </c>
      <c r="EV312" s="158">
        <v>4</v>
      </c>
      <c r="EW312" s="349">
        <v>604</v>
      </c>
      <c r="EX312" s="158">
        <v>0</v>
      </c>
      <c r="EY312" s="158">
        <v>0</v>
      </c>
      <c r="EZ312" s="158">
        <v>0</v>
      </c>
      <c r="FA312" s="158">
        <v>1</v>
      </c>
      <c r="FB312" s="158">
        <v>0</v>
      </c>
      <c r="FC312" s="158">
        <v>0</v>
      </c>
      <c r="FD312" s="158">
        <v>0</v>
      </c>
      <c r="FE312" s="158">
        <v>0</v>
      </c>
      <c r="FF312" s="349">
        <v>1</v>
      </c>
      <c r="FG312" s="158">
        <v>4</v>
      </c>
      <c r="FH312" s="158">
        <v>4</v>
      </c>
      <c r="FI312" s="158">
        <v>2</v>
      </c>
      <c r="FJ312" s="158">
        <v>2</v>
      </c>
      <c r="FK312" s="158">
        <v>0</v>
      </c>
      <c r="FL312" s="158">
        <v>0</v>
      </c>
      <c r="FM312" s="158">
        <v>0</v>
      </c>
      <c r="FN312" s="158">
        <v>0</v>
      </c>
      <c r="FO312" s="349">
        <v>12</v>
      </c>
      <c r="FP312" s="158">
        <v>357</v>
      </c>
      <c r="FQ312" s="158">
        <v>85</v>
      </c>
      <c r="FR312" s="158">
        <v>68</v>
      </c>
      <c r="FS312" s="158">
        <v>34</v>
      </c>
      <c r="FT312" s="158">
        <v>26</v>
      </c>
      <c r="FU312" s="158">
        <v>10</v>
      </c>
      <c r="FV312" s="158">
        <v>7</v>
      </c>
      <c r="FW312" s="158">
        <v>4</v>
      </c>
      <c r="FX312" s="349">
        <v>591</v>
      </c>
      <c r="FY312" s="158">
        <v>18</v>
      </c>
      <c r="FZ312" s="158">
        <v>8147</v>
      </c>
      <c r="GA312" s="158">
        <v>5059</v>
      </c>
      <c r="GB312" s="158">
        <v>5302</v>
      </c>
      <c r="GC312" s="158">
        <v>4445</v>
      </c>
      <c r="GD312" s="158">
        <v>2804</v>
      </c>
      <c r="GE312" s="158">
        <v>1149</v>
      </c>
      <c r="GF312" s="158">
        <v>416</v>
      </c>
      <c r="GG312" s="158">
        <v>32</v>
      </c>
      <c r="GH312" s="349">
        <v>27372</v>
      </c>
      <c r="GI312" s="158">
        <v>5</v>
      </c>
      <c r="GJ312" s="158">
        <v>7102</v>
      </c>
      <c r="GK312" s="158">
        <v>2623</v>
      </c>
      <c r="GL312" s="158">
        <v>2033</v>
      </c>
      <c r="GM312" s="158">
        <v>1137</v>
      </c>
      <c r="GN312" s="158">
        <v>482</v>
      </c>
      <c r="GO312" s="158">
        <v>215</v>
      </c>
      <c r="GP312" s="158">
        <v>91</v>
      </c>
      <c r="GQ312" s="158">
        <v>15</v>
      </c>
      <c r="GR312" s="349">
        <v>13703</v>
      </c>
      <c r="GS312" s="158">
        <v>21.75</v>
      </c>
      <c r="GT312" s="158">
        <v>13502.45</v>
      </c>
      <c r="GU312" s="158">
        <v>7025.6</v>
      </c>
      <c r="GV312" s="158">
        <v>6832.5</v>
      </c>
      <c r="GW312" s="158">
        <v>5300.75</v>
      </c>
      <c r="GX312" s="158">
        <v>3163.3</v>
      </c>
      <c r="GY312" s="158">
        <v>1311.7</v>
      </c>
      <c r="GZ312" s="158">
        <v>483.8</v>
      </c>
      <c r="HA312" s="158">
        <v>42.9</v>
      </c>
      <c r="HB312" s="349">
        <v>37684.75</v>
      </c>
      <c r="HC312" s="395">
        <v>0</v>
      </c>
      <c r="HD312" s="396">
        <v>0</v>
      </c>
      <c r="HE312" s="396">
        <v>0</v>
      </c>
      <c r="HF312" s="396">
        <v>0</v>
      </c>
      <c r="HG312" s="396">
        <v>0</v>
      </c>
      <c r="HH312" s="396">
        <v>0</v>
      </c>
      <c r="HI312" s="396">
        <v>0</v>
      </c>
      <c r="HJ312" s="396">
        <v>0</v>
      </c>
      <c r="HK312" s="396">
        <v>0</v>
      </c>
      <c r="HL312" s="397">
        <v>0</v>
      </c>
      <c r="HM312" s="219">
        <v>12.1</v>
      </c>
      <c r="HN312" s="219">
        <v>9001.6</v>
      </c>
      <c r="HO312" s="219">
        <v>5464.4</v>
      </c>
      <c r="HP312" s="219">
        <v>6073.3</v>
      </c>
      <c r="HQ312" s="219">
        <v>5300.8</v>
      </c>
      <c r="HR312" s="219">
        <v>3866.3</v>
      </c>
      <c r="HS312" s="219">
        <v>1894.7</v>
      </c>
      <c r="HT312" s="219">
        <v>806.3</v>
      </c>
      <c r="HU312" s="219">
        <v>85.8</v>
      </c>
      <c r="HV312" s="219">
        <v>32505.3</v>
      </c>
      <c r="HW312" s="457">
        <v>132.72</v>
      </c>
      <c r="HX312" s="219">
        <v>32638</v>
      </c>
      <c r="HY312" s="395">
        <v>21.75</v>
      </c>
      <c r="HZ312" s="219">
        <v>13502.45</v>
      </c>
      <c r="IA312" s="219">
        <v>7025.6</v>
      </c>
      <c r="IB312" s="219">
        <v>6832.5</v>
      </c>
      <c r="IC312" s="219">
        <v>5300.75</v>
      </c>
      <c r="ID312" s="219">
        <v>3163.3</v>
      </c>
      <c r="IE312" s="219">
        <v>1311.7</v>
      </c>
      <c r="IF312" s="219">
        <v>483.8</v>
      </c>
      <c r="IG312" s="219">
        <v>42.9</v>
      </c>
      <c r="IH312" s="219">
        <v>37684.75</v>
      </c>
      <c r="II312" s="395">
        <v>0</v>
      </c>
      <c r="IJ312" s="219">
        <v>0</v>
      </c>
      <c r="IK312" s="219">
        <v>0</v>
      </c>
      <c r="IL312" s="219">
        <v>0</v>
      </c>
      <c r="IM312" s="219">
        <v>0</v>
      </c>
      <c r="IN312" s="219">
        <v>0</v>
      </c>
      <c r="IO312" s="219">
        <v>0</v>
      </c>
      <c r="IP312" s="219">
        <v>0</v>
      </c>
      <c r="IQ312" s="219">
        <v>0</v>
      </c>
      <c r="IR312" s="219">
        <v>0</v>
      </c>
      <c r="IS312" s="395">
        <v>5.62</v>
      </c>
      <c r="IT312" s="219">
        <v>3979.63</v>
      </c>
      <c r="IU312" s="219">
        <v>822.47</v>
      </c>
      <c r="IV312" s="219">
        <v>434.07</v>
      </c>
      <c r="IW312" s="219">
        <v>152.22</v>
      </c>
      <c r="IX312" s="219">
        <v>81.37</v>
      </c>
      <c r="IY312" s="219">
        <v>14.29</v>
      </c>
      <c r="IZ312" s="219">
        <v>5.15</v>
      </c>
      <c r="JA312" s="219">
        <v>0</v>
      </c>
      <c r="JB312" s="219">
        <v>5494.82</v>
      </c>
      <c r="JC312" s="395">
        <v>9</v>
      </c>
      <c r="JD312" s="219">
        <v>6348.5</v>
      </c>
      <c r="JE312" s="219">
        <v>4824.7</v>
      </c>
      <c r="JF312" s="219">
        <v>5687.5</v>
      </c>
      <c r="JG312" s="219">
        <v>5148.5</v>
      </c>
      <c r="JH312" s="219">
        <v>3766.8</v>
      </c>
      <c r="JI312" s="219">
        <v>1874</v>
      </c>
      <c r="JJ312" s="219">
        <v>797.8</v>
      </c>
      <c r="JK312" s="219">
        <v>85.8</v>
      </c>
      <c r="JL312" s="219">
        <v>28542.6</v>
      </c>
      <c r="JM312" s="457">
        <v>132.72</v>
      </c>
      <c r="JN312" s="397">
        <v>28675.3</v>
      </c>
      <c r="JP312" s="460"/>
      <c r="JQ312" s="460"/>
      <c r="JR312" s="460"/>
      <c r="JS312" s="460"/>
      <c r="JT312" s="460"/>
      <c r="JU312" s="460"/>
      <c r="JV312" s="460"/>
      <c r="JW312" s="460"/>
      <c r="JX312" s="460"/>
      <c r="JY312" s="460"/>
      <c r="KA312" s="460"/>
      <c r="KB312" s="460"/>
    </row>
    <row r="313" spans="1:292" x14ac:dyDescent="0.2">
      <c r="A313" s="215" t="s">
        <v>10</v>
      </c>
      <c r="B313" s="216" t="s">
        <v>285</v>
      </c>
      <c r="C313" s="217" t="s">
        <v>286</v>
      </c>
      <c r="D313" s="218" t="s">
        <v>9</v>
      </c>
      <c r="E313" s="158">
        <v>1576</v>
      </c>
      <c r="F313" s="158">
        <v>5320</v>
      </c>
      <c r="G313" s="158">
        <v>15845</v>
      </c>
      <c r="H313" s="158">
        <v>10225</v>
      </c>
      <c r="I313" s="158">
        <v>6887</v>
      </c>
      <c r="J313" s="158">
        <v>3771</v>
      </c>
      <c r="K313" s="158">
        <v>2512</v>
      </c>
      <c r="L313" s="158">
        <v>353</v>
      </c>
      <c r="M313" s="349">
        <v>46489</v>
      </c>
      <c r="N313" s="158">
        <v>193</v>
      </c>
      <c r="O313" s="158">
        <v>848</v>
      </c>
      <c r="P313" s="158">
        <v>276</v>
      </c>
      <c r="Q313" s="158">
        <v>258</v>
      </c>
      <c r="R313" s="158">
        <v>70</v>
      </c>
      <c r="S313" s="158">
        <v>29</v>
      </c>
      <c r="T313" s="158">
        <v>58</v>
      </c>
      <c r="U313" s="158">
        <v>6</v>
      </c>
      <c r="V313" s="349">
        <v>1738</v>
      </c>
      <c r="W313" s="158">
        <v>0</v>
      </c>
      <c r="X313" s="158">
        <v>0</v>
      </c>
      <c r="Y313" s="158">
        <v>0</v>
      </c>
      <c r="Z313" s="158">
        <v>0</v>
      </c>
      <c r="AA313" s="158">
        <v>0</v>
      </c>
      <c r="AB313" s="158">
        <v>0</v>
      </c>
      <c r="AC313" s="158">
        <v>0</v>
      </c>
      <c r="AD313" s="158">
        <v>0</v>
      </c>
      <c r="AE313" s="349">
        <v>0</v>
      </c>
      <c r="AF313" s="158">
        <v>1383</v>
      </c>
      <c r="AG313" s="158">
        <v>4472</v>
      </c>
      <c r="AH313" s="158">
        <v>15569</v>
      </c>
      <c r="AI313" s="158">
        <v>9967</v>
      </c>
      <c r="AJ313" s="158">
        <v>6817</v>
      </c>
      <c r="AK313" s="158">
        <v>3742</v>
      </c>
      <c r="AL313" s="158">
        <v>2454</v>
      </c>
      <c r="AM313" s="158">
        <v>347</v>
      </c>
      <c r="AN313" s="349">
        <v>44751</v>
      </c>
      <c r="AO313" s="158">
        <v>2</v>
      </c>
      <c r="AP313" s="158">
        <v>9</v>
      </c>
      <c r="AQ313" s="158">
        <v>82</v>
      </c>
      <c r="AR313" s="158">
        <v>53</v>
      </c>
      <c r="AS313" s="158">
        <v>42</v>
      </c>
      <c r="AT313" s="158">
        <v>16</v>
      </c>
      <c r="AU313" s="158">
        <v>26</v>
      </c>
      <c r="AV313" s="158">
        <v>15</v>
      </c>
      <c r="AW313" s="349">
        <v>245</v>
      </c>
      <c r="AX313" s="158">
        <v>2</v>
      </c>
      <c r="AY313" s="158">
        <v>9</v>
      </c>
      <c r="AZ313" s="158">
        <v>82</v>
      </c>
      <c r="BA313" s="158">
        <v>53</v>
      </c>
      <c r="BB313" s="158">
        <v>42</v>
      </c>
      <c r="BC313" s="158">
        <v>16</v>
      </c>
      <c r="BD313" s="158">
        <v>26</v>
      </c>
      <c r="BE313" s="158">
        <v>15</v>
      </c>
      <c r="BF313" s="158">
        <v>0</v>
      </c>
      <c r="BG313" s="349">
        <v>245</v>
      </c>
      <c r="BH313" s="158">
        <v>2</v>
      </c>
      <c r="BI313" s="158">
        <v>1390</v>
      </c>
      <c r="BJ313" s="158">
        <v>4545</v>
      </c>
      <c r="BK313" s="158">
        <v>15540</v>
      </c>
      <c r="BL313" s="158">
        <v>9956</v>
      </c>
      <c r="BM313" s="158">
        <v>6791</v>
      </c>
      <c r="BN313" s="158">
        <v>3752</v>
      </c>
      <c r="BO313" s="158">
        <v>2443</v>
      </c>
      <c r="BP313" s="158">
        <v>332</v>
      </c>
      <c r="BQ313" s="349">
        <v>44751</v>
      </c>
      <c r="BR313" s="158">
        <v>1</v>
      </c>
      <c r="BS313" s="158">
        <v>724</v>
      </c>
      <c r="BT313" s="158">
        <v>2361</v>
      </c>
      <c r="BU313" s="158">
        <v>4851</v>
      </c>
      <c r="BV313" s="158">
        <v>2453</v>
      </c>
      <c r="BW313" s="158">
        <v>1346</v>
      </c>
      <c r="BX313" s="158">
        <v>556</v>
      </c>
      <c r="BY313" s="158">
        <v>307</v>
      </c>
      <c r="BZ313" s="158">
        <v>31</v>
      </c>
      <c r="CA313" s="349">
        <v>12630</v>
      </c>
      <c r="CB313" s="158">
        <v>0</v>
      </c>
      <c r="CC313" s="158">
        <v>4</v>
      </c>
      <c r="CD313" s="158">
        <v>30</v>
      </c>
      <c r="CE313" s="158">
        <v>132</v>
      </c>
      <c r="CF313" s="158">
        <v>64</v>
      </c>
      <c r="CG313" s="158">
        <v>44</v>
      </c>
      <c r="CH313" s="158">
        <v>13</v>
      </c>
      <c r="CI313" s="158">
        <v>6</v>
      </c>
      <c r="CJ313" s="158">
        <v>1</v>
      </c>
      <c r="CK313" s="349">
        <v>294</v>
      </c>
      <c r="CL313" s="158">
        <v>0</v>
      </c>
      <c r="CM313" s="158">
        <v>0</v>
      </c>
      <c r="CN313" s="158">
        <v>4</v>
      </c>
      <c r="CO313" s="158">
        <v>8</v>
      </c>
      <c r="CP313" s="158">
        <v>7</v>
      </c>
      <c r="CQ313" s="158">
        <v>7</v>
      </c>
      <c r="CR313" s="158">
        <v>5</v>
      </c>
      <c r="CS313" s="158">
        <v>17</v>
      </c>
      <c r="CT313" s="158">
        <v>3</v>
      </c>
      <c r="CU313" s="349">
        <v>51</v>
      </c>
      <c r="CV313" s="158">
        <v>57</v>
      </c>
      <c r="CW313" s="158">
        <v>48</v>
      </c>
      <c r="CX313" s="158">
        <v>115</v>
      </c>
      <c r="CY313" s="158">
        <v>163</v>
      </c>
      <c r="CZ313" s="158">
        <v>141</v>
      </c>
      <c r="DA313" s="158">
        <v>78</v>
      </c>
      <c r="DB313" s="158">
        <v>123</v>
      </c>
      <c r="DC313" s="158">
        <v>41</v>
      </c>
      <c r="DD313" s="349">
        <v>766</v>
      </c>
      <c r="DE313" s="158">
        <v>22</v>
      </c>
      <c r="DF313" s="158">
        <v>20</v>
      </c>
      <c r="DG313" s="158">
        <v>51</v>
      </c>
      <c r="DH313" s="158">
        <v>35</v>
      </c>
      <c r="DI313" s="158">
        <v>34</v>
      </c>
      <c r="DJ313" s="158">
        <v>14</v>
      </c>
      <c r="DK313" s="158">
        <v>13</v>
      </c>
      <c r="DL313" s="158">
        <v>8</v>
      </c>
      <c r="DM313" s="349">
        <v>197</v>
      </c>
      <c r="DN313" s="158">
        <v>28</v>
      </c>
      <c r="DO313" s="158">
        <v>87</v>
      </c>
      <c r="DP313" s="158">
        <v>157</v>
      </c>
      <c r="DQ313" s="158">
        <v>95</v>
      </c>
      <c r="DR313" s="158">
        <v>71</v>
      </c>
      <c r="DS313" s="158">
        <v>39</v>
      </c>
      <c r="DT313" s="158">
        <v>21</v>
      </c>
      <c r="DU313" s="158">
        <v>7</v>
      </c>
      <c r="DV313" s="349">
        <v>505</v>
      </c>
      <c r="DW313" s="158">
        <v>9</v>
      </c>
      <c r="DX313" s="158">
        <v>2</v>
      </c>
      <c r="DY313" s="158">
        <v>6</v>
      </c>
      <c r="DZ313" s="158">
        <v>7</v>
      </c>
      <c r="EA313" s="158">
        <v>5</v>
      </c>
      <c r="EB313" s="158">
        <v>1</v>
      </c>
      <c r="EC313" s="158">
        <v>5</v>
      </c>
      <c r="ED313" s="158">
        <v>0</v>
      </c>
      <c r="EE313" s="349">
        <v>35</v>
      </c>
      <c r="EF313" s="158">
        <v>59</v>
      </c>
      <c r="EG313" s="158">
        <v>109</v>
      </c>
      <c r="EH313" s="158">
        <v>214</v>
      </c>
      <c r="EI313" s="158">
        <v>137</v>
      </c>
      <c r="EJ313" s="158">
        <v>110</v>
      </c>
      <c r="EK313" s="158">
        <v>54</v>
      </c>
      <c r="EL313" s="158">
        <v>39</v>
      </c>
      <c r="EM313" s="158">
        <v>15</v>
      </c>
      <c r="EN313" s="349">
        <v>737</v>
      </c>
      <c r="EO313" s="158">
        <v>35</v>
      </c>
      <c r="EP313" s="158">
        <v>25</v>
      </c>
      <c r="EQ313" s="158">
        <v>68</v>
      </c>
      <c r="ER313" s="158">
        <v>50</v>
      </c>
      <c r="ES313" s="158">
        <v>49</v>
      </c>
      <c r="ET313" s="158">
        <v>19</v>
      </c>
      <c r="EU313" s="158">
        <v>24</v>
      </c>
      <c r="EV313" s="158">
        <v>12</v>
      </c>
      <c r="EW313" s="349">
        <v>282</v>
      </c>
      <c r="EX313" s="158">
        <v>0</v>
      </c>
      <c r="EY313" s="158">
        <v>0</v>
      </c>
      <c r="EZ313" s="158">
        <v>0</v>
      </c>
      <c r="FA313" s="158">
        <v>0</v>
      </c>
      <c r="FB313" s="158">
        <v>0</v>
      </c>
      <c r="FC313" s="158">
        <v>0</v>
      </c>
      <c r="FD313" s="158">
        <v>0</v>
      </c>
      <c r="FE313" s="158">
        <v>0</v>
      </c>
      <c r="FF313" s="349">
        <v>0</v>
      </c>
      <c r="FG313" s="158">
        <v>4</v>
      </c>
      <c r="FH313" s="158">
        <v>3</v>
      </c>
      <c r="FI313" s="158">
        <v>11</v>
      </c>
      <c r="FJ313" s="158">
        <v>8</v>
      </c>
      <c r="FK313" s="158">
        <v>10</v>
      </c>
      <c r="FL313" s="158">
        <v>4</v>
      </c>
      <c r="FM313" s="158">
        <v>6</v>
      </c>
      <c r="FN313" s="158">
        <v>4</v>
      </c>
      <c r="FO313" s="349">
        <v>50</v>
      </c>
      <c r="FP313" s="158">
        <v>31</v>
      </c>
      <c r="FQ313" s="158">
        <v>22</v>
      </c>
      <c r="FR313" s="158">
        <v>57</v>
      </c>
      <c r="FS313" s="158">
        <v>42</v>
      </c>
      <c r="FT313" s="158">
        <v>39</v>
      </c>
      <c r="FU313" s="158">
        <v>15</v>
      </c>
      <c r="FV313" s="158">
        <v>18</v>
      </c>
      <c r="FW313" s="158">
        <v>8</v>
      </c>
      <c r="FX313" s="349">
        <v>232</v>
      </c>
      <c r="FY313" s="158">
        <v>1</v>
      </c>
      <c r="FZ313" s="158">
        <v>625</v>
      </c>
      <c r="GA313" s="158">
        <v>2061</v>
      </c>
      <c r="GB313" s="158">
        <v>10386</v>
      </c>
      <c r="GC313" s="158">
        <v>7330</v>
      </c>
      <c r="GD313" s="158">
        <v>5318</v>
      </c>
      <c r="GE313" s="158">
        <v>3138</v>
      </c>
      <c r="GF313" s="158">
        <v>2087</v>
      </c>
      <c r="GG313" s="158">
        <v>290</v>
      </c>
      <c r="GH313" s="349">
        <v>31236</v>
      </c>
      <c r="GI313" s="158">
        <v>1</v>
      </c>
      <c r="GJ313" s="158">
        <v>765</v>
      </c>
      <c r="GK313" s="158">
        <v>2484</v>
      </c>
      <c r="GL313" s="158">
        <v>5154</v>
      </c>
      <c r="GM313" s="158">
        <v>2626</v>
      </c>
      <c r="GN313" s="158">
        <v>1473</v>
      </c>
      <c r="GO313" s="158">
        <v>614</v>
      </c>
      <c r="GP313" s="158">
        <v>356</v>
      </c>
      <c r="GQ313" s="158">
        <v>42</v>
      </c>
      <c r="GR313" s="349">
        <v>13515</v>
      </c>
      <c r="GS313" s="158">
        <v>1.75</v>
      </c>
      <c r="GT313" s="158">
        <v>1203.5</v>
      </c>
      <c r="GU313" s="158">
        <v>3922.75</v>
      </c>
      <c r="GV313" s="158">
        <v>14248.5</v>
      </c>
      <c r="GW313" s="158">
        <v>9298.5</v>
      </c>
      <c r="GX313" s="158">
        <v>6419</v>
      </c>
      <c r="GY313" s="158">
        <v>3595.75</v>
      </c>
      <c r="GZ313" s="158">
        <v>2351.5</v>
      </c>
      <c r="HA313" s="158">
        <v>319.5</v>
      </c>
      <c r="HB313" s="349">
        <v>41360.75</v>
      </c>
      <c r="HC313" s="395">
        <v>0</v>
      </c>
      <c r="HD313" s="396">
        <v>4</v>
      </c>
      <c r="HE313" s="396">
        <v>1</v>
      </c>
      <c r="HF313" s="396">
        <v>0</v>
      </c>
      <c r="HG313" s="396">
        <v>0</v>
      </c>
      <c r="HH313" s="396">
        <v>0</v>
      </c>
      <c r="HI313" s="396">
        <v>0</v>
      </c>
      <c r="HJ313" s="396">
        <v>0</v>
      </c>
      <c r="HK313" s="396">
        <v>0</v>
      </c>
      <c r="HL313" s="397">
        <v>5</v>
      </c>
      <c r="HM313" s="219">
        <v>1</v>
      </c>
      <c r="HN313" s="219">
        <v>799.7</v>
      </c>
      <c r="HO313" s="219">
        <v>3050.3</v>
      </c>
      <c r="HP313" s="219">
        <v>12665.3</v>
      </c>
      <c r="HQ313" s="219">
        <v>9298.5</v>
      </c>
      <c r="HR313" s="219">
        <v>7845.4</v>
      </c>
      <c r="HS313" s="219">
        <v>5193.8999999999996</v>
      </c>
      <c r="HT313" s="219">
        <v>3919.2</v>
      </c>
      <c r="HU313" s="219">
        <v>639</v>
      </c>
      <c r="HV313" s="219">
        <v>43412.3</v>
      </c>
      <c r="HW313" s="457">
        <v>921.9</v>
      </c>
      <c r="HX313" s="219">
        <v>44334.2</v>
      </c>
      <c r="HY313" s="395">
        <v>1.75</v>
      </c>
      <c r="HZ313" s="219">
        <v>1203.5</v>
      </c>
      <c r="IA313" s="219">
        <v>3922.75</v>
      </c>
      <c r="IB313" s="219">
        <v>14248.5</v>
      </c>
      <c r="IC313" s="219">
        <v>9298.5</v>
      </c>
      <c r="ID313" s="219">
        <v>6419</v>
      </c>
      <c r="IE313" s="219">
        <v>3595.75</v>
      </c>
      <c r="IF313" s="219">
        <v>2351.5</v>
      </c>
      <c r="IG313" s="219">
        <v>319.5</v>
      </c>
      <c r="IH313" s="219">
        <v>41360.75</v>
      </c>
      <c r="II313" s="395">
        <v>0</v>
      </c>
      <c r="IJ313" s="219">
        <v>4</v>
      </c>
      <c r="IK313" s="219">
        <v>1</v>
      </c>
      <c r="IL313" s="219">
        <v>0</v>
      </c>
      <c r="IM313" s="219">
        <v>0</v>
      </c>
      <c r="IN313" s="219">
        <v>0</v>
      </c>
      <c r="IO313" s="219">
        <v>0</v>
      </c>
      <c r="IP313" s="219">
        <v>0</v>
      </c>
      <c r="IQ313" s="219">
        <v>0</v>
      </c>
      <c r="IR313" s="219">
        <v>5</v>
      </c>
      <c r="IS313" s="395">
        <v>0</v>
      </c>
      <c r="IT313" s="219">
        <v>237.06</v>
      </c>
      <c r="IU313" s="219">
        <v>864.06</v>
      </c>
      <c r="IV313" s="219">
        <v>1678.52</v>
      </c>
      <c r="IW313" s="219">
        <v>357.02</v>
      </c>
      <c r="IX313" s="219">
        <v>129.69999999999999</v>
      </c>
      <c r="IY313" s="219">
        <v>34.43</v>
      </c>
      <c r="IZ313" s="219">
        <v>11.44</v>
      </c>
      <c r="JA313" s="219">
        <v>0.04</v>
      </c>
      <c r="JB313" s="219">
        <v>3312.27</v>
      </c>
      <c r="JC313" s="395">
        <v>1</v>
      </c>
      <c r="JD313" s="219">
        <v>641.6</v>
      </c>
      <c r="JE313" s="219">
        <v>2378.1999999999998</v>
      </c>
      <c r="JF313" s="219">
        <v>11173.3</v>
      </c>
      <c r="JG313" s="219">
        <v>8941.5</v>
      </c>
      <c r="JH313" s="219">
        <v>7686.9</v>
      </c>
      <c r="JI313" s="219">
        <v>5144.1000000000004</v>
      </c>
      <c r="JJ313" s="219">
        <v>3900.1</v>
      </c>
      <c r="JK313" s="219">
        <v>638.9</v>
      </c>
      <c r="JL313" s="219">
        <v>40505.599999999999</v>
      </c>
      <c r="JM313" s="457">
        <v>921.9</v>
      </c>
      <c r="JN313" s="397">
        <v>41427.5</v>
      </c>
      <c r="JP313" s="460"/>
      <c r="JQ313" s="460"/>
      <c r="JR313" s="460"/>
      <c r="JS313" s="460"/>
      <c r="JT313" s="460"/>
      <c r="JU313" s="460"/>
      <c r="JV313" s="460"/>
      <c r="JW313" s="460"/>
      <c r="JX313" s="460"/>
      <c r="JY313" s="460"/>
      <c r="KA313" s="460"/>
      <c r="KB313" s="460"/>
    </row>
    <row r="314" spans="1:292" x14ac:dyDescent="0.2">
      <c r="A314" s="215" t="s">
        <v>12</v>
      </c>
      <c r="B314" s="216" t="s">
        <v>285</v>
      </c>
      <c r="C314" s="217" t="s">
        <v>294</v>
      </c>
      <c r="D314" s="218" t="s">
        <v>11</v>
      </c>
      <c r="E314" s="158">
        <v>2796</v>
      </c>
      <c r="F314" s="158">
        <v>3939</v>
      </c>
      <c r="G314" s="158">
        <v>3785</v>
      </c>
      <c r="H314" s="158">
        <v>3374</v>
      </c>
      <c r="I314" s="158">
        <v>1829</v>
      </c>
      <c r="J314" s="158">
        <v>1286</v>
      </c>
      <c r="K314" s="158">
        <v>681</v>
      </c>
      <c r="L314" s="158">
        <v>49</v>
      </c>
      <c r="M314" s="349">
        <v>17739</v>
      </c>
      <c r="N314" s="158">
        <v>46</v>
      </c>
      <c r="O314" s="158">
        <v>36</v>
      </c>
      <c r="P314" s="158">
        <v>50</v>
      </c>
      <c r="Q314" s="158">
        <v>42</v>
      </c>
      <c r="R314" s="158">
        <v>19</v>
      </c>
      <c r="S314" s="158">
        <v>11</v>
      </c>
      <c r="T314" s="158">
        <v>4</v>
      </c>
      <c r="U314" s="158">
        <v>1</v>
      </c>
      <c r="V314" s="349">
        <v>209</v>
      </c>
      <c r="W314" s="158">
        <v>0</v>
      </c>
      <c r="X314" s="158">
        <v>0</v>
      </c>
      <c r="Y314" s="158">
        <v>0</v>
      </c>
      <c r="Z314" s="158">
        <v>0</v>
      </c>
      <c r="AA314" s="158">
        <v>0</v>
      </c>
      <c r="AB314" s="158">
        <v>0</v>
      </c>
      <c r="AC314" s="158">
        <v>0</v>
      </c>
      <c r="AD314" s="158">
        <v>0</v>
      </c>
      <c r="AE314" s="349">
        <v>0</v>
      </c>
      <c r="AF314" s="158">
        <v>2750</v>
      </c>
      <c r="AG314" s="158">
        <v>3903</v>
      </c>
      <c r="AH314" s="158">
        <v>3735</v>
      </c>
      <c r="AI314" s="158">
        <v>3332</v>
      </c>
      <c r="AJ314" s="158">
        <v>1810</v>
      </c>
      <c r="AK314" s="158">
        <v>1275</v>
      </c>
      <c r="AL314" s="158">
        <v>677</v>
      </c>
      <c r="AM314" s="158">
        <v>48</v>
      </c>
      <c r="AN314" s="349">
        <v>17530</v>
      </c>
      <c r="AO314" s="158">
        <v>5</v>
      </c>
      <c r="AP314" s="158">
        <v>20</v>
      </c>
      <c r="AQ314" s="158">
        <v>22</v>
      </c>
      <c r="AR314" s="158">
        <v>17</v>
      </c>
      <c r="AS314" s="158">
        <v>21</v>
      </c>
      <c r="AT314" s="158">
        <v>7</v>
      </c>
      <c r="AU314" s="158">
        <v>13</v>
      </c>
      <c r="AV314" s="158">
        <v>2</v>
      </c>
      <c r="AW314" s="349">
        <v>107</v>
      </c>
      <c r="AX314" s="158">
        <v>5</v>
      </c>
      <c r="AY314" s="158">
        <v>20</v>
      </c>
      <c r="AZ314" s="158">
        <v>22</v>
      </c>
      <c r="BA314" s="158">
        <v>17</v>
      </c>
      <c r="BB314" s="158">
        <v>21</v>
      </c>
      <c r="BC314" s="158">
        <v>7</v>
      </c>
      <c r="BD314" s="158">
        <v>13</v>
      </c>
      <c r="BE314" s="158">
        <v>2</v>
      </c>
      <c r="BF314" s="158">
        <v>0</v>
      </c>
      <c r="BG314" s="349">
        <v>107</v>
      </c>
      <c r="BH314" s="158">
        <v>5</v>
      </c>
      <c r="BI314" s="158">
        <v>2765</v>
      </c>
      <c r="BJ314" s="158">
        <v>3905</v>
      </c>
      <c r="BK314" s="158">
        <v>3730</v>
      </c>
      <c r="BL314" s="158">
        <v>3336</v>
      </c>
      <c r="BM314" s="158">
        <v>1796</v>
      </c>
      <c r="BN314" s="158">
        <v>1281</v>
      </c>
      <c r="BO314" s="158">
        <v>666</v>
      </c>
      <c r="BP314" s="158">
        <v>46</v>
      </c>
      <c r="BQ314" s="349">
        <v>17530</v>
      </c>
      <c r="BR314" s="158">
        <v>2</v>
      </c>
      <c r="BS314" s="158">
        <v>1310</v>
      </c>
      <c r="BT314" s="158">
        <v>1400</v>
      </c>
      <c r="BU314" s="158">
        <v>1185</v>
      </c>
      <c r="BV314" s="158">
        <v>912</v>
      </c>
      <c r="BW314" s="158">
        <v>421</v>
      </c>
      <c r="BX314" s="158">
        <v>253</v>
      </c>
      <c r="BY314" s="158">
        <v>111</v>
      </c>
      <c r="BZ314" s="158">
        <v>4</v>
      </c>
      <c r="CA314" s="349">
        <v>5598</v>
      </c>
      <c r="CB314" s="158">
        <v>1</v>
      </c>
      <c r="CC314" s="158">
        <v>8</v>
      </c>
      <c r="CD314" s="158">
        <v>20</v>
      </c>
      <c r="CE314" s="158">
        <v>23</v>
      </c>
      <c r="CF314" s="158">
        <v>22</v>
      </c>
      <c r="CG314" s="158">
        <v>9</v>
      </c>
      <c r="CH314" s="158">
        <v>6</v>
      </c>
      <c r="CI314" s="158">
        <v>1</v>
      </c>
      <c r="CJ314" s="158">
        <v>0</v>
      </c>
      <c r="CK314" s="349">
        <v>90</v>
      </c>
      <c r="CL314" s="158">
        <v>0</v>
      </c>
      <c r="CM314" s="158">
        <v>0</v>
      </c>
      <c r="CN314" s="158">
        <v>6</v>
      </c>
      <c r="CO314" s="158">
        <v>2</v>
      </c>
      <c r="CP314" s="158">
        <v>7</v>
      </c>
      <c r="CQ314" s="158">
        <v>4</v>
      </c>
      <c r="CR314" s="158">
        <v>14</v>
      </c>
      <c r="CS314" s="158">
        <v>5</v>
      </c>
      <c r="CT314" s="158">
        <v>1</v>
      </c>
      <c r="CU314" s="349">
        <v>39</v>
      </c>
      <c r="CV314" s="158">
        <v>287</v>
      </c>
      <c r="CW314" s="158">
        <v>141</v>
      </c>
      <c r="CX314" s="158">
        <v>185</v>
      </c>
      <c r="CY314" s="158">
        <v>197</v>
      </c>
      <c r="CZ314" s="158">
        <v>71</v>
      </c>
      <c r="DA314" s="158">
        <v>56</v>
      </c>
      <c r="DB314" s="158">
        <v>51</v>
      </c>
      <c r="DC314" s="158">
        <v>8</v>
      </c>
      <c r="DD314" s="349">
        <v>996</v>
      </c>
      <c r="DE314" s="158">
        <v>53</v>
      </c>
      <c r="DF314" s="158">
        <v>59</v>
      </c>
      <c r="DG314" s="158">
        <v>57</v>
      </c>
      <c r="DH314" s="158">
        <v>68</v>
      </c>
      <c r="DI314" s="158">
        <v>22</v>
      </c>
      <c r="DJ314" s="158">
        <v>19</v>
      </c>
      <c r="DK314" s="158">
        <v>6</v>
      </c>
      <c r="DL314" s="158">
        <v>2</v>
      </c>
      <c r="DM314" s="349">
        <v>286</v>
      </c>
      <c r="DN314" s="158">
        <v>0</v>
      </c>
      <c r="DO314" s="158">
        <v>0</v>
      </c>
      <c r="DP314" s="158">
        <v>0</v>
      </c>
      <c r="DQ314" s="158">
        <v>0</v>
      </c>
      <c r="DR314" s="158">
        <v>0</v>
      </c>
      <c r="DS314" s="158">
        <v>0</v>
      </c>
      <c r="DT314" s="158">
        <v>0</v>
      </c>
      <c r="DU314" s="158">
        <v>0</v>
      </c>
      <c r="DV314" s="349">
        <v>0</v>
      </c>
      <c r="DW314" s="158">
        <v>13</v>
      </c>
      <c r="DX314" s="158">
        <v>13</v>
      </c>
      <c r="DY314" s="158">
        <v>18</v>
      </c>
      <c r="DZ314" s="158">
        <v>9</v>
      </c>
      <c r="EA314" s="158">
        <v>3</v>
      </c>
      <c r="EB314" s="158">
        <v>6</v>
      </c>
      <c r="EC314" s="158">
        <v>2</v>
      </c>
      <c r="ED314" s="158">
        <v>0</v>
      </c>
      <c r="EE314" s="349">
        <v>64</v>
      </c>
      <c r="EF314" s="158">
        <v>66</v>
      </c>
      <c r="EG314" s="158">
        <v>72</v>
      </c>
      <c r="EH314" s="158">
        <v>75</v>
      </c>
      <c r="EI314" s="158">
        <v>77</v>
      </c>
      <c r="EJ314" s="158">
        <v>25</v>
      </c>
      <c r="EK314" s="158">
        <v>25</v>
      </c>
      <c r="EL314" s="158">
        <v>8</v>
      </c>
      <c r="EM314" s="158">
        <v>2</v>
      </c>
      <c r="EN314" s="349">
        <v>350</v>
      </c>
      <c r="EO314" s="158">
        <v>46</v>
      </c>
      <c r="EP314" s="158">
        <v>51</v>
      </c>
      <c r="EQ314" s="158">
        <v>53</v>
      </c>
      <c r="ER314" s="158">
        <v>51</v>
      </c>
      <c r="ES314" s="158">
        <v>19</v>
      </c>
      <c r="ET314" s="158">
        <v>15</v>
      </c>
      <c r="EU314" s="158">
        <v>10</v>
      </c>
      <c r="EV314" s="158">
        <v>1</v>
      </c>
      <c r="EW314" s="349">
        <v>246</v>
      </c>
      <c r="EX314" s="158">
        <v>0</v>
      </c>
      <c r="EY314" s="158">
        <v>0</v>
      </c>
      <c r="EZ314" s="158">
        <v>0</v>
      </c>
      <c r="FA314" s="158">
        <v>0</v>
      </c>
      <c r="FB314" s="158">
        <v>0</v>
      </c>
      <c r="FC314" s="158">
        <v>0</v>
      </c>
      <c r="FD314" s="158">
        <v>0</v>
      </c>
      <c r="FE314" s="158">
        <v>0</v>
      </c>
      <c r="FF314" s="349">
        <v>0</v>
      </c>
      <c r="FG314" s="158">
        <v>2</v>
      </c>
      <c r="FH314" s="158">
        <v>2</v>
      </c>
      <c r="FI314" s="158">
        <v>4</v>
      </c>
      <c r="FJ314" s="158">
        <v>6</v>
      </c>
      <c r="FK314" s="158">
        <v>4</v>
      </c>
      <c r="FL314" s="158">
        <v>2</v>
      </c>
      <c r="FM314" s="158">
        <v>2</v>
      </c>
      <c r="FN314" s="158">
        <v>0</v>
      </c>
      <c r="FO314" s="349">
        <v>22</v>
      </c>
      <c r="FP314" s="158">
        <v>44</v>
      </c>
      <c r="FQ314" s="158">
        <v>49</v>
      </c>
      <c r="FR314" s="158">
        <v>49</v>
      </c>
      <c r="FS314" s="158">
        <v>45</v>
      </c>
      <c r="FT314" s="158">
        <v>15</v>
      </c>
      <c r="FU314" s="158">
        <v>13</v>
      </c>
      <c r="FV314" s="158">
        <v>8</v>
      </c>
      <c r="FW314" s="158">
        <v>1</v>
      </c>
      <c r="FX314" s="349">
        <v>224</v>
      </c>
      <c r="FY314" s="158">
        <v>2</v>
      </c>
      <c r="FZ314" s="158">
        <v>1434</v>
      </c>
      <c r="GA314" s="158">
        <v>2466</v>
      </c>
      <c r="GB314" s="158">
        <v>2502</v>
      </c>
      <c r="GC314" s="158">
        <v>2386</v>
      </c>
      <c r="GD314" s="158">
        <v>1359</v>
      </c>
      <c r="GE314" s="158">
        <v>1002</v>
      </c>
      <c r="GF314" s="158">
        <v>547</v>
      </c>
      <c r="GG314" s="158">
        <v>41</v>
      </c>
      <c r="GH314" s="349">
        <v>11739</v>
      </c>
      <c r="GI314" s="158">
        <v>3</v>
      </c>
      <c r="GJ314" s="158">
        <v>1331</v>
      </c>
      <c r="GK314" s="158">
        <v>1439</v>
      </c>
      <c r="GL314" s="158">
        <v>1228</v>
      </c>
      <c r="GM314" s="158">
        <v>950</v>
      </c>
      <c r="GN314" s="158">
        <v>437</v>
      </c>
      <c r="GO314" s="158">
        <v>279</v>
      </c>
      <c r="GP314" s="158">
        <v>119</v>
      </c>
      <c r="GQ314" s="158">
        <v>5</v>
      </c>
      <c r="GR314" s="349">
        <v>5791</v>
      </c>
      <c r="GS314" s="158">
        <v>4.25</v>
      </c>
      <c r="GT314" s="158">
        <v>2442</v>
      </c>
      <c r="GU314" s="158">
        <v>3553.5</v>
      </c>
      <c r="GV314" s="158">
        <v>3436</v>
      </c>
      <c r="GW314" s="158">
        <v>3103.5</v>
      </c>
      <c r="GX314" s="158">
        <v>1688</v>
      </c>
      <c r="GY314" s="158">
        <v>1212.25</v>
      </c>
      <c r="GZ314" s="158">
        <v>636.5</v>
      </c>
      <c r="HA314" s="158">
        <v>44.5</v>
      </c>
      <c r="HB314" s="349">
        <v>16120.5</v>
      </c>
      <c r="HC314" s="395">
        <v>0</v>
      </c>
      <c r="HD314" s="396">
        <v>0</v>
      </c>
      <c r="HE314" s="396">
        <v>0</v>
      </c>
      <c r="HF314" s="396">
        <v>0</v>
      </c>
      <c r="HG314" s="396">
        <v>0</v>
      </c>
      <c r="HH314" s="396">
        <v>0</v>
      </c>
      <c r="HI314" s="396">
        <v>0</v>
      </c>
      <c r="HJ314" s="396">
        <v>0</v>
      </c>
      <c r="HK314" s="396">
        <v>0</v>
      </c>
      <c r="HL314" s="397">
        <v>0</v>
      </c>
      <c r="HM314" s="219">
        <v>2.4</v>
      </c>
      <c r="HN314" s="219">
        <v>1628</v>
      </c>
      <c r="HO314" s="219">
        <v>2763.8</v>
      </c>
      <c r="HP314" s="219">
        <v>3054.2</v>
      </c>
      <c r="HQ314" s="219">
        <v>3103.5</v>
      </c>
      <c r="HR314" s="219">
        <v>2063.1</v>
      </c>
      <c r="HS314" s="219">
        <v>1751</v>
      </c>
      <c r="HT314" s="219">
        <v>1060.8</v>
      </c>
      <c r="HU314" s="219">
        <v>89</v>
      </c>
      <c r="HV314" s="219">
        <v>15515.8</v>
      </c>
      <c r="HW314" s="457">
        <v>0</v>
      </c>
      <c r="HX314" s="219">
        <v>15515.8</v>
      </c>
      <c r="HY314" s="395">
        <v>4.25</v>
      </c>
      <c r="HZ314" s="219">
        <v>2442</v>
      </c>
      <c r="IA314" s="219">
        <v>3553.5</v>
      </c>
      <c r="IB314" s="219">
        <v>3436</v>
      </c>
      <c r="IC314" s="219">
        <v>3103.5</v>
      </c>
      <c r="ID314" s="219">
        <v>1688</v>
      </c>
      <c r="IE314" s="219">
        <v>1212.25</v>
      </c>
      <c r="IF314" s="219">
        <v>636.5</v>
      </c>
      <c r="IG314" s="219">
        <v>44.5</v>
      </c>
      <c r="IH314" s="219">
        <v>16120.5</v>
      </c>
      <c r="II314" s="395">
        <v>0</v>
      </c>
      <c r="IJ314" s="219">
        <v>0</v>
      </c>
      <c r="IK314" s="219">
        <v>0</v>
      </c>
      <c r="IL314" s="219">
        <v>0</v>
      </c>
      <c r="IM314" s="219">
        <v>0</v>
      </c>
      <c r="IN314" s="219">
        <v>0</v>
      </c>
      <c r="IO314" s="219">
        <v>0</v>
      </c>
      <c r="IP314" s="219">
        <v>0</v>
      </c>
      <c r="IQ314" s="219">
        <v>0</v>
      </c>
      <c r="IR314" s="219">
        <v>0</v>
      </c>
      <c r="IS314" s="395">
        <v>0.73</v>
      </c>
      <c r="IT314" s="219">
        <v>663.81</v>
      </c>
      <c r="IU314" s="219">
        <v>793.49</v>
      </c>
      <c r="IV314" s="219">
        <v>436.36</v>
      </c>
      <c r="IW314" s="219">
        <v>231.55</v>
      </c>
      <c r="IX314" s="219">
        <v>51.7</v>
      </c>
      <c r="IY314" s="219">
        <v>29.39</v>
      </c>
      <c r="IZ314" s="219">
        <v>6.64</v>
      </c>
      <c r="JA314" s="219">
        <v>0</v>
      </c>
      <c r="JB314" s="219">
        <v>2213.67</v>
      </c>
      <c r="JC314" s="395">
        <v>2</v>
      </c>
      <c r="JD314" s="219">
        <v>1185.5</v>
      </c>
      <c r="JE314" s="219">
        <v>2146.6999999999998</v>
      </c>
      <c r="JF314" s="219">
        <v>2666.3</v>
      </c>
      <c r="JG314" s="219">
        <v>2872</v>
      </c>
      <c r="JH314" s="219">
        <v>1999.9</v>
      </c>
      <c r="JI314" s="219">
        <v>1708.6</v>
      </c>
      <c r="JJ314" s="219">
        <v>1049.8</v>
      </c>
      <c r="JK314" s="219">
        <v>89</v>
      </c>
      <c r="JL314" s="219">
        <v>13719.8</v>
      </c>
      <c r="JM314" s="457">
        <v>0</v>
      </c>
      <c r="JN314" s="397">
        <v>13719.8</v>
      </c>
      <c r="JP314" s="460"/>
      <c r="JQ314" s="460"/>
      <c r="JR314" s="460"/>
      <c r="JS314" s="460"/>
      <c r="JT314" s="460"/>
      <c r="JU314" s="460"/>
      <c r="JV314" s="460"/>
      <c r="JW314" s="460"/>
      <c r="JX314" s="460"/>
      <c r="JY314" s="460"/>
      <c r="KA314" s="460"/>
      <c r="KB314" s="460"/>
    </row>
    <row r="315" spans="1:292" x14ac:dyDescent="0.2">
      <c r="A315" s="215" t="s">
        <v>14</v>
      </c>
      <c r="B315" s="216" t="s">
        <v>301</v>
      </c>
      <c r="C315" s="217" t="s">
        <v>109</v>
      </c>
      <c r="D315" s="218" t="s">
        <v>13</v>
      </c>
      <c r="E315" s="158">
        <v>1730</v>
      </c>
      <c r="F315" s="158">
        <v>6793</v>
      </c>
      <c r="G315" s="158">
        <v>15899</v>
      </c>
      <c r="H315" s="158">
        <v>22583</v>
      </c>
      <c r="I315" s="158">
        <v>22389</v>
      </c>
      <c r="J315" s="158">
        <v>17027</v>
      </c>
      <c r="K315" s="158">
        <v>21920</v>
      </c>
      <c r="L315" s="158">
        <v>14718</v>
      </c>
      <c r="M315" s="349">
        <v>123059</v>
      </c>
      <c r="N315" s="158">
        <v>65</v>
      </c>
      <c r="O315" s="158">
        <v>425</v>
      </c>
      <c r="P315" s="158">
        <v>399</v>
      </c>
      <c r="Q315" s="158">
        <v>560</v>
      </c>
      <c r="R315" s="158">
        <v>762</v>
      </c>
      <c r="S315" s="158">
        <v>729</v>
      </c>
      <c r="T315" s="158">
        <v>1047</v>
      </c>
      <c r="U315" s="158">
        <v>482</v>
      </c>
      <c r="V315" s="349">
        <v>4469</v>
      </c>
      <c r="W315" s="158">
        <v>0</v>
      </c>
      <c r="X315" s="158">
        <v>0</v>
      </c>
      <c r="Y315" s="158">
        <v>0</v>
      </c>
      <c r="Z315" s="158">
        <v>0</v>
      </c>
      <c r="AA315" s="158">
        <v>0</v>
      </c>
      <c r="AB315" s="158">
        <v>0</v>
      </c>
      <c r="AC315" s="158">
        <v>0</v>
      </c>
      <c r="AD315" s="158">
        <v>0</v>
      </c>
      <c r="AE315" s="349">
        <v>0</v>
      </c>
      <c r="AF315" s="158">
        <v>1665</v>
      </c>
      <c r="AG315" s="158">
        <v>6368</v>
      </c>
      <c r="AH315" s="158">
        <v>15500</v>
      </c>
      <c r="AI315" s="158">
        <v>22023</v>
      </c>
      <c r="AJ315" s="158">
        <v>21627</v>
      </c>
      <c r="AK315" s="158">
        <v>16298</v>
      </c>
      <c r="AL315" s="158">
        <v>20873</v>
      </c>
      <c r="AM315" s="158">
        <v>14236</v>
      </c>
      <c r="AN315" s="349">
        <v>118590</v>
      </c>
      <c r="AO315" s="158">
        <v>0</v>
      </c>
      <c r="AP315" s="158">
        <v>10</v>
      </c>
      <c r="AQ315" s="158">
        <v>16</v>
      </c>
      <c r="AR315" s="158">
        <v>30</v>
      </c>
      <c r="AS315" s="158">
        <v>40</v>
      </c>
      <c r="AT315" s="158">
        <v>26</v>
      </c>
      <c r="AU315" s="158">
        <v>31</v>
      </c>
      <c r="AV315" s="158">
        <v>25</v>
      </c>
      <c r="AW315" s="349">
        <v>178</v>
      </c>
      <c r="AX315" s="158">
        <v>0</v>
      </c>
      <c r="AY315" s="158">
        <v>10</v>
      </c>
      <c r="AZ315" s="158">
        <v>16</v>
      </c>
      <c r="BA315" s="158">
        <v>30</v>
      </c>
      <c r="BB315" s="158">
        <v>40</v>
      </c>
      <c r="BC315" s="158">
        <v>26</v>
      </c>
      <c r="BD315" s="158">
        <v>31</v>
      </c>
      <c r="BE315" s="158">
        <v>25</v>
      </c>
      <c r="BF315" s="158">
        <v>0</v>
      </c>
      <c r="BG315" s="349">
        <v>178</v>
      </c>
      <c r="BH315" s="158">
        <v>0</v>
      </c>
      <c r="BI315" s="158">
        <v>1675</v>
      </c>
      <c r="BJ315" s="158">
        <v>6374</v>
      </c>
      <c r="BK315" s="158">
        <v>15514</v>
      </c>
      <c r="BL315" s="158">
        <v>22033</v>
      </c>
      <c r="BM315" s="158">
        <v>21613</v>
      </c>
      <c r="BN315" s="158">
        <v>16303</v>
      </c>
      <c r="BO315" s="158">
        <v>20867</v>
      </c>
      <c r="BP315" s="158">
        <v>14211</v>
      </c>
      <c r="BQ315" s="349">
        <v>118590</v>
      </c>
      <c r="BR315" s="158">
        <v>0</v>
      </c>
      <c r="BS315" s="158">
        <v>857</v>
      </c>
      <c r="BT315" s="158">
        <v>3911</v>
      </c>
      <c r="BU315" s="158">
        <v>7961</v>
      </c>
      <c r="BV315" s="158">
        <v>9168</v>
      </c>
      <c r="BW315" s="158">
        <v>7571</v>
      </c>
      <c r="BX315" s="158">
        <v>4443</v>
      </c>
      <c r="BY315" s="158">
        <v>4389</v>
      </c>
      <c r="BZ315" s="158">
        <v>1663</v>
      </c>
      <c r="CA315" s="349">
        <v>39963</v>
      </c>
      <c r="CB315" s="158">
        <v>0</v>
      </c>
      <c r="CC315" s="158">
        <v>7</v>
      </c>
      <c r="CD315" s="158">
        <v>20</v>
      </c>
      <c r="CE315" s="158">
        <v>118</v>
      </c>
      <c r="CF315" s="158">
        <v>194</v>
      </c>
      <c r="CG315" s="158">
        <v>194</v>
      </c>
      <c r="CH315" s="158">
        <v>131</v>
      </c>
      <c r="CI315" s="158">
        <v>113</v>
      </c>
      <c r="CJ315" s="158">
        <v>37</v>
      </c>
      <c r="CK315" s="349">
        <v>814</v>
      </c>
      <c r="CL315" s="158">
        <v>0</v>
      </c>
      <c r="CM315" s="158">
        <v>3</v>
      </c>
      <c r="CN315" s="158">
        <v>1</v>
      </c>
      <c r="CO315" s="158">
        <v>1</v>
      </c>
      <c r="CP315" s="158">
        <v>0</v>
      </c>
      <c r="CQ315" s="158">
        <v>12</v>
      </c>
      <c r="CR315" s="158">
        <v>5</v>
      </c>
      <c r="CS315" s="158">
        <v>14</v>
      </c>
      <c r="CT315" s="158">
        <v>24</v>
      </c>
      <c r="CU315" s="349">
        <v>60</v>
      </c>
      <c r="CV315" s="158">
        <v>51</v>
      </c>
      <c r="CW315" s="158">
        <v>68</v>
      </c>
      <c r="CX315" s="158">
        <v>256</v>
      </c>
      <c r="CY315" s="158">
        <v>546</v>
      </c>
      <c r="CZ315" s="158">
        <v>778</v>
      </c>
      <c r="DA315" s="158">
        <v>925</v>
      </c>
      <c r="DB315" s="158">
        <v>1819</v>
      </c>
      <c r="DC315" s="158">
        <v>1632</v>
      </c>
      <c r="DD315" s="349">
        <v>6075</v>
      </c>
      <c r="DE315" s="158">
        <v>18</v>
      </c>
      <c r="DF315" s="158">
        <v>52</v>
      </c>
      <c r="DG315" s="158">
        <v>85</v>
      </c>
      <c r="DH315" s="158">
        <v>153</v>
      </c>
      <c r="DI315" s="158">
        <v>165</v>
      </c>
      <c r="DJ315" s="158">
        <v>167</v>
      </c>
      <c r="DK315" s="158">
        <v>204</v>
      </c>
      <c r="DL315" s="158">
        <v>318</v>
      </c>
      <c r="DM315" s="349">
        <v>1162</v>
      </c>
      <c r="DN315" s="158">
        <v>0</v>
      </c>
      <c r="DO315" s="158">
        <v>0</v>
      </c>
      <c r="DP315" s="158">
        <v>0</v>
      </c>
      <c r="DQ315" s="158">
        <v>0</v>
      </c>
      <c r="DR315" s="158">
        <v>0</v>
      </c>
      <c r="DS315" s="158">
        <v>0</v>
      </c>
      <c r="DT315" s="158">
        <v>0</v>
      </c>
      <c r="DU315" s="158">
        <v>0</v>
      </c>
      <c r="DV315" s="349">
        <v>0</v>
      </c>
      <c r="DW315" s="158">
        <v>0</v>
      </c>
      <c r="DX315" s="158">
        <v>0</v>
      </c>
      <c r="DY315" s="158">
        <v>0</v>
      </c>
      <c r="DZ315" s="158">
        <v>0</v>
      </c>
      <c r="EA315" s="158">
        <v>0</v>
      </c>
      <c r="EB315" s="158">
        <v>0</v>
      </c>
      <c r="EC315" s="158">
        <v>0</v>
      </c>
      <c r="ED315" s="158">
        <v>0</v>
      </c>
      <c r="EE315" s="349">
        <v>0</v>
      </c>
      <c r="EF315" s="158">
        <v>18</v>
      </c>
      <c r="EG315" s="158">
        <v>52</v>
      </c>
      <c r="EH315" s="158">
        <v>85</v>
      </c>
      <c r="EI315" s="158">
        <v>153</v>
      </c>
      <c r="EJ315" s="158">
        <v>165</v>
      </c>
      <c r="EK315" s="158">
        <v>167</v>
      </c>
      <c r="EL315" s="158">
        <v>204</v>
      </c>
      <c r="EM315" s="158">
        <v>318</v>
      </c>
      <c r="EN315" s="349">
        <v>1162</v>
      </c>
      <c r="EO315" s="158">
        <v>16</v>
      </c>
      <c r="EP315" s="158">
        <v>29</v>
      </c>
      <c r="EQ315" s="158">
        <v>46</v>
      </c>
      <c r="ER315" s="158">
        <v>102</v>
      </c>
      <c r="ES315" s="158">
        <v>133</v>
      </c>
      <c r="ET315" s="158">
        <v>140</v>
      </c>
      <c r="EU315" s="158">
        <v>164</v>
      </c>
      <c r="EV315" s="158">
        <v>282</v>
      </c>
      <c r="EW315" s="349">
        <v>912</v>
      </c>
      <c r="EX315" s="158">
        <v>0</v>
      </c>
      <c r="EY315" s="158">
        <v>0</v>
      </c>
      <c r="EZ315" s="158">
        <v>0</v>
      </c>
      <c r="FA315" s="158">
        <v>0</v>
      </c>
      <c r="FB315" s="158">
        <v>0</v>
      </c>
      <c r="FC315" s="158">
        <v>0</v>
      </c>
      <c r="FD315" s="158">
        <v>0</v>
      </c>
      <c r="FE315" s="158">
        <v>0</v>
      </c>
      <c r="FF315" s="349">
        <v>0</v>
      </c>
      <c r="FG315" s="158">
        <v>0</v>
      </c>
      <c r="FH315" s="158">
        <v>1</v>
      </c>
      <c r="FI315" s="158">
        <v>1</v>
      </c>
      <c r="FJ315" s="158">
        <v>8</v>
      </c>
      <c r="FK315" s="158">
        <v>5</v>
      </c>
      <c r="FL315" s="158">
        <v>16</v>
      </c>
      <c r="FM315" s="158">
        <v>15</v>
      </c>
      <c r="FN315" s="158">
        <v>30</v>
      </c>
      <c r="FO315" s="349">
        <v>76</v>
      </c>
      <c r="FP315" s="158">
        <v>16</v>
      </c>
      <c r="FQ315" s="158">
        <v>28</v>
      </c>
      <c r="FR315" s="158">
        <v>45</v>
      </c>
      <c r="FS315" s="158">
        <v>94</v>
      </c>
      <c r="FT315" s="158">
        <v>128</v>
      </c>
      <c r="FU315" s="158">
        <v>124</v>
      </c>
      <c r="FV315" s="158">
        <v>149</v>
      </c>
      <c r="FW315" s="158">
        <v>252</v>
      </c>
      <c r="FX315" s="349">
        <v>836</v>
      </c>
      <c r="FY315" s="158">
        <v>0</v>
      </c>
      <c r="FZ315" s="158">
        <v>807</v>
      </c>
      <c r="GA315" s="158">
        <v>2442</v>
      </c>
      <c r="GB315" s="158">
        <v>7433</v>
      </c>
      <c r="GC315" s="158">
        <v>12669</v>
      </c>
      <c r="GD315" s="158">
        <v>13828</v>
      </c>
      <c r="GE315" s="158">
        <v>11722</v>
      </c>
      <c r="GF315" s="158">
        <v>16345</v>
      </c>
      <c r="GG315" s="158">
        <v>12483</v>
      </c>
      <c r="GH315" s="349">
        <v>77729</v>
      </c>
      <c r="GI315" s="158">
        <v>0</v>
      </c>
      <c r="GJ315" s="158">
        <v>868</v>
      </c>
      <c r="GK315" s="158">
        <v>3932</v>
      </c>
      <c r="GL315" s="158">
        <v>8081</v>
      </c>
      <c r="GM315" s="158">
        <v>9364</v>
      </c>
      <c r="GN315" s="158">
        <v>7785</v>
      </c>
      <c r="GO315" s="158">
        <v>4581</v>
      </c>
      <c r="GP315" s="158">
        <v>4522</v>
      </c>
      <c r="GQ315" s="158">
        <v>1728</v>
      </c>
      <c r="GR315" s="349">
        <v>40861</v>
      </c>
      <c r="GS315" s="158">
        <v>0</v>
      </c>
      <c r="GT315" s="158">
        <v>1457</v>
      </c>
      <c r="GU315" s="158">
        <v>5390.75</v>
      </c>
      <c r="GV315" s="158">
        <v>13493.25</v>
      </c>
      <c r="GW315" s="158">
        <v>19691.5</v>
      </c>
      <c r="GX315" s="158">
        <v>19661.75</v>
      </c>
      <c r="GY315" s="158">
        <v>15156</v>
      </c>
      <c r="GZ315" s="158">
        <v>19731.5</v>
      </c>
      <c r="HA315" s="158">
        <v>13772</v>
      </c>
      <c r="HB315" s="349">
        <v>108353.75</v>
      </c>
      <c r="HC315" s="395">
        <v>0</v>
      </c>
      <c r="HD315" s="396">
        <v>0</v>
      </c>
      <c r="HE315" s="396">
        <v>0</v>
      </c>
      <c r="HF315" s="396">
        <v>0</v>
      </c>
      <c r="HG315" s="396">
        <v>0</v>
      </c>
      <c r="HH315" s="396">
        <v>0</v>
      </c>
      <c r="HI315" s="396">
        <v>0</v>
      </c>
      <c r="HJ315" s="396">
        <v>0</v>
      </c>
      <c r="HK315" s="396">
        <v>0</v>
      </c>
      <c r="HL315" s="397">
        <v>0</v>
      </c>
      <c r="HM315" s="219">
        <v>0</v>
      </c>
      <c r="HN315" s="219">
        <v>971.3</v>
      </c>
      <c r="HO315" s="219">
        <v>4192.8</v>
      </c>
      <c r="HP315" s="219">
        <v>11994</v>
      </c>
      <c r="HQ315" s="219">
        <v>19691.5</v>
      </c>
      <c r="HR315" s="219">
        <v>24031</v>
      </c>
      <c r="HS315" s="219">
        <v>21892</v>
      </c>
      <c r="HT315" s="219">
        <v>32885.800000000003</v>
      </c>
      <c r="HU315" s="219">
        <v>27544</v>
      </c>
      <c r="HV315" s="219">
        <v>143202.4</v>
      </c>
      <c r="HW315" s="457">
        <v>274.89999999999998</v>
      </c>
      <c r="HX315" s="219">
        <v>143477.29999999999</v>
      </c>
      <c r="HY315" s="395">
        <v>0</v>
      </c>
      <c r="HZ315" s="219">
        <v>1457</v>
      </c>
      <c r="IA315" s="219">
        <v>5390.75</v>
      </c>
      <c r="IB315" s="219">
        <v>13493.25</v>
      </c>
      <c r="IC315" s="219">
        <v>19691.5</v>
      </c>
      <c r="ID315" s="219">
        <v>19661.75</v>
      </c>
      <c r="IE315" s="219">
        <v>15156</v>
      </c>
      <c r="IF315" s="219">
        <v>19731.5</v>
      </c>
      <c r="IG315" s="219">
        <v>13772</v>
      </c>
      <c r="IH315" s="219">
        <v>108353.75</v>
      </c>
      <c r="II315" s="395">
        <v>0</v>
      </c>
      <c r="IJ315" s="219">
        <v>0</v>
      </c>
      <c r="IK315" s="219">
        <v>0</v>
      </c>
      <c r="IL315" s="219">
        <v>0</v>
      </c>
      <c r="IM315" s="219">
        <v>0</v>
      </c>
      <c r="IN315" s="219">
        <v>0</v>
      </c>
      <c r="IO315" s="219">
        <v>0</v>
      </c>
      <c r="IP315" s="219">
        <v>0</v>
      </c>
      <c r="IQ315" s="219">
        <v>0</v>
      </c>
      <c r="IR315" s="219">
        <v>0</v>
      </c>
      <c r="IS315" s="395">
        <v>0</v>
      </c>
      <c r="IT315" s="219">
        <v>377.47</v>
      </c>
      <c r="IU315" s="219">
        <v>1886.64</v>
      </c>
      <c r="IV315" s="219">
        <v>4098.28</v>
      </c>
      <c r="IW315" s="219">
        <v>4405.47</v>
      </c>
      <c r="IX315" s="219">
        <v>2854.36</v>
      </c>
      <c r="IY315" s="219">
        <v>1067.4100000000001</v>
      </c>
      <c r="IZ315" s="219">
        <v>535.59</v>
      </c>
      <c r="JA315" s="219">
        <v>49.55</v>
      </c>
      <c r="JB315" s="219">
        <v>15274.77</v>
      </c>
      <c r="JC315" s="395">
        <v>0</v>
      </c>
      <c r="JD315" s="219">
        <v>719.7</v>
      </c>
      <c r="JE315" s="219">
        <v>2725.4</v>
      </c>
      <c r="JF315" s="219">
        <v>8351.1</v>
      </c>
      <c r="JG315" s="219">
        <v>15286</v>
      </c>
      <c r="JH315" s="219">
        <v>20542.400000000001</v>
      </c>
      <c r="JI315" s="219">
        <v>20350.2</v>
      </c>
      <c r="JJ315" s="219">
        <v>31993.200000000001</v>
      </c>
      <c r="JK315" s="219">
        <v>27444.9</v>
      </c>
      <c r="JL315" s="219">
        <v>127412.9</v>
      </c>
      <c r="JM315" s="457">
        <v>274.89999999999998</v>
      </c>
      <c r="JN315" s="397">
        <v>127687.8</v>
      </c>
      <c r="JP315" s="460"/>
      <c r="JQ315" s="460"/>
      <c r="JR315" s="460"/>
      <c r="JS315" s="460"/>
      <c r="JT315" s="460"/>
      <c r="JU315" s="460"/>
      <c r="JV315" s="460"/>
      <c r="JW315" s="460"/>
      <c r="JX315" s="460"/>
      <c r="JY315" s="460"/>
      <c r="KA315" s="460"/>
      <c r="KB315" s="460"/>
    </row>
    <row r="316" spans="1:292" x14ac:dyDescent="0.2">
      <c r="A316" s="215" t="s">
        <v>15</v>
      </c>
      <c r="B316" s="216" t="s">
        <v>285</v>
      </c>
      <c r="C316" s="217" t="s">
        <v>294</v>
      </c>
      <c r="D316" s="218" t="s">
        <v>349</v>
      </c>
      <c r="E316" s="158">
        <v>7401</v>
      </c>
      <c r="F316" s="158">
        <v>9465</v>
      </c>
      <c r="G316" s="158">
        <v>6061</v>
      </c>
      <c r="H316" s="158">
        <v>4859</v>
      </c>
      <c r="I316" s="158">
        <v>2336</v>
      </c>
      <c r="J316" s="158">
        <v>865</v>
      </c>
      <c r="K316" s="158">
        <v>319</v>
      </c>
      <c r="L316" s="158">
        <v>20</v>
      </c>
      <c r="M316" s="349">
        <v>31326</v>
      </c>
      <c r="N316" s="158">
        <v>100</v>
      </c>
      <c r="O316" s="158">
        <v>78</v>
      </c>
      <c r="P316" s="158">
        <v>51</v>
      </c>
      <c r="Q316" s="158">
        <v>65</v>
      </c>
      <c r="R316" s="158">
        <v>29</v>
      </c>
      <c r="S316" s="158">
        <v>6</v>
      </c>
      <c r="T316" s="158">
        <v>0</v>
      </c>
      <c r="U316" s="158">
        <v>0</v>
      </c>
      <c r="V316" s="349">
        <v>329</v>
      </c>
      <c r="W316" s="158">
        <v>8</v>
      </c>
      <c r="X316" s="158">
        <v>0</v>
      </c>
      <c r="Y316" s="158">
        <v>0</v>
      </c>
      <c r="Z316" s="158">
        <v>0</v>
      </c>
      <c r="AA316" s="158">
        <v>0</v>
      </c>
      <c r="AB316" s="158">
        <v>0</v>
      </c>
      <c r="AC316" s="158">
        <v>0</v>
      </c>
      <c r="AD316" s="158">
        <v>0</v>
      </c>
      <c r="AE316" s="349">
        <v>8</v>
      </c>
      <c r="AF316" s="158">
        <v>7293</v>
      </c>
      <c r="AG316" s="158">
        <v>9387</v>
      </c>
      <c r="AH316" s="158">
        <v>6010</v>
      </c>
      <c r="AI316" s="158">
        <v>4794</v>
      </c>
      <c r="AJ316" s="158">
        <v>2307</v>
      </c>
      <c r="AK316" s="158">
        <v>859</v>
      </c>
      <c r="AL316" s="158">
        <v>319</v>
      </c>
      <c r="AM316" s="158">
        <v>20</v>
      </c>
      <c r="AN316" s="349">
        <v>30989</v>
      </c>
      <c r="AO316" s="158">
        <v>14</v>
      </c>
      <c r="AP316" s="158">
        <v>43</v>
      </c>
      <c r="AQ316" s="158">
        <v>44</v>
      </c>
      <c r="AR316" s="158">
        <v>48</v>
      </c>
      <c r="AS316" s="158">
        <v>35</v>
      </c>
      <c r="AT316" s="158">
        <v>9</v>
      </c>
      <c r="AU316" s="158">
        <v>22</v>
      </c>
      <c r="AV316" s="158">
        <v>6</v>
      </c>
      <c r="AW316" s="349">
        <v>221</v>
      </c>
      <c r="AX316" s="158">
        <v>14</v>
      </c>
      <c r="AY316" s="158">
        <v>43</v>
      </c>
      <c r="AZ316" s="158">
        <v>44</v>
      </c>
      <c r="BA316" s="158">
        <v>48</v>
      </c>
      <c r="BB316" s="158">
        <v>35</v>
      </c>
      <c r="BC316" s="158">
        <v>9</v>
      </c>
      <c r="BD316" s="158">
        <v>22</v>
      </c>
      <c r="BE316" s="158">
        <v>6</v>
      </c>
      <c r="BF316" s="158">
        <v>0</v>
      </c>
      <c r="BG316" s="349">
        <v>221</v>
      </c>
      <c r="BH316" s="158">
        <v>14</v>
      </c>
      <c r="BI316" s="158">
        <v>7322</v>
      </c>
      <c r="BJ316" s="158">
        <v>9388</v>
      </c>
      <c r="BK316" s="158">
        <v>6014</v>
      </c>
      <c r="BL316" s="158">
        <v>4781</v>
      </c>
      <c r="BM316" s="158">
        <v>2281</v>
      </c>
      <c r="BN316" s="158">
        <v>872</v>
      </c>
      <c r="BO316" s="158">
        <v>303</v>
      </c>
      <c r="BP316" s="158">
        <v>14</v>
      </c>
      <c r="BQ316" s="349">
        <v>30989</v>
      </c>
      <c r="BR316" s="158">
        <v>6</v>
      </c>
      <c r="BS316" s="158">
        <v>4054</v>
      </c>
      <c r="BT316" s="158">
        <v>3365</v>
      </c>
      <c r="BU316" s="158">
        <v>1747</v>
      </c>
      <c r="BV316" s="158">
        <v>1184</v>
      </c>
      <c r="BW316" s="158">
        <v>487</v>
      </c>
      <c r="BX316" s="158">
        <v>123</v>
      </c>
      <c r="BY316" s="158">
        <v>48</v>
      </c>
      <c r="BZ316" s="158">
        <v>3</v>
      </c>
      <c r="CA316" s="349">
        <v>11017</v>
      </c>
      <c r="CB316" s="158">
        <v>1</v>
      </c>
      <c r="CC316" s="158">
        <v>26</v>
      </c>
      <c r="CD316" s="158">
        <v>85</v>
      </c>
      <c r="CE316" s="158">
        <v>71</v>
      </c>
      <c r="CF316" s="158">
        <v>45</v>
      </c>
      <c r="CG316" s="158">
        <v>22</v>
      </c>
      <c r="CH316" s="158">
        <v>10</v>
      </c>
      <c r="CI316" s="158">
        <v>3</v>
      </c>
      <c r="CJ316" s="158">
        <v>0</v>
      </c>
      <c r="CK316" s="349">
        <v>263</v>
      </c>
      <c r="CL316" s="158">
        <v>0</v>
      </c>
      <c r="CM316" s="158">
        <v>5</v>
      </c>
      <c r="CN316" s="158">
        <v>11</v>
      </c>
      <c r="CO316" s="158">
        <v>7</v>
      </c>
      <c r="CP316" s="158">
        <v>8</v>
      </c>
      <c r="CQ316" s="158">
        <v>7</v>
      </c>
      <c r="CR316" s="158">
        <v>22</v>
      </c>
      <c r="CS316" s="158">
        <v>10</v>
      </c>
      <c r="CT316" s="158">
        <v>1</v>
      </c>
      <c r="CU316" s="349">
        <v>71</v>
      </c>
      <c r="CV316" s="158">
        <v>173</v>
      </c>
      <c r="CW316" s="158">
        <v>259</v>
      </c>
      <c r="CX316" s="158">
        <v>190</v>
      </c>
      <c r="CY316" s="158">
        <v>203</v>
      </c>
      <c r="CZ316" s="158">
        <v>96</v>
      </c>
      <c r="DA316" s="158">
        <v>37</v>
      </c>
      <c r="DB316" s="158">
        <v>9</v>
      </c>
      <c r="DC316" s="158">
        <v>1</v>
      </c>
      <c r="DD316" s="349">
        <v>968</v>
      </c>
      <c r="DE316" s="158">
        <v>95</v>
      </c>
      <c r="DF316" s="158">
        <v>81</v>
      </c>
      <c r="DG316" s="158">
        <v>44</v>
      </c>
      <c r="DH316" s="158">
        <v>43</v>
      </c>
      <c r="DI316" s="158">
        <v>18</v>
      </c>
      <c r="DJ316" s="158">
        <v>5</v>
      </c>
      <c r="DK316" s="158">
        <v>6</v>
      </c>
      <c r="DL316" s="158">
        <v>1</v>
      </c>
      <c r="DM316" s="349">
        <v>293</v>
      </c>
      <c r="DN316" s="158">
        <v>70</v>
      </c>
      <c r="DO316" s="158">
        <v>49</v>
      </c>
      <c r="DP316" s="158">
        <v>27</v>
      </c>
      <c r="DQ316" s="158">
        <v>19</v>
      </c>
      <c r="DR316" s="158">
        <v>7</v>
      </c>
      <c r="DS316" s="158">
        <v>2</v>
      </c>
      <c r="DT316" s="158">
        <v>2</v>
      </c>
      <c r="DU316" s="158">
        <v>0</v>
      </c>
      <c r="DV316" s="349">
        <v>176</v>
      </c>
      <c r="DW316" s="158">
        <v>23</v>
      </c>
      <c r="DX316" s="158">
        <v>17</v>
      </c>
      <c r="DY316" s="158">
        <v>8</v>
      </c>
      <c r="DZ316" s="158">
        <v>13</v>
      </c>
      <c r="EA316" s="158">
        <v>10</v>
      </c>
      <c r="EB316" s="158">
        <v>0</v>
      </c>
      <c r="EC316" s="158">
        <v>2</v>
      </c>
      <c r="ED316" s="158">
        <v>0</v>
      </c>
      <c r="EE316" s="349">
        <v>73</v>
      </c>
      <c r="EF316" s="158">
        <v>188</v>
      </c>
      <c r="EG316" s="158">
        <v>147</v>
      </c>
      <c r="EH316" s="158">
        <v>79</v>
      </c>
      <c r="EI316" s="158">
        <v>75</v>
      </c>
      <c r="EJ316" s="158">
        <v>35</v>
      </c>
      <c r="EK316" s="158">
        <v>7</v>
      </c>
      <c r="EL316" s="158">
        <v>10</v>
      </c>
      <c r="EM316" s="158">
        <v>1</v>
      </c>
      <c r="EN316" s="349">
        <v>542</v>
      </c>
      <c r="EO316" s="158">
        <v>92</v>
      </c>
      <c r="EP316" s="158">
        <v>76</v>
      </c>
      <c r="EQ316" s="158">
        <v>35</v>
      </c>
      <c r="ER316" s="158">
        <v>46</v>
      </c>
      <c r="ES316" s="158">
        <v>22</v>
      </c>
      <c r="ET316" s="158">
        <v>6</v>
      </c>
      <c r="EU316" s="158">
        <v>9</v>
      </c>
      <c r="EV316" s="158">
        <v>1</v>
      </c>
      <c r="EW316" s="349">
        <v>287</v>
      </c>
      <c r="EX316" s="158">
        <v>0</v>
      </c>
      <c r="EY316" s="158">
        <v>0</v>
      </c>
      <c r="EZ316" s="158">
        <v>0</v>
      </c>
      <c r="FA316" s="158">
        <v>0</v>
      </c>
      <c r="FB316" s="158">
        <v>0</v>
      </c>
      <c r="FC316" s="158">
        <v>0</v>
      </c>
      <c r="FD316" s="158">
        <v>0</v>
      </c>
      <c r="FE316" s="158">
        <v>0</v>
      </c>
      <c r="FF316" s="349">
        <v>0</v>
      </c>
      <c r="FG316" s="158">
        <v>7</v>
      </c>
      <c r="FH316" s="158">
        <v>4</v>
      </c>
      <c r="FI316" s="158">
        <v>1</v>
      </c>
      <c r="FJ316" s="158">
        <v>3</v>
      </c>
      <c r="FK316" s="158">
        <v>0</v>
      </c>
      <c r="FL316" s="158">
        <v>1</v>
      </c>
      <c r="FM316" s="158">
        <v>2</v>
      </c>
      <c r="FN316" s="158">
        <v>0</v>
      </c>
      <c r="FO316" s="349">
        <v>18</v>
      </c>
      <c r="FP316" s="158">
        <v>85</v>
      </c>
      <c r="FQ316" s="158">
        <v>72</v>
      </c>
      <c r="FR316" s="158">
        <v>34</v>
      </c>
      <c r="FS316" s="158">
        <v>43</v>
      </c>
      <c r="FT316" s="158">
        <v>22</v>
      </c>
      <c r="FU316" s="158">
        <v>5</v>
      </c>
      <c r="FV316" s="158">
        <v>7</v>
      </c>
      <c r="FW316" s="158">
        <v>1</v>
      </c>
      <c r="FX316" s="349">
        <v>269</v>
      </c>
      <c r="FY316" s="158">
        <v>7</v>
      </c>
      <c r="FZ316" s="158">
        <v>3142</v>
      </c>
      <c r="GA316" s="158">
        <v>5857</v>
      </c>
      <c r="GB316" s="158">
        <v>4152</v>
      </c>
      <c r="GC316" s="158">
        <v>3511</v>
      </c>
      <c r="GD316" s="158">
        <v>1748</v>
      </c>
      <c r="GE316" s="158">
        <v>714</v>
      </c>
      <c r="GF316" s="158">
        <v>238</v>
      </c>
      <c r="GG316" s="158">
        <v>10</v>
      </c>
      <c r="GH316" s="349">
        <v>19379</v>
      </c>
      <c r="GI316" s="158">
        <v>7</v>
      </c>
      <c r="GJ316" s="158">
        <v>4180</v>
      </c>
      <c r="GK316" s="158">
        <v>3531</v>
      </c>
      <c r="GL316" s="158">
        <v>1862</v>
      </c>
      <c r="GM316" s="158">
        <v>1270</v>
      </c>
      <c r="GN316" s="158">
        <v>533</v>
      </c>
      <c r="GO316" s="158">
        <v>158</v>
      </c>
      <c r="GP316" s="158">
        <v>65</v>
      </c>
      <c r="GQ316" s="158">
        <v>4</v>
      </c>
      <c r="GR316" s="349">
        <v>11610</v>
      </c>
      <c r="GS316" s="158">
        <v>12.25</v>
      </c>
      <c r="GT316" s="158">
        <v>6244.5</v>
      </c>
      <c r="GU316" s="158">
        <v>8479.5</v>
      </c>
      <c r="GV316" s="158">
        <v>5533</v>
      </c>
      <c r="GW316" s="158">
        <v>4458.25</v>
      </c>
      <c r="GX316" s="158">
        <v>2148.25</v>
      </c>
      <c r="GY316" s="158">
        <v>825.75</v>
      </c>
      <c r="GZ316" s="158">
        <v>285.25</v>
      </c>
      <c r="HA316" s="158">
        <v>12.75</v>
      </c>
      <c r="HB316" s="349">
        <v>27999.5</v>
      </c>
      <c r="HC316" s="395">
        <v>0</v>
      </c>
      <c r="HD316" s="396">
        <v>0.5</v>
      </c>
      <c r="HE316" s="396">
        <v>0</v>
      </c>
      <c r="HF316" s="396">
        <v>0</v>
      </c>
      <c r="HG316" s="396">
        <v>0</v>
      </c>
      <c r="HH316" s="396">
        <v>0</v>
      </c>
      <c r="HI316" s="396">
        <v>0</v>
      </c>
      <c r="HJ316" s="396">
        <v>0</v>
      </c>
      <c r="HK316" s="396">
        <v>0</v>
      </c>
      <c r="HL316" s="397">
        <v>0.5</v>
      </c>
      <c r="HM316" s="219">
        <v>6.8</v>
      </c>
      <c r="HN316" s="219">
        <v>4162.7</v>
      </c>
      <c r="HO316" s="219">
        <v>6595.2</v>
      </c>
      <c r="HP316" s="219">
        <v>4918.2</v>
      </c>
      <c r="HQ316" s="219">
        <v>4458.3</v>
      </c>
      <c r="HR316" s="219">
        <v>2625.6</v>
      </c>
      <c r="HS316" s="219">
        <v>1192.8</v>
      </c>
      <c r="HT316" s="219">
        <v>475.4</v>
      </c>
      <c r="HU316" s="219">
        <v>25.5</v>
      </c>
      <c r="HV316" s="219">
        <v>24460.5</v>
      </c>
      <c r="HW316" s="457">
        <v>2</v>
      </c>
      <c r="HX316" s="219">
        <v>24462.5</v>
      </c>
      <c r="HY316" s="395">
        <v>12.25</v>
      </c>
      <c r="HZ316" s="219">
        <v>6244.5</v>
      </c>
      <c r="IA316" s="219">
        <v>8479.5</v>
      </c>
      <c r="IB316" s="219">
        <v>5533</v>
      </c>
      <c r="IC316" s="219">
        <v>4458.25</v>
      </c>
      <c r="ID316" s="219">
        <v>2148.25</v>
      </c>
      <c r="IE316" s="219">
        <v>825.75</v>
      </c>
      <c r="IF316" s="219">
        <v>285.25</v>
      </c>
      <c r="IG316" s="219">
        <v>12.75</v>
      </c>
      <c r="IH316" s="219">
        <v>27999.5</v>
      </c>
      <c r="II316" s="395">
        <v>0</v>
      </c>
      <c r="IJ316" s="219">
        <v>0.5</v>
      </c>
      <c r="IK316" s="219">
        <v>0</v>
      </c>
      <c r="IL316" s="219">
        <v>0</v>
      </c>
      <c r="IM316" s="219">
        <v>0</v>
      </c>
      <c r="IN316" s="219">
        <v>0</v>
      </c>
      <c r="IO316" s="219">
        <v>0</v>
      </c>
      <c r="IP316" s="219">
        <v>0</v>
      </c>
      <c r="IQ316" s="219">
        <v>0</v>
      </c>
      <c r="IR316" s="219">
        <v>0.5</v>
      </c>
      <c r="IS316" s="395">
        <v>4.24</v>
      </c>
      <c r="IT316" s="219">
        <v>2108.4499999999998</v>
      </c>
      <c r="IU316" s="219">
        <v>1571.33</v>
      </c>
      <c r="IV316" s="219">
        <v>528.21</v>
      </c>
      <c r="IW316" s="219">
        <v>231.78</v>
      </c>
      <c r="IX316" s="219">
        <v>43.8</v>
      </c>
      <c r="IY316" s="219">
        <v>7.98</v>
      </c>
      <c r="IZ316" s="219">
        <v>2.2999999999999998</v>
      </c>
      <c r="JA316" s="219">
        <v>0</v>
      </c>
      <c r="JB316" s="219">
        <v>4498.09</v>
      </c>
      <c r="JC316" s="395">
        <v>4.5</v>
      </c>
      <c r="JD316" s="219">
        <v>2757</v>
      </c>
      <c r="JE316" s="219">
        <v>5373</v>
      </c>
      <c r="JF316" s="219">
        <v>4448.7</v>
      </c>
      <c r="JG316" s="219">
        <v>4226.5</v>
      </c>
      <c r="JH316" s="219">
        <v>2572.1</v>
      </c>
      <c r="JI316" s="219">
        <v>1181.2</v>
      </c>
      <c r="JJ316" s="219">
        <v>471.6</v>
      </c>
      <c r="JK316" s="219">
        <v>25.5</v>
      </c>
      <c r="JL316" s="219">
        <v>21060.1</v>
      </c>
      <c r="JM316" s="457">
        <v>2</v>
      </c>
      <c r="JN316" s="397">
        <v>21062.1</v>
      </c>
      <c r="JP316" s="460"/>
      <c r="JQ316" s="460"/>
      <c r="JR316" s="460"/>
      <c r="JS316" s="460"/>
      <c r="JT316" s="460"/>
      <c r="JU316" s="460"/>
      <c r="JV316" s="460"/>
      <c r="JW316" s="460"/>
      <c r="JX316" s="460"/>
      <c r="JY316" s="460"/>
      <c r="KA316" s="460"/>
      <c r="KB316" s="460"/>
    </row>
    <row r="317" spans="1:292" s="227" customFormat="1" x14ac:dyDescent="0.2">
      <c r="A317" s="220" t="s">
        <v>17</v>
      </c>
      <c r="B317" s="221" t="s">
        <v>291</v>
      </c>
      <c r="C317" s="222" t="s">
        <v>287</v>
      </c>
      <c r="D317" s="223" t="s">
        <v>16</v>
      </c>
      <c r="E317" s="158">
        <v>67035</v>
      </c>
      <c r="F317" s="158">
        <v>31309</v>
      </c>
      <c r="G317" s="158">
        <v>23233</v>
      </c>
      <c r="H317" s="158">
        <v>11625</v>
      </c>
      <c r="I317" s="158">
        <v>5696</v>
      </c>
      <c r="J317" s="158">
        <v>1819</v>
      </c>
      <c r="K317" s="158">
        <v>603</v>
      </c>
      <c r="L317" s="158">
        <v>53</v>
      </c>
      <c r="M317" s="349">
        <v>141373</v>
      </c>
      <c r="N317" s="158">
        <v>932</v>
      </c>
      <c r="O317" s="158">
        <v>304</v>
      </c>
      <c r="P317" s="158">
        <v>200</v>
      </c>
      <c r="Q317" s="158">
        <v>91</v>
      </c>
      <c r="R317" s="158">
        <v>54</v>
      </c>
      <c r="S317" s="158">
        <v>18</v>
      </c>
      <c r="T317" s="158">
        <v>5</v>
      </c>
      <c r="U317" s="158">
        <v>0</v>
      </c>
      <c r="V317" s="349">
        <v>1604</v>
      </c>
      <c r="W317" s="158">
        <v>0</v>
      </c>
      <c r="X317" s="158">
        <v>0</v>
      </c>
      <c r="Y317" s="158">
        <v>0</v>
      </c>
      <c r="Z317" s="158">
        <v>0</v>
      </c>
      <c r="AA317" s="158">
        <v>0</v>
      </c>
      <c r="AB317" s="158">
        <v>0</v>
      </c>
      <c r="AC317" s="158">
        <v>0</v>
      </c>
      <c r="AD317" s="158">
        <v>0</v>
      </c>
      <c r="AE317" s="349">
        <v>0</v>
      </c>
      <c r="AF317" s="158">
        <v>66103</v>
      </c>
      <c r="AG317" s="158">
        <v>31005</v>
      </c>
      <c r="AH317" s="158">
        <v>23033</v>
      </c>
      <c r="AI317" s="158">
        <v>11534</v>
      </c>
      <c r="AJ317" s="158">
        <v>5642</v>
      </c>
      <c r="AK317" s="158">
        <v>1801</v>
      </c>
      <c r="AL317" s="158">
        <v>598</v>
      </c>
      <c r="AM317" s="158">
        <v>53</v>
      </c>
      <c r="AN317" s="349">
        <v>139769</v>
      </c>
      <c r="AO317" s="158">
        <v>303</v>
      </c>
      <c r="AP317" s="158">
        <v>254</v>
      </c>
      <c r="AQ317" s="158">
        <v>229</v>
      </c>
      <c r="AR317" s="158">
        <v>128</v>
      </c>
      <c r="AS317" s="158">
        <v>60</v>
      </c>
      <c r="AT317" s="158">
        <v>28</v>
      </c>
      <c r="AU317" s="158">
        <v>14</v>
      </c>
      <c r="AV317" s="158">
        <v>30</v>
      </c>
      <c r="AW317" s="349">
        <v>1046</v>
      </c>
      <c r="AX317" s="158">
        <v>303</v>
      </c>
      <c r="AY317" s="158">
        <v>254</v>
      </c>
      <c r="AZ317" s="158">
        <v>229</v>
      </c>
      <c r="BA317" s="158">
        <v>128</v>
      </c>
      <c r="BB317" s="158">
        <v>60</v>
      </c>
      <c r="BC317" s="158">
        <v>28</v>
      </c>
      <c r="BD317" s="158">
        <v>14</v>
      </c>
      <c r="BE317" s="158">
        <v>30</v>
      </c>
      <c r="BF317" s="158">
        <v>0</v>
      </c>
      <c r="BG317" s="349">
        <v>1046</v>
      </c>
      <c r="BH317" s="158">
        <v>303</v>
      </c>
      <c r="BI317" s="158">
        <v>66054</v>
      </c>
      <c r="BJ317" s="158">
        <v>30980</v>
      </c>
      <c r="BK317" s="158">
        <v>22932</v>
      </c>
      <c r="BL317" s="158">
        <v>11466</v>
      </c>
      <c r="BM317" s="158">
        <v>5610</v>
      </c>
      <c r="BN317" s="158">
        <v>1787</v>
      </c>
      <c r="BO317" s="158">
        <v>614</v>
      </c>
      <c r="BP317" s="158">
        <v>23</v>
      </c>
      <c r="BQ317" s="349">
        <v>139769</v>
      </c>
      <c r="BR317" s="158">
        <v>82</v>
      </c>
      <c r="BS317" s="158">
        <v>29362</v>
      </c>
      <c r="BT317" s="158">
        <v>9551</v>
      </c>
      <c r="BU317" s="158">
        <v>5629</v>
      </c>
      <c r="BV317" s="158">
        <v>1962</v>
      </c>
      <c r="BW317" s="158">
        <v>710</v>
      </c>
      <c r="BX317" s="158">
        <v>214</v>
      </c>
      <c r="BY317" s="158">
        <v>72</v>
      </c>
      <c r="BZ317" s="158">
        <v>1</v>
      </c>
      <c r="CA317" s="349">
        <v>47583</v>
      </c>
      <c r="CB317" s="158">
        <v>2</v>
      </c>
      <c r="CC317" s="158">
        <v>353</v>
      </c>
      <c r="CD317" s="158">
        <v>230</v>
      </c>
      <c r="CE317" s="158">
        <v>161</v>
      </c>
      <c r="CF317" s="158">
        <v>87</v>
      </c>
      <c r="CG317" s="158">
        <v>27</v>
      </c>
      <c r="CH317" s="158">
        <v>11</v>
      </c>
      <c r="CI317" s="158">
        <v>4</v>
      </c>
      <c r="CJ317" s="158">
        <v>0</v>
      </c>
      <c r="CK317" s="349">
        <v>875</v>
      </c>
      <c r="CL317" s="158">
        <v>5</v>
      </c>
      <c r="CM317" s="158">
        <v>29</v>
      </c>
      <c r="CN317" s="158">
        <v>12</v>
      </c>
      <c r="CO317" s="158">
        <v>9</v>
      </c>
      <c r="CP317" s="158">
        <v>13</v>
      </c>
      <c r="CQ317" s="158">
        <v>6</v>
      </c>
      <c r="CR317" s="158">
        <v>8</v>
      </c>
      <c r="CS317" s="158">
        <v>10</v>
      </c>
      <c r="CT317" s="158">
        <v>34</v>
      </c>
      <c r="CU317" s="349">
        <v>126</v>
      </c>
      <c r="CV317" s="158">
        <v>139</v>
      </c>
      <c r="CW317" s="158">
        <v>91</v>
      </c>
      <c r="CX317" s="158">
        <v>67</v>
      </c>
      <c r="CY317" s="158">
        <v>15</v>
      </c>
      <c r="CZ317" s="158">
        <v>11</v>
      </c>
      <c r="DA317" s="158">
        <v>2</v>
      </c>
      <c r="DB317" s="158">
        <v>3</v>
      </c>
      <c r="DC317" s="158">
        <v>1</v>
      </c>
      <c r="DD317" s="349">
        <v>329</v>
      </c>
      <c r="DE317" s="158">
        <v>797</v>
      </c>
      <c r="DF317" s="158">
        <v>213</v>
      </c>
      <c r="DG317" s="158">
        <v>98</v>
      </c>
      <c r="DH317" s="158">
        <v>45</v>
      </c>
      <c r="DI317" s="158">
        <v>13</v>
      </c>
      <c r="DJ317" s="158">
        <v>12</v>
      </c>
      <c r="DK317" s="158">
        <v>2</v>
      </c>
      <c r="DL317" s="158">
        <v>1</v>
      </c>
      <c r="DM317" s="349">
        <v>1181</v>
      </c>
      <c r="DN317" s="158">
        <v>1276</v>
      </c>
      <c r="DO317" s="158">
        <v>372</v>
      </c>
      <c r="DP317" s="158">
        <v>181</v>
      </c>
      <c r="DQ317" s="158">
        <v>66</v>
      </c>
      <c r="DR317" s="158">
        <v>27</v>
      </c>
      <c r="DS317" s="158">
        <v>20</v>
      </c>
      <c r="DT317" s="158">
        <v>3</v>
      </c>
      <c r="DU317" s="158">
        <v>0</v>
      </c>
      <c r="DV317" s="349">
        <v>1945</v>
      </c>
      <c r="DW317" s="158">
        <v>453</v>
      </c>
      <c r="DX317" s="158">
        <v>95</v>
      </c>
      <c r="DY317" s="158">
        <v>48</v>
      </c>
      <c r="DZ317" s="158">
        <v>21</v>
      </c>
      <c r="EA317" s="158">
        <v>10</v>
      </c>
      <c r="EB317" s="158">
        <v>5</v>
      </c>
      <c r="EC317" s="158">
        <v>7</v>
      </c>
      <c r="ED317" s="158">
        <v>0</v>
      </c>
      <c r="EE317" s="349">
        <v>639</v>
      </c>
      <c r="EF317" s="158">
        <v>2526</v>
      </c>
      <c r="EG317" s="158">
        <v>680</v>
      </c>
      <c r="EH317" s="158">
        <v>327</v>
      </c>
      <c r="EI317" s="158">
        <v>132</v>
      </c>
      <c r="EJ317" s="158">
        <v>50</v>
      </c>
      <c r="EK317" s="158">
        <v>37</v>
      </c>
      <c r="EL317" s="158">
        <v>12</v>
      </c>
      <c r="EM317" s="158">
        <v>1</v>
      </c>
      <c r="EN317" s="349">
        <v>3765</v>
      </c>
      <c r="EO317" s="158">
        <v>1250</v>
      </c>
      <c r="EP317" s="158">
        <v>308</v>
      </c>
      <c r="EQ317" s="158">
        <v>146</v>
      </c>
      <c r="ER317" s="158">
        <v>66</v>
      </c>
      <c r="ES317" s="158">
        <v>23</v>
      </c>
      <c r="ET317" s="158">
        <v>17</v>
      </c>
      <c r="EU317" s="158">
        <v>9</v>
      </c>
      <c r="EV317" s="158">
        <v>1</v>
      </c>
      <c r="EW317" s="349">
        <v>1820</v>
      </c>
      <c r="EX317" s="158">
        <v>0</v>
      </c>
      <c r="EY317" s="158">
        <v>0</v>
      </c>
      <c r="EZ317" s="158">
        <v>0</v>
      </c>
      <c r="FA317" s="158">
        <v>0</v>
      </c>
      <c r="FB317" s="158">
        <v>0</v>
      </c>
      <c r="FC317" s="158">
        <v>0</v>
      </c>
      <c r="FD317" s="158">
        <v>0</v>
      </c>
      <c r="FE317" s="158">
        <v>0</v>
      </c>
      <c r="FF317" s="349">
        <v>0</v>
      </c>
      <c r="FG317" s="158">
        <v>82</v>
      </c>
      <c r="FH317" s="158">
        <v>27</v>
      </c>
      <c r="FI317" s="158">
        <v>16</v>
      </c>
      <c r="FJ317" s="158">
        <v>6</v>
      </c>
      <c r="FK317" s="158">
        <v>4</v>
      </c>
      <c r="FL317" s="158">
        <v>3</v>
      </c>
      <c r="FM317" s="158">
        <v>1</v>
      </c>
      <c r="FN317" s="158">
        <v>0</v>
      </c>
      <c r="FO317" s="349">
        <v>139</v>
      </c>
      <c r="FP317" s="158">
        <v>1168</v>
      </c>
      <c r="FQ317" s="158">
        <v>281</v>
      </c>
      <c r="FR317" s="158">
        <v>130</v>
      </c>
      <c r="FS317" s="158">
        <v>60</v>
      </c>
      <c r="FT317" s="158">
        <v>19</v>
      </c>
      <c r="FU317" s="158">
        <v>14</v>
      </c>
      <c r="FV317" s="158">
        <v>8</v>
      </c>
      <c r="FW317" s="158">
        <v>1</v>
      </c>
      <c r="FX317" s="349">
        <v>1681</v>
      </c>
      <c r="FY317" s="158">
        <v>214</v>
      </c>
      <c r="FZ317" s="158">
        <v>34581</v>
      </c>
      <c r="GA317" s="158">
        <v>20720</v>
      </c>
      <c r="GB317" s="158">
        <v>16904</v>
      </c>
      <c r="GC317" s="158">
        <v>9317</v>
      </c>
      <c r="GD317" s="158">
        <v>4830</v>
      </c>
      <c r="GE317" s="158">
        <v>1529</v>
      </c>
      <c r="GF317" s="158">
        <v>518</v>
      </c>
      <c r="GG317" s="158">
        <v>-12</v>
      </c>
      <c r="GH317" s="349">
        <v>88601</v>
      </c>
      <c r="GI317" s="158">
        <v>89</v>
      </c>
      <c r="GJ317" s="158">
        <v>31473</v>
      </c>
      <c r="GK317" s="158">
        <v>10260</v>
      </c>
      <c r="GL317" s="158">
        <v>6028</v>
      </c>
      <c r="GM317" s="158">
        <v>2149</v>
      </c>
      <c r="GN317" s="158">
        <v>780</v>
      </c>
      <c r="GO317" s="158">
        <v>258</v>
      </c>
      <c r="GP317" s="158">
        <v>96</v>
      </c>
      <c r="GQ317" s="158">
        <v>35</v>
      </c>
      <c r="GR317" s="349">
        <v>51168</v>
      </c>
      <c r="GS317" s="158">
        <v>279.5</v>
      </c>
      <c r="GT317" s="158">
        <v>58298.5</v>
      </c>
      <c r="GU317" s="158">
        <v>28426.5</v>
      </c>
      <c r="GV317" s="158">
        <v>21427.5</v>
      </c>
      <c r="GW317" s="158">
        <v>10928</v>
      </c>
      <c r="GX317" s="158">
        <v>5418.5</v>
      </c>
      <c r="GY317" s="158">
        <v>1722</v>
      </c>
      <c r="GZ317" s="158">
        <v>592.25</v>
      </c>
      <c r="HA317" s="158">
        <v>5.75</v>
      </c>
      <c r="HB317" s="349">
        <v>127098.5</v>
      </c>
      <c r="HC317" s="395">
        <v>0</v>
      </c>
      <c r="HD317" s="396">
        <v>0.5</v>
      </c>
      <c r="HE317" s="396">
        <v>0</v>
      </c>
      <c r="HF317" s="396">
        <v>0</v>
      </c>
      <c r="HG317" s="396">
        <v>0</v>
      </c>
      <c r="HH317" s="396">
        <v>0</v>
      </c>
      <c r="HI317" s="396">
        <v>0</v>
      </c>
      <c r="HJ317" s="396">
        <v>0</v>
      </c>
      <c r="HK317" s="396">
        <v>0</v>
      </c>
      <c r="HL317" s="397">
        <v>0.5</v>
      </c>
      <c r="HM317" s="219">
        <v>155.30000000000001</v>
      </c>
      <c r="HN317" s="219">
        <v>38865.300000000003</v>
      </c>
      <c r="HO317" s="219">
        <v>22109.5</v>
      </c>
      <c r="HP317" s="219">
        <v>19046.7</v>
      </c>
      <c r="HQ317" s="219">
        <v>10928</v>
      </c>
      <c r="HR317" s="219">
        <v>6622.6</v>
      </c>
      <c r="HS317" s="219">
        <v>2487.3000000000002</v>
      </c>
      <c r="HT317" s="219">
        <v>987.1</v>
      </c>
      <c r="HU317" s="219">
        <v>11.5</v>
      </c>
      <c r="HV317" s="219">
        <v>101213.3</v>
      </c>
      <c r="HW317" s="457">
        <v>0</v>
      </c>
      <c r="HX317" s="219">
        <v>101213.3</v>
      </c>
      <c r="HY317" s="395">
        <v>279.5</v>
      </c>
      <c r="HZ317" s="219">
        <v>58298.5</v>
      </c>
      <c r="IA317" s="219">
        <v>28426.5</v>
      </c>
      <c r="IB317" s="219">
        <v>21427.5</v>
      </c>
      <c r="IC317" s="219">
        <v>10928</v>
      </c>
      <c r="ID317" s="219">
        <v>5418.5</v>
      </c>
      <c r="IE317" s="219">
        <v>1722</v>
      </c>
      <c r="IF317" s="219">
        <v>592.25</v>
      </c>
      <c r="IG317" s="219">
        <v>5.75</v>
      </c>
      <c r="IH317" s="219">
        <v>127098.5</v>
      </c>
      <c r="II317" s="395">
        <v>0</v>
      </c>
      <c r="IJ317" s="219">
        <v>0.5</v>
      </c>
      <c r="IK317" s="219">
        <v>0</v>
      </c>
      <c r="IL317" s="219">
        <v>0</v>
      </c>
      <c r="IM317" s="219">
        <v>0</v>
      </c>
      <c r="IN317" s="219">
        <v>0</v>
      </c>
      <c r="IO317" s="219">
        <v>0</v>
      </c>
      <c r="IP317" s="219">
        <v>0</v>
      </c>
      <c r="IQ317" s="219">
        <v>0</v>
      </c>
      <c r="IR317" s="219">
        <v>0.5</v>
      </c>
      <c r="IS317" s="395">
        <v>99.86</v>
      </c>
      <c r="IT317" s="219">
        <v>17196.02</v>
      </c>
      <c r="IU317" s="219">
        <v>3172.94</v>
      </c>
      <c r="IV317" s="219">
        <v>1534.36</v>
      </c>
      <c r="IW317" s="219">
        <v>350.76</v>
      </c>
      <c r="IX317" s="219">
        <v>124.09</v>
      </c>
      <c r="IY317" s="219">
        <v>25.13</v>
      </c>
      <c r="IZ317" s="219">
        <v>10.23</v>
      </c>
      <c r="JA317" s="219">
        <v>0</v>
      </c>
      <c r="JB317" s="219">
        <v>22513.39</v>
      </c>
      <c r="JC317" s="395">
        <v>99.8</v>
      </c>
      <c r="JD317" s="219">
        <v>27401.3</v>
      </c>
      <c r="JE317" s="219">
        <v>19641.7</v>
      </c>
      <c r="JF317" s="219">
        <v>17682.8</v>
      </c>
      <c r="JG317" s="219">
        <v>10577.2</v>
      </c>
      <c r="JH317" s="219">
        <v>6470.9</v>
      </c>
      <c r="JI317" s="219">
        <v>2451</v>
      </c>
      <c r="JJ317" s="219">
        <v>970</v>
      </c>
      <c r="JK317" s="219">
        <v>11.5</v>
      </c>
      <c r="JL317" s="219">
        <v>85306.2</v>
      </c>
      <c r="JM317" s="457">
        <v>0</v>
      </c>
      <c r="JN317" s="397">
        <v>85306.2</v>
      </c>
      <c r="JP317" s="460"/>
      <c r="JQ317" s="460"/>
      <c r="JR317" s="460"/>
      <c r="JS317" s="460"/>
      <c r="JT317" s="460"/>
      <c r="JU317" s="460"/>
      <c r="JV317" s="460"/>
      <c r="JW317" s="460"/>
      <c r="JX317" s="460"/>
      <c r="JY317" s="460"/>
      <c r="JZ317" s="359"/>
      <c r="KA317" s="460"/>
      <c r="KB317" s="460"/>
      <c r="KC317" s="359"/>
      <c r="KD317" s="359"/>
      <c r="KE317" s="359"/>
      <c r="KF317" s="359"/>
    </row>
    <row r="318" spans="1:292" x14ac:dyDescent="0.2">
      <c r="A318" s="215" t="s">
        <v>92</v>
      </c>
      <c r="B318" s="216" t="s">
        <v>293</v>
      </c>
      <c r="C318" s="217" t="s">
        <v>294</v>
      </c>
      <c r="D318" s="218" t="s">
        <v>91</v>
      </c>
      <c r="E318" s="158">
        <v>24866</v>
      </c>
      <c r="F318" s="158">
        <v>40673</v>
      </c>
      <c r="G318" s="158">
        <v>52141</v>
      </c>
      <c r="H318" s="158">
        <v>36098</v>
      </c>
      <c r="I318" s="158">
        <v>27243</v>
      </c>
      <c r="J318" s="158">
        <v>16285</v>
      </c>
      <c r="K318" s="158">
        <v>10434</v>
      </c>
      <c r="L318" s="158">
        <v>1281</v>
      </c>
      <c r="M318" s="349">
        <v>209021</v>
      </c>
      <c r="N318" s="158">
        <v>1823</v>
      </c>
      <c r="O318" s="158">
        <v>1733</v>
      </c>
      <c r="P318" s="158">
        <v>2464</v>
      </c>
      <c r="Q318" s="158">
        <v>1123</v>
      </c>
      <c r="R318" s="158">
        <v>737</v>
      </c>
      <c r="S318" s="158">
        <v>257</v>
      </c>
      <c r="T318" s="158">
        <v>158</v>
      </c>
      <c r="U318" s="158">
        <v>71</v>
      </c>
      <c r="V318" s="349">
        <v>8366</v>
      </c>
      <c r="W318" s="158">
        <v>0</v>
      </c>
      <c r="X318" s="158">
        <v>0</v>
      </c>
      <c r="Y318" s="158">
        <v>0</v>
      </c>
      <c r="Z318" s="158">
        <v>0</v>
      </c>
      <c r="AA318" s="158">
        <v>0</v>
      </c>
      <c r="AB318" s="158">
        <v>0</v>
      </c>
      <c r="AC318" s="158">
        <v>0</v>
      </c>
      <c r="AD318" s="158">
        <v>0</v>
      </c>
      <c r="AE318" s="349">
        <v>0</v>
      </c>
      <c r="AF318" s="158">
        <v>23043</v>
      </c>
      <c r="AG318" s="158">
        <v>38940</v>
      </c>
      <c r="AH318" s="158">
        <v>49677</v>
      </c>
      <c r="AI318" s="158">
        <v>34975</v>
      </c>
      <c r="AJ318" s="158">
        <v>26506</v>
      </c>
      <c r="AK318" s="158">
        <v>16028</v>
      </c>
      <c r="AL318" s="158">
        <v>10276</v>
      </c>
      <c r="AM318" s="158">
        <v>1210</v>
      </c>
      <c r="AN318" s="349">
        <v>200655</v>
      </c>
      <c r="AO318" s="158">
        <v>48</v>
      </c>
      <c r="AP318" s="158">
        <v>124</v>
      </c>
      <c r="AQ318" s="158">
        <v>237</v>
      </c>
      <c r="AR318" s="158">
        <v>209</v>
      </c>
      <c r="AS318" s="158">
        <v>194</v>
      </c>
      <c r="AT318" s="158">
        <v>138</v>
      </c>
      <c r="AU318" s="158">
        <v>124</v>
      </c>
      <c r="AV318" s="158">
        <v>49</v>
      </c>
      <c r="AW318" s="349">
        <v>1123</v>
      </c>
      <c r="AX318" s="158">
        <v>48</v>
      </c>
      <c r="AY318" s="158">
        <v>124</v>
      </c>
      <c r="AZ318" s="158">
        <v>237</v>
      </c>
      <c r="BA318" s="158">
        <v>209</v>
      </c>
      <c r="BB318" s="158">
        <v>194</v>
      </c>
      <c r="BC318" s="158">
        <v>138</v>
      </c>
      <c r="BD318" s="158">
        <v>124</v>
      </c>
      <c r="BE318" s="158">
        <v>49</v>
      </c>
      <c r="BF318" s="158">
        <v>0</v>
      </c>
      <c r="BG318" s="349">
        <v>1123</v>
      </c>
      <c r="BH318" s="158">
        <v>48</v>
      </c>
      <c r="BI318" s="158">
        <v>23119</v>
      </c>
      <c r="BJ318" s="158">
        <v>39053</v>
      </c>
      <c r="BK318" s="158">
        <v>49649</v>
      </c>
      <c r="BL318" s="158">
        <v>34960</v>
      </c>
      <c r="BM318" s="158">
        <v>26450</v>
      </c>
      <c r="BN318" s="158">
        <v>16014</v>
      </c>
      <c r="BO318" s="158">
        <v>10201</v>
      </c>
      <c r="BP318" s="158">
        <v>1161</v>
      </c>
      <c r="BQ318" s="349">
        <v>200655</v>
      </c>
      <c r="BR318" s="158">
        <v>16</v>
      </c>
      <c r="BS318" s="158">
        <v>12828</v>
      </c>
      <c r="BT318" s="158">
        <v>15909</v>
      </c>
      <c r="BU318" s="158">
        <v>15348</v>
      </c>
      <c r="BV318" s="158">
        <v>8997</v>
      </c>
      <c r="BW318" s="158">
        <v>5198</v>
      </c>
      <c r="BX318" s="158">
        <v>2532</v>
      </c>
      <c r="BY318" s="158">
        <v>1355</v>
      </c>
      <c r="BZ318" s="158">
        <v>122</v>
      </c>
      <c r="CA318" s="349">
        <v>62305</v>
      </c>
      <c r="CB318" s="158">
        <v>0</v>
      </c>
      <c r="CC318" s="158">
        <v>122</v>
      </c>
      <c r="CD318" s="158">
        <v>269</v>
      </c>
      <c r="CE318" s="158">
        <v>377</v>
      </c>
      <c r="CF318" s="158">
        <v>246</v>
      </c>
      <c r="CG318" s="158">
        <v>184</v>
      </c>
      <c r="CH318" s="158">
        <v>101</v>
      </c>
      <c r="CI318" s="158">
        <v>67</v>
      </c>
      <c r="CJ318" s="158">
        <v>1</v>
      </c>
      <c r="CK318" s="349">
        <v>1367</v>
      </c>
      <c r="CL318" s="158">
        <v>1</v>
      </c>
      <c r="CM318" s="158">
        <v>9</v>
      </c>
      <c r="CN318" s="158">
        <v>11</v>
      </c>
      <c r="CO318" s="158">
        <v>22</v>
      </c>
      <c r="CP318" s="158">
        <v>33</v>
      </c>
      <c r="CQ318" s="158">
        <v>31</v>
      </c>
      <c r="CR318" s="158">
        <v>56</v>
      </c>
      <c r="CS318" s="158">
        <v>56</v>
      </c>
      <c r="CT318" s="158">
        <v>8</v>
      </c>
      <c r="CU318" s="349">
        <v>227</v>
      </c>
      <c r="CV318" s="158">
        <v>198</v>
      </c>
      <c r="CW318" s="158">
        <v>201</v>
      </c>
      <c r="CX318" s="158">
        <v>260</v>
      </c>
      <c r="CY318" s="158">
        <v>219</v>
      </c>
      <c r="CZ318" s="158">
        <v>234</v>
      </c>
      <c r="DA318" s="158">
        <v>172</v>
      </c>
      <c r="DB318" s="158">
        <v>288</v>
      </c>
      <c r="DC318" s="158">
        <v>105</v>
      </c>
      <c r="DD318" s="349">
        <v>1677</v>
      </c>
      <c r="DE318" s="158">
        <v>357</v>
      </c>
      <c r="DF318" s="158">
        <v>311</v>
      </c>
      <c r="DG318" s="158">
        <v>353</v>
      </c>
      <c r="DH318" s="158">
        <v>234</v>
      </c>
      <c r="DI318" s="158">
        <v>181</v>
      </c>
      <c r="DJ318" s="158">
        <v>97</v>
      </c>
      <c r="DK318" s="158">
        <v>84</v>
      </c>
      <c r="DL318" s="158">
        <v>15</v>
      </c>
      <c r="DM318" s="349">
        <v>1632</v>
      </c>
      <c r="DN318" s="158">
        <v>628</v>
      </c>
      <c r="DO318" s="158">
        <v>639</v>
      </c>
      <c r="DP318" s="158">
        <v>722</v>
      </c>
      <c r="DQ318" s="158">
        <v>390</v>
      </c>
      <c r="DR318" s="158">
        <v>246</v>
      </c>
      <c r="DS318" s="158">
        <v>132</v>
      </c>
      <c r="DT318" s="158">
        <v>106</v>
      </c>
      <c r="DU318" s="158">
        <v>12</v>
      </c>
      <c r="DV318" s="349">
        <v>2875</v>
      </c>
      <c r="DW318" s="158">
        <v>0</v>
      </c>
      <c r="DX318" s="158">
        <v>0</v>
      </c>
      <c r="DY318" s="158">
        <v>0</v>
      </c>
      <c r="DZ318" s="158">
        <v>0</v>
      </c>
      <c r="EA318" s="158">
        <v>0</v>
      </c>
      <c r="EB318" s="158">
        <v>0</v>
      </c>
      <c r="EC318" s="158">
        <v>0</v>
      </c>
      <c r="ED318" s="158">
        <v>0</v>
      </c>
      <c r="EE318" s="349">
        <v>0</v>
      </c>
      <c r="EF318" s="158">
        <v>985</v>
      </c>
      <c r="EG318" s="158">
        <v>950</v>
      </c>
      <c r="EH318" s="158">
        <v>1075</v>
      </c>
      <c r="EI318" s="158">
        <v>624</v>
      </c>
      <c r="EJ318" s="158">
        <v>427</v>
      </c>
      <c r="EK318" s="158">
        <v>229</v>
      </c>
      <c r="EL318" s="158">
        <v>190</v>
      </c>
      <c r="EM318" s="158">
        <v>27</v>
      </c>
      <c r="EN318" s="349">
        <v>4507</v>
      </c>
      <c r="EO318" s="158">
        <v>357</v>
      </c>
      <c r="EP318" s="158">
        <v>311</v>
      </c>
      <c r="EQ318" s="158">
        <v>360</v>
      </c>
      <c r="ER318" s="158">
        <v>236</v>
      </c>
      <c r="ES318" s="158">
        <v>189</v>
      </c>
      <c r="ET318" s="158">
        <v>101</v>
      </c>
      <c r="EU318" s="158">
        <v>89</v>
      </c>
      <c r="EV318" s="158">
        <v>16</v>
      </c>
      <c r="EW318" s="349">
        <v>1659</v>
      </c>
      <c r="EX318" s="158">
        <v>0</v>
      </c>
      <c r="EY318" s="158">
        <v>0</v>
      </c>
      <c r="EZ318" s="158">
        <v>7</v>
      </c>
      <c r="FA318" s="158">
        <v>2</v>
      </c>
      <c r="FB318" s="158">
        <v>8</v>
      </c>
      <c r="FC318" s="158">
        <v>4</v>
      </c>
      <c r="FD318" s="158">
        <v>5</v>
      </c>
      <c r="FE318" s="158">
        <v>1</v>
      </c>
      <c r="FF318" s="349">
        <v>27</v>
      </c>
      <c r="FG318" s="158">
        <v>8</v>
      </c>
      <c r="FH318" s="158">
        <v>9</v>
      </c>
      <c r="FI318" s="158">
        <v>37</v>
      </c>
      <c r="FJ318" s="158">
        <v>19</v>
      </c>
      <c r="FK318" s="158">
        <v>16</v>
      </c>
      <c r="FL318" s="158">
        <v>8</v>
      </c>
      <c r="FM318" s="158">
        <v>12</v>
      </c>
      <c r="FN318" s="158">
        <v>3</v>
      </c>
      <c r="FO318" s="349">
        <v>112</v>
      </c>
      <c r="FP318" s="158">
        <v>349</v>
      </c>
      <c r="FQ318" s="158">
        <v>302</v>
      </c>
      <c r="FR318" s="158">
        <v>316</v>
      </c>
      <c r="FS318" s="158">
        <v>215</v>
      </c>
      <c r="FT318" s="158">
        <v>165</v>
      </c>
      <c r="FU318" s="158">
        <v>89</v>
      </c>
      <c r="FV318" s="158">
        <v>72</v>
      </c>
      <c r="FW318" s="158">
        <v>12</v>
      </c>
      <c r="FX318" s="349">
        <v>1520</v>
      </c>
      <c r="FY318" s="158">
        <v>31</v>
      </c>
      <c r="FZ318" s="158">
        <v>9519</v>
      </c>
      <c r="GA318" s="158">
        <v>22210</v>
      </c>
      <c r="GB318" s="158">
        <v>33170</v>
      </c>
      <c r="GC318" s="158">
        <v>25282</v>
      </c>
      <c r="GD318" s="158">
        <v>20783</v>
      </c>
      <c r="GE318" s="158">
        <v>13188</v>
      </c>
      <c r="GF318" s="158">
        <v>8613</v>
      </c>
      <c r="GG318" s="158">
        <v>1018</v>
      </c>
      <c r="GH318" s="349">
        <v>133814</v>
      </c>
      <c r="GI318" s="158">
        <v>17</v>
      </c>
      <c r="GJ318" s="158">
        <v>13600</v>
      </c>
      <c r="GK318" s="158">
        <v>16843</v>
      </c>
      <c r="GL318" s="158">
        <v>16479</v>
      </c>
      <c r="GM318" s="158">
        <v>9678</v>
      </c>
      <c r="GN318" s="158">
        <v>5667</v>
      </c>
      <c r="GO318" s="158">
        <v>2826</v>
      </c>
      <c r="GP318" s="158">
        <v>1588</v>
      </c>
      <c r="GQ318" s="158">
        <v>143</v>
      </c>
      <c r="GR318" s="349">
        <v>66841</v>
      </c>
      <c r="GS318" s="158">
        <v>43.5</v>
      </c>
      <c r="GT318" s="158">
        <v>19346.5</v>
      </c>
      <c r="GU318" s="158">
        <v>34444.5</v>
      </c>
      <c r="GV318" s="158">
        <v>45096.25</v>
      </c>
      <c r="GW318" s="158">
        <v>32305.75</v>
      </c>
      <c r="GX318" s="158">
        <v>24885</v>
      </c>
      <c r="GY318" s="158">
        <v>15220.75</v>
      </c>
      <c r="GZ318" s="158">
        <v>9733</v>
      </c>
      <c r="HA318" s="158">
        <v>1117.75</v>
      </c>
      <c r="HB318" s="349">
        <v>182193</v>
      </c>
      <c r="HC318" s="395">
        <v>0</v>
      </c>
      <c r="HD318" s="396">
        <v>5.67</v>
      </c>
      <c r="HE318" s="396">
        <v>0</v>
      </c>
      <c r="HF318" s="396">
        <v>0</v>
      </c>
      <c r="HG318" s="396">
        <v>0</v>
      </c>
      <c r="HH318" s="396">
        <v>0</v>
      </c>
      <c r="HI318" s="396">
        <v>0</v>
      </c>
      <c r="HJ318" s="396">
        <v>0</v>
      </c>
      <c r="HK318" s="396">
        <v>0</v>
      </c>
      <c r="HL318" s="397">
        <v>5.67</v>
      </c>
      <c r="HM318" s="219">
        <v>24.2</v>
      </c>
      <c r="HN318" s="219">
        <v>12893.9</v>
      </c>
      <c r="HO318" s="219">
        <v>26790.2</v>
      </c>
      <c r="HP318" s="219">
        <v>40085.599999999999</v>
      </c>
      <c r="HQ318" s="219">
        <v>32305.8</v>
      </c>
      <c r="HR318" s="219">
        <v>30415</v>
      </c>
      <c r="HS318" s="219">
        <v>21985.5</v>
      </c>
      <c r="HT318" s="219">
        <v>16221.7</v>
      </c>
      <c r="HU318" s="219">
        <v>2235.5</v>
      </c>
      <c r="HV318" s="219">
        <v>182957.4</v>
      </c>
      <c r="HW318" s="457">
        <v>4921.7</v>
      </c>
      <c r="HX318" s="219">
        <v>187879.1</v>
      </c>
      <c r="HY318" s="395">
        <v>43.5</v>
      </c>
      <c r="HZ318" s="219">
        <v>19346.5</v>
      </c>
      <c r="IA318" s="219">
        <v>34444.5</v>
      </c>
      <c r="IB318" s="219">
        <v>45096.25</v>
      </c>
      <c r="IC318" s="219">
        <v>32305.75</v>
      </c>
      <c r="ID318" s="219">
        <v>24885</v>
      </c>
      <c r="IE318" s="219">
        <v>15220.75</v>
      </c>
      <c r="IF318" s="219">
        <v>9733</v>
      </c>
      <c r="IG318" s="219">
        <v>1117.75</v>
      </c>
      <c r="IH318" s="219">
        <v>182193</v>
      </c>
      <c r="II318" s="395">
        <v>0</v>
      </c>
      <c r="IJ318" s="219">
        <v>5.67</v>
      </c>
      <c r="IK318" s="219">
        <v>0</v>
      </c>
      <c r="IL318" s="219">
        <v>0</v>
      </c>
      <c r="IM318" s="219">
        <v>0</v>
      </c>
      <c r="IN318" s="219">
        <v>0</v>
      </c>
      <c r="IO318" s="219">
        <v>0</v>
      </c>
      <c r="IP318" s="219">
        <v>0</v>
      </c>
      <c r="IQ318" s="219">
        <v>0</v>
      </c>
      <c r="IR318" s="219">
        <v>5.67</v>
      </c>
      <c r="IS318" s="395">
        <v>16.809999999999999</v>
      </c>
      <c r="IT318" s="219">
        <v>5805.69</v>
      </c>
      <c r="IU318" s="219">
        <v>6826.8</v>
      </c>
      <c r="IV318" s="219">
        <v>4778.6099999999997</v>
      </c>
      <c r="IW318" s="219">
        <v>1378.34</v>
      </c>
      <c r="IX318" s="219">
        <v>564.51</v>
      </c>
      <c r="IY318" s="219">
        <v>185.71</v>
      </c>
      <c r="IZ318" s="219">
        <v>49.16</v>
      </c>
      <c r="JA318" s="219">
        <v>3.09</v>
      </c>
      <c r="JB318" s="219">
        <v>19608.72</v>
      </c>
      <c r="JC318" s="395">
        <v>14.8</v>
      </c>
      <c r="JD318" s="219">
        <v>9023.4</v>
      </c>
      <c r="JE318" s="219">
        <v>21480.400000000001</v>
      </c>
      <c r="JF318" s="219">
        <v>35837.9</v>
      </c>
      <c r="JG318" s="219">
        <v>30927.4</v>
      </c>
      <c r="JH318" s="219">
        <v>29725</v>
      </c>
      <c r="JI318" s="219">
        <v>21717.3</v>
      </c>
      <c r="JJ318" s="219">
        <v>16139.7</v>
      </c>
      <c r="JK318" s="219">
        <v>2229.3000000000002</v>
      </c>
      <c r="JL318" s="219">
        <v>167095.20000000001</v>
      </c>
      <c r="JM318" s="457">
        <v>4921.7</v>
      </c>
      <c r="JN318" s="397">
        <v>172016.9</v>
      </c>
      <c r="JP318" s="460"/>
      <c r="JQ318" s="460"/>
      <c r="JR318" s="460"/>
      <c r="JS318" s="460"/>
      <c r="JT318" s="460"/>
      <c r="JU318" s="460"/>
      <c r="JV318" s="460"/>
      <c r="JW318" s="460"/>
      <c r="JX318" s="460"/>
      <c r="JY318" s="460"/>
      <c r="KA318" s="460"/>
      <c r="KB318" s="460"/>
    </row>
    <row r="319" spans="1:292" x14ac:dyDescent="0.2">
      <c r="A319" s="215" t="s">
        <v>19</v>
      </c>
      <c r="B319" s="216" t="s">
        <v>285</v>
      </c>
      <c r="C319" s="217" t="s">
        <v>286</v>
      </c>
      <c r="D319" s="218" t="s">
        <v>18</v>
      </c>
      <c r="E319" s="158">
        <v>2270</v>
      </c>
      <c r="F319" s="158">
        <v>6498</v>
      </c>
      <c r="G319" s="158">
        <v>11810</v>
      </c>
      <c r="H319" s="158">
        <v>9192</v>
      </c>
      <c r="I319" s="158">
        <v>8343</v>
      </c>
      <c r="J319" s="158">
        <v>6418</v>
      </c>
      <c r="K319" s="158">
        <v>5283</v>
      </c>
      <c r="L319" s="158">
        <v>670</v>
      </c>
      <c r="M319" s="349">
        <v>50484</v>
      </c>
      <c r="N319" s="158">
        <v>311</v>
      </c>
      <c r="O319" s="158">
        <v>199</v>
      </c>
      <c r="P319" s="158">
        <v>522</v>
      </c>
      <c r="Q319" s="158">
        <v>190</v>
      </c>
      <c r="R319" s="158">
        <v>87</v>
      </c>
      <c r="S319" s="158">
        <v>94</v>
      </c>
      <c r="T319" s="158">
        <v>210</v>
      </c>
      <c r="U319" s="158">
        <v>30</v>
      </c>
      <c r="V319" s="349">
        <v>1643</v>
      </c>
      <c r="W319" s="158">
        <v>2</v>
      </c>
      <c r="X319" s="158">
        <v>0</v>
      </c>
      <c r="Y319" s="158">
        <v>2</v>
      </c>
      <c r="Z319" s="158">
        <v>2</v>
      </c>
      <c r="AA319" s="158">
        <v>0</v>
      </c>
      <c r="AB319" s="158">
        <v>2</v>
      </c>
      <c r="AC319" s="158">
        <v>0</v>
      </c>
      <c r="AD319" s="158">
        <v>0</v>
      </c>
      <c r="AE319" s="349">
        <v>8</v>
      </c>
      <c r="AF319" s="158">
        <v>1957</v>
      </c>
      <c r="AG319" s="158">
        <v>6299</v>
      </c>
      <c r="AH319" s="158">
        <v>11286</v>
      </c>
      <c r="AI319" s="158">
        <v>9000</v>
      </c>
      <c r="AJ319" s="158">
        <v>8256</v>
      </c>
      <c r="AK319" s="158">
        <v>6322</v>
      </c>
      <c r="AL319" s="158">
        <v>5073</v>
      </c>
      <c r="AM319" s="158">
        <v>640</v>
      </c>
      <c r="AN319" s="349">
        <v>48833</v>
      </c>
      <c r="AO319" s="158">
        <v>2</v>
      </c>
      <c r="AP319" s="158">
        <v>16</v>
      </c>
      <c r="AQ319" s="158">
        <v>20</v>
      </c>
      <c r="AR319" s="158">
        <v>33</v>
      </c>
      <c r="AS319" s="158">
        <v>40</v>
      </c>
      <c r="AT319" s="158">
        <v>40</v>
      </c>
      <c r="AU319" s="158">
        <v>22</v>
      </c>
      <c r="AV319" s="158">
        <v>14</v>
      </c>
      <c r="AW319" s="349">
        <v>187</v>
      </c>
      <c r="AX319" s="158">
        <v>2</v>
      </c>
      <c r="AY319" s="158">
        <v>16</v>
      </c>
      <c r="AZ319" s="158">
        <v>20</v>
      </c>
      <c r="BA319" s="158">
        <v>33</v>
      </c>
      <c r="BB319" s="158">
        <v>40</v>
      </c>
      <c r="BC319" s="158">
        <v>40</v>
      </c>
      <c r="BD319" s="158">
        <v>22</v>
      </c>
      <c r="BE319" s="158">
        <v>14</v>
      </c>
      <c r="BF319" s="158">
        <v>0</v>
      </c>
      <c r="BG319" s="349">
        <v>187</v>
      </c>
      <c r="BH319" s="158">
        <v>2</v>
      </c>
      <c r="BI319" s="158">
        <v>1971</v>
      </c>
      <c r="BJ319" s="158">
        <v>6303</v>
      </c>
      <c r="BK319" s="158">
        <v>11299</v>
      </c>
      <c r="BL319" s="158">
        <v>9007</v>
      </c>
      <c r="BM319" s="158">
        <v>8256</v>
      </c>
      <c r="BN319" s="158">
        <v>6304</v>
      </c>
      <c r="BO319" s="158">
        <v>5065</v>
      </c>
      <c r="BP319" s="158">
        <v>626</v>
      </c>
      <c r="BQ319" s="349">
        <v>48833</v>
      </c>
      <c r="BR319" s="158">
        <v>0</v>
      </c>
      <c r="BS319" s="158">
        <v>1038</v>
      </c>
      <c r="BT319" s="158">
        <v>3533</v>
      </c>
      <c r="BU319" s="158">
        <v>3767</v>
      </c>
      <c r="BV319" s="158">
        <v>2649</v>
      </c>
      <c r="BW319" s="158">
        <v>1825</v>
      </c>
      <c r="BX319" s="158">
        <v>1057</v>
      </c>
      <c r="BY319" s="158">
        <v>644</v>
      </c>
      <c r="BZ319" s="158">
        <v>50</v>
      </c>
      <c r="CA319" s="349">
        <v>14563</v>
      </c>
      <c r="CB319" s="158">
        <v>1</v>
      </c>
      <c r="CC319" s="158">
        <v>7</v>
      </c>
      <c r="CD319" s="158">
        <v>64</v>
      </c>
      <c r="CE319" s="158">
        <v>141</v>
      </c>
      <c r="CF319" s="158">
        <v>67</v>
      </c>
      <c r="CG319" s="158">
        <v>48</v>
      </c>
      <c r="CH319" s="158">
        <v>41</v>
      </c>
      <c r="CI319" s="158">
        <v>33</v>
      </c>
      <c r="CJ319" s="158">
        <v>1</v>
      </c>
      <c r="CK319" s="349">
        <v>403</v>
      </c>
      <c r="CL319" s="158">
        <v>0</v>
      </c>
      <c r="CM319" s="158">
        <v>3</v>
      </c>
      <c r="CN319" s="158">
        <v>3</v>
      </c>
      <c r="CO319" s="158">
        <v>6</v>
      </c>
      <c r="CP319" s="158">
        <v>4</v>
      </c>
      <c r="CQ319" s="158">
        <v>1</v>
      </c>
      <c r="CR319" s="158">
        <v>9</v>
      </c>
      <c r="CS319" s="158">
        <v>18</v>
      </c>
      <c r="CT319" s="158">
        <v>19</v>
      </c>
      <c r="CU319" s="349">
        <v>63</v>
      </c>
      <c r="CV319" s="158">
        <v>65</v>
      </c>
      <c r="CW319" s="158">
        <v>25</v>
      </c>
      <c r="CX319" s="158">
        <v>79</v>
      </c>
      <c r="CY319" s="158">
        <v>76</v>
      </c>
      <c r="CZ319" s="158">
        <v>59</v>
      </c>
      <c r="DA319" s="158">
        <v>35</v>
      </c>
      <c r="DB319" s="158">
        <v>40</v>
      </c>
      <c r="DC319" s="158">
        <v>16</v>
      </c>
      <c r="DD319" s="349">
        <v>395</v>
      </c>
      <c r="DE319" s="158">
        <v>87</v>
      </c>
      <c r="DF319" s="158">
        <v>123</v>
      </c>
      <c r="DG319" s="158">
        <v>181</v>
      </c>
      <c r="DH319" s="158">
        <v>140</v>
      </c>
      <c r="DI319" s="158">
        <v>90</v>
      </c>
      <c r="DJ319" s="158">
        <v>56</v>
      </c>
      <c r="DK319" s="158">
        <v>47</v>
      </c>
      <c r="DL319" s="158">
        <v>6</v>
      </c>
      <c r="DM319" s="349">
        <v>730</v>
      </c>
      <c r="DN319" s="158">
        <v>13</v>
      </c>
      <c r="DO319" s="158">
        <v>38</v>
      </c>
      <c r="DP319" s="158">
        <v>42</v>
      </c>
      <c r="DQ319" s="158">
        <v>42</v>
      </c>
      <c r="DR319" s="158">
        <v>30</v>
      </c>
      <c r="DS319" s="158">
        <v>21</v>
      </c>
      <c r="DT319" s="158">
        <v>21</v>
      </c>
      <c r="DU319" s="158">
        <v>5</v>
      </c>
      <c r="DV319" s="349">
        <v>212</v>
      </c>
      <c r="DW319" s="158">
        <v>0</v>
      </c>
      <c r="DX319" s="158">
        <v>0</v>
      </c>
      <c r="DY319" s="158">
        <v>0</v>
      </c>
      <c r="DZ319" s="158">
        <v>0</v>
      </c>
      <c r="EA319" s="158">
        <v>0</v>
      </c>
      <c r="EB319" s="158">
        <v>0</v>
      </c>
      <c r="EC319" s="158">
        <v>0</v>
      </c>
      <c r="ED319" s="158">
        <v>0</v>
      </c>
      <c r="EE319" s="349">
        <v>0</v>
      </c>
      <c r="EF319" s="158">
        <v>100</v>
      </c>
      <c r="EG319" s="158">
        <v>161</v>
      </c>
      <c r="EH319" s="158">
        <v>223</v>
      </c>
      <c r="EI319" s="158">
        <v>182</v>
      </c>
      <c r="EJ319" s="158">
        <v>120</v>
      </c>
      <c r="EK319" s="158">
        <v>77</v>
      </c>
      <c r="EL319" s="158">
        <v>68</v>
      </c>
      <c r="EM319" s="158">
        <v>11</v>
      </c>
      <c r="EN319" s="349">
        <v>942</v>
      </c>
      <c r="EO319" s="158">
        <v>65</v>
      </c>
      <c r="EP319" s="158">
        <v>68</v>
      </c>
      <c r="EQ319" s="158">
        <v>66</v>
      </c>
      <c r="ER319" s="158">
        <v>75</v>
      </c>
      <c r="ES319" s="158">
        <v>48</v>
      </c>
      <c r="ET319" s="158">
        <v>42</v>
      </c>
      <c r="EU319" s="158">
        <v>25</v>
      </c>
      <c r="EV319" s="158">
        <v>7</v>
      </c>
      <c r="EW319" s="349">
        <v>396</v>
      </c>
      <c r="EX319" s="158">
        <v>1</v>
      </c>
      <c r="EY319" s="158">
        <v>0</v>
      </c>
      <c r="EZ319" s="158">
        <v>1</v>
      </c>
      <c r="FA319" s="158">
        <v>2</v>
      </c>
      <c r="FB319" s="158">
        <v>2</v>
      </c>
      <c r="FC319" s="158">
        <v>1</v>
      </c>
      <c r="FD319" s="158">
        <v>1</v>
      </c>
      <c r="FE319" s="158">
        <v>0</v>
      </c>
      <c r="FF319" s="349">
        <v>8</v>
      </c>
      <c r="FG319" s="158">
        <v>3</v>
      </c>
      <c r="FH319" s="158">
        <v>0</v>
      </c>
      <c r="FI319" s="158">
        <v>6</v>
      </c>
      <c r="FJ319" s="158">
        <v>12</v>
      </c>
      <c r="FK319" s="158">
        <v>10</v>
      </c>
      <c r="FL319" s="158">
        <v>6</v>
      </c>
      <c r="FM319" s="158">
        <v>9</v>
      </c>
      <c r="FN319" s="158">
        <v>4</v>
      </c>
      <c r="FO319" s="349">
        <v>50</v>
      </c>
      <c r="FP319" s="158">
        <v>61</v>
      </c>
      <c r="FQ319" s="158">
        <v>68</v>
      </c>
      <c r="FR319" s="158">
        <v>59</v>
      </c>
      <c r="FS319" s="158">
        <v>61</v>
      </c>
      <c r="FT319" s="158">
        <v>36</v>
      </c>
      <c r="FU319" s="158">
        <v>35</v>
      </c>
      <c r="FV319" s="158">
        <v>15</v>
      </c>
      <c r="FW319" s="158">
        <v>3</v>
      </c>
      <c r="FX319" s="349">
        <v>338</v>
      </c>
      <c r="FY319" s="158">
        <v>1</v>
      </c>
      <c r="FZ319" s="158">
        <v>907</v>
      </c>
      <c r="GA319" s="158">
        <v>2664</v>
      </c>
      <c r="GB319" s="158">
        <v>7340</v>
      </c>
      <c r="GC319" s="158">
        <v>6245</v>
      </c>
      <c r="GD319" s="158">
        <v>6351</v>
      </c>
      <c r="GE319" s="158">
        <v>5176</v>
      </c>
      <c r="GF319" s="158">
        <v>4348</v>
      </c>
      <c r="GG319" s="158">
        <v>551</v>
      </c>
      <c r="GH319" s="349">
        <v>33583</v>
      </c>
      <c r="GI319" s="158">
        <v>1</v>
      </c>
      <c r="GJ319" s="158">
        <v>1064</v>
      </c>
      <c r="GK319" s="158">
        <v>3639</v>
      </c>
      <c r="GL319" s="158">
        <v>3959</v>
      </c>
      <c r="GM319" s="158">
        <v>2762</v>
      </c>
      <c r="GN319" s="158">
        <v>1905</v>
      </c>
      <c r="GO319" s="158">
        <v>1128</v>
      </c>
      <c r="GP319" s="158">
        <v>717</v>
      </c>
      <c r="GQ319" s="158">
        <v>75</v>
      </c>
      <c r="GR319" s="349">
        <v>15250</v>
      </c>
      <c r="GS319" s="158">
        <v>1.75</v>
      </c>
      <c r="GT319" s="158">
        <v>1693.75</v>
      </c>
      <c r="GU319" s="158">
        <v>5363.75</v>
      </c>
      <c r="GV319" s="158">
        <v>10275.5</v>
      </c>
      <c r="GW319" s="158">
        <v>8284</v>
      </c>
      <c r="GX319" s="158">
        <v>7756.75</v>
      </c>
      <c r="GY319" s="158">
        <v>6004</v>
      </c>
      <c r="GZ319" s="158">
        <v>4865.25</v>
      </c>
      <c r="HA319" s="158">
        <v>598.75</v>
      </c>
      <c r="HB319" s="349">
        <v>44843.5</v>
      </c>
      <c r="HC319" s="395">
        <v>0</v>
      </c>
      <c r="HD319" s="396">
        <v>2</v>
      </c>
      <c r="HE319" s="396">
        <v>0</v>
      </c>
      <c r="HF319" s="396">
        <v>0</v>
      </c>
      <c r="HG319" s="396">
        <v>0</v>
      </c>
      <c r="HH319" s="396">
        <v>0</v>
      </c>
      <c r="HI319" s="396">
        <v>0</v>
      </c>
      <c r="HJ319" s="396">
        <v>0</v>
      </c>
      <c r="HK319" s="396">
        <v>0</v>
      </c>
      <c r="HL319" s="397">
        <v>2</v>
      </c>
      <c r="HM319" s="219">
        <v>1</v>
      </c>
      <c r="HN319" s="219">
        <v>1127.8</v>
      </c>
      <c r="HO319" s="219">
        <v>4171.8</v>
      </c>
      <c r="HP319" s="219">
        <v>9133.7999999999993</v>
      </c>
      <c r="HQ319" s="219">
        <v>8284</v>
      </c>
      <c r="HR319" s="219">
        <v>9480.5</v>
      </c>
      <c r="HS319" s="219">
        <v>8672.4</v>
      </c>
      <c r="HT319" s="219">
        <v>8108.8</v>
      </c>
      <c r="HU319" s="219">
        <v>1197.5</v>
      </c>
      <c r="HV319" s="219">
        <v>50177.599999999999</v>
      </c>
      <c r="HW319" s="457">
        <v>353.1</v>
      </c>
      <c r="HX319" s="219">
        <v>50530.7</v>
      </c>
      <c r="HY319" s="395">
        <v>1.75</v>
      </c>
      <c r="HZ319" s="219">
        <v>1693.75</v>
      </c>
      <c r="IA319" s="219">
        <v>5363.75</v>
      </c>
      <c r="IB319" s="219">
        <v>10275.5</v>
      </c>
      <c r="IC319" s="219">
        <v>8284</v>
      </c>
      <c r="ID319" s="219">
        <v>7756.75</v>
      </c>
      <c r="IE319" s="219">
        <v>6004</v>
      </c>
      <c r="IF319" s="219">
        <v>4865.25</v>
      </c>
      <c r="IG319" s="219">
        <v>598.75</v>
      </c>
      <c r="IH319" s="219">
        <v>44843.5</v>
      </c>
      <c r="II319" s="395">
        <v>0</v>
      </c>
      <c r="IJ319" s="219">
        <v>2</v>
      </c>
      <c r="IK319" s="219">
        <v>0</v>
      </c>
      <c r="IL319" s="219">
        <v>0</v>
      </c>
      <c r="IM319" s="219">
        <v>0</v>
      </c>
      <c r="IN319" s="219">
        <v>0</v>
      </c>
      <c r="IO319" s="219">
        <v>0</v>
      </c>
      <c r="IP319" s="219">
        <v>0</v>
      </c>
      <c r="IQ319" s="219">
        <v>0</v>
      </c>
      <c r="IR319" s="219">
        <v>2</v>
      </c>
      <c r="IS319" s="395">
        <v>0.75</v>
      </c>
      <c r="IT319" s="219">
        <v>331.66</v>
      </c>
      <c r="IU319" s="219">
        <v>1636.58</v>
      </c>
      <c r="IV319" s="219">
        <v>1391.39</v>
      </c>
      <c r="IW319" s="219">
        <v>426.26</v>
      </c>
      <c r="IX319" s="219">
        <v>145.68</v>
      </c>
      <c r="IY319" s="219">
        <v>55.16</v>
      </c>
      <c r="IZ319" s="219">
        <v>26.98</v>
      </c>
      <c r="JA319" s="219">
        <v>0.76</v>
      </c>
      <c r="JB319" s="219">
        <v>4015.22</v>
      </c>
      <c r="JC319" s="395">
        <v>0.6</v>
      </c>
      <c r="JD319" s="219">
        <v>906.7</v>
      </c>
      <c r="JE319" s="219">
        <v>2898.9</v>
      </c>
      <c r="JF319" s="219">
        <v>7897</v>
      </c>
      <c r="JG319" s="219">
        <v>7857.7</v>
      </c>
      <c r="JH319" s="219">
        <v>9302.4</v>
      </c>
      <c r="JI319" s="219">
        <v>8592.7999999999993</v>
      </c>
      <c r="JJ319" s="219">
        <v>8063.8</v>
      </c>
      <c r="JK319" s="219">
        <v>1196</v>
      </c>
      <c r="JL319" s="219">
        <v>46715.9</v>
      </c>
      <c r="JM319" s="457">
        <v>353.1</v>
      </c>
      <c r="JN319" s="397">
        <v>47069</v>
      </c>
      <c r="JP319" s="460"/>
      <c r="JQ319" s="460"/>
      <c r="JR319" s="460"/>
      <c r="JS319" s="460"/>
      <c r="JT319" s="460"/>
      <c r="JU319" s="460"/>
      <c r="JV319" s="460"/>
      <c r="JW319" s="460"/>
      <c r="JX319" s="460"/>
      <c r="JY319" s="460"/>
      <c r="KA319" s="460"/>
      <c r="KB319" s="460"/>
    </row>
    <row r="320" spans="1:292" x14ac:dyDescent="0.2">
      <c r="A320" s="215" t="s">
        <v>20</v>
      </c>
      <c r="B320" s="216" t="s">
        <v>293</v>
      </c>
      <c r="C320" s="217" t="s">
        <v>286</v>
      </c>
      <c r="D320" s="218" t="s">
        <v>350</v>
      </c>
      <c r="E320" s="158">
        <v>1858</v>
      </c>
      <c r="F320" s="158">
        <v>3602</v>
      </c>
      <c r="G320" s="158">
        <v>9093</v>
      </c>
      <c r="H320" s="158">
        <v>15860</v>
      </c>
      <c r="I320" s="158">
        <v>12880</v>
      </c>
      <c r="J320" s="158">
        <v>7978</v>
      </c>
      <c r="K320" s="158">
        <v>9287</v>
      </c>
      <c r="L320" s="158">
        <v>1684</v>
      </c>
      <c r="M320" s="349">
        <v>62242</v>
      </c>
      <c r="N320" s="158">
        <v>125</v>
      </c>
      <c r="O320" s="158">
        <v>254</v>
      </c>
      <c r="P320" s="158">
        <v>209</v>
      </c>
      <c r="Q320" s="158">
        <v>223</v>
      </c>
      <c r="R320" s="158">
        <v>115</v>
      </c>
      <c r="S320" s="158">
        <v>65</v>
      </c>
      <c r="T320" s="158">
        <v>117</v>
      </c>
      <c r="U320" s="158">
        <v>13</v>
      </c>
      <c r="V320" s="349">
        <v>1121</v>
      </c>
      <c r="W320" s="158">
        <v>2</v>
      </c>
      <c r="X320" s="158">
        <v>1</v>
      </c>
      <c r="Y320" s="158">
        <v>3</v>
      </c>
      <c r="Z320" s="158">
        <v>5</v>
      </c>
      <c r="AA320" s="158">
        <v>0</v>
      </c>
      <c r="AB320" s="158">
        <v>0</v>
      </c>
      <c r="AC320" s="158">
        <v>6</v>
      </c>
      <c r="AD320" s="158">
        <v>1</v>
      </c>
      <c r="AE320" s="349">
        <v>18</v>
      </c>
      <c r="AF320" s="158">
        <v>1731</v>
      </c>
      <c r="AG320" s="158">
        <v>3347</v>
      </c>
      <c r="AH320" s="158">
        <v>8881</v>
      </c>
      <c r="AI320" s="158">
        <v>15632</v>
      </c>
      <c r="AJ320" s="158">
        <v>12765</v>
      </c>
      <c r="AK320" s="158">
        <v>7913</v>
      </c>
      <c r="AL320" s="158">
        <v>9164</v>
      </c>
      <c r="AM320" s="158">
        <v>1670</v>
      </c>
      <c r="AN320" s="349">
        <v>61103</v>
      </c>
      <c r="AO320" s="158">
        <v>0</v>
      </c>
      <c r="AP320" s="158">
        <v>4</v>
      </c>
      <c r="AQ320" s="158">
        <v>27</v>
      </c>
      <c r="AR320" s="158">
        <v>42</v>
      </c>
      <c r="AS320" s="158">
        <v>49</v>
      </c>
      <c r="AT320" s="158">
        <v>49</v>
      </c>
      <c r="AU320" s="158">
        <v>48</v>
      </c>
      <c r="AV320" s="158">
        <v>22</v>
      </c>
      <c r="AW320" s="349">
        <v>241</v>
      </c>
      <c r="AX320" s="158">
        <v>0</v>
      </c>
      <c r="AY320" s="158">
        <v>4</v>
      </c>
      <c r="AZ320" s="158">
        <v>27</v>
      </c>
      <c r="BA320" s="158">
        <v>42</v>
      </c>
      <c r="BB320" s="158">
        <v>49</v>
      </c>
      <c r="BC320" s="158">
        <v>49</v>
      </c>
      <c r="BD320" s="158">
        <v>48</v>
      </c>
      <c r="BE320" s="158">
        <v>22</v>
      </c>
      <c r="BF320" s="158">
        <v>0</v>
      </c>
      <c r="BG320" s="349">
        <v>241</v>
      </c>
      <c r="BH320" s="158">
        <v>0</v>
      </c>
      <c r="BI320" s="158">
        <v>1735</v>
      </c>
      <c r="BJ320" s="158">
        <v>3370</v>
      </c>
      <c r="BK320" s="158">
        <v>8896</v>
      </c>
      <c r="BL320" s="158">
        <v>15639</v>
      </c>
      <c r="BM320" s="158">
        <v>12765</v>
      </c>
      <c r="BN320" s="158">
        <v>7912</v>
      </c>
      <c r="BO320" s="158">
        <v>9138</v>
      </c>
      <c r="BP320" s="158">
        <v>1648</v>
      </c>
      <c r="BQ320" s="349">
        <v>61103</v>
      </c>
      <c r="BR320" s="158">
        <v>0</v>
      </c>
      <c r="BS320" s="158">
        <v>825</v>
      </c>
      <c r="BT320" s="158">
        <v>2085</v>
      </c>
      <c r="BU320" s="158">
        <v>3842</v>
      </c>
      <c r="BV320" s="158">
        <v>4668</v>
      </c>
      <c r="BW320" s="158">
        <v>3286</v>
      </c>
      <c r="BX320" s="158">
        <v>1550</v>
      </c>
      <c r="BY320" s="158">
        <v>1253</v>
      </c>
      <c r="BZ320" s="158">
        <v>130</v>
      </c>
      <c r="CA320" s="349">
        <v>17639</v>
      </c>
      <c r="CB320" s="158">
        <v>0</v>
      </c>
      <c r="CC320" s="158">
        <v>4</v>
      </c>
      <c r="CD320" s="158">
        <v>10</v>
      </c>
      <c r="CE320" s="158">
        <v>62</v>
      </c>
      <c r="CF320" s="158">
        <v>91</v>
      </c>
      <c r="CG320" s="158">
        <v>88</v>
      </c>
      <c r="CH320" s="158">
        <v>53</v>
      </c>
      <c r="CI320" s="158">
        <v>57</v>
      </c>
      <c r="CJ320" s="158">
        <v>10</v>
      </c>
      <c r="CK320" s="349">
        <v>375</v>
      </c>
      <c r="CL320" s="158">
        <v>0</v>
      </c>
      <c r="CM320" s="158">
        <v>0</v>
      </c>
      <c r="CN320" s="158">
        <v>4</v>
      </c>
      <c r="CO320" s="158">
        <v>8</v>
      </c>
      <c r="CP320" s="158">
        <v>8</v>
      </c>
      <c r="CQ320" s="158">
        <v>17</v>
      </c>
      <c r="CR320" s="158">
        <v>11</v>
      </c>
      <c r="CS320" s="158">
        <v>31</v>
      </c>
      <c r="CT320" s="158">
        <v>13</v>
      </c>
      <c r="CU320" s="349">
        <v>92</v>
      </c>
      <c r="CV320" s="158">
        <v>75</v>
      </c>
      <c r="CW320" s="158">
        <v>51</v>
      </c>
      <c r="CX320" s="158">
        <v>129</v>
      </c>
      <c r="CY320" s="158">
        <v>204</v>
      </c>
      <c r="CZ320" s="158">
        <v>139</v>
      </c>
      <c r="DA320" s="158">
        <v>60</v>
      </c>
      <c r="DB320" s="158">
        <v>119</v>
      </c>
      <c r="DC320" s="158">
        <v>67</v>
      </c>
      <c r="DD320" s="349">
        <v>844</v>
      </c>
      <c r="DE320" s="158">
        <v>57</v>
      </c>
      <c r="DF320" s="158">
        <v>92</v>
      </c>
      <c r="DG320" s="158">
        <v>158</v>
      </c>
      <c r="DH320" s="158">
        <v>208</v>
      </c>
      <c r="DI320" s="158">
        <v>155</v>
      </c>
      <c r="DJ320" s="158">
        <v>89</v>
      </c>
      <c r="DK320" s="158">
        <v>117</v>
      </c>
      <c r="DL320" s="158">
        <v>42</v>
      </c>
      <c r="DM320" s="349">
        <v>918</v>
      </c>
      <c r="DN320" s="158">
        <v>0</v>
      </c>
      <c r="DO320" s="158">
        <v>1</v>
      </c>
      <c r="DP320" s="158">
        <v>4</v>
      </c>
      <c r="DQ320" s="158">
        <v>1</v>
      </c>
      <c r="DR320" s="158">
        <v>0</v>
      </c>
      <c r="DS320" s="158">
        <v>1</v>
      </c>
      <c r="DT320" s="158">
        <v>1</v>
      </c>
      <c r="DU320" s="158">
        <v>0</v>
      </c>
      <c r="DV320" s="349">
        <v>8</v>
      </c>
      <c r="DW320" s="158">
        <v>60</v>
      </c>
      <c r="DX320" s="158">
        <v>40</v>
      </c>
      <c r="DY320" s="158">
        <v>29</v>
      </c>
      <c r="DZ320" s="158">
        <v>37</v>
      </c>
      <c r="EA320" s="158">
        <v>29</v>
      </c>
      <c r="EB320" s="158">
        <v>23</v>
      </c>
      <c r="EC320" s="158">
        <v>30</v>
      </c>
      <c r="ED320" s="158">
        <v>8</v>
      </c>
      <c r="EE320" s="349">
        <v>256</v>
      </c>
      <c r="EF320" s="158">
        <v>117</v>
      </c>
      <c r="EG320" s="158">
        <v>133</v>
      </c>
      <c r="EH320" s="158">
        <v>191</v>
      </c>
      <c r="EI320" s="158">
        <v>246</v>
      </c>
      <c r="EJ320" s="158">
        <v>184</v>
      </c>
      <c r="EK320" s="158">
        <v>113</v>
      </c>
      <c r="EL320" s="158">
        <v>148</v>
      </c>
      <c r="EM320" s="158">
        <v>50</v>
      </c>
      <c r="EN320" s="349">
        <v>1182</v>
      </c>
      <c r="EO320" s="158">
        <v>100</v>
      </c>
      <c r="EP320" s="158">
        <v>98</v>
      </c>
      <c r="EQ320" s="158">
        <v>75</v>
      </c>
      <c r="ER320" s="158">
        <v>100</v>
      </c>
      <c r="ES320" s="158">
        <v>92</v>
      </c>
      <c r="ET320" s="158">
        <v>49</v>
      </c>
      <c r="EU320" s="158">
        <v>84</v>
      </c>
      <c r="EV320" s="158">
        <v>27</v>
      </c>
      <c r="EW320" s="349">
        <v>625</v>
      </c>
      <c r="EX320" s="158">
        <v>0</v>
      </c>
      <c r="EY320" s="158">
        <v>0</v>
      </c>
      <c r="EZ320" s="158">
        <v>0</v>
      </c>
      <c r="FA320" s="158">
        <v>0</v>
      </c>
      <c r="FB320" s="158">
        <v>0</v>
      </c>
      <c r="FC320" s="158">
        <v>0</v>
      </c>
      <c r="FD320" s="158">
        <v>0</v>
      </c>
      <c r="FE320" s="158">
        <v>0</v>
      </c>
      <c r="FF320" s="349">
        <v>0</v>
      </c>
      <c r="FG320" s="158">
        <v>0</v>
      </c>
      <c r="FH320" s="158">
        <v>0</v>
      </c>
      <c r="FI320" s="158">
        <v>0</v>
      </c>
      <c r="FJ320" s="158">
        <v>0</v>
      </c>
      <c r="FK320" s="158">
        <v>5</v>
      </c>
      <c r="FL320" s="158">
        <v>1</v>
      </c>
      <c r="FM320" s="158">
        <v>0</v>
      </c>
      <c r="FN320" s="158">
        <v>0</v>
      </c>
      <c r="FO320" s="349">
        <v>6</v>
      </c>
      <c r="FP320" s="158">
        <v>100</v>
      </c>
      <c r="FQ320" s="158">
        <v>98</v>
      </c>
      <c r="FR320" s="158">
        <v>75</v>
      </c>
      <c r="FS320" s="158">
        <v>100</v>
      </c>
      <c r="FT320" s="158">
        <v>87</v>
      </c>
      <c r="FU320" s="158">
        <v>48</v>
      </c>
      <c r="FV320" s="158">
        <v>84</v>
      </c>
      <c r="FW320" s="158">
        <v>27</v>
      </c>
      <c r="FX320" s="349">
        <v>619</v>
      </c>
      <c r="FY320" s="158">
        <v>0</v>
      </c>
      <c r="FZ320" s="158">
        <v>844</v>
      </c>
      <c r="GA320" s="158">
        <v>1230</v>
      </c>
      <c r="GB320" s="158">
        <v>4948</v>
      </c>
      <c r="GC320" s="158">
        <v>10833</v>
      </c>
      <c r="GD320" s="158">
        <v>9344</v>
      </c>
      <c r="GE320" s="158">
        <v>6274</v>
      </c>
      <c r="GF320" s="158">
        <v>7766</v>
      </c>
      <c r="GG320" s="158">
        <v>1487</v>
      </c>
      <c r="GH320" s="349">
        <v>42726</v>
      </c>
      <c r="GI320" s="158">
        <v>0</v>
      </c>
      <c r="GJ320" s="158">
        <v>891</v>
      </c>
      <c r="GK320" s="158">
        <v>2140</v>
      </c>
      <c r="GL320" s="158">
        <v>3948</v>
      </c>
      <c r="GM320" s="158">
        <v>4806</v>
      </c>
      <c r="GN320" s="158">
        <v>3421</v>
      </c>
      <c r="GO320" s="158">
        <v>1638</v>
      </c>
      <c r="GP320" s="158">
        <v>1372</v>
      </c>
      <c r="GQ320" s="158">
        <v>161</v>
      </c>
      <c r="GR320" s="349">
        <v>18377</v>
      </c>
      <c r="GS320" s="158">
        <v>0</v>
      </c>
      <c r="GT320" s="158">
        <v>1556.75</v>
      </c>
      <c r="GU320" s="158">
        <v>2863.25</v>
      </c>
      <c r="GV320" s="158">
        <v>7925</v>
      </c>
      <c r="GW320" s="158">
        <v>14462.25</v>
      </c>
      <c r="GX320" s="158">
        <v>11927</v>
      </c>
      <c r="GY320" s="158">
        <v>7516.25</v>
      </c>
      <c r="GZ320" s="158">
        <v>8809</v>
      </c>
      <c r="HA320" s="158">
        <v>1610.5</v>
      </c>
      <c r="HB320" s="349">
        <v>56670</v>
      </c>
      <c r="HC320" s="395">
        <v>0</v>
      </c>
      <c r="HD320" s="396">
        <v>1</v>
      </c>
      <c r="HE320" s="396">
        <v>0</v>
      </c>
      <c r="HF320" s="396">
        <v>0</v>
      </c>
      <c r="HG320" s="396">
        <v>0</v>
      </c>
      <c r="HH320" s="396">
        <v>0</v>
      </c>
      <c r="HI320" s="396">
        <v>0</v>
      </c>
      <c r="HJ320" s="396">
        <v>0</v>
      </c>
      <c r="HK320" s="396">
        <v>0</v>
      </c>
      <c r="HL320" s="397">
        <v>1</v>
      </c>
      <c r="HM320" s="219">
        <v>0</v>
      </c>
      <c r="HN320" s="219">
        <v>1037.2</v>
      </c>
      <c r="HO320" s="219">
        <v>2227</v>
      </c>
      <c r="HP320" s="219">
        <v>7044.4</v>
      </c>
      <c r="HQ320" s="219">
        <v>14462.3</v>
      </c>
      <c r="HR320" s="219">
        <v>14577.4</v>
      </c>
      <c r="HS320" s="219">
        <v>10856.8</v>
      </c>
      <c r="HT320" s="219">
        <v>14681.7</v>
      </c>
      <c r="HU320" s="219">
        <v>3221</v>
      </c>
      <c r="HV320" s="219">
        <v>68107.8</v>
      </c>
      <c r="HW320" s="457">
        <v>442.7</v>
      </c>
      <c r="HX320" s="219">
        <v>68550.5</v>
      </c>
      <c r="HY320" s="395">
        <v>0</v>
      </c>
      <c r="HZ320" s="219">
        <v>1556.75</v>
      </c>
      <c r="IA320" s="219">
        <v>2863.25</v>
      </c>
      <c r="IB320" s="219">
        <v>7925</v>
      </c>
      <c r="IC320" s="219">
        <v>14462.25</v>
      </c>
      <c r="ID320" s="219">
        <v>11927</v>
      </c>
      <c r="IE320" s="219">
        <v>7516.25</v>
      </c>
      <c r="IF320" s="219">
        <v>8809</v>
      </c>
      <c r="IG320" s="219">
        <v>1610.5</v>
      </c>
      <c r="IH320" s="219">
        <v>56670</v>
      </c>
      <c r="II320" s="395">
        <v>0</v>
      </c>
      <c r="IJ320" s="219">
        <v>1</v>
      </c>
      <c r="IK320" s="219">
        <v>0</v>
      </c>
      <c r="IL320" s="219">
        <v>0</v>
      </c>
      <c r="IM320" s="219">
        <v>0</v>
      </c>
      <c r="IN320" s="219">
        <v>0</v>
      </c>
      <c r="IO320" s="219">
        <v>0</v>
      </c>
      <c r="IP320" s="219">
        <v>0</v>
      </c>
      <c r="IQ320" s="219">
        <v>0</v>
      </c>
      <c r="IR320" s="219">
        <v>1</v>
      </c>
      <c r="IS320" s="395">
        <v>0</v>
      </c>
      <c r="IT320" s="219">
        <v>288.55</v>
      </c>
      <c r="IU320" s="219">
        <v>881.78</v>
      </c>
      <c r="IV320" s="219">
        <v>1228.0899999999999</v>
      </c>
      <c r="IW320" s="219">
        <v>1197.3800000000001</v>
      </c>
      <c r="IX320" s="219">
        <v>351.3</v>
      </c>
      <c r="IY320" s="219">
        <v>119.11</v>
      </c>
      <c r="IZ320" s="219">
        <v>64.77</v>
      </c>
      <c r="JA320" s="219">
        <v>1.31</v>
      </c>
      <c r="JB320" s="219">
        <v>4132.29</v>
      </c>
      <c r="JC320" s="395">
        <v>0</v>
      </c>
      <c r="JD320" s="219">
        <v>844.8</v>
      </c>
      <c r="JE320" s="219">
        <v>1541.1</v>
      </c>
      <c r="JF320" s="219">
        <v>5952.8</v>
      </c>
      <c r="JG320" s="219">
        <v>13264.9</v>
      </c>
      <c r="JH320" s="219">
        <v>14148.1</v>
      </c>
      <c r="JI320" s="219">
        <v>10684.8</v>
      </c>
      <c r="JJ320" s="219">
        <v>14573.7</v>
      </c>
      <c r="JK320" s="219">
        <v>3218.4</v>
      </c>
      <c r="JL320" s="219">
        <v>64228.6</v>
      </c>
      <c r="JM320" s="457">
        <v>442.7</v>
      </c>
      <c r="JN320" s="397">
        <v>64671.3</v>
      </c>
      <c r="JP320" s="460"/>
      <c r="JQ320" s="460"/>
      <c r="JR320" s="460"/>
      <c r="JS320" s="460"/>
      <c r="JT320" s="460"/>
      <c r="JU320" s="460"/>
      <c r="JV320" s="460"/>
      <c r="JW320" s="460"/>
      <c r="JX320" s="460"/>
      <c r="JY320" s="460"/>
      <c r="KA320" s="460"/>
      <c r="KB320" s="460"/>
    </row>
    <row r="321" spans="1:288" x14ac:dyDescent="0.2">
      <c r="A321" s="215" t="s">
        <v>22</v>
      </c>
      <c r="B321" s="216" t="s">
        <v>291</v>
      </c>
      <c r="C321" s="217" t="s">
        <v>287</v>
      </c>
      <c r="D321" s="218" t="s">
        <v>21</v>
      </c>
      <c r="E321" s="158">
        <v>58921</v>
      </c>
      <c r="F321" s="158">
        <v>31782</v>
      </c>
      <c r="G321" s="158">
        <v>27119</v>
      </c>
      <c r="H321" s="158">
        <v>13165</v>
      </c>
      <c r="I321" s="158">
        <v>8050</v>
      </c>
      <c r="J321" s="158">
        <v>4242</v>
      </c>
      <c r="K321" s="158">
        <v>3082</v>
      </c>
      <c r="L321" s="158">
        <v>265</v>
      </c>
      <c r="M321" s="349">
        <v>146626</v>
      </c>
      <c r="N321" s="158">
        <v>1027</v>
      </c>
      <c r="O321" s="158">
        <v>424</v>
      </c>
      <c r="P321" s="158">
        <v>301</v>
      </c>
      <c r="Q321" s="158">
        <v>158</v>
      </c>
      <c r="R321" s="158">
        <v>76</v>
      </c>
      <c r="S321" s="158">
        <v>41</v>
      </c>
      <c r="T321" s="158">
        <v>20</v>
      </c>
      <c r="U321" s="158">
        <v>3</v>
      </c>
      <c r="V321" s="349">
        <v>2050</v>
      </c>
      <c r="W321" s="158">
        <v>19</v>
      </c>
      <c r="X321" s="158">
        <v>0</v>
      </c>
      <c r="Y321" s="158">
        <v>0</v>
      </c>
      <c r="Z321" s="158">
        <v>0</v>
      </c>
      <c r="AA321" s="158">
        <v>0</v>
      </c>
      <c r="AB321" s="158">
        <v>0</v>
      </c>
      <c r="AC321" s="158">
        <v>0</v>
      </c>
      <c r="AD321" s="158">
        <v>1</v>
      </c>
      <c r="AE321" s="349">
        <v>20</v>
      </c>
      <c r="AF321" s="158">
        <v>57875</v>
      </c>
      <c r="AG321" s="158">
        <v>31358</v>
      </c>
      <c r="AH321" s="158">
        <v>26818</v>
      </c>
      <c r="AI321" s="158">
        <v>13007</v>
      </c>
      <c r="AJ321" s="158">
        <v>7974</v>
      </c>
      <c r="AK321" s="158">
        <v>4201</v>
      </c>
      <c r="AL321" s="158">
        <v>3062</v>
      </c>
      <c r="AM321" s="158">
        <v>261</v>
      </c>
      <c r="AN321" s="349">
        <v>144556</v>
      </c>
      <c r="AO321" s="158">
        <v>111</v>
      </c>
      <c r="AP321" s="158">
        <v>127</v>
      </c>
      <c r="AQ321" s="158">
        <v>152</v>
      </c>
      <c r="AR321" s="158">
        <v>101</v>
      </c>
      <c r="AS321" s="158">
        <v>73</v>
      </c>
      <c r="AT321" s="158">
        <v>44</v>
      </c>
      <c r="AU321" s="158">
        <v>44</v>
      </c>
      <c r="AV321" s="158">
        <v>19</v>
      </c>
      <c r="AW321" s="349">
        <v>671</v>
      </c>
      <c r="AX321" s="158">
        <v>111</v>
      </c>
      <c r="AY321" s="158">
        <v>127</v>
      </c>
      <c r="AZ321" s="158">
        <v>152</v>
      </c>
      <c r="BA321" s="158">
        <v>101</v>
      </c>
      <c r="BB321" s="158">
        <v>73</v>
      </c>
      <c r="BC321" s="158">
        <v>44</v>
      </c>
      <c r="BD321" s="158">
        <v>44</v>
      </c>
      <c r="BE321" s="158">
        <v>19</v>
      </c>
      <c r="BF321" s="158">
        <v>0</v>
      </c>
      <c r="BG321" s="349">
        <v>671</v>
      </c>
      <c r="BH321" s="158">
        <v>111</v>
      </c>
      <c r="BI321" s="158">
        <v>57891</v>
      </c>
      <c r="BJ321" s="158">
        <v>31383</v>
      </c>
      <c r="BK321" s="158">
        <v>26767</v>
      </c>
      <c r="BL321" s="158">
        <v>12979</v>
      </c>
      <c r="BM321" s="158">
        <v>7945</v>
      </c>
      <c r="BN321" s="158">
        <v>4201</v>
      </c>
      <c r="BO321" s="158">
        <v>3037</v>
      </c>
      <c r="BP321" s="158">
        <v>242</v>
      </c>
      <c r="BQ321" s="349">
        <v>144556</v>
      </c>
      <c r="BR321" s="158">
        <v>33</v>
      </c>
      <c r="BS321" s="158">
        <v>30467</v>
      </c>
      <c r="BT321" s="158">
        <v>11347</v>
      </c>
      <c r="BU321" s="158">
        <v>7944</v>
      </c>
      <c r="BV321" s="158">
        <v>3278</v>
      </c>
      <c r="BW321" s="158">
        <v>1617</v>
      </c>
      <c r="BX321" s="158">
        <v>799</v>
      </c>
      <c r="BY321" s="158">
        <v>447</v>
      </c>
      <c r="BZ321" s="158">
        <v>26</v>
      </c>
      <c r="CA321" s="349">
        <v>55958</v>
      </c>
      <c r="CB321" s="158">
        <v>6</v>
      </c>
      <c r="CC321" s="158">
        <v>366</v>
      </c>
      <c r="CD321" s="158">
        <v>262</v>
      </c>
      <c r="CE321" s="158">
        <v>228</v>
      </c>
      <c r="CF321" s="158">
        <v>102</v>
      </c>
      <c r="CG321" s="158">
        <v>63</v>
      </c>
      <c r="CH321" s="158">
        <v>31</v>
      </c>
      <c r="CI321" s="158">
        <v>10</v>
      </c>
      <c r="CJ321" s="158">
        <v>0</v>
      </c>
      <c r="CK321" s="349">
        <v>1068</v>
      </c>
      <c r="CL321" s="158">
        <v>2</v>
      </c>
      <c r="CM321" s="158">
        <v>73</v>
      </c>
      <c r="CN321" s="158">
        <v>42</v>
      </c>
      <c r="CO321" s="158">
        <v>58</v>
      </c>
      <c r="CP321" s="158">
        <v>38</v>
      </c>
      <c r="CQ321" s="158">
        <v>44</v>
      </c>
      <c r="CR321" s="158">
        <v>41</v>
      </c>
      <c r="CS321" s="158">
        <v>32</v>
      </c>
      <c r="CT321" s="158">
        <v>17</v>
      </c>
      <c r="CU321" s="349">
        <v>347</v>
      </c>
      <c r="CV321" s="158">
        <v>241</v>
      </c>
      <c r="CW321" s="158">
        <v>166</v>
      </c>
      <c r="CX321" s="158">
        <v>127</v>
      </c>
      <c r="CY321" s="158">
        <v>76</v>
      </c>
      <c r="CZ321" s="158">
        <v>34</v>
      </c>
      <c r="DA321" s="158">
        <v>30</v>
      </c>
      <c r="DB321" s="158">
        <v>24</v>
      </c>
      <c r="DC321" s="158">
        <v>3</v>
      </c>
      <c r="DD321" s="349">
        <v>701</v>
      </c>
      <c r="DE321" s="158">
        <v>1957</v>
      </c>
      <c r="DF321" s="158">
        <v>542</v>
      </c>
      <c r="DG321" s="158">
        <v>282</v>
      </c>
      <c r="DH321" s="158">
        <v>139</v>
      </c>
      <c r="DI321" s="158">
        <v>66</v>
      </c>
      <c r="DJ321" s="158">
        <v>34</v>
      </c>
      <c r="DK321" s="158">
        <v>38</v>
      </c>
      <c r="DL321" s="158">
        <v>5</v>
      </c>
      <c r="DM321" s="349">
        <v>3063</v>
      </c>
      <c r="DN321" s="158">
        <v>0</v>
      </c>
      <c r="DO321" s="158">
        <v>0</v>
      </c>
      <c r="DP321" s="158">
        <v>0</v>
      </c>
      <c r="DQ321" s="158">
        <v>0</v>
      </c>
      <c r="DR321" s="158">
        <v>0</v>
      </c>
      <c r="DS321" s="158">
        <v>0</v>
      </c>
      <c r="DT321" s="158">
        <v>0</v>
      </c>
      <c r="DU321" s="158">
        <v>0</v>
      </c>
      <c r="DV321" s="349">
        <v>0</v>
      </c>
      <c r="DW321" s="158">
        <v>483</v>
      </c>
      <c r="DX321" s="158">
        <v>100</v>
      </c>
      <c r="DY321" s="158">
        <v>48</v>
      </c>
      <c r="DZ321" s="158">
        <v>38</v>
      </c>
      <c r="EA321" s="158">
        <v>14</v>
      </c>
      <c r="EB321" s="158">
        <v>8</v>
      </c>
      <c r="EC321" s="158">
        <v>9</v>
      </c>
      <c r="ED321" s="158">
        <v>1</v>
      </c>
      <c r="EE321" s="349">
        <v>701</v>
      </c>
      <c r="EF321" s="158">
        <v>2440</v>
      </c>
      <c r="EG321" s="158">
        <v>642</v>
      </c>
      <c r="EH321" s="158">
        <v>330</v>
      </c>
      <c r="EI321" s="158">
        <v>177</v>
      </c>
      <c r="EJ321" s="158">
        <v>80</v>
      </c>
      <c r="EK321" s="158">
        <v>42</v>
      </c>
      <c r="EL321" s="158">
        <v>47</v>
      </c>
      <c r="EM321" s="158">
        <v>6</v>
      </c>
      <c r="EN321" s="349">
        <v>3764</v>
      </c>
      <c r="EO321" s="158">
        <v>1384</v>
      </c>
      <c r="EP321" s="158">
        <v>299</v>
      </c>
      <c r="EQ321" s="158">
        <v>166</v>
      </c>
      <c r="ER321" s="158">
        <v>102</v>
      </c>
      <c r="ES321" s="158">
        <v>46</v>
      </c>
      <c r="ET321" s="158">
        <v>23</v>
      </c>
      <c r="EU321" s="158">
        <v>28</v>
      </c>
      <c r="EV321" s="158">
        <v>4</v>
      </c>
      <c r="EW321" s="349">
        <v>2052</v>
      </c>
      <c r="EX321" s="158">
        <v>0</v>
      </c>
      <c r="EY321" s="158">
        <v>0</v>
      </c>
      <c r="EZ321" s="158">
        <v>0</v>
      </c>
      <c r="FA321" s="158">
        <v>0</v>
      </c>
      <c r="FB321" s="158">
        <v>0</v>
      </c>
      <c r="FC321" s="158">
        <v>0</v>
      </c>
      <c r="FD321" s="158">
        <v>0</v>
      </c>
      <c r="FE321" s="158">
        <v>0</v>
      </c>
      <c r="FF321" s="349">
        <v>0</v>
      </c>
      <c r="FG321" s="158">
        <v>0</v>
      </c>
      <c r="FH321" s="158">
        <v>3</v>
      </c>
      <c r="FI321" s="158">
        <v>0</v>
      </c>
      <c r="FJ321" s="158">
        <v>1</v>
      </c>
      <c r="FK321" s="158">
        <v>0</v>
      </c>
      <c r="FL321" s="158">
        <v>1</v>
      </c>
      <c r="FM321" s="158">
        <v>0</v>
      </c>
      <c r="FN321" s="158">
        <v>0</v>
      </c>
      <c r="FO321" s="349">
        <v>5</v>
      </c>
      <c r="FP321" s="158">
        <v>1384</v>
      </c>
      <c r="FQ321" s="158">
        <v>296</v>
      </c>
      <c r="FR321" s="158">
        <v>166</v>
      </c>
      <c r="FS321" s="158">
        <v>101</v>
      </c>
      <c r="FT321" s="158">
        <v>46</v>
      </c>
      <c r="FU321" s="158">
        <v>22</v>
      </c>
      <c r="FV321" s="158">
        <v>28</v>
      </c>
      <c r="FW321" s="158">
        <v>4</v>
      </c>
      <c r="FX321" s="349">
        <v>2047</v>
      </c>
      <c r="FY321" s="158">
        <v>70</v>
      </c>
      <c r="FZ321" s="158">
        <v>26496</v>
      </c>
      <c r="GA321" s="158">
        <v>19632</v>
      </c>
      <c r="GB321" s="158">
        <v>18486</v>
      </c>
      <c r="GC321" s="158">
        <v>9523</v>
      </c>
      <c r="GD321" s="158">
        <v>6207</v>
      </c>
      <c r="GE321" s="158">
        <v>3322</v>
      </c>
      <c r="GF321" s="158">
        <v>2539</v>
      </c>
      <c r="GG321" s="158">
        <v>198</v>
      </c>
      <c r="GH321" s="349">
        <v>86473</v>
      </c>
      <c r="GI321" s="158">
        <v>41</v>
      </c>
      <c r="GJ321" s="158">
        <v>31395</v>
      </c>
      <c r="GK321" s="158">
        <v>11751</v>
      </c>
      <c r="GL321" s="158">
        <v>8281</v>
      </c>
      <c r="GM321" s="158">
        <v>3456</v>
      </c>
      <c r="GN321" s="158">
        <v>1738</v>
      </c>
      <c r="GO321" s="158">
        <v>879</v>
      </c>
      <c r="GP321" s="158">
        <v>498</v>
      </c>
      <c r="GQ321" s="158">
        <v>44</v>
      </c>
      <c r="GR321" s="349">
        <v>58083</v>
      </c>
      <c r="GS321" s="158">
        <v>100.25</v>
      </c>
      <c r="GT321" s="158">
        <v>50384.75</v>
      </c>
      <c r="GU321" s="158">
        <v>28509.75</v>
      </c>
      <c r="GV321" s="158">
        <v>24717.5</v>
      </c>
      <c r="GW321" s="158">
        <v>12134</v>
      </c>
      <c r="GX321" s="158">
        <v>7510</v>
      </c>
      <c r="GY321" s="158">
        <v>3977</v>
      </c>
      <c r="GZ321" s="158">
        <v>2911.25</v>
      </c>
      <c r="HA321" s="158">
        <v>227.5</v>
      </c>
      <c r="HB321" s="349">
        <v>130472</v>
      </c>
      <c r="HC321" s="395">
        <v>0</v>
      </c>
      <c r="HD321" s="396">
        <v>1.63</v>
      </c>
      <c r="HE321" s="396">
        <v>0</v>
      </c>
      <c r="HF321" s="396">
        <v>0</v>
      </c>
      <c r="HG321" s="396">
        <v>0</v>
      </c>
      <c r="HH321" s="396">
        <v>0</v>
      </c>
      <c r="HI321" s="396">
        <v>0</v>
      </c>
      <c r="HJ321" s="396">
        <v>0</v>
      </c>
      <c r="HK321" s="396">
        <v>0</v>
      </c>
      <c r="HL321" s="397">
        <v>1.63</v>
      </c>
      <c r="HM321" s="219">
        <v>55.7</v>
      </c>
      <c r="HN321" s="219">
        <v>33588.699999999997</v>
      </c>
      <c r="HO321" s="219">
        <v>22174.3</v>
      </c>
      <c r="HP321" s="219">
        <v>21971.1</v>
      </c>
      <c r="HQ321" s="219">
        <v>12134</v>
      </c>
      <c r="HR321" s="219">
        <v>9178.9</v>
      </c>
      <c r="HS321" s="219">
        <v>5744.6</v>
      </c>
      <c r="HT321" s="219">
        <v>4852.1000000000004</v>
      </c>
      <c r="HU321" s="219">
        <v>455</v>
      </c>
      <c r="HV321" s="219">
        <v>110154.4</v>
      </c>
      <c r="HW321" s="457">
        <v>0</v>
      </c>
      <c r="HX321" s="219">
        <v>110154.4</v>
      </c>
      <c r="HY321" s="395">
        <v>100.25</v>
      </c>
      <c r="HZ321" s="219">
        <v>50384.75</v>
      </c>
      <c r="IA321" s="219">
        <v>28509.75</v>
      </c>
      <c r="IB321" s="219">
        <v>24717.5</v>
      </c>
      <c r="IC321" s="219">
        <v>12134</v>
      </c>
      <c r="ID321" s="219">
        <v>7510</v>
      </c>
      <c r="IE321" s="219">
        <v>3977</v>
      </c>
      <c r="IF321" s="219">
        <v>2911.25</v>
      </c>
      <c r="IG321" s="219">
        <v>227.5</v>
      </c>
      <c r="IH321" s="219">
        <v>130472</v>
      </c>
      <c r="II321" s="395">
        <v>0</v>
      </c>
      <c r="IJ321" s="219">
        <v>1.63</v>
      </c>
      <c r="IK321" s="219">
        <v>0</v>
      </c>
      <c r="IL321" s="219">
        <v>0</v>
      </c>
      <c r="IM321" s="219">
        <v>0</v>
      </c>
      <c r="IN321" s="219">
        <v>0</v>
      </c>
      <c r="IO321" s="219">
        <v>0</v>
      </c>
      <c r="IP321" s="219">
        <v>0</v>
      </c>
      <c r="IQ321" s="219">
        <v>0</v>
      </c>
      <c r="IR321" s="219">
        <v>1.63</v>
      </c>
      <c r="IS321" s="395">
        <v>26.68</v>
      </c>
      <c r="IT321" s="219">
        <v>18145.53</v>
      </c>
      <c r="IU321" s="219">
        <v>4574.12</v>
      </c>
      <c r="IV321" s="219">
        <v>2061.7399999999998</v>
      </c>
      <c r="IW321" s="219">
        <v>554.20000000000005</v>
      </c>
      <c r="IX321" s="219">
        <v>192.16</v>
      </c>
      <c r="IY321" s="219">
        <v>73.31</v>
      </c>
      <c r="IZ321" s="219">
        <v>25.68</v>
      </c>
      <c r="JA321" s="219">
        <v>0.15</v>
      </c>
      <c r="JB321" s="219">
        <v>25653.57</v>
      </c>
      <c r="JC321" s="395">
        <v>40.9</v>
      </c>
      <c r="JD321" s="219">
        <v>21491.7</v>
      </c>
      <c r="JE321" s="219">
        <v>18616.599999999999</v>
      </c>
      <c r="JF321" s="219">
        <v>20138.5</v>
      </c>
      <c r="JG321" s="219">
        <v>11579.8</v>
      </c>
      <c r="JH321" s="219">
        <v>8944</v>
      </c>
      <c r="JI321" s="219">
        <v>5638.7</v>
      </c>
      <c r="JJ321" s="219">
        <v>4809.3</v>
      </c>
      <c r="JK321" s="219">
        <v>454.7</v>
      </c>
      <c r="JL321" s="219">
        <v>91714.2</v>
      </c>
      <c r="JM321" s="457">
        <v>0</v>
      </c>
      <c r="JN321" s="397">
        <v>91714.2</v>
      </c>
      <c r="JP321" s="460"/>
      <c r="JQ321" s="460"/>
      <c r="JR321" s="460"/>
      <c r="JS321" s="460"/>
      <c r="JT321" s="460"/>
      <c r="JU321" s="460"/>
      <c r="JV321" s="460"/>
      <c r="JW321" s="460"/>
      <c r="JX321" s="460"/>
      <c r="JY321" s="460"/>
      <c r="KA321" s="460"/>
      <c r="KB321" s="460"/>
    </row>
    <row r="322" spans="1:288" x14ac:dyDescent="0.2">
      <c r="A322" s="215" t="s">
        <v>24</v>
      </c>
      <c r="B322" s="216" t="s">
        <v>285</v>
      </c>
      <c r="C322" s="217" t="s">
        <v>286</v>
      </c>
      <c r="D322" s="218" t="s">
        <v>23</v>
      </c>
      <c r="E322" s="158">
        <v>313</v>
      </c>
      <c r="F322" s="158">
        <v>3301</v>
      </c>
      <c r="G322" s="158">
        <v>10325</v>
      </c>
      <c r="H322" s="158">
        <v>11829</v>
      </c>
      <c r="I322" s="158">
        <v>5934</v>
      </c>
      <c r="J322" s="158">
        <v>4144</v>
      </c>
      <c r="K322" s="158">
        <v>4961</v>
      </c>
      <c r="L322" s="158">
        <v>704</v>
      </c>
      <c r="M322" s="349">
        <v>41511</v>
      </c>
      <c r="N322" s="158">
        <v>18</v>
      </c>
      <c r="O322" s="158">
        <v>47</v>
      </c>
      <c r="P322" s="158">
        <v>89</v>
      </c>
      <c r="Q322" s="158">
        <v>95</v>
      </c>
      <c r="R322" s="158">
        <v>64</v>
      </c>
      <c r="S322" s="158">
        <v>80</v>
      </c>
      <c r="T322" s="158">
        <v>35</v>
      </c>
      <c r="U322" s="158">
        <v>3</v>
      </c>
      <c r="V322" s="349">
        <v>431</v>
      </c>
      <c r="W322" s="158">
        <v>0</v>
      </c>
      <c r="X322" s="158">
        <v>0</v>
      </c>
      <c r="Y322" s="158">
        <v>0</v>
      </c>
      <c r="Z322" s="158">
        <v>0</v>
      </c>
      <c r="AA322" s="158">
        <v>0</v>
      </c>
      <c r="AB322" s="158">
        <v>0</v>
      </c>
      <c r="AC322" s="158">
        <v>0</v>
      </c>
      <c r="AD322" s="158">
        <v>0</v>
      </c>
      <c r="AE322" s="349">
        <v>0</v>
      </c>
      <c r="AF322" s="158">
        <v>295</v>
      </c>
      <c r="AG322" s="158">
        <v>3254</v>
      </c>
      <c r="AH322" s="158">
        <v>10236</v>
      </c>
      <c r="AI322" s="158">
        <v>11734</v>
      </c>
      <c r="AJ322" s="158">
        <v>5870</v>
      </c>
      <c r="AK322" s="158">
        <v>4064</v>
      </c>
      <c r="AL322" s="158">
        <v>4926</v>
      </c>
      <c r="AM322" s="158">
        <v>701</v>
      </c>
      <c r="AN322" s="349">
        <v>41080</v>
      </c>
      <c r="AO322" s="158">
        <v>0</v>
      </c>
      <c r="AP322" s="158">
        <v>4</v>
      </c>
      <c r="AQ322" s="158">
        <v>43</v>
      </c>
      <c r="AR322" s="158">
        <v>76</v>
      </c>
      <c r="AS322" s="158">
        <v>41</v>
      </c>
      <c r="AT322" s="158">
        <v>28</v>
      </c>
      <c r="AU322" s="158">
        <v>39</v>
      </c>
      <c r="AV322" s="158">
        <v>16</v>
      </c>
      <c r="AW322" s="349">
        <v>247</v>
      </c>
      <c r="AX322" s="158">
        <v>0</v>
      </c>
      <c r="AY322" s="158">
        <v>4</v>
      </c>
      <c r="AZ322" s="158">
        <v>43</v>
      </c>
      <c r="BA322" s="158">
        <v>76</v>
      </c>
      <c r="BB322" s="158">
        <v>41</v>
      </c>
      <c r="BC322" s="158">
        <v>28</v>
      </c>
      <c r="BD322" s="158">
        <v>39</v>
      </c>
      <c r="BE322" s="158">
        <v>16</v>
      </c>
      <c r="BF322" s="158">
        <v>0</v>
      </c>
      <c r="BG322" s="349">
        <v>247</v>
      </c>
      <c r="BH322" s="158">
        <v>0</v>
      </c>
      <c r="BI322" s="158">
        <v>299</v>
      </c>
      <c r="BJ322" s="158">
        <v>3293</v>
      </c>
      <c r="BK322" s="158">
        <v>10269</v>
      </c>
      <c r="BL322" s="158">
        <v>11699</v>
      </c>
      <c r="BM322" s="158">
        <v>5857</v>
      </c>
      <c r="BN322" s="158">
        <v>4075</v>
      </c>
      <c r="BO322" s="158">
        <v>4903</v>
      </c>
      <c r="BP322" s="158">
        <v>685</v>
      </c>
      <c r="BQ322" s="349">
        <v>41080</v>
      </c>
      <c r="BR322" s="158">
        <v>0</v>
      </c>
      <c r="BS322" s="158">
        <v>139</v>
      </c>
      <c r="BT322" s="158">
        <v>2126</v>
      </c>
      <c r="BU322" s="158">
        <v>4028</v>
      </c>
      <c r="BV322" s="158">
        <v>3177</v>
      </c>
      <c r="BW322" s="158">
        <v>1313</v>
      </c>
      <c r="BX322" s="158">
        <v>692</v>
      </c>
      <c r="BY322" s="158">
        <v>613</v>
      </c>
      <c r="BZ322" s="158">
        <v>61</v>
      </c>
      <c r="CA322" s="349">
        <v>12149</v>
      </c>
      <c r="CB322" s="158">
        <v>0</v>
      </c>
      <c r="CC322" s="158">
        <v>1</v>
      </c>
      <c r="CD322" s="158">
        <v>12</v>
      </c>
      <c r="CE322" s="158">
        <v>76</v>
      </c>
      <c r="CF322" s="158">
        <v>78</v>
      </c>
      <c r="CG322" s="158">
        <v>32</v>
      </c>
      <c r="CH322" s="158">
        <v>28</v>
      </c>
      <c r="CI322" s="158">
        <v>28</v>
      </c>
      <c r="CJ322" s="158">
        <v>3</v>
      </c>
      <c r="CK322" s="349">
        <v>258</v>
      </c>
      <c r="CL322" s="158">
        <v>0</v>
      </c>
      <c r="CM322" s="158">
        <v>1</v>
      </c>
      <c r="CN322" s="158">
        <v>3</v>
      </c>
      <c r="CO322" s="158">
        <v>5</v>
      </c>
      <c r="CP322" s="158">
        <v>14</v>
      </c>
      <c r="CQ322" s="158">
        <v>4</v>
      </c>
      <c r="CR322" s="158">
        <v>9</v>
      </c>
      <c r="CS322" s="158">
        <v>20</v>
      </c>
      <c r="CT322" s="158">
        <v>4</v>
      </c>
      <c r="CU322" s="349">
        <v>60</v>
      </c>
      <c r="CV322" s="158">
        <v>7</v>
      </c>
      <c r="CW322" s="158">
        <v>30</v>
      </c>
      <c r="CX322" s="158">
        <v>70</v>
      </c>
      <c r="CY322" s="158">
        <v>89</v>
      </c>
      <c r="CZ322" s="158">
        <v>25</v>
      </c>
      <c r="DA322" s="158">
        <v>13</v>
      </c>
      <c r="DB322" s="158">
        <v>9</v>
      </c>
      <c r="DC322" s="158">
        <v>7</v>
      </c>
      <c r="DD322" s="349">
        <v>250</v>
      </c>
      <c r="DE322" s="158">
        <v>11</v>
      </c>
      <c r="DF322" s="158">
        <v>87</v>
      </c>
      <c r="DG322" s="158">
        <v>201</v>
      </c>
      <c r="DH322" s="158">
        <v>158</v>
      </c>
      <c r="DI322" s="158">
        <v>58</v>
      </c>
      <c r="DJ322" s="158">
        <v>36</v>
      </c>
      <c r="DK322" s="158">
        <v>60</v>
      </c>
      <c r="DL322" s="158">
        <v>19</v>
      </c>
      <c r="DM322" s="349">
        <v>630</v>
      </c>
      <c r="DN322" s="158">
        <v>0</v>
      </c>
      <c r="DO322" s="158">
        <v>0</v>
      </c>
      <c r="DP322" s="158">
        <v>2</v>
      </c>
      <c r="DQ322" s="158">
        <v>1</v>
      </c>
      <c r="DR322" s="158">
        <v>0</v>
      </c>
      <c r="DS322" s="158">
        <v>0</v>
      </c>
      <c r="DT322" s="158">
        <v>1</v>
      </c>
      <c r="DU322" s="158">
        <v>1</v>
      </c>
      <c r="DV322" s="349">
        <v>5</v>
      </c>
      <c r="DW322" s="158">
        <v>1</v>
      </c>
      <c r="DX322" s="158">
        <v>16</v>
      </c>
      <c r="DY322" s="158">
        <v>22</v>
      </c>
      <c r="DZ322" s="158">
        <v>13</v>
      </c>
      <c r="EA322" s="158">
        <v>6</v>
      </c>
      <c r="EB322" s="158">
        <v>3</v>
      </c>
      <c r="EC322" s="158">
        <v>5</v>
      </c>
      <c r="ED322" s="158">
        <v>2</v>
      </c>
      <c r="EE322" s="349">
        <v>68</v>
      </c>
      <c r="EF322" s="158">
        <v>12</v>
      </c>
      <c r="EG322" s="158">
        <v>103</v>
      </c>
      <c r="EH322" s="158">
        <v>225</v>
      </c>
      <c r="EI322" s="158">
        <v>172</v>
      </c>
      <c r="EJ322" s="158">
        <v>64</v>
      </c>
      <c r="EK322" s="158">
        <v>39</v>
      </c>
      <c r="EL322" s="158">
        <v>66</v>
      </c>
      <c r="EM322" s="158">
        <v>22</v>
      </c>
      <c r="EN322" s="349">
        <v>703</v>
      </c>
      <c r="EO322" s="158">
        <v>7</v>
      </c>
      <c r="EP322" s="158">
        <v>64</v>
      </c>
      <c r="EQ322" s="158">
        <v>92</v>
      </c>
      <c r="ER322" s="158">
        <v>78</v>
      </c>
      <c r="ES322" s="158">
        <v>36</v>
      </c>
      <c r="ET322" s="158">
        <v>21</v>
      </c>
      <c r="EU322" s="158">
        <v>29</v>
      </c>
      <c r="EV322" s="158">
        <v>17</v>
      </c>
      <c r="EW322" s="349">
        <v>344</v>
      </c>
      <c r="EX322" s="158">
        <v>0</v>
      </c>
      <c r="EY322" s="158">
        <v>0</v>
      </c>
      <c r="EZ322" s="158">
        <v>0</v>
      </c>
      <c r="FA322" s="158">
        <v>0</v>
      </c>
      <c r="FB322" s="158">
        <v>0</v>
      </c>
      <c r="FC322" s="158">
        <v>0</v>
      </c>
      <c r="FD322" s="158">
        <v>0</v>
      </c>
      <c r="FE322" s="158">
        <v>0</v>
      </c>
      <c r="FF322" s="349">
        <v>0</v>
      </c>
      <c r="FG322" s="158">
        <v>0</v>
      </c>
      <c r="FH322" s="158">
        <v>0</v>
      </c>
      <c r="FI322" s="158">
        <v>0</v>
      </c>
      <c r="FJ322" s="158">
        <v>0</v>
      </c>
      <c r="FK322" s="158">
        <v>0</v>
      </c>
      <c r="FL322" s="158">
        <v>0</v>
      </c>
      <c r="FM322" s="158">
        <v>0</v>
      </c>
      <c r="FN322" s="158">
        <v>0</v>
      </c>
      <c r="FO322" s="349">
        <v>0</v>
      </c>
      <c r="FP322" s="158">
        <v>7</v>
      </c>
      <c r="FQ322" s="158">
        <v>64</v>
      </c>
      <c r="FR322" s="158">
        <v>92</v>
      </c>
      <c r="FS322" s="158">
        <v>78</v>
      </c>
      <c r="FT322" s="158">
        <v>36</v>
      </c>
      <c r="FU322" s="158">
        <v>21</v>
      </c>
      <c r="FV322" s="158">
        <v>29</v>
      </c>
      <c r="FW322" s="158">
        <v>17</v>
      </c>
      <c r="FX322" s="349">
        <v>344</v>
      </c>
      <c r="FY322" s="158">
        <v>0</v>
      </c>
      <c r="FZ322" s="158">
        <v>157</v>
      </c>
      <c r="GA322" s="158">
        <v>1136</v>
      </c>
      <c r="GB322" s="158">
        <v>6136</v>
      </c>
      <c r="GC322" s="158">
        <v>8416</v>
      </c>
      <c r="GD322" s="158">
        <v>4502</v>
      </c>
      <c r="GE322" s="158">
        <v>3343</v>
      </c>
      <c r="GF322" s="158">
        <v>4236</v>
      </c>
      <c r="GG322" s="158">
        <v>614</v>
      </c>
      <c r="GH322" s="349">
        <v>28540</v>
      </c>
      <c r="GI322" s="158">
        <v>0</v>
      </c>
      <c r="GJ322" s="158">
        <v>142</v>
      </c>
      <c r="GK322" s="158">
        <v>2157</v>
      </c>
      <c r="GL322" s="158">
        <v>4133</v>
      </c>
      <c r="GM322" s="158">
        <v>3283</v>
      </c>
      <c r="GN322" s="158">
        <v>1355</v>
      </c>
      <c r="GO322" s="158">
        <v>732</v>
      </c>
      <c r="GP322" s="158">
        <v>667</v>
      </c>
      <c r="GQ322" s="158">
        <v>71</v>
      </c>
      <c r="GR322" s="349">
        <v>12540</v>
      </c>
      <c r="GS322" s="158">
        <v>0</v>
      </c>
      <c r="GT322" s="158">
        <v>264</v>
      </c>
      <c r="GU322" s="158">
        <v>2765</v>
      </c>
      <c r="GV322" s="158">
        <v>9249.5</v>
      </c>
      <c r="GW322" s="158">
        <v>10883.75</v>
      </c>
      <c r="GX322" s="158">
        <v>5521.75</v>
      </c>
      <c r="GY322" s="158">
        <v>3892</v>
      </c>
      <c r="GZ322" s="158">
        <v>4734.25</v>
      </c>
      <c r="HA322" s="158">
        <v>667</v>
      </c>
      <c r="HB322" s="349">
        <v>37977.25</v>
      </c>
      <c r="HC322" s="395">
        <v>0</v>
      </c>
      <c r="HD322" s="396">
        <v>0</v>
      </c>
      <c r="HE322" s="396">
        <v>0</v>
      </c>
      <c r="HF322" s="396">
        <v>0</v>
      </c>
      <c r="HG322" s="396">
        <v>0</v>
      </c>
      <c r="HH322" s="396">
        <v>0</v>
      </c>
      <c r="HI322" s="396">
        <v>0</v>
      </c>
      <c r="HJ322" s="396">
        <v>0</v>
      </c>
      <c r="HK322" s="396">
        <v>0</v>
      </c>
      <c r="HL322" s="397">
        <v>0</v>
      </c>
      <c r="HM322" s="219">
        <v>0</v>
      </c>
      <c r="HN322" s="219">
        <v>176</v>
      </c>
      <c r="HO322" s="219">
        <v>2150.6</v>
      </c>
      <c r="HP322" s="219">
        <v>8221.7999999999993</v>
      </c>
      <c r="HQ322" s="219">
        <v>10883.8</v>
      </c>
      <c r="HR322" s="219">
        <v>6748.8</v>
      </c>
      <c r="HS322" s="219">
        <v>5621.8</v>
      </c>
      <c r="HT322" s="219">
        <v>7890.4</v>
      </c>
      <c r="HU322" s="219">
        <v>1334</v>
      </c>
      <c r="HV322" s="219">
        <v>43027.199999999997</v>
      </c>
      <c r="HW322" s="457">
        <v>98.6</v>
      </c>
      <c r="HX322" s="219">
        <v>43125.8</v>
      </c>
      <c r="HY322" s="395">
        <v>0</v>
      </c>
      <c r="HZ322" s="219">
        <v>264</v>
      </c>
      <c r="IA322" s="219">
        <v>2765</v>
      </c>
      <c r="IB322" s="219">
        <v>9249.5</v>
      </c>
      <c r="IC322" s="219">
        <v>10883.75</v>
      </c>
      <c r="ID322" s="219">
        <v>5521.75</v>
      </c>
      <c r="IE322" s="219">
        <v>3892</v>
      </c>
      <c r="IF322" s="219">
        <v>4734.25</v>
      </c>
      <c r="IG322" s="219">
        <v>667</v>
      </c>
      <c r="IH322" s="219">
        <v>37977.25</v>
      </c>
      <c r="II322" s="395">
        <v>0</v>
      </c>
      <c r="IJ322" s="219">
        <v>0</v>
      </c>
      <c r="IK322" s="219">
        <v>0</v>
      </c>
      <c r="IL322" s="219">
        <v>0</v>
      </c>
      <c r="IM322" s="219">
        <v>0</v>
      </c>
      <c r="IN322" s="219">
        <v>0</v>
      </c>
      <c r="IO322" s="219">
        <v>0</v>
      </c>
      <c r="IP322" s="219">
        <v>0</v>
      </c>
      <c r="IQ322" s="219">
        <v>0</v>
      </c>
      <c r="IR322" s="219">
        <v>0</v>
      </c>
      <c r="IS322" s="395">
        <v>0</v>
      </c>
      <c r="IT322" s="219">
        <v>58.4</v>
      </c>
      <c r="IU322" s="219">
        <v>878.05</v>
      </c>
      <c r="IV322" s="219">
        <v>1279.33</v>
      </c>
      <c r="IW322" s="219">
        <v>873.58</v>
      </c>
      <c r="IX322" s="219">
        <v>147.30000000000001</v>
      </c>
      <c r="IY322" s="219">
        <v>34.64</v>
      </c>
      <c r="IZ322" s="219">
        <v>18.04</v>
      </c>
      <c r="JA322" s="219">
        <v>0.75</v>
      </c>
      <c r="JB322" s="219">
        <v>3290.09</v>
      </c>
      <c r="JC322" s="395">
        <v>0</v>
      </c>
      <c r="JD322" s="219">
        <v>137.1</v>
      </c>
      <c r="JE322" s="219">
        <v>1467.6</v>
      </c>
      <c r="JF322" s="219">
        <v>7084.6</v>
      </c>
      <c r="JG322" s="219">
        <v>10010.200000000001</v>
      </c>
      <c r="JH322" s="219">
        <v>6568.8</v>
      </c>
      <c r="JI322" s="219">
        <v>5571.7</v>
      </c>
      <c r="JJ322" s="219">
        <v>7860.4</v>
      </c>
      <c r="JK322" s="219">
        <v>1332.5</v>
      </c>
      <c r="JL322" s="219">
        <v>40032.9</v>
      </c>
      <c r="JM322" s="457">
        <v>98.6</v>
      </c>
      <c r="JN322" s="397">
        <v>40131.5</v>
      </c>
      <c r="JP322" s="460"/>
      <c r="JQ322" s="460"/>
      <c r="JR322" s="460"/>
      <c r="JS322" s="460"/>
      <c r="JT322" s="460"/>
      <c r="JU322" s="460"/>
      <c r="JV322" s="460"/>
      <c r="JW322" s="460"/>
      <c r="JX322" s="460"/>
      <c r="JY322" s="460"/>
      <c r="KA322" s="460"/>
      <c r="KB322" s="460"/>
    </row>
    <row r="323" spans="1:288" x14ac:dyDescent="0.2">
      <c r="A323" s="215" t="s">
        <v>25</v>
      </c>
      <c r="B323" s="216" t="s">
        <v>293</v>
      </c>
      <c r="C323" s="217" t="s">
        <v>286</v>
      </c>
      <c r="D323" s="218" t="s">
        <v>351</v>
      </c>
      <c r="E323" s="158">
        <v>1837</v>
      </c>
      <c r="F323" s="158">
        <v>3531</v>
      </c>
      <c r="G323" s="158">
        <v>9926</v>
      </c>
      <c r="H323" s="158">
        <v>17936</v>
      </c>
      <c r="I323" s="158">
        <v>14631</v>
      </c>
      <c r="J323" s="158">
        <v>9510</v>
      </c>
      <c r="K323" s="158">
        <v>5979</v>
      </c>
      <c r="L323" s="158">
        <v>468</v>
      </c>
      <c r="M323" s="349">
        <v>63818</v>
      </c>
      <c r="N323" s="158">
        <v>141</v>
      </c>
      <c r="O323" s="158">
        <v>74</v>
      </c>
      <c r="P323" s="158">
        <v>339</v>
      </c>
      <c r="Q323" s="158">
        <v>255</v>
      </c>
      <c r="R323" s="158">
        <v>124</v>
      </c>
      <c r="S323" s="158">
        <v>75</v>
      </c>
      <c r="T323" s="158">
        <v>31</v>
      </c>
      <c r="U323" s="158">
        <v>9</v>
      </c>
      <c r="V323" s="349">
        <v>1048</v>
      </c>
      <c r="W323" s="158">
        <v>1</v>
      </c>
      <c r="X323" s="158">
        <v>0</v>
      </c>
      <c r="Y323" s="158">
        <v>0</v>
      </c>
      <c r="Z323" s="158">
        <v>1</v>
      </c>
      <c r="AA323" s="158">
        <v>0</v>
      </c>
      <c r="AB323" s="158">
        <v>0</v>
      </c>
      <c r="AC323" s="158">
        <v>1</v>
      </c>
      <c r="AD323" s="158">
        <v>1</v>
      </c>
      <c r="AE323" s="349">
        <v>4</v>
      </c>
      <c r="AF323" s="158">
        <v>1695</v>
      </c>
      <c r="AG323" s="158">
        <v>3457</v>
      </c>
      <c r="AH323" s="158">
        <v>9587</v>
      </c>
      <c r="AI323" s="158">
        <v>17680</v>
      </c>
      <c r="AJ323" s="158">
        <v>14507</v>
      </c>
      <c r="AK323" s="158">
        <v>9435</v>
      </c>
      <c r="AL323" s="158">
        <v>5947</v>
      </c>
      <c r="AM323" s="158">
        <v>458</v>
      </c>
      <c r="AN323" s="349">
        <v>62766</v>
      </c>
      <c r="AO323" s="158">
        <v>3</v>
      </c>
      <c r="AP323" s="158">
        <v>14</v>
      </c>
      <c r="AQ323" s="158">
        <v>38</v>
      </c>
      <c r="AR323" s="158">
        <v>117</v>
      </c>
      <c r="AS323" s="158">
        <v>110</v>
      </c>
      <c r="AT323" s="158">
        <v>55</v>
      </c>
      <c r="AU323" s="158">
        <v>34</v>
      </c>
      <c r="AV323" s="158">
        <v>15</v>
      </c>
      <c r="AW323" s="349">
        <v>386</v>
      </c>
      <c r="AX323" s="158">
        <v>3</v>
      </c>
      <c r="AY323" s="158">
        <v>14</v>
      </c>
      <c r="AZ323" s="158">
        <v>38</v>
      </c>
      <c r="BA323" s="158">
        <v>117</v>
      </c>
      <c r="BB323" s="158">
        <v>110</v>
      </c>
      <c r="BC323" s="158">
        <v>55</v>
      </c>
      <c r="BD323" s="158">
        <v>34</v>
      </c>
      <c r="BE323" s="158">
        <v>15</v>
      </c>
      <c r="BF323" s="158">
        <v>0</v>
      </c>
      <c r="BG323" s="349">
        <v>386</v>
      </c>
      <c r="BH323" s="158">
        <v>3</v>
      </c>
      <c r="BI323" s="158">
        <v>1706</v>
      </c>
      <c r="BJ323" s="158">
        <v>3481</v>
      </c>
      <c r="BK323" s="158">
        <v>9666</v>
      </c>
      <c r="BL323" s="158">
        <v>17673</v>
      </c>
      <c r="BM323" s="158">
        <v>14452</v>
      </c>
      <c r="BN323" s="158">
        <v>9414</v>
      </c>
      <c r="BO323" s="158">
        <v>5928</v>
      </c>
      <c r="BP323" s="158">
        <v>443</v>
      </c>
      <c r="BQ323" s="349">
        <v>62766</v>
      </c>
      <c r="BR323" s="158">
        <v>1</v>
      </c>
      <c r="BS323" s="158">
        <v>726</v>
      </c>
      <c r="BT323" s="158">
        <v>1968</v>
      </c>
      <c r="BU323" s="158">
        <v>3854</v>
      </c>
      <c r="BV323" s="158">
        <v>4740</v>
      </c>
      <c r="BW323" s="158">
        <v>2674</v>
      </c>
      <c r="BX323" s="158">
        <v>1252</v>
      </c>
      <c r="BY323" s="158">
        <v>567</v>
      </c>
      <c r="BZ323" s="158">
        <v>47</v>
      </c>
      <c r="CA323" s="349">
        <v>15829</v>
      </c>
      <c r="CB323" s="158">
        <v>0</v>
      </c>
      <c r="CC323" s="158">
        <v>11</v>
      </c>
      <c r="CD323" s="158">
        <v>23</v>
      </c>
      <c r="CE323" s="158">
        <v>78</v>
      </c>
      <c r="CF323" s="158">
        <v>151</v>
      </c>
      <c r="CG323" s="158">
        <v>109</v>
      </c>
      <c r="CH323" s="158">
        <v>59</v>
      </c>
      <c r="CI323" s="158">
        <v>39</v>
      </c>
      <c r="CJ323" s="158">
        <v>1</v>
      </c>
      <c r="CK323" s="349">
        <v>471</v>
      </c>
      <c r="CL323" s="158">
        <v>0</v>
      </c>
      <c r="CM323" s="158">
        <v>8</v>
      </c>
      <c r="CN323" s="158">
        <v>3</v>
      </c>
      <c r="CO323" s="158">
        <v>3</v>
      </c>
      <c r="CP323" s="158">
        <v>5</v>
      </c>
      <c r="CQ323" s="158">
        <v>5</v>
      </c>
      <c r="CR323" s="158">
        <v>6</v>
      </c>
      <c r="CS323" s="158">
        <v>24</v>
      </c>
      <c r="CT323" s="158">
        <v>5</v>
      </c>
      <c r="CU323" s="349">
        <v>59</v>
      </c>
      <c r="CV323" s="158">
        <v>37</v>
      </c>
      <c r="CW323" s="158">
        <v>37</v>
      </c>
      <c r="CX323" s="158">
        <v>80</v>
      </c>
      <c r="CY323" s="158">
        <v>63</v>
      </c>
      <c r="CZ323" s="158">
        <v>55</v>
      </c>
      <c r="DA323" s="158">
        <v>32</v>
      </c>
      <c r="DB323" s="158">
        <v>48</v>
      </c>
      <c r="DC323" s="158">
        <v>16</v>
      </c>
      <c r="DD323" s="349">
        <v>368</v>
      </c>
      <c r="DE323" s="158">
        <v>52</v>
      </c>
      <c r="DF323" s="158">
        <v>130</v>
      </c>
      <c r="DG323" s="158">
        <v>127</v>
      </c>
      <c r="DH323" s="158">
        <v>138</v>
      </c>
      <c r="DI323" s="158">
        <v>77</v>
      </c>
      <c r="DJ323" s="158">
        <v>48</v>
      </c>
      <c r="DK323" s="158">
        <v>41</v>
      </c>
      <c r="DL323" s="158">
        <v>5</v>
      </c>
      <c r="DM323" s="349">
        <v>618</v>
      </c>
      <c r="DN323" s="158">
        <v>5</v>
      </c>
      <c r="DO323" s="158">
        <v>16</v>
      </c>
      <c r="DP323" s="158">
        <v>25</v>
      </c>
      <c r="DQ323" s="158">
        <v>29</v>
      </c>
      <c r="DR323" s="158">
        <v>23</v>
      </c>
      <c r="DS323" s="158">
        <v>17</v>
      </c>
      <c r="DT323" s="158">
        <v>12</v>
      </c>
      <c r="DU323" s="158">
        <v>1</v>
      </c>
      <c r="DV323" s="349">
        <v>128</v>
      </c>
      <c r="DW323" s="158">
        <v>65</v>
      </c>
      <c r="DX323" s="158">
        <v>40</v>
      </c>
      <c r="DY323" s="158">
        <v>19</v>
      </c>
      <c r="DZ323" s="158">
        <v>14</v>
      </c>
      <c r="EA323" s="158">
        <v>14</v>
      </c>
      <c r="EB323" s="158">
        <v>7</v>
      </c>
      <c r="EC323" s="158">
        <v>4</v>
      </c>
      <c r="ED323" s="158">
        <v>0</v>
      </c>
      <c r="EE323" s="349">
        <v>163</v>
      </c>
      <c r="EF323" s="158">
        <v>122</v>
      </c>
      <c r="EG323" s="158">
        <v>186</v>
      </c>
      <c r="EH323" s="158">
        <v>171</v>
      </c>
      <c r="EI323" s="158">
        <v>181</v>
      </c>
      <c r="EJ323" s="158">
        <v>114</v>
      </c>
      <c r="EK323" s="158">
        <v>72</v>
      </c>
      <c r="EL323" s="158">
        <v>57</v>
      </c>
      <c r="EM323" s="158">
        <v>6</v>
      </c>
      <c r="EN323" s="349">
        <v>909</v>
      </c>
      <c r="EO323" s="158">
        <v>100</v>
      </c>
      <c r="EP323" s="158">
        <v>119</v>
      </c>
      <c r="EQ323" s="158">
        <v>55</v>
      </c>
      <c r="ER323" s="158">
        <v>75</v>
      </c>
      <c r="ES323" s="158">
        <v>51</v>
      </c>
      <c r="ET323" s="158">
        <v>32</v>
      </c>
      <c r="EU323" s="158">
        <v>29</v>
      </c>
      <c r="EV323" s="158">
        <v>8</v>
      </c>
      <c r="EW323" s="349">
        <v>469</v>
      </c>
      <c r="EX323" s="158">
        <v>0</v>
      </c>
      <c r="EY323" s="158">
        <v>0</v>
      </c>
      <c r="EZ323" s="158">
        <v>0</v>
      </c>
      <c r="FA323" s="158">
        <v>0</v>
      </c>
      <c r="FB323" s="158">
        <v>1</v>
      </c>
      <c r="FC323" s="158">
        <v>0</v>
      </c>
      <c r="FD323" s="158">
        <v>3</v>
      </c>
      <c r="FE323" s="158">
        <v>0</v>
      </c>
      <c r="FF323" s="349">
        <v>4</v>
      </c>
      <c r="FG323" s="158">
        <v>0</v>
      </c>
      <c r="FH323" s="158">
        <v>2</v>
      </c>
      <c r="FI323" s="158">
        <v>2</v>
      </c>
      <c r="FJ323" s="158">
        <v>6</v>
      </c>
      <c r="FK323" s="158">
        <v>6</v>
      </c>
      <c r="FL323" s="158">
        <v>7</v>
      </c>
      <c r="FM323" s="158">
        <v>4</v>
      </c>
      <c r="FN323" s="158">
        <v>1</v>
      </c>
      <c r="FO323" s="349">
        <v>28</v>
      </c>
      <c r="FP323" s="158">
        <v>100</v>
      </c>
      <c r="FQ323" s="158">
        <v>117</v>
      </c>
      <c r="FR323" s="158">
        <v>53</v>
      </c>
      <c r="FS323" s="158">
        <v>69</v>
      </c>
      <c r="FT323" s="158">
        <v>44</v>
      </c>
      <c r="FU323" s="158">
        <v>25</v>
      </c>
      <c r="FV323" s="158">
        <v>22</v>
      </c>
      <c r="FW323" s="158">
        <v>7</v>
      </c>
      <c r="FX323" s="349">
        <v>437</v>
      </c>
      <c r="FY323" s="158">
        <v>2</v>
      </c>
      <c r="FZ323" s="158">
        <v>891</v>
      </c>
      <c r="GA323" s="158">
        <v>1431</v>
      </c>
      <c r="GB323" s="158">
        <v>5687</v>
      </c>
      <c r="GC323" s="158">
        <v>12734</v>
      </c>
      <c r="GD323" s="158">
        <v>11627</v>
      </c>
      <c r="GE323" s="158">
        <v>8073</v>
      </c>
      <c r="GF323" s="158">
        <v>5282</v>
      </c>
      <c r="GG323" s="158">
        <v>389</v>
      </c>
      <c r="GH323" s="349">
        <v>46116</v>
      </c>
      <c r="GI323" s="158">
        <v>1</v>
      </c>
      <c r="GJ323" s="158">
        <v>815</v>
      </c>
      <c r="GK323" s="158">
        <v>2050</v>
      </c>
      <c r="GL323" s="158">
        <v>3979</v>
      </c>
      <c r="GM323" s="158">
        <v>4939</v>
      </c>
      <c r="GN323" s="158">
        <v>2825</v>
      </c>
      <c r="GO323" s="158">
        <v>1341</v>
      </c>
      <c r="GP323" s="158">
        <v>646</v>
      </c>
      <c r="GQ323" s="158">
        <v>54</v>
      </c>
      <c r="GR323" s="349">
        <v>16650</v>
      </c>
      <c r="GS323" s="158">
        <v>2.75</v>
      </c>
      <c r="GT323" s="158">
        <v>1546.25</v>
      </c>
      <c r="GU323" s="158">
        <v>2987.75</v>
      </c>
      <c r="GV323" s="158">
        <v>8668.5</v>
      </c>
      <c r="GW323" s="158">
        <v>16433.25</v>
      </c>
      <c r="GX323" s="158">
        <v>13745.25</v>
      </c>
      <c r="GY323" s="158">
        <v>9074.75</v>
      </c>
      <c r="GZ323" s="158">
        <v>5759</v>
      </c>
      <c r="HA323" s="158">
        <v>428</v>
      </c>
      <c r="HB323" s="349">
        <v>58645.5</v>
      </c>
      <c r="HC323" s="395">
        <v>0</v>
      </c>
      <c r="HD323" s="396">
        <v>7</v>
      </c>
      <c r="HE323" s="396">
        <v>3</v>
      </c>
      <c r="HF323" s="396">
        <v>1</v>
      </c>
      <c r="HG323" s="396">
        <v>1</v>
      </c>
      <c r="HH323" s="396">
        <v>0</v>
      </c>
      <c r="HI323" s="396">
        <v>0</v>
      </c>
      <c r="HJ323" s="396">
        <v>0</v>
      </c>
      <c r="HK323" s="396">
        <v>0</v>
      </c>
      <c r="HL323" s="397">
        <v>12</v>
      </c>
      <c r="HM323" s="219">
        <v>1.5</v>
      </c>
      <c r="HN323" s="219">
        <v>1026.2</v>
      </c>
      <c r="HO323" s="219">
        <v>2321.5</v>
      </c>
      <c r="HP323" s="219">
        <v>7704.4</v>
      </c>
      <c r="HQ323" s="219">
        <v>16432.3</v>
      </c>
      <c r="HR323" s="219">
        <v>16799.8</v>
      </c>
      <c r="HS323" s="219">
        <v>13108</v>
      </c>
      <c r="HT323" s="219">
        <v>9598.2999999999993</v>
      </c>
      <c r="HU323" s="219">
        <v>856</v>
      </c>
      <c r="HV323" s="219">
        <v>67848</v>
      </c>
      <c r="HW323" s="457">
        <v>313.60000000000002</v>
      </c>
      <c r="HX323" s="219">
        <v>68161.600000000006</v>
      </c>
      <c r="HY323" s="395">
        <v>2.75</v>
      </c>
      <c r="HZ323" s="219">
        <v>1546.25</v>
      </c>
      <c r="IA323" s="219">
        <v>2987.75</v>
      </c>
      <c r="IB323" s="219">
        <v>8668.5</v>
      </c>
      <c r="IC323" s="219">
        <v>16433.25</v>
      </c>
      <c r="ID323" s="219">
        <v>13745.25</v>
      </c>
      <c r="IE323" s="219">
        <v>9074.75</v>
      </c>
      <c r="IF323" s="219">
        <v>5759</v>
      </c>
      <c r="IG323" s="219">
        <v>428</v>
      </c>
      <c r="IH323" s="219">
        <v>58645.5</v>
      </c>
      <c r="II323" s="395">
        <v>0</v>
      </c>
      <c r="IJ323" s="219">
        <v>7</v>
      </c>
      <c r="IK323" s="219">
        <v>3</v>
      </c>
      <c r="IL323" s="219">
        <v>1</v>
      </c>
      <c r="IM323" s="219">
        <v>1</v>
      </c>
      <c r="IN323" s="219">
        <v>0</v>
      </c>
      <c r="IO323" s="219">
        <v>0</v>
      </c>
      <c r="IP323" s="219">
        <v>0</v>
      </c>
      <c r="IQ323" s="219">
        <v>0</v>
      </c>
      <c r="IR323" s="219">
        <v>12</v>
      </c>
      <c r="IS323" s="395">
        <v>0</v>
      </c>
      <c r="IT323" s="219">
        <v>273.44</v>
      </c>
      <c r="IU323" s="219">
        <v>482.69</v>
      </c>
      <c r="IV323" s="219">
        <v>920.87</v>
      </c>
      <c r="IW323" s="219">
        <v>718.36</v>
      </c>
      <c r="IX323" s="219">
        <v>243.03</v>
      </c>
      <c r="IY323" s="219">
        <v>62.54</v>
      </c>
      <c r="IZ323" s="219">
        <v>23.91</v>
      </c>
      <c r="JA323" s="219">
        <v>0</v>
      </c>
      <c r="JB323" s="219">
        <v>2724.84</v>
      </c>
      <c r="JC323" s="395">
        <v>1.5</v>
      </c>
      <c r="JD323" s="219">
        <v>843.9</v>
      </c>
      <c r="JE323" s="219">
        <v>1946</v>
      </c>
      <c r="JF323" s="219">
        <v>6885.9</v>
      </c>
      <c r="JG323" s="219">
        <v>15713.9</v>
      </c>
      <c r="JH323" s="219">
        <v>16502.7</v>
      </c>
      <c r="JI323" s="219">
        <v>13017.6</v>
      </c>
      <c r="JJ323" s="219">
        <v>9558.5</v>
      </c>
      <c r="JK323" s="219">
        <v>856</v>
      </c>
      <c r="JL323" s="219">
        <v>65326</v>
      </c>
      <c r="JM323" s="457">
        <v>313.60000000000002</v>
      </c>
      <c r="JN323" s="397">
        <v>65639.600000000006</v>
      </c>
      <c r="JP323" s="460"/>
      <c r="JQ323" s="460"/>
      <c r="JR323" s="460"/>
      <c r="JS323" s="460"/>
      <c r="JT323" s="460"/>
      <c r="JU323" s="460"/>
      <c r="JV323" s="460"/>
      <c r="JW323" s="460"/>
      <c r="JX323" s="460"/>
      <c r="JY323" s="460"/>
      <c r="KA323" s="460"/>
      <c r="KB323" s="460"/>
    </row>
    <row r="324" spans="1:288" x14ac:dyDescent="0.2">
      <c r="A324" s="215" t="s">
        <v>27</v>
      </c>
      <c r="B324" s="216" t="s">
        <v>291</v>
      </c>
      <c r="C324" s="217" t="s">
        <v>295</v>
      </c>
      <c r="D324" s="218" t="s">
        <v>26</v>
      </c>
      <c r="E324" s="158">
        <v>55805</v>
      </c>
      <c r="F324" s="158">
        <v>23415</v>
      </c>
      <c r="G324" s="158">
        <v>15993</v>
      </c>
      <c r="H324" s="158">
        <v>6425</v>
      </c>
      <c r="I324" s="158">
        <v>2904</v>
      </c>
      <c r="J324" s="158">
        <v>1678</v>
      </c>
      <c r="K324" s="158">
        <v>903</v>
      </c>
      <c r="L324" s="158">
        <v>116</v>
      </c>
      <c r="M324" s="349">
        <v>107239</v>
      </c>
      <c r="N324" s="158">
        <v>1378</v>
      </c>
      <c r="O324" s="158">
        <v>380</v>
      </c>
      <c r="P324" s="158">
        <v>189</v>
      </c>
      <c r="Q324" s="158">
        <v>78</v>
      </c>
      <c r="R324" s="158">
        <v>48</v>
      </c>
      <c r="S324" s="158">
        <v>17</v>
      </c>
      <c r="T324" s="158">
        <v>32</v>
      </c>
      <c r="U324" s="158">
        <v>2</v>
      </c>
      <c r="V324" s="349">
        <v>2124</v>
      </c>
      <c r="W324" s="158">
        <v>0</v>
      </c>
      <c r="X324" s="158">
        <v>0</v>
      </c>
      <c r="Y324" s="158">
        <v>0</v>
      </c>
      <c r="Z324" s="158">
        <v>0</v>
      </c>
      <c r="AA324" s="158">
        <v>0</v>
      </c>
      <c r="AB324" s="158">
        <v>0</v>
      </c>
      <c r="AC324" s="158">
        <v>0</v>
      </c>
      <c r="AD324" s="158">
        <v>0</v>
      </c>
      <c r="AE324" s="349">
        <v>0</v>
      </c>
      <c r="AF324" s="158">
        <v>54427</v>
      </c>
      <c r="AG324" s="158">
        <v>23035</v>
      </c>
      <c r="AH324" s="158">
        <v>15804</v>
      </c>
      <c r="AI324" s="158">
        <v>6347</v>
      </c>
      <c r="AJ324" s="158">
        <v>2856</v>
      </c>
      <c r="AK324" s="158">
        <v>1661</v>
      </c>
      <c r="AL324" s="158">
        <v>871</v>
      </c>
      <c r="AM324" s="158">
        <v>114</v>
      </c>
      <c r="AN324" s="349">
        <v>105115</v>
      </c>
      <c r="AO324" s="158">
        <v>97</v>
      </c>
      <c r="AP324" s="158">
        <v>134</v>
      </c>
      <c r="AQ324" s="158">
        <v>122</v>
      </c>
      <c r="AR324" s="158">
        <v>59</v>
      </c>
      <c r="AS324" s="158">
        <v>32</v>
      </c>
      <c r="AT324" s="158">
        <v>23</v>
      </c>
      <c r="AU324" s="158">
        <v>34</v>
      </c>
      <c r="AV324" s="158">
        <v>21</v>
      </c>
      <c r="AW324" s="349">
        <v>522</v>
      </c>
      <c r="AX324" s="158">
        <v>97</v>
      </c>
      <c r="AY324" s="158">
        <v>134</v>
      </c>
      <c r="AZ324" s="158">
        <v>122</v>
      </c>
      <c r="BA324" s="158">
        <v>59</v>
      </c>
      <c r="BB324" s="158">
        <v>32</v>
      </c>
      <c r="BC324" s="158">
        <v>23</v>
      </c>
      <c r="BD324" s="158">
        <v>34</v>
      </c>
      <c r="BE324" s="158">
        <v>21</v>
      </c>
      <c r="BF324" s="158">
        <v>0</v>
      </c>
      <c r="BG324" s="349">
        <v>522</v>
      </c>
      <c r="BH324" s="158">
        <v>97</v>
      </c>
      <c r="BI324" s="158">
        <v>54464</v>
      </c>
      <c r="BJ324" s="158">
        <v>23023</v>
      </c>
      <c r="BK324" s="158">
        <v>15741</v>
      </c>
      <c r="BL324" s="158">
        <v>6320</v>
      </c>
      <c r="BM324" s="158">
        <v>2847</v>
      </c>
      <c r="BN324" s="158">
        <v>1672</v>
      </c>
      <c r="BO324" s="158">
        <v>858</v>
      </c>
      <c r="BP324" s="158">
        <v>93</v>
      </c>
      <c r="BQ324" s="349">
        <v>105115</v>
      </c>
      <c r="BR324" s="158">
        <v>16</v>
      </c>
      <c r="BS324" s="158">
        <v>24232</v>
      </c>
      <c r="BT324" s="158">
        <v>7252</v>
      </c>
      <c r="BU324" s="158">
        <v>3869</v>
      </c>
      <c r="BV324" s="158">
        <v>1325</v>
      </c>
      <c r="BW324" s="158">
        <v>544</v>
      </c>
      <c r="BX324" s="158">
        <v>283</v>
      </c>
      <c r="BY324" s="158">
        <v>111</v>
      </c>
      <c r="BZ324" s="158">
        <v>9</v>
      </c>
      <c r="CA324" s="349">
        <v>37641</v>
      </c>
      <c r="CB324" s="158">
        <v>2</v>
      </c>
      <c r="CC324" s="158">
        <v>371</v>
      </c>
      <c r="CD324" s="158">
        <v>216</v>
      </c>
      <c r="CE324" s="158">
        <v>155</v>
      </c>
      <c r="CF324" s="158">
        <v>59</v>
      </c>
      <c r="CG324" s="158">
        <v>22</v>
      </c>
      <c r="CH324" s="158">
        <v>17</v>
      </c>
      <c r="CI324" s="158">
        <v>5</v>
      </c>
      <c r="CJ324" s="158">
        <v>2</v>
      </c>
      <c r="CK324" s="349">
        <v>849</v>
      </c>
      <c r="CL324" s="158">
        <v>5</v>
      </c>
      <c r="CM324" s="158">
        <v>34</v>
      </c>
      <c r="CN324" s="158">
        <v>30</v>
      </c>
      <c r="CO324" s="158">
        <v>12</v>
      </c>
      <c r="CP324" s="158">
        <v>12</v>
      </c>
      <c r="CQ324" s="158">
        <v>11</v>
      </c>
      <c r="CR324" s="158">
        <v>19</v>
      </c>
      <c r="CS324" s="158">
        <v>30</v>
      </c>
      <c r="CT324" s="158">
        <v>13</v>
      </c>
      <c r="CU324" s="349">
        <v>166</v>
      </c>
      <c r="CV324" s="158">
        <v>217</v>
      </c>
      <c r="CW324" s="158">
        <v>98</v>
      </c>
      <c r="CX324" s="158">
        <v>39</v>
      </c>
      <c r="CY324" s="158">
        <v>27</v>
      </c>
      <c r="CZ324" s="158">
        <v>9</v>
      </c>
      <c r="DA324" s="158">
        <v>9</v>
      </c>
      <c r="DB324" s="158">
        <v>1</v>
      </c>
      <c r="DC324" s="158">
        <v>1</v>
      </c>
      <c r="DD324" s="349">
        <v>401</v>
      </c>
      <c r="DE324" s="158">
        <v>1355</v>
      </c>
      <c r="DF324" s="158">
        <v>475</v>
      </c>
      <c r="DG324" s="158">
        <v>302</v>
      </c>
      <c r="DH324" s="158">
        <v>118</v>
      </c>
      <c r="DI324" s="158">
        <v>38</v>
      </c>
      <c r="DJ324" s="158">
        <v>29</v>
      </c>
      <c r="DK324" s="158">
        <v>11</v>
      </c>
      <c r="DL324" s="158">
        <v>3</v>
      </c>
      <c r="DM324" s="349">
        <v>2331</v>
      </c>
      <c r="DN324" s="158">
        <v>196</v>
      </c>
      <c r="DO324" s="158">
        <v>42</v>
      </c>
      <c r="DP324" s="158">
        <v>16</v>
      </c>
      <c r="DQ324" s="158">
        <v>9</v>
      </c>
      <c r="DR324" s="158">
        <v>3</v>
      </c>
      <c r="DS324" s="158">
        <v>1</v>
      </c>
      <c r="DT324" s="158">
        <v>0</v>
      </c>
      <c r="DU324" s="158">
        <v>0</v>
      </c>
      <c r="DV324" s="349">
        <v>267</v>
      </c>
      <c r="DW324" s="158">
        <v>290</v>
      </c>
      <c r="DX324" s="158">
        <v>68</v>
      </c>
      <c r="DY324" s="158">
        <v>50</v>
      </c>
      <c r="DZ324" s="158">
        <v>14</v>
      </c>
      <c r="EA324" s="158">
        <v>13</v>
      </c>
      <c r="EB324" s="158">
        <v>5</v>
      </c>
      <c r="EC324" s="158">
        <v>4</v>
      </c>
      <c r="ED324" s="158">
        <v>0</v>
      </c>
      <c r="EE324" s="349">
        <v>444</v>
      </c>
      <c r="EF324" s="158">
        <v>1841</v>
      </c>
      <c r="EG324" s="158">
        <v>585</v>
      </c>
      <c r="EH324" s="158">
        <v>368</v>
      </c>
      <c r="EI324" s="158">
        <v>141</v>
      </c>
      <c r="EJ324" s="158">
        <v>54</v>
      </c>
      <c r="EK324" s="158">
        <v>35</v>
      </c>
      <c r="EL324" s="158">
        <v>15</v>
      </c>
      <c r="EM324" s="158">
        <v>3</v>
      </c>
      <c r="EN324" s="349">
        <v>3042</v>
      </c>
      <c r="EO324" s="158">
        <v>877</v>
      </c>
      <c r="EP324" s="158">
        <v>276</v>
      </c>
      <c r="EQ324" s="158">
        <v>190</v>
      </c>
      <c r="ER324" s="158">
        <v>75</v>
      </c>
      <c r="ES324" s="158">
        <v>35</v>
      </c>
      <c r="ET324" s="158">
        <v>26</v>
      </c>
      <c r="EU324" s="158">
        <v>11</v>
      </c>
      <c r="EV324" s="158">
        <v>3</v>
      </c>
      <c r="EW324" s="349">
        <v>1493</v>
      </c>
      <c r="EX324" s="158">
        <v>0</v>
      </c>
      <c r="EY324" s="158">
        <v>0</v>
      </c>
      <c r="EZ324" s="158">
        <v>0</v>
      </c>
      <c r="FA324" s="158">
        <v>0</v>
      </c>
      <c r="FB324" s="158">
        <v>0</v>
      </c>
      <c r="FC324" s="158">
        <v>0</v>
      </c>
      <c r="FD324" s="158">
        <v>0</v>
      </c>
      <c r="FE324" s="158">
        <v>0</v>
      </c>
      <c r="FF324" s="349">
        <v>0</v>
      </c>
      <c r="FG324" s="158">
        <v>0</v>
      </c>
      <c r="FH324" s="158">
        <v>0</v>
      </c>
      <c r="FI324" s="158">
        <v>0</v>
      </c>
      <c r="FJ324" s="158">
        <v>0</v>
      </c>
      <c r="FK324" s="158">
        <v>0</v>
      </c>
      <c r="FL324" s="158">
        <v>0</v>
      </c>
      <c r="FM324" s="158">
        <v>0</v>
      </c>
      <c r="FN324" s="158">
        <v>0</v>
      </c>
      <c r="FO324" s="349">
        <v>0</v>
      </c>
      <c r="FP324" s="158">
        <v>877</v>
      </c>
      <c r="FQ324" s="158">
        <v>276</v>
      </c>
      <c r="FR324" s="158">
        <v>190</v>
      </c>
      <c r="FS324" s="158">
        <v>75</v>
      </c>
      <c r="FT324" s="158">
        <v>35</v>
      </c>
      <c r="FU324" s="158">
        <v>26</v>
      </c>
      <c r="FV324" s="158">
        <v>11</v>
      </c>
      <c r="FW324" s="158">
        <v>3</v>
      </c>
      <c r="FX324" s="349">
        <v>1493</v>
      </c>
      <c r="FY324" s="158">
        <v>74</v>
      </c>
      <c r="FZ324" s="158">
        <v>29337</v>
      </c>
      <c r="GA324" s="158">
        <v>15413</v>
      </c>
      <c r="GB324" s="158">
        <v>11638</v>
      </c>
      <c r="GC324" s="158">
        <v>4901</v>
      </c>
      <c r="GD324" s="158">
        <v>2254</v>
      </c>
      <c r="GE324" s="158">
        <v>1347</v>
      </c>
      <c r="GF324" s="158">
        <v>708</v>
      </c>
      <c r="GG324" s="158">
        <v>69</v>
      </c>
      <c r="GH324" s="349">
        <v>65741</v>
      </c>
      <c r="GI324" s="158">
        <v>23</v>
      </c>
      <c r="GJ324" s="158">
        <v>25127</v>
      </c>
      <c r="GK324" s="158">
        <v>7610</v>
      </c>
      <c r="GL324" s="158">
        <v>4103</v>
      </c>
      <c r="GM324" s="158">
        <v>1419</v>
      </c>
      <c r="GN324" s="158">
        <v>593</v>
      </c>
      <c r="GO324" s="158">
        <v>325</v>
      </c>
      <c r="GP324" s="158">
        <v>150</v>
      </c>
      <c r="GQ324" s="158">
        <v>24</v>
      </c>
      <c r="GR324" s="349">
        <v>39374</v>
      </c>
      <c r="GS324" s="158">
        <v>90</v>
      </c>
      <c r="GT324" s="158">
        <v>48243.25</v>
      </c>
      <c r="GU324" s="158">
        <v>21132</v>
      </c>
      <c r="GV324" s="158">
        <v>14737.5</v>
      </c>
      <c r="GW324" s="158">
        <v>5966</v>
      </c>
      <c r="GX324" s="158">
        <v>2703.5</v>
      </c>
      <c r="GY324" s="158">
        <v>1589</v>
      </c>
      <c r="GZ324" s="158">
        <v>816</v>
      </c>
      <c r="HA324" s="158">
        <v>83.75</v>
      </c>
      <c r="HB324" s="349">
        <v>95361</v>
      </c>
      <c r="HC324" s="395">
        <v>0</v>
      </c>
      <c r="HD324" s="396">
        <v>0.5</v>
      </c>
      <c r="HE324" s="396">
        <v>0</v>
      </c>
      <c r="HF324" s="396">
        <v>0</v>
      </c>
      <c r="HG324" s="396">
        <v>0</v>
      </c>
      <c r="HH324" s="396">
        <v>0</v>
      </c>
      <c r="HI324" s="396">
        <v>0</v>
      </c>
      <c r="HJ324" s="396">
        <v>0</v>
      </c>
      <c r="HK324" s="396">
        <v>0</v>
      </c>
      <c r="HL324" s="397">
        <v>0.5</v>
      </c>
      <c r="HM324" s="219">
        <v>50</v>
      </c>
      <c r="HN324" s="219">
        <v>32161.8</v>
      </c>
      <c r="HO324" s="219">
        <v>16436</v>
      </c>
      <c r="HP324" s="219">
        <v>13100</v>
      </c>
      <c r="HQ324" s="219">
        <v>5966</v>
      </c>
      <c r="HR324" s="219">
        <v>3304.3</v>
      </c>
      <c r="HS324" s="219">
        <v>2295.1999999999998</v>
      </c>
      <c r="HT324" s="219">
        <v>1360</v>
      </c>
      <c r="HU324" s="219">
        <v>167.5</v>
      </c>
      <c r="HV324" s="219">
        <v>74840.800000000003</v>
      </c>
      <c r="HW324" s="457">
        <v>0</v>
      </c>
      <c r="HX324" s="219">
        <v>74840.800000000003</v>
      </c>
      <c r="HY324" s="395">
        <v>90</v>
      </c>
      <c r="HZ324" s="219">
        <v>48243.25</v>
      </c>
      <c r="IA324" s="219">
        <v>21132</v>
      </c>
      <c r="IB324" s="219">
        <v>14737.5</v>
      </c>
      <c r="IC324" s="219">
        <v>5966</v>
      </c>
      <c r="ID324" s="219">
        <v>2703.5</v>
      </c>
      <c r="IE324" s="219">
        <v>1589</v>
      </c>
      <c r="IF324" s="219">
        <v>816</v>
      </c>
      <c r="IG324" s="219">
        <v>83.75</v>
      </c>
      <c r="IH324" s="219">
        <v>95361</v>
      </c>
      <c r="II324" s="395">
        <v>0</v>
      </c>
      <c r="IJ324" s="219">
        <v>0.5</v>
      </c>
      <c r="IK324" s="219">
        <v>0</v>
      </c>
      <c r="IL324" s="219">
        <v>0</v>
      </c>
      <c r="IM324" s="219">
        <v>0</v>
      </c>
      <c r="IN324" s="219">
        <v>0</v>
      </c>
      <c r="IO324" s="219">
        <v>0</v>
      </c>
      <c r="IP324" s="219">
        <v>0</v>
      </c>
      <c r="IQ324" s="219">
        <v>0</v>
      </c>
      <c r="IR324" s="219">
        <v>0.5</v>
      </c>
      <c r="IS324" s="395">
        <v>22.86</v>
      </c>
      <c r="IT324" s="219">
        <v>16271.38</v>
      </c>
      <c r="IU324" s="219">
        <v>3564.81</v>
      </c>
      <c r="IV324" s="219">
        <v>1409.95</v>
      </c>
      <c r="IW324" s="219">
        <v>372.4</v>
      </c>
      <c r="IX324" s="219">
        <v>94.75</v>
      </c>
      <c r="IY324" s="219">
        <v>35.46</v>
      </c>
      <c r="IZ324" s="219">
        <v>12.86</v>
      </c>
      <c r="JA324" s="219">
        <v>0</v>
      </c>
      <c r="JB324" s="219">
        <v>21784.47</v>
      </c>
      <c r="JC324" s="395">
        <v>37.299999999999997</v>
      </c>
      <c r="JD324" s="219">
        <v>21314.2</v>
      </c>
      <c r="JE324" s="219">
        <v>13663.4</v>
      </c>
      <c r="JF324" s="219">
        <v>11846.7</v>
      </c>
      <c r="JG324" s="219">
        <v>5593.6</v>
      </c>
      <c r="JH324" s="219">
        <v>3188.5</v>
      </c>
      <c r="JI324" s="219">
        <v>2244</v>
      </c>
      <c r="JJ324" s="219">
        <v>1338.6</v>
      </c>
      <c r="JK324" s="219">
        <v>167.5</v>
      </c>
      <c r="JL324" s="219">
        <v>59393.8</v>
      </c>
      <c r="JM324" s="457">
        <v>0</v>
      </c>
      <c r="JN324" s="397">
        <v>59393.8</v>
      </c>
      <c r="JP324" s="460"/>
      <c r="JQ324" s="460"/>
      <c r="JR324" s="460"/>
      <c r="JS324" s="460"/>
      <c r="JT324" s="460"/>
      <c r="JU324" s="460"/>
      <c r="JV324" s="460"/>
      <c r="JW324" s="460"/>
      <c r="JX324" s="460"/>
      <c r="JY324" s="460"/>
      <c r="KA324" s="460"/>
      <c r="KB324" s="460"/>
    </row>
    <row r="325" spans="1:288" x14ac:dyDescent="0.2">
      <c r="A325" s="215" t="s">
        <v>29</v>
      </c>
      <c r="B325" s="216" t="s">
        <v>285</v>
      </c>
      <c r="C325" s="217" t="s">
        <v>295</v>
      </c>
      <c r="D325" s="218" t="s">
        <v>28</v>
      </c>
      <c r="E325" s="158">
        <v>8187</v>
      </c>
      <c r="F325" s="158">
        <v>14610</v>
      </c>
      <c r="G325" s="158">
        <v>11124</v>
      </c>
      <c r="H325" s="158">
        <v>5288</v>
      </c>
      <c r="I325" s="158">
        <v>3237</v>
      </c>
      <c r="J325" s="158">
        <v>1368</v>
      </c>
      <c r="K325" s="158">
        <v>393</v>
      </c>
      <c r="L325" s="158">
        <v>11</v>
      </c>
      <c r="M325" s="349">
        <v>44218</v>
      </c>
      <c r="N325" s="158">
        <v>255</v>
      </c>
      <c r="O325" s="158">
        <v>474</v>
      </c>
      <c r="P325" s="158">
        <v>352</v>
      </c>
      <c r="Q325" s="158">
        <v>113</v>
      </c>
      <c r="R325" s="158">
        <v>54</v>
      </c>
      <c r="S325" s="158">
        <v>10</v>
      </c>
      <c r="T325" s="158">
        <v>12</v>
      </c>
      <c r="U325" s="158">
        <v>1</v>
      </c>
      <c r="V325" s="349">
        <v>1271</v>
      </c>
      <c r="W325" s="158">
        <v>10</v>
      </c>
      <c r="X325" s="158">
        <v>0</v>
      </c>
      <c r="Y325" s="158">
        <v>0</v>
      </c>
      <c r="Z325" s="158">
        <v>0</v>
      </c>
      <c r="AA325" s="158">
        <v>0</v>
      </c>
      <c r="AB325" s="158">
        <v>0</v>
      </c>
      <c r="AC325" s="158">
        <v>0</v>
      </c>
      <c r="AD325" s="158">
        <v>0</v>
      </c>
      <c r="AE325" s="349">
        <v>10</v>
      </c>
      <c r="AF325" s="158">
        <v>7922</v>
      </c>
      <c r="AG325" s="158">
        <v>14136</v>
      </c>
      <c r="AH325" s="158">
        <v>10772</v>
      </c>
      <c r="AI325" s="158">
        <v>5175</v>
      </c>
      <c r="AJ325" s="158">
        <v>3183</v>
      </c>
      <c r="AK325" s="158">
        <v>1358</v>
      </c>
      <c r="AL325" s="158">
        <v>381</v>
      </c>
      <c r="AM325" s="158">
        <v>10</v>
      </c>
      <c r="AN325" s="349">
        <v>42937</v>
      </c>
      <c r="AO325" s="158">
        <v>5</v>
      </c>
      <c r="AP325" s="158">
        <v>43</v>
      </c>
      <c r="AQ325" s="158">
        <v>67</v>
      </c>
      <c r="AR325" s="158">
        <v>38</v>
      </c>
      <c r="AS325" s="158">
        <v>27</v>
      </c>
      <c r="AT325" s="158">
        <v>18</v>
      </c>
      <c r="AU325" s="158">
        <v>5</v>
      </c>
      <c r="AV325" s="158">
        <v>4</v>
      </c>
      <c r="AW325" s="349">
        <v>207</v>
      </c>
      <c r="AX325" s="158">
        <v>5</v>
      </c>
      <c r="AY325" s="158">
        <v>43</v>
      </c>
      <c r="AZ325" s="158">
        <v>67</v>
      </c>
      <c r="BA325" s="158">
        <v>38</v>
      </c>
      <c r="BB325" s="158">
        <v>27</v>
      </c>
      <c r="BC325" s="158">
        <v>18</v>
      </c>
      <c r="BD325" s="158">
        <v>5</v>
      </c>
      <c r="BE325" s="158">
        <v>4</v>
      </c>
      <c r="BF325" s="158">
        <v>0</v>
      </c>
      <c r="BG325" s="349">
        <v>207</v>
      </c>
      <c r="BH325" s="158">
        <v>5</v>
      </c>
      <c r="BI325" s="158">
        <v>7960</v>
      </c>
      <c r="BJ325" s="158">
        <v>14160</v>
      </c>
      <c r="BK325" s="158">
        <v>10743</v>
      </c>
      <c r="BL325" s="158">
        <v>5164</v>
      </c>
      <c r="BM325" s="158">
        <v>3174</v>
      </c>
      <c r="BN325" s="158">
        <v>1345</v>
      </c>
      <c r="BO325" s="158">
        <v>380</v>
      </c>
      <c r="BP325" s="158">
        <v>6</v>
      </c>
      <c r="BQ325" s="349">
        <v>42937</v>
      </c>
      <c r="BR325" s="158">
        <v>1</v>
      </c>
      <c r="BS325" s="158">
        <v>4730</v>
      </c>
      <c r="BT325" s="158">
        <v>5036</v>
      </c>
      <c r="BU325" s="158">
        <v>2967</v>
      </c>
      <c r="BV325" s="158">
        <v>1143</v>
      </c>
      <c r="BW325" s="158">
        <v>526</v>
      </c>
      <c r="BX325" s="158">
        <v>172</v>
      </c>
      <c r="BY325" s="158">
        <v>47</v>
      </c>
      <c r="BZ325" s="158">
        <v>0</v>
      </c>
      <c r="CA325" s="349">
        <v>14622</v>
      </c>
      <c r="CB325" s="158">
        <v>0</v>
      </c>
      <c r="CC325" s="158">
        <v>65</v>
      </c>
      <c r="CD325" s="158">
        <v>168</v>
      </c>
      <c r="CE325" s="158">
        <v>101</v>
      </c>
      <c r="CF325" s="158">
        <v>49</v>
      </c>
      <c r="CG325" s="158">
        <v>19</v>
      </c>
      <c r="CH325" s="158">
        <v>8</v>
      </c>
      <c r="CI325" s="158">
        <v>2</v>
      </c>
      <c r="CJ325" s="158">
        <v>0</v>
      </c>
      <c r="CK325" s="349">
        <v>412</v>
      </c>
      <c r="CL325" s="158">
        <v>0</v>
      </c>
      <c r="CM325" s="158">
        <v>6</v>
      </c>
      <c r="CN325" s="158">
        <v>14</v>
      </c>
      <c r="CO325" s="158">
        <v>15</v>
      </c>
      <c r="CP325" s="158">
        <v>12</v>
      </c>
      <c r="CQ325" s="158">
        <v>9</v>
      </c>
      <c r="CR325" s="158">
        <v>8</v>
      </c>
      <c r="CS325" s="158">
        <v>11</v>
      </c>
      <c r="CT325" s="158">
        <v>4</v>
      </c>
      <c r="CU325" s="349">
        <v>79</v>
      </c>
      <c r="CV325" s="158">
        <v>59</v>
      </c>
      <c r="CW325" s="158">
        <v>56</v>
      </c>
      <c r="CX325" s="158">
        <v>71</v>
      </c>
      <c r="CY325" s="158">
        <v>19</v>
      </c>
      <c r="CZ325" s="158">
        <v>9</v>
      </c>
      <c r="DA325" s="158">
        <v>4</v>
      </c>
      <c r="DB325" s="158">
        <v>2</v>
      </c>
      <c r="DC325" s="158">
        <v>0</v>
      </c>
      <c r="DD325" s="349">
        <v>220</v>
      </c>
      <c r="DE325" s="158">
        <v>144</v>
      </c>
      <c r="DF325" s="158">
        <v>208</v>
      </c>
      <c r="DG325" s="158">
        <v>86</v>
      </c>
      <c r="DH325" s="158">
        <v>42</v>
      </c>
      <c r="DI325" s="158">
        <v>20</v>
      </c>
      <c r="DJ325" s="158">
        <v>13</v>
      </c>
      <c r="DK325" s="158">
        <v>3</v>
      </c>
      <c r="DL325" s="158">
        <v>0</v>
      </c>
      <c r="DM325" s="349">
        <v>516</v>
      </c>
      <c r="DN325" s="158">
        <v>59</v>
      </c>
      <c r="DO325" s="158">
        <v>111</v>
      </c>
      <c r="DP325" s="158">
        <v>40</v>
      </c>
      <c r="DQ325" s="158">
        <v>15</v>
      </c>
      <c r="DR325" s="158">
        <v>10</v>
      </c>
      <c r="DS325" s="158">
        <v>2</v>
      </c>
      <c r="DT325" s="158">
        <v>1</v>
      </c>
      <c r="DU325" s="158">
        <v>0</v>
      </c>
      <c r="DV325" s="349">
        <v>238</v>
      </c>
      <c r="DW325" s="158">
        <v>27</v>
      </c>
      <c r="DX325" s="158">
        <v>31</v>
      </c>
      <c r="DY325" s="158">
        <v>19</v>
      </c>
      <c r="DZ325" s="158">
        <v>24</v>
      </c>
      <c r="EA325" s="158">
        <v>13</v>
      </c>
      <c r="EB325" s="158">
        <v>1</v>
      </c>
      <c r="EC325" s="158">
        <v>1</v>
      </c>
      <c r="ED325" s="158">
        <v>0</v>
      </c>
      <c r="EE325" s="349">
        <v>116</v>
      </c>
      <c r="EF325" s="158">
        <v>230</v>
      </c>
      <c r="EG325" s="158">
        <v>350</v>
      </c>
      <c r="EH325" s="158">
        <v>145</v>
      </c>
      <c r="EI325" s="158">
        <v>81</v>
      </c>
      <c r="EJ325" s="158">
        <v>43</v>
      </c>
      <c r="EK325" s="158">
        <v>16</v>
      </c>
      <c r="EL325" s="158">
        <v>5</v>
      </c>
      <c r="EM325" s="158">
        <v>0</v>
      </c>
      <c r="EN325" s="349">
        <v>870</v>
      </c>
      <c r="EO325" s="158">
        <v>109</v>
      </c>
      <c r="EP325" s="158">
        <v>143</v>
      </c>
      <c r="EQ325" s="158">
        <v>64</v>
      </c>
      <c r="ER325" s="158">
        <v>55</v>
      </c>
      <c r="ES325" s="158">
        <v>28</v>
      </c>
      <c r="ET325" s="158">
        <v>8</v>
      </c>
      <c r="EU325" s="158">
        <v>3</v>
      </c>
      <c r="EV325" s="158">
        <v>0</v>
      </c>
      <c r="EW325" s="349">
        <v>410</v>
      </c>
      <c r="EX325" s="158">
        <v>3</v>
      </c>
      <c r="EY325" s="158">
        <v>3</v>
      </c>
      <c r="EZ325" s="158">
        <v>31</v>
      </c>
      <c r="FA325" s="158">
        <v>1</v>
      </c>
      <c r="FB325" s="158">
        <v>2</v>
      </c>
      <c r="FC325" s="158">
        <v>0</v>
      </c>
      <c r="FD325" s="158">
        <v>0</v>
      </c>
      <c r="FE325" s="158">
        <v>0</v>
      </c>
      <c r="FF325" s="349">
        <v>40</v>
      </c>
      <c r="FG325" s="158">
        <v>5</v>
      </c>
      <c r="FH325" s="158">
        <v>15</v>
      </c>
      <c r="FI325" s="158">
        <v>3</v>
      </c>
      <c r="FJ325" s="158">
        <v>2</v>
      </c>
      <c r="FK325" s="158">
        <v>3</v>
      </c>
      <c r="FL325" s="158">
        <v>0</v>
      </c>
      <c r="FM325" s="158">
        <v>0</v>
      </c>
      <c r="FN325" s="158">
        <v>0</v>
      </c>
      <c r="FO325" s="349">
        <v>28</v>
      </c>
      <c r="FP325" s="158">
        <v>101</v>
      </c>
      <c r="FQ325" s="158">
        <v>125</v>
      </c>
      <c r="FR325" s="158">
        <v>30</v>
      </c>
      <c r="FS325" s="158">
        <v>52</v>
      </c>
      <c r="FT325" s="158">
        <v>23</v>
      </c>
      <c r="FU325" s="158">
        <v>8</v>
      </c>
      <c r="FV325" s="158">
        <v>3</v>
      </c>
      <c r="FW325" s="158">
        <v>0</v>
      </c>
      <c r="FX325" s="349">
        <v>342</v>
      </c>
      <c r="FY325" s="158">
        <v>4</v>
      </c>
      <c r="FZ325" s="158">
        <v>3073</v>
      </c>
      <c r="GA325" s="158">
        <v>8800</v>
      </c>
      <c r="GB325" s="158">
        <v>7601</v>
      </c>
      <c r="GC325" s="158">
        <v>3921</v>
      </c>
      <c r="GD325" s="158">
        <v>2597</v>
      </c>
      <c r="GE325" s="158">
        <v>1154</v>
      </c>
      <c r="GF325" s="158">
        <v>318</v>
      </c>
      <c r="GG325" s="158">
        <v>2</v>
      </c>
      <c r="GH325" s="349">
        <v>27470</v>
      </c>
      <c r="GI325" s="158">
        <v>1</v>
      </c>
      <c r="GJ325" s="158">
        <v>4887</v>
      </c>
      <c r="GK325" s="158">
        <v>5360</v>
      </c>
      <c r="GL325" s="158">
        <v>3142</v>
      </c>
      <c r="GM325" s="158">
        <v>1243</v>
      </c>
      <c r="GN325" s="158">
        <v>577</v>
      </c>
      <c r="GO325" s="158">
        <v>191</v>
      </c>
      <c r="GP325" s="158">
        <v>62</v>
      </c>
      <c r="GQ325" s="158">
        <v>4</v>
      </c>
      <c r="GR325" s="349">
        <v>15467</v>
      </c>
      <c r="GS325" s="158">
        <v>4.75</v>
      </c>
      <c r="GT325" s="158">
        <v>6737.75</v>
      </c>
      <c r="GU325" s="158">
        <v>12801.5</v>
      </c>
      <c r="GV325" s="158">
        <v>9955</v>
      </c>
      <c r="GW325" s="158">
        <v>4863</v>
      </c>
      <c r="GX325" s="158">
        <v>3031.75</v>
      </c>
      <c r="GY325" s="158">
        <v>1295</v>
      </c>
      <c r="GZ325" s="158">
        <v>362.25</v>
      </c>
      <c r="HA325" s="158">
        <v>4</v>
      </c>
      <c r="HB325" s="349">
        <v>39055</v>
      </c>
      <c r="HC325" s="395">
        <v>0</v>
      </c>
      <c r="HD325" s="396">
        <v>1</v>
      </c>
      <c r="HE325" s="396">
        <v>0.5</v>
      </c>
      <c r="HF325" s="396">
        <v>0</v>
      </c>
      <c r="HG325" s="396">
        <v>0</v>
      </c>
      <c r="HH325" s="396">
        <v>0</v>
      </c>
      <c r="HI325" s="396">
        <v>0</v>
      </c>
      <c r="HJ325" s="396">
        <v>0</v>
      </c>
      <c r="HK325" s="396">
        <v>0</v>
      </c>
      <c r="HL325" s="397">
        <v>1.5</v>
      </c>
      <c r="HM325" s="219">
        <v>2.6</v>
      </c>
      <c r="HN325" s="219">
        <v>4491.2</v>
      </c>
      <c r="HO325" s="219">
        <v>9956.2999999999993</v>
      </c>
      <c r="HP325" s="219">
        <v>8848.9</v>
      </c>
      <c r="HQ325" s="219">
        <v>4863</v>
      </c>
      <c r="HR325" s="219">
        <v>3705.5</v>
      </c>
      <c r="HS325" s="219">
        <v>1870.6</v>
      </c>
      <c r="HT325" s="219">
        <v>603.79999999999995</v>
      </c>
      <c r="HU325" s="219">
        <v>8</v>
      </c>
      <c r="HV325" s="219">
        <v>34349.9</v>
      </c>
      <c r="HW325" s="457">
        <v>0</v>
      </c>
      <c r="HX325" s="219">
        <v>34349.9</v>
      </c>
      <c r="HY325" s="395">
        <v>4.75</v>
      </c>
      <c r="HZ325" s="219">
        <v>6737.75</v>
      </c>
      <c r="IA325" s="219">
        <v>12801.5</v>
      </c>
      <c r="IB325" s="219">
        <v>9955</v>
      </c>
      <c r="IC325" s="219">
        <v>4863</v>
      </c>
      <c r="ID325" s="219">
        <v>3031.75</v>
      </c>
      <c r="IE325" s="219">
        <v>1295</v>
      </c>
      <c r="IF325" s="219">
        <v>362.25</v>
      </c>
      <c r="IG325" s="219">
        <v>4</v>
      </c>
      <c r="IH325" s="219">
        <v>39055</v>
      </c>
      <c r="II325" s="395">
        <v>0</v>
      </c>
      <c r="IJ325" s="219">
        <v>1</v>
      </c>
      <c r="IK325" s="219">
        <v>0.5</v>
      </c>
      <c r="IL325" s="219">
        <v>0</v>
      </c>
      <c r="IM325" s="219">
        <v>0</v>
      </c>
      <c r="IN325" s="219">
        <v>0</v>
      </c>
      <c r="IO325" s="219">
        <v>0</v>
      </c>
      <c r="IP325" s="219">
        <v>0</v>
      </c>
      <c r="IQ325" s="219">
        <v>0</v>
      </c>
      <c r="IR325" s="219">
        <v>1.5</v>
      </c>
      <c r="IS325" s="395">
        <v>1.74</v>
      </c>
      <c r="IT325" s="219">
        <v>2561.9899999999998</v>
      </c>
      <c r="IU325" s="219">
        <v>1996.28</v>
      </c>
      <c r="IV325" s="219">
        <v>830.35</v>
      </c>
      <c r="IW325" s="219">
        <v>152.94999999999999</v>
      </c>
      <c r="IX325" s="219">
        <v>43.96</v>
      </c>
      <c r="IY325" s="219">
        <v>9.9700000000000006</v>
      </c>
      <c r="IZ325" s="219">
        <v>1.45</v>
      </c>
      <c r="JA325" s="219">
        <v>0</v>
      </c>
      <c r="JB325" s="219">
        <v>5598.69</v>
      </c>
      <c r="JC325" s="395">
        <v>1.7</v>
      </c>
      <c r="JD325" s="219">
        <v>2783.2</v>
      </c>
      <c r="JE325" s="219">
        <v>8403.7000000000007</v>
      </c>
      <c r="JF325" s="219">
        <v>8110.8</v>
      </c>
      <c r="JG325" s="219">
        <v>4710.1000000000004</v>
      </c>
      <c r="JH325" s="219">
        <v>3651.7</v>
      </c>
      <c r="JI325" s="219">
        <v>1856.2</v>
      </c>
      <c r="JJ325" s="219">
        <v>601.29999999999995</v>
      </c>
      <c r="JK325" s="219">
        <v>8</v>
      </c>
      <c r="JL325" s="219">
        <v>30126.7</v>
      </c>
      <c r="JM325" s="457">
        <v>0</v>
      </c>
      <c r="JN325" s="397">
        <v>30126.7</v>
      </c>
      <c r="JP325" s="460"/>
      <c r="JQ325" s="460"/>
      <c r="JR325" s="460"/>
      <c r="JS325" s="460"/>
      <c r="JT325" s="460"/>
      <c r="JU325" s="460"/>
      <c r="JV325" s="460"/>
      <c r="JW325" s="460"/>
      <c r="JX325" s="460"/>
      <c r="JY325" s="460"/>
      <c r="KA325" s="460"/>
      <c r="KB325" s="460"/>
    </row>
    <row r="326" spans="1:288" x14ac:dyDescent="0.2">
      <c r="A326" s="215" t="s">
        <v>31</v>
      </c>
      <c r="B326" s="216" t="s">
        <v>285</v>
      </c>
      <c r="C326" s="217" t="s">
        <v>286</v>
      </c>
      <c r="D326" s="218" t="s">
        <v>30</v>
      </c>
      <c r="E326" s="158">
        <v>7588</v>
      </c>
      <c r="F326" s="158">
        <v>10919</v>
      </c>
      <c r="G326" s="158">
        <v>12735</v>
      </c>
      <c r="H326" s="158">
        <v>8996</v>
      </c>
      <c r="I326" s="158">
        <v>5235</v>
      </c>
      <c r="J326" s="158">
        <v>2295</v>
      </c>
      <c r="K326" s="158">
        <v>883</v>
      </c>
      <c r="L326" s="158">
        <v>25</v>
      </c>
      <c r="M326" s="349">
        <v>48676</v>
      </c>
      <c r="N326" s="158">
        <v>162</v>
      </c>
      <c r="O326" s="158">
        <v>156</v>
      </c>
      <c r="P326" s="158">
        <v>111</v>
      </c>
      <c r="Q326" s="158">
        <v>94</v>
      </c>
      <c r="R326" s="158">
        <v>48</v>
      </c>
      <c r="S326" s="158">
        <v>14</v>
      </c>
      <c r="T326" s="158">
        <v>4</v>
      </c>
      <c r="U326" s="158">
        <v>0</v>
      </c>
      <c r="V326" s="349">
        <v>589</v>
      </c>
      <c r="W326" s="158">
        <v>0</v>
      </c>
      <c r="X326" s="158">
        <v>1</v>
      </c>
      <c r="Y326" s="158">
        <v>0</v>
      </c>
      <c r="Z326" s="158">
        <v>0</v>
      </c>
      <c r="AA326" s="158">
        <v>1</v>
      </c>
      <c r="AB326" s="158">
        <v>0</v>
      </c>
      <c r="AC326" s="158">
        <v>0</v>
      </c>
      <c r="AD326" s="158">
        <v>0</v>
      </c>
      <c r="AE326" s="349">
        <v>2</v>
      </c>
      <c r="AF326" s="158">
        <v>7426</v>
      </c>
      <c r="AG326" s="158">
        <v>10762</v>
      </c>
      <c r="AH326" s="158">
        <v>12624</v>
      </c>
      <c r="AI326" s="158">
        <v>8902</v>
      </c>
      <c r="AJ326" s="158">
        <v>5186</v>
      </c>
      <c r="AK326" s="158">
        <v>2281</v>
      </c>
      <c r="AL326" s="158">
        <v>879</v>
      </c>
      <c r="AM326" s="158">
        <v>25</v>
      </c>
      <c r="AN326" s="349">
        <v>48085</v>
      </c>
      <c r="AO326" s="158">
        <v>9</v>
      </c>
      <c r="AP326" s="158">
        <v>38</v>
      </c>
      <c r="AQ326" s="158">
        <v>58</v>
      </c>
      <c r="AR326" s="158">
        <v>53</v>
      </c>
      <c r="AS326" s="158">
        <v>46</v>
      </c>
      <c r="AT326" s="158">
        <v>31</v>
      </c>
      <c r="AU326" s="158">
        <v>36</v>
      </c>
      <c r="AV326" s="158">
        <v>17</v>
      </c>
      <c r="AW326" s="349">
        <v>288</v>
      </c>
      <c r="AX326" s="158">
        <v>9</v>
      </c>
      <c r="AY326" s="158">
        <v>38</v>
      </c>
      <c r="AZ326" s="158">
        <v>58</v>
      </c>
      <c r="BA326" s="158">
        <v>53</v>
      </c>
      <c r="BB326" s="158">
        <v>46</v>
      </c>
      <c r="BC326" s="158">
        <v>31</v>
      </c>
      <c r="BD326" s="158">
        <v>36</v>
      </c>
      <c r="BE326" s="158">
        <v>17</v>
      </c>
      <c r="BF326" s="158">
        <v>0</v>
      </c>
      <c r="BG326" s="349">
        <v>288</v>
      </c>
      <c r="BH326" s="158">
        <v>9</v>
      </c>
      <c r="BI326" s="158">
        <v>7455</v>
      </c>
      <c r="BJ326" s="158">
        <v>10782</v>
      </c>
      <c r="BK326" s="158">
        <v>12619</v>
      </c>
      <c r="BL326" s="158">
        <v>8895</v>
      </c>
      <c r="BM326" s="158">
        <v>5171</v>
      </c>
      <c r="BN326" s="158">
        <v>2286</v>
      </c>
      <c r="BO326" s="158">
        <v>860</v>
      </c>
      <c r="BP326" s="158">
        <v>8</v>
      </c>
      <c r="BQ326" s="349">
        <v>48085</v>
      </c>
      <c r="BR326" s="158">
        <v>6</v>
      </c>
      <c r="BS326" s="158">
        <v>4802</v>
      </c>
      <c r="BT326" s="158">
        <v>4792</v>
      </c>
      <c r="BU326" s="158">
        <v>3957</v>
      </c>
      <c r="BV326" s="158">
        <v>2393</v>
      </c>
      <c r="BW326" s="158">
        <v>1132</v>
      </c>
      <c r="BX326" s="158">
        <v>358</v>
      </c>
      <c r="BY326" s="158">
        <v>123</v>
      </c>
      <c r="BZ326" s="158">
        <v>0</v>
      </c>
      <c r="CA326" s="349">
        <v>17563</v>
      </c>
      <c r="CB326" s="158">
        <v>0</v>
      </c>
      <c r="CC326" s="158">
        <v>47</v>
      </c>
      <c r="CD326" s="158">
        <v>92</v>
      </c>
      <c r="CE326" s="158">
        <v>144</v>
      </c>
      <c r="CF326" s="158">
        <v>72</v>
      </c>
      <c r="CG326" s="158">
        <v>40</v>
      </c>
      <c r="CH326" s="158">
        <v>16</v>
      </c>
      <c r="CI326" s="158">
        <v>3</v>
      </c>
      <c r="CJ326" s="158">
        <v>0</v>
      </c>
      <c r="CK326" s="349">
        <v>414</v>
      </c>
      <c r="CL326" s="158">
        <v>0</v>
      </c>
      <c r="CM326" s="158">
        <v>2</v>
      </c>
      <c r="CN326" s="158">
        <v>3</v>
      </c>
      <c r="CO326" s="158">
        <v>9</v>
      </c>
      <c r="CP326" s="158">
        <v>18</v>
      </c>
      <c r="CQ326" s="158">
        <v>19</v>
      </c>
      <c r="CR326" s="158">
        <v>39</v>
      </c>
      <c r="CS326" s="158">
        <v>30</v>
      </c>
      <c r="CT326" s="158">
        <v>3</v>
      </c>
      <c r="CU326" s="349">
        <v>123</v>
      </c>
      <c r="CV326" s="158">
        <v>81</v>
      </c>
      <c r="CW326" s="158">
        <v>112</v>
      </c>
      <c r="CX326" s="158">
        <v>117</v>
      </c>
      <c r="CY326" s="158">
        <v>93</v>
      </c>
      <c r="CZ326" s="158">
        <v>46</v>
      </c>
      <c r="DA326" s="158">
        <v>23</v>
      </c>
      <c r="DB326" s="158">
        <v>9</v>
      </c>
      <c r="DC326" s="158">
        <v>0</v>
      </c>
      <c r="DD326" s="349">
        <v>481</v>
      </c>
      <c r="DE326" s="158">
        <v>248</v>
      </c>
      <c r="DF326" s="158">
        <v>214</v>
      </c>
      <c r="DG326" s="158">
        <v>121</v>
      </c>
      <c r="DH326" s="158">
        <v>69</v>
      </c>
      <c r="DI326" s="158">
        <v>41</v>
      </c>
      <c r="DJ326" s="158">
        <v>9</v>
      </c>
      <c r="DK326" s="158">
        <v>17</v>
      </c>
      <c r="DL326" s="158">
        <v>0</v>
      </c>
      <c r="DM326" s="349">
        <v>719</v>
      </c>
      <c r="DN326" s="158">
        <v>28</v>
      </c>
      <c r="DO326" s="158">
        <v>45</v>
      </c>
      <c r="DP326" s="158">
        <v>14</v>
      </c>
      <c r="DQ326" s="158">
        <v>5</v>
      </c>
      <c r="DR326" s="158">
        <v>3</v>
      </c>
      <c r="DS326" s="158">
        <v>0</v>
      </c>
      <c r="DT326" s="158">
        <v>1</v>
      </c>
      <c r="DU326" s="158">
        <v>0</v>
      </c>
      <c r="DV326" s="349">
        <v>96</v>
      </c>
      <c r="DW326" s="158">
        <v>39</v>
      </c>
      <c r="DX326" s="158">
        <v>26</v>
      </c>
      <c r="DY326" s="158">
        <v>11</v>
      </c>
      <c r="DZ326" s="158">
        <v>7</v>
      </c>
      <c r="EA326" s="158">
        <v>0</v>
      </c>
      <c r="EB326" s="158">
        <v>2</v>
      </c>
      <c r="EC326" s="158">
        <v>2</v>
      </c>
      <c r="ED326" s="158">
        <v>0</v>
      </c>
      <c r="EE326" s="349">
        <v>87</v>
      </c>
      <c r="EF326" s="158">
        <v>315</v>
      </c>
      <c r="EG326" s="158">
        <v>285</v>
      </c>
      <c r="EH326" s="158">
        <v>146</v>
      </c>
      <c r="EI326" s="158">
        <v>81</v>
      </c>
      <c r="EJ326" s="158">
        <v>44</v>
      </c>
      <c r="EK326" s="158">
        <v>11</v>
      </c>
      <c r="EL326" s="158">
        <v>20</v>
      </c>
      <c r="EM326" s="158">
        <v>0</v>
      </c>
      <c r="EN326" s="349">
        <v>902</v>
      </c>
      <c r="EO326" s="158">
        <v>158</v>
      </c>
      <c r="EP326" s="158">
        <v>103</v>
      </c>
      <c r="EQ326" s="158">
        <v>59</v>
      </c>
      <c r="ER326" s="158">
        <v>31</v>
      </c>
      <c r="ES326" s="158">
        <v>19</v>
      </c>
      <c r="ET326" s="158">
        <v>5</v>
      </c>
      <c r="EU326" s="158">
        <v>12</v>
      </c>
      <c r="EV326" s="158">
        <v>0</v>
      </c>
      <c r="EW326" s="349">
        <v>387</v>
      </c>
      <c r="EX326" s="158">
        <v>0</v>
      </c>
      <c r="EY326" s="158">
        <v>0</v>
      </c>
      <c r="EZ326" s="158">
        <v>0</v>
      </c>
      <c r="FA326" s="158">
        <v>0</v>
      </c>
      <c r="FB326" s="158">
        <v>0</v>
      </c>
      <c r="FC326" s="158">
        <v>0</v>
      </c>
      <c r="FD326" s="158">
        <v>0</v>
      </c>
      <c r="FE326" s="158">
        <v>0</v>
      </c>
      <c r="FF326" s="349">
        <v>0</v>
      </c>
      <c r="FG326" s="158">
        <v>0</v>
      </c>
      <c r="FH326" s="158">
        <v>0</v>
      </c>
      <c r="FI326" s="158">
        <v>0</v>
      </c>
      <c r="FJ326" s="158">
        <v>0</v>
      </c>
      <c r="FK326" s="158">
        <v>0</v>
      </c>
      <c r="FL326" s="158">
        <v>0</v>
      </c>
      <c r="FM326" s="158">
        <v>0</v>
      </c>
      <c r="FN326" s="158">
        <v>0</v>
      </c>
      <c r="FO326" s="349">
        <v>0</v>
      </c>
      <c r="FP326" s="158">
        <v>158</v>
      </c>
      <c r="FQ326" s="158">
        <v>103</v>
      </c>
      <c r="FR326" s="158">
        <v>59</v>
      </c>
      <c r="FS326" s="158">
        <v>31</v>
      </c>
      <c r="FT326" s="158">
        <v>19</v>
      </c>
      <c r="FU326" s="158">
        <v>5</v>
      </c>
      <c r="FV326" s="158">
        <v>12</v>
      </c>
      <c r="FW326" s="158">
        <v>0</v>
      </c>
      <c r="FX326" s="349">
        <v>387</v>
      </c>
      <c r="FY326" s="158">
        <v>3</v>
      </c>
      <c r="FZ326" s="158">
        <v>2537</v>
      </c>
      <c r="GA326" s="158">
        <v>5824</v>
      </c>
      <c r="GB326" s="158">
        <v>8484</v>
      </c>
      <c r="GC326" s="158">
        <v>6400</v>
      </c>
      <c r="GD326" s="158">
        <v>3977</v>
      </c>
      <c r="GE326" s="158">
        <v>1871</v>
      </c>
      <c r="GF326" s="158">
        <v>701</v>
      </c>
      <c r="GG326" s="158">
        <v>5</v>
      </c>
      <c r="GH326" s="349">
        <v>29802</v>
      </c>
      <c r="GI326" s="158">
        <v>6</v>
      </c>
      <c r="GJ326" s="158">
        <v>4918</v>
      </c>
      <c r="GK326" s="158">
        <v>4958</v>
      </c>
      <c r="GL326" s="158">
        <v>4135</v>
      </c>
      <c r="GM326" s="158">
        <v>2495</v>
      </c>
      <c r="GN326" s="158">
        <v>1194</v>
      </c>
      <c r="GO326" s="158">
        <v>415</v>
      </c>
      <c r="GP326" s="158">
        <v>159</v>
      </c>
      <c r="GQ326" s="158">
        <v>3</v>
      </c>
      <c r="GR326" s="349">
        <v>18283</v>
      </c>
      <c r="GS326" s="158">
        <v>7.5</v>
      </c>
      <c r="GT326" s="158">
        <v>6233.25</v>
      </c>
      <c r="GU326" s="158">
        <v>9527.5</v>
      </c>
      <c r="GV326" s="158">
        <v>11580.75</v>
      </c>
      <c r="GW326" s="158">
        <v>8268.25</v>
      </c>
      <c r="GX326" s="158">
        <v>4865.5</v>
      </c>
      <c r="GY326" s="158">
        <v>2174</v>
      </c>
      <c r="GZ326" s="158">
        <v>813.5</v>
      </c>
      <c r="HA326" s="158">
        <v>6.5</v>
      </c>
      <c r="HB326" s="349">
        <v>43476.75</v>
      </c>
      <c r="HC326" s="395">
        <v>0</v>
      </c>
      <c r="HD326" s="396">
        <v>0</v>
      </c>
      <c r="HE326" s="396">
        <v>0</v>
      </c>
      <c r="HF326" s="396">
        <v>0</v>
      </c>
      <c r="HG326" s="396">
        <v>0</v>
      </c>
      <c r="HH326" s="396">
        <v>0</v>
      </c>
      <c r="HI326" s="396">
        <v>0</v>
      </c>
      <c r="HJ326" s="396">
        <v>0</v>
      </c>
      <c r="HK326" s="396">
        <v>0</v>
      </c>
      <c r="HL326" s="397">
        <v>0</v>
      </c>
      <c r="HM326" s="219">
        <v>4.2</v>
      </c>
      <c r="HN326" s="219">
        <v>4155.5</v>
      </c>
      <c r="HO326" s="219">
        <v>7410.3</v>
      </c>
      <c r="HP326" s="219">
        <v>10294</v>
      </c>
      <c r="HQ326" s="219">
        <v>8268.2999999999993</v>
      </c>
      <c r="HR326" s="219">
        <v>5946.7</v>
      </c>
      <c r="HS326" s="219">
        <v>3140.2</v>
      </c>
      <c r="HT326" s="219">
        <v>1355.8</v>
      </c>
      <c r="HU326" s="219">
        <v>13</v>
      </c>
      <c r="HV326" s="219">
        <v>40588</v>
      </c>
      <c r="HW326" s="457">
        <v>0</v>
      </c>
      <c r="HX326" s="219">
        <v>40588</v>
      </c>
      <c r="HY326" s="395">
        <v>7.5</v>
      </c>
      <c r="HZ326" s="219">
        <v>6233.25</v>
      </c>
      <c r="IA326" s="219">
        <v>9527.5</v>
      </c>
      <c r="IB326" s="219">
        <v>11580.75</v>
      </c>
      <c r="IC326" s="219">
        <v>8268.25</v>
      </c>
      <c r="ID326" s="219">
        <v>4865.5</v>
      </c>
      <c r="IE326" s="219">
        <v>2174</v>
      </c>
      <c r="IF326" s="219">
        <v>813.5</v>
      </c>
      <c r="IG326" s="219">
        <v>6.5</v>
      </c>
      <c r="IH326" s="219">
        <v>43476.75</v>
      </c>
      <c r="II326" s="395">
        <v>0</v>
      </c>
      <c r="IJ326" s="219">
        <v>0</v>
      </c>
      <c r="IK326" s="219">
        <v>0</v>
      </c>
      <c r="IL326" s="219">
        <v>0</v>
      </c>
      <c r="IM326" s="219">
        <v>0</v>
      </c>
      <c r="IN326" s="219">
        <v>0</v>
      </c>
      <c r="IO326" s="219">
        <v>0</v>
      </c>
      <c r="IP326" s="219">
        <v>0</v>
      </c>
      <c r="IQ326" s="219">
        <v>0</v>
      </c>
      <c r="IR326" s="219">
        <v>0</v>
      </c>
      <c r="IS326" s="395">
        <v>5.45</v>
      </c>
      <c r="IT326" s="219">
        <v>1867.9</v>
      </c>
      <c r="IU326" s="219">
        <v>1879.91</v>
      </c>
      <c r="IV326" s="219">
        <v>1339.99</v>
      </c>
      <c r="IW326" s="219">
        <v>427.56</v>
      </c>
      <c r="IX326" s="219">
        <v>146.57</v>
      </c>
      <c r="IY326" s="219">
        <v>24.94</v>
      </c>
      <c r="IZ326" s="219">
        <v>5.63</v>
      </c>
      <c r="JA326" s="219">
        <v>0</v>
      </c>
      <c r="JB326" s="219">
        <v>5697.95</v>
      </c>
      <c r="JC326" s="395">
        <v>1.1000000000000001</v>
      </c>
      <c r="JD326" s="219">
        <v>2910.2</v>
      </c>
      <c r="JE326" s="219">
        <v>5948.1</v>
      </c>
      <c r="JF326" s="219">
        <v>9102.9</v>
      </c>
      <c r="JG326" s="219">
        <v>7840.7</v>
      </c>
      <c r="JH326" s="219">
        <v>5767.6</v>
      </c>
      <c r="JI326" s="219">
        <v>3104.2</v>
      </c>
      <c r="JJ326" s="219">
        <v>1346.5</v>
      </c>
      <c r="JK326" s="219">
        <v>13</v>
      </c>
      <c r="JL326" s="219">
        <v>36034.300000000003</v>
      </c>
      <c r="JM326" s="457">
        <v>0</v>
      </c>
      <c r="JN326" s="397">
        <v>36034.300000000003</v>
      </c>
      <c r="JP326" s="460"/>
      <c r="JQ326" s="460"/>
      <c r="JR326" s="460"/>
      <c r="JS326" s="460"/>
      <c r="JT326" s="460"/>
      <c r="JU326" s="460"/>
      <c r="JV326" s="460"/>
      <c r="JW326" s="460"/>
      <c r="JX326" s="460"/>
      <c r="JY326" s="460"/>
      <c r="KA326" s="460"/>
      <c r="KB326" s="460"/>
    </row>
    <row r="327" spans="1:288" x14ac:dyDescent="0.2">
      <c r="A327" s="215" t="s">
        <v>33</v>
      </c>
      <c r="B327" s="216" t="s">
        <v>285</v>
      </c>
      <c r="C327" s="217" t="s">
        <v>295</v>
      </c>
      <c r="D327" s="218" t="s">
        <v>32</v>
      </c>
      <c r="E327" s="158">
        <v>6167</v>
      </c>
      <c r="F327" s="158">
        <v>10917</v>
      </c>
      <c r="G327" s="158">
        <v>11910</v>
      </c>
      <c r="H327" s="158">
        <v>7648</v>
      </c>
      <c r="I327" s="158">
        <v>6755</v>
      </c>
      <c r="J327" s="158">
        <v>5673</v>
      </c>
      <c r="K327" s="158">
        <v>3951</v>
      </c>
      <c r="L327" s="158">
        <v>217</v>
      </c>
      <c r="M327" s="349">
        <v>53238</v>
      </c>
      <c r="N327" s="158">
        <v>322</v>
      </c>
      <c r="O327" s="158">
        <v>119</v>
      </c>
      <c r="P327" s="158">
        <v>89</v>
      </c>
      <c r="Q327" s="158">
        <v>66</v>
      </c>
      <c r="R327" s="158">
        <v>62</v>
      </c>
      <c r="S327" s="158">
        <v>34</v>
      </c>
      <c r="T327" s="158">
        <v>28</v>
      </c>
      <c r="U327" s="158">
        <v>2</v>
      </c>
      <c r="V327" s="349">
        <v>722</v>
      </c>
      <c r="W327" s="158">
        <v>4</v>
      </c>
      <c r="X327" s="158">
        <v>0</v>
      </c>
      <c r="Y327" s="158">
        <v>1</v>
      </c>
      <c r="Z327" s="158">
        <v>1</v>
      </c>
      <c r="AA327" s="158">
        <v>0</v>
      </c>
      <c r="AB327" s="158">
        <v>0</v>
      </c>
      <c r="AC327" s="158">
        <v>0</v>
      </c>
      <c r="AD327" s="158">
        <v>0</v>
      </c>
      <c r="AE327" s="349">
        <v>6</v>
      </c>
      <c r="AF327" s="158">
        <v>5841</v>
      </c>
      <c r="AG327" s="158">
        <v>10798</v>
      </c>
      <c r="AH327" s="158">
        <v>11820</v>
      </c>
      <c r="AI327" s="158">
        <v>7581</v>
      </c>
      <c r="AJ327" s="158">
        <v>6693</v>
      </c>
      <c r="AK327" s="158">
        <v>5639</v>
      </c>
      <c r="AL327" s="158">
        <v>3923</v>
      </c>
      <c r="AM327" s="158">
        <v>215</v>
      </c>
      <c r="AN327" s="349">
        <v>52510</v>
      </c>
      <c r="AO327" s="158">
        <v>15</v>
      </c>
      <c r="AP327" s="158">
        <v>48</v>
      </c>
      <c r="AQ327" s="158">
        <v>58</v>
      </c>
      <c r="AR327" s="158">
        <v>52</v>
      </c>
      <c r="AS327" s="158">
        <v>43</v>
      </c>
      <c r="AT327" s="158">
        <v>38</v>
      </c>
      <c r="AU327" s="158">
        <v>32</v>
      </c>
      <c r="AV327" s="158">
        <v>15</v>
      </c>
      <c r="AW327" s="349">
        <v>301</v>
      </c>
      <c r="AX327" s="158">
        <v>15</v>
      </c>
      <c r="AY327" s="158">
        <v>48</v>
      </c>
      <c r="AZ327" s="158">
        <v>58</v>
      </c>
      <c r="BA327" s="158">
        <v>52</v>
      </c>
      <c r="BB327" s="158">
        <v>43</v>
      </c>
      <c r="BC327" s="158">
        <v>38</v>
      </c>
      <c r="BD327" s="158">
        <v>32</v>
      </c>
      <c r="BE327" s="158">
        <v>15</v>
      </c>
      <c r="BF327" s="158">
        <v>0</v>
      </c>
      <c r="BG327" s="349">
        <v>301</v>
      </c>
      <c r="BH327" s="158">
        <v>15</v>
      </c>
      <c r="BI327" s="158">
        <v>5874</v>
      </c>
      <c r="BJ327" s="158">
        <v>10808</v>
      </c>
      <c r="BK327" s="158">
        <v>11814</v>
      </c>
      <c r="BL327" s="158">
        <v>7572</v>
      </c>
      <c r="BM327" s="158">
        <v>6688</v>
      </c>
      <c r="BN327" s="158">
        <v>5633</v>
      </c>
      <c r="BO327" s="158">
        <v>3906</v>
      </c>
      <c r="BP327" s="158">
        <v>200</v>
      </c>
      <c r="BQ327" s="349">
        <v>52510</v>
      </c>
      <c r="BR327" s="158">
        <v>5</v>
      </c>
      <c r="BS327" s="158">
        <v>3172</v>
      </c>
      <c r="BT327" s="158">
        <v>4068</v>
      </c>
      <c r="BU327" s="158">
        <v>3492</v>
      </c>
      <c r="BV327" s="158">
        <v>1877</v>
      </c>
      <c r="BW327" s="158">
        <v>1261</v>
      </c>
      <c r="BX327" s="158">
        <v>833</v>
      </c>
      <c r="BY327" s="158">
        <v>487</v>
      </c>
      <c r="BZ327" s="158">
        <v>24</v>
      </c>
      <c r="CA327" s="349">
        <v>15219</v>
      </c>
      <c r="CB327" s="158">
        <v>0</v>
      </c>
      <c r="CC327" s="158">
        <v>21</v>
      </c>
      <c r="CD327" s="158">
        <v>90</v>
      </c>
      <c r="CE327" s="158">
        <v>95</v>
      </c>
      <c r="CF327" s="158">
        <v>53</v>
      </c>
      <c r="CG327" s="158">
        <v>59</v>
      </c>
      <c r="CH327" s="158">
        <v>31</v>
      </c>
      <c r="CI327" s="158">
        <v>20</v>
      </c>
      <c r="CJ327" s="158">
        <v>1</v>
      </c>
      <c r="CK327" s="349">
        <v>370</v>
      </c>
      <c r="CL327" s="158">
        <v>0</v>
      </c>
      <c r="CM327" s="158">
        <v>1</v>
      </c>
      <c r="CN327" s="158">
        <v>7</v>
      </c>
      <c r="CO327" s="158">
        <v>5</v>
      </c>
      <c r="CP327" s="158">
        <v>13</v>
      </c>
      <c r="CQ327" s="158">
        <v>11</v>
      </c>
      <c r="CR327" s="158">
        <v>14</v>
      </c>
      <c r="CS327" s="158">
        <v>20</v>
      </c>
      <c r="CT327" s="158">
        <v>6</v>
      </c>
      <c r="CU327" s="349">
        <v>77</v>
      </c>
      <c r="CV327" s="158">
        <v>100</v>
      </c>
      <c r="CW327" s="158">
        <v>32</v>
      </c>
      <c r="CX327" s="158">
        <v>80</v>
      </c>
      <c r="CY327" s="158">
        <v>73</v>
      </c>
      <c r="CZ327" s="158">
        <v>48</v>
      </c>
      <c r="DA327" s="158">
        <v>41</v>
      </c>
      <c r="DB327" s="158">
        <v>42</v>
      </c>
      <c r="DC327" s="158">
        <v>10</v>
      </c>
      <c r="DD327" s="349">
        <v>426</v>
      </c>
      <c r="DE327" s="158">
        <v>38</v>
      </c>
      <c r="DF327" s="158">
        <v>60</v>
      </c>
      <c r="DG327" s="158">
        <v>46</v>
      </c>
      <c r="DH327" s="158">
        <v>41</v>
      </c>
      <c r="DI327" s="158">
        <v>28</v>
      </c>
      <c r="DJ327" s="158">
        <v>33</v>
      </c>
      <c r="DK327" s="158">
        <v>21</v>
      </c>
      <c r="DL327" s="158">
        <v>0</v>
      </c>
      <c r="DM327" s="349">
        <v>267</v>
      </c>
      <c r="DN327" s="158">
        <v>82</v>
      </c>
      <c r="DO327" s="158">
        <v>115</v>
      </c>
      <c r="DP327" s="158">
        <v>89</v>
      </c>
      <c r="DQ327" s="158">
        <v>68</v>
      </c>
      <c r="DR327" s="158">
        <v>49</v>
      </c>
      <c r="DS327" s="158">
        <v>38</v>
      </c>
      <c r="DT327" s="158">
        <v>28</v>
      </c>
      <c r="DU327" s="158">
        <v>2</v>
      </c>
      <c r="DV327" s="349">
        <v>471</v>
      </c>
      <c r="DW327" s="158">
        <v>38</v>
      </c>
      <c r="DX327" s="158">
        <v>15</v>
      </c>
      <c r="DY327" s="158">
        <v>21</v>
      </c>
      <c r="DZ327" s="158">
        <v>14</v>
      </c>
      <c r="EA327" s="158">
        <v>11</v>
      </c>
      <c r="EB327" s="158">
        <v>6</v>
      </c>
      <c r="EC327" s="158">
        <v>6</v>
      </c>
      <c r="ED327" s="158">
        <v>1</v>
      </c>
      <c r="EE327" s="349">
        <v>112</v>
      </c>
      <c r="EF327" s="158">
        <v>158</v>
      </c>
      <c r="EG327" s="158">
        <v>190</v>
      </c>
      <c r="EH327" s="158">
        <v>156</v>
      </c>
      <c r="EI327" s="158">
        <v>123</v>
      </c>
      <c r="EJ327" s="158">
        <v>88</v>
      </c>
      <c r="EK327" s="158">
        <v>77</v>
      </c>
      <c r="EL327" s="158">
        <v>55</v>
      </c>
      <c r="EM327" s="158">
        <v>3</v>
      </c>
      <c r="EN327" s="349">
        <v>850</v>
      </c>
      <c r="EO327" s="158">
        <v>93</v>
      </c>
      <c r="EP327" s="158">
        <v>82</v>
      </c>
      <c r="EQ327" s="158">
        <v>73</v>
      </c>
      <c r="ER327" s="158">
        <v>67</v>
      </c>
      <c r="ES327" s="158">
        <v>51</v>
      </c>
      <c r="ET327" s="158">
        <v>42</v>
      </c>
      <c r="EU327" s="158">
        <v>31</v>
      </c>
      <c r="EV327" s="158">
        <v>3</v>
      </c>
      <c r="EW327" s="349">
        <v>442</v>
      </c>
      <c r="EX327" s="158">
        <v>0</v>
      </c>
      <c r="EY327" s="158">
        <v>0</v>
      </c>
      <c r="EZ327" s="158">
        <v>0</v>
      </c>
      <c r="FA327" s="158">
        <v>0</v>
      </c>
      <c r="FB327" s="158">
        <v>0</v>
      </c>
      <c r="FC327" s="158">
        <v>0</v>
      </c>
      <c r="FD327" s="158">
        <v>0</v>
      </c>
      <c r="FE327" s="158">
        <v>0</v>
      </c>
      <c r="FF327" s="349">
        <v>0</v>
      </c>
      <c r="FG327" s="158">
        <v>14</v>
      </c>
      <c r="FH327" s="158">
        <v>6</v>
      </c>
      <c r="FI327" s="158">
        <v>3</v>
      </c>
      <c r="FJ327" s="158">
        <v>8</v>
      </c>
      <c r="FK327" s="158">
        <v>13</v>
      </c>
      <c r="FL327" s="158">
        <v>8</v>
      </c>
      <c r="FM327" s="158">
        <v>4</v>
      </c>
      <c r="FN327" s="158">
        <v>2</v>
      </c>
      <c r="FO327" s="349">
        <v>58</v>
      </c>
      <c r="FP327" s="158">
        <v>79</v>
      </c>
      <c r="FQ327" s="158">
        <v>76</v>
      </c>
      <c r="FR327" s="158">
        <v>70</v>
      </c>
      <c r="FS327" s="158">
        <v>59</v>
      </c>
      <c r="FT327" s="158">
        <v>38</v>
      </c>
      <c r="FU327" s="158">
        <v>34</v>
      </c>
      <c r="FV327" s="158">
        <v>27</v>
      </c>
      <c r="FW327" s="158">
        <v>1</v>
      </c>
      <c r="FX327" s="349">
        <v>384</v>
      </c>
      <c r="FY327" s="158">
        <v>10</v>
      </c>
      <c r="FZ327" s="158">
        <v>2558</v>
      </c>
      <c r="GA327" s="158">
        <v>6513</v>
      </c>
      <c r="GB327" s="158">
        <v>8109</v>
      </c>
      <c r="GC327" s="158">
        <v>5545</v>
      </c>
      <c r="GD327" s="158">
        <v>5297</v>
      </c>
      <c r="GE327" s="158">
        <v>4711</v>
      </c>
      <c r="GF327" s="158">
        <v>3345</v>
      </c>
      <c r="GG327" s="158">
        <v>166</v>
      </c>
      <c r="GH327" s="349">
        <v>36254</v>
      </c>
      <c r="GI327" s="158">
        <v>5</v>
      </c>
      <c r="GJ327" s="158">
        <v>3316</v>
      </c>
      <c r="GK327" s="158">
        <v>4295</v>
      </c>
      <c r="GL327" s="158">
        <v>3705</v>
      </c>
      <c r="GM327" s="158">
        <v>2027</v>
      </c>
      <c r="GN327" s="158">
        <v>1391</v>
      </c>
      <c r="GO327" s="158">
        <v>922</v>
      </c>
      <c r="GP327" s="158">
        <v>561</v>
      </c>
      <c r="GQ327" s="158">
        <v>34</v>
      </c>
      <c r="GR327" s="349">
        <v>16256</v>
      </c>
      <c r="GS327" s="158">
        <v>13.75</v>
      </c>
      <c r="GT327" s="158">
        <v>5044.75</v>
      </c>
      <c r="GU327" s="158">
        <v>9710.5</v>
      </c>
      <c r="GV327" s="158">
        <v>10877.25</v>
      </c>
      <c r="GW327" s="158">
        <v>7050.5</v>
      </c>
      <c r="GX327" s="158">
        <v>6325.5</v>
      </c>
      <c r="GY327" s="158">
        <v>5389</v>
      </c>
      <c r="GZ327" s="158">
        <v>3755.75</v>
      </c>
      <c r="HA327" s="158">
        <v>189.25</v>
      </c>
      <c r="HB327" s="349">
        <v>48356.25</v>
      </c>
      <c r="HC327" s="395">
        <v>0</v>
      </c>
      <c r="HD327" s="396">
        <v>1.88</v>
      </c>
      <c r="HE327" s="396">
        <v>0</v>
      </c>
      <c r="HF327" s="396">
        <v>0</v>
      </c>
      <c r="HG327" s="396">
        <v>0</v>
      </c>
      <c r="HH327" s="396">
        <v>0</v>
      </c>
      <c r="HI327" s="396">
        <v>0</v>
      </c>
      <c r="HJ327" s="396">
        <v>0</v>
      </c>
      <c r="HK327" s="396">
        <v>0</v>
      </c>
      <c r="HL327" s="397">
        <v>1.88</v>
      </c>
      <c r="HM327" s="219">
        <v>7.6</v>
      </c>
      <c r="HN327" s="219">
        <v>3361.9</v>
      </c>
      <c r="HO327" s="219">
        <v>7552.6</v>
      </c>
      <c r="HP327" s="219">
        <v>9668.7000000000007</v>
      </c>
      <c r="HQ327" s="219">
        <v>7050.5</v>
      </c>
      <c r="HR327" s="219">
        <v>7731.2</v>
      </c>
      <c r="HS327" s="219">
        <v>7784.1</v>
      </c>
      <c r="HT327" s="219">
        <v>6259.6</v>
      </c>
      <c r="HU327" s="219">
        <v>378.5</v>
      </c>
      <c r="HV327" s="219">
        <v>49794.7</v>
      </c>
      <c r="HW327" s="457">
        <v>2.1</v>
      </c>
      <c r="HX327" s="219">
        <v>49796.800000000003</v>
      </c>
      <c r="HY327" s="395">
        <v>13.75</v>
      </c>
      <c r="HZ327" s="219">
        <v>5044.75</v>
      </c>
      <c r="IA327" s="219">
        <v>9710.5</v>
      </c>
      <c r="IB327" s="219">
        <v>10877.25</v>
      </c>
      <c r="IC327" s="219">
        <v>7050.5</v>
      </c>
      <c r="ID327" s="219">
        <v>6325.5</v>
      </c>
      <c r="IE327" s="219">
        <v>5389</v>
      </c>
      <c r="IF327" s="219">
        <v>3755.75</v>
      </c>
      <c r="IG327" s="219">
        <v>189.25</v>
      </c>
      <c r="IH327" s="219">
        <v>48356.25</v>
      </c>
      <c r="II327" s="395">
        <v>0</v>
      </c>
      <c r="IJ327" s="219">
        <v>1.88</v>
      </c>
      <c r="IK327" s="219">
        <v>0</v>
      </c>
      <c r="IL327" s="219">
        <v>0</v>
      </c>
      <c r="IM327" s="219">
        <v>0</v>
      </c>
      <c r="IN327" s="219">
        <v>0</v>
      </c>
      <c r="IO327" s="219">
        <v>0</v>
      </c>
      <c r="IP327" s="219">
        <v>0</v>
      </c>
      <c r="IQ327" s="219">
        <v>0</v>
      </c>
      <c r="IR327" s="219">
        <v>1.88</v>
      </c>
      <c r="IS327" s="395">
        <v>5.77</v>
      </c>
      <c r="IT327" s="219">
        <v>1425.65</v>
      </c>
      <c r="IU327" s="219">
        <v>1824.57</v>
      </c>
      <c r="IV327" s="219">
        <v>1171.5899999999999</v>
      </c>
      <c r="IW327" s="219">
        <v>326.51</v>
      </c>
      <c r="IX327" s="219">
        <v>152.62</v>
      </c>
      <c r="IY327" s="219">
        <v>69.099999999999994</v>
      </c>
      <c r="IZ327" s="219">
        <v>26.26</v>
      </c>
      <c r="JA327" s="219">
        <v>1.87</v>
      </c>
      <c r="JB327" s="219">
        <v>5003.9399999999996</v>
      </c>
      <c r="JC327" s="395">
        <v>4.4000000000000004</v>
      </c>
      <c r="JD327" s="219">
        <v>2411.5</v>
      </c>
      <c r="JE327" s="219">
        <v>6133.5</v>
      </c>
      <c r="JF327" s="219">
        <v>8627.2999999999993</v>
      </c>
      <c r="JG327" s="219">
        <v>6724</v>
      </c>
      <c r="JH327" s="219">
        <v>7544.6</v>
      </c>
      <c r="JI327" s="219">
        <v>7684.3</v>
      </c>
      <c r="JJ327" s="219">
        <v>6215.8</v>
      </c>
      <c r="JK327" s="219">
        <v>374.8</v>
      </c>
      <c r="JL327" s="219">
        <v>45720.2</v>
      </c>
      <c r="JM327" s="457">
        <v>2.1</v>
      </c>
      <c r="JN327" s="397">
        <v>45722.3</v>
      </c>
      <c r="JP327" s="460"/>
      <c r="JQ327" s="460"/>
      <c r="JR327" s="460"/>
      <c r="JS327" s="460"/>
      <c r="JT327" s="460"/>
      <c r="JU327" s="460"/>
      <c r="JV327" s="460"/>
      <c r="JW327" s="460"/>
      <c r="JX327" s="460"/>
      <c r="JY327" s="460"/>
      <c r="KA327" s="460"/>
      <c r="KB327" s="460"/>
    </row>
    <row r="328" spans="1:288" x14ac:dyDescent="0.2">
      <c r="A328" s="215" t="s">
        <v>35</v>
      </c>
      <c r="B328" s="216" t="s">
        <v>285</v>
      </c>
      <c r="C328" s="217" t="s">
        <v>286</v>
      </c>
      <c r="D328" s="218" t="s">
        <v>34</v>
      </c>
      <c r="E328" s="158">
        <v>1367</v>
      </c>
      <c r="F328" s="158">
        <v>7592</v>
      </c>
      <c r="G328" s="158">
        <v>17668</v>
      </c>
      <c r="H328" s="158">
        <v>16658</v>
      </c>
      <c r="I328" s="158">
        <v>10817</v>
      </c>
      <c r="J328" s="158">
        <v>8775</v>
      </c>
      <c r="K328" s="158">
        <v>6906</v>
      </c>
      <c r="L328" s="158">
        <v>1005</v>
      </c>
      <c r="M328" s="349">
        <v>70788</v>
      </c>
      <c r="N328" s="158">
        <v>106</v>
      </c>
      <c r="O328" s="158">
        <v>174</v>
      </c>
      <c r="P328" s="158">
        <v>317</v>
      </c>
      <c r="Q328" s="158">
        <v>424</v>
      </c>
      <c r="R328" s="158">
        <v>165</v>
      </c>
      <c r="S328" s="158">
        <v>166</v>
      </c>
      <c r="T328" s="158">
        <v>199</v>
      </c>
      <c r="U328" s="158">
        <v>18</v>
      </c>
      <c r="V328" s="349">
        <v>1569</v>
      </c>
      <c r="W328" s="158">
        <v>0</v>
      </c>
      <c r="X328" s="158">
        <v>0</v>
      </c>
      <c r="Y328" s="158">
        <v>0</v>
      </c>
      <c r="Z328" s="158">
        <v>0</v>
      </c>
      <c r="AA328" s="158">
        <v>0</v>
      </c>
      <c r="AB328" s="158">
        <v>0</v>
      </c>
      <c r="AC328" s="158">
        <v>0</v>
      </c>
      <c r="AD328" s="158">
        <v>0</v>
      </c>
      <c r="AE328" s="349">
        <v>0</v>
      </c>
      <c r="AF328" s="158">
        <v>1261</v>
      </c>
      <c r="AG328" s="158">
        <v>7418</v>
      </c>
      <c r="AH328" s="158">
        <v>17351</v>
      </c>
      <c r="AI328" s="158">
        <v>16234</v>
      </c>
      <c r="AJ328" s="158">
        <v>10652</v>
      </c>
      <c r="AK328" s="158">
        <v>8609</v>
      </c>
      <c r="AL328" s="158">
        <v>6707</v>
      </c>
      <c r="AM328" s="158">
        <v>987</v>
      </c>
      <c r="AN328" s="349">
        <v>69219</v>
      </c>
      <c r="AO328" s="158">
        <v>1</v>
      </c>
      <c r="AP328" s="158">
        <v>16</v>
      </c>
      <c r="AQ328" s="158">
        <v>113</v>
      </c>
      <c r="AR328" s="158">
        <v>120</v>
      </c>
      <c r="AS328" s="158">
        <v>95</v>
      </c>
      <c r="AT328" s="158">
        <v>77</v>
      </c>
      <c r="AU328" s="158">
        <v>39</v>
      </c>
      <c r="AV328" s="158">
        <v>18</v>
      </c>
      <c r="AW328" s="349">
        <v>479</v>
      </c>
      <c r="AX328" s="158">
        <v>1</v>
      </c>
      <c r="AY328" s="158">
        <v>16</v>
      </c>
      <c r="AZ328" s="158">
        <v>113</v>
      </c>
      <c r="BA328" s="158">
        <v>120</v>
      </c>
      <c r="BB328" s="158">
        <v>95</v>
      </c>
      <c r="BC328" s="158">
        <v>77</v>
      </c>
      <c r="BD328" s="158">
        <v>39</v>
      </c>
      <c r="BE328" s="158">
        <v>18</v>
      </c>
      <c r="BF328" s="158">
        <v>0</v>
      </c>
      <c r="BG328" s="349">
        <v>479</v>
      </c>
      <c r="BH328" s="158">
        <v>1</v>
      </c>
      <c r="BI328" s="158">
        <v>1276</v>
      </c>
      <c r="BJ328" s="158">
        <v>7515</v>
      </c>
      <c r="BK328" s="158">
        <v>17358</v>
      </c>
      <c r="BL328" s="158">
        <v>16209</v>
      </c>
      <c r="BM328" s="158">
        <v>10634</v>
      </c>
      <c r="BN328" s="158">
        <v>8571</v>
      </c>
      <c r="BO328" s="158">
        <v>6686</v>
      </c>
      <c r="BP328" s="158">
        <v>969</v>
      </c>
      <c r="BQ328" s="349">
        <v>69219</v>
      </c>
      <c r="BR328" s="158">
        <v>1</v>
      </c>
      <c r="BS328" s="158">
        <v>625</v>
      </c>
      <c r="BT328" s="158">
        <v>4125</v>
      </c>
      <c r="BU328" s="158">
        <v>5561</v>
      </c>
      <c r="BV328" s="158">
        <v>4226</v>
      </c>
      <c r="BW328" s="158">
        <v>2410</v>
      </c>
      <c r="BX328" s="158">
        <v>1444</v>
      </c>
      <c r="BY328" s="158">
        <v>832</v>
      </c>
      <c r="BZ328" s="158">
        <v>87</v>
      </c>
      <c r="CA328" s="349">
        <v>19311</v>
      </c>
      <c r="CB328" s="158">
        <v>0</v>
      </c>
      <c r="CC328" s="158">
        <v>6</v>
      </c>
      <c r="CD328" s="158">
        <v>50</v>
      </c>
      <c r="CE328" s="158">
        <v>127</v>
      </c>
      <c r="CF328" s="158">
        <v>88</v>
      </c>
      <c r="CG328" s="158">
        <v>51</v>
      </c>
      <c r="CH328" s="158">
        <v>53</v>
      </c>
      <c r="CI328" s="158">
        <v>29</v>
      </c>
      <c r="CJ328" s="158">
        <v>1</v>
      </c>
      <c r="CK328" s="349">
        <v>405</v>
      </c>
      <c r="CL328" s="158">
        <v>0</v>
      </c>
      <c r="CM328" s="158">
        <v>0</v>
      </c>
      <c r="CN328" s="158">
        <v>2</v>
      </c>
      <c r="CO328" s="158">
        <v>6</v>
      </c>
      <c r="CP328" s="158">
        <v>10</v>
      </c>
      <c r="CQ328" s="158">
        <v>6</v>
      </c>
      <c r="CR328" s="158">
        <v>8</v>
      </c>
      <c r="CS328" s="158">
        <v>12</v>
      </c>
      <c r="CT328" s="158">
        <v>15</v>
      </c>
      <c r="CU328" s="349">
        <v>59</v>
      </c>
      <c r="CV328" s="158">
        <v>9</v>
      </c>
      <c r="CW328" s="158">
        <v>18</v>
      </c>
      <c r="CX328" s="158">
        <v>30</v>
      </c>
      <c r="CY328" s="158">
        <v>22</v>
      </c>
      <c r="CZ328" s="158">
        <v>25</v>
      </c>
      <c r="DA328" s="158">
        <v>48</v>
      </c>
      <c r="DB328" s="158">
        <v>46</v>
      </c>
      <c r="DC328" s="158">
        <v>27</v>
      </c>
      <c r="DD328" s="349">
        <v>225</v>
      </c>
      <c r="DE328" s="158">
        <v>49</v>
      </c>
      <c r="DF328" s="158">
        <v>81</v>
      </c>
      <c r="DG328" s="158">
        <v>128</v>
      </c>
      <c r="DH328" s="158">
        <v>110</v>
      </c>
      <c r="DI328" s="158">
        <v>49</v>
      </c>
      <c r="DJ328" s="158">
        <v>44</v>
      </c>
      <c r="DK328" s="158">
        <v>43</v>
      </c>
      <c r="DL328" s="158">
        <v>13</v>
      </c>
      <c r="DM328" s="349">
        <v>517</v>
      </c>
      <c r="DN328" s="158">
        <v>12</v>
      </c>
      <c r="DO328" s="158">
        <v>49</v>
      </c>
      <c r="DP328" s="158">
        <v>79</v>
      </c>
      <c r="DQ328" s="158">
        <v>49</v>
      </c>
      <c r="DR328" s="158">
        <v>65</v>
      </c>
      <c r="DS328" s="158">
        <v>29</v>
      </c>
      <c r="DT328" s="158">
        <v>51</v>
      </c>
      <c r="DU328" s="158">
        <v>11</v>
      </c>
      <c r="DV328" s="349">
        <v>345</v>
      </c>
      <c r="DW328" s="158">
        <v>35</v>
      </c>
      <c r="DX328" s="158">
        <v>60</v>
      </c>
      <c r="DY328" s="158">
        <v>34</v>
      </c>
      <c r="DZ328" s="158">
        <v>14</v>
      </c>
      <c r="EA328" s="158">
        <v>10</v>
      </c>
      <c r="EB328" s="158">
        <v>3</v>
      </c>
      <c r="EC328" s="158">
        <v>2</v>
      </c>
      <c r="ED328" s="158">
        <v>2</v>
      </c>
      <c r="EE328" s="349">
        <v>160</v>
      </c>
      <c r="EF328" s="158">
        <v>96</v>
      </c>
      <c r="EG328" s="158">
        <v>190</v>
      </c>
      <c r="EH328" s="158">
        <v>241</v>
      </c>
      <c r="EI328" s="158">
        <v>173</v>
      </c>
      <c r="EJ328" s="158">
        <v>124</v>
      </c>
      <c r="EK328" s="158">
        <v>76</v>
      </c>
      <c r="EL328" s="158">
        <v>96</v>
      </c>
      <c r="EM328" s="158">
        <v>26</v>
      </c>
      <c r="EN328" s="349">
        <v>1022</v>
      </c>
      <c r="EO328" s="158">
        <v>76</v>
      </c>
      <c r="EP328" s="158">
        <v>99</v>
      </c>
      <c r="EQ328" s="158">
        <v>118</v>
      </c>
      <c r="ER328" s="158">
        <v>93</v>
      </c>
      <c r="ES328" s="158">
        <v>53</v>
      </c>
      <c r="ET328" s="158">
        <v>35</v>
      </c>
      <c r="EU328" s="158">
        <v>51</v>
      </c>
      <c r="EV328" s="158">
        <v>24</v>
      </c>
      <c r="EW328" s="349">
        <v>549</v>
      </c>
      <c r="EX328" s="158">
        <v>1</v>
      </c>
      <c r="EY328" s="158">
        <v>1</v>
      </c>
      <c r="EZ328" s="158">
        <v>0</v>
      </c>
      <c r="FA328" s="158">
        <v>1</v>
      </c>
      <c r="FB328" s="158">
        <v>2</v>
      </c>
      <c r="FC328" s="158">
        <v>6</v>
      </c>
      <c r="FD328" s="158">
        <v>15</v>
      </c>
      <c r="FE328" s="158">
        <v>2</v>
      </c>
      <c r="FF328" s="349">
        <v>28</v>
      </c>
      <c r="FG328" s="158">
        <v>4</v>
      </c>
      <c r="FH328" s="158">
        <v>9</v>
      </c>
      <c r="FI328" s="158">
        <v>21</v>
      </c>
      <c r="FJ328" s="158">
        <v>17</v>
      </c>
      <c r="FK328" s="158">
        <v>18</v>
      </c>
      <c r="FL328" s="158">
        <v>6</v>
      </c>
      <c r="FM328" s="158">
        <v>12</v>
      </c>
      <c r="FN328" s="158">
        <v>7</v>
      </c>
      <c r="FO328" s="349">
        <v>94</v>
      </c>
      <c r="FP328" s="158">
        <v>71</v>
      </c>
      <c r="FQ328" s="158">
        <v>89</v>
      </c>
      <c r="FR328" s="158">
        <v>97</v>
      </c>
      <c r="FS328" s="158">
        <v>75</v>
      </c>
      <c r="FT328" s="158">
        <v>33</v>
      </c>
      <c r="FU328" s="158">
        <v>23</v>
      </c>
      <c r="FV328" s="158">
        <v>24</v>
      </c>
      <c r="FW328" s="158">
        <v>15</v>
      </c>
      <c r="FX328" s="349">
        <v>427</v>
      </c>
      <c r="FY328" s="158">
        <v>0</v>
      </c>
      <c r="FZ328" s="158">
        <v>589</v>
      </c>
      <c r="GA328" s="158">
        <v>3211</v>
      </c>
      <c r="GB328" s="158">
        <v>11521</v>
      </c>
      <c r="GC328" s="158">
        <v>11800</v>
      </c>
      <c r="GD328" s="158">
        <v>8067</v>
      </c>
      <c r="GE328" s="158">
        <v>6986</v>
      </c>
      <c r="GF328" s="158">
        <v>5714</v>
      </c>
      <c r="GG328" s="158">
        <v>826</v>
      </c>
      <c r="GH328" s="349">
        <v>48714</v>
      </c>
      <c r="GI328" s="158">
        <v>1</v>
      </c>
      <c r="GJ328" s="158">
        <v>687</v>
      </c>
      <c r="GK328" s="158">
        <v>4304</v>
      </c>
      <c r="GL328" s="158">
        <v>5837</v>
      </c>
      <c r="GM328" s="158">
        <v>4409</v>
      </c>
      <c r="GN328" s="158">
        <v>2567</v>
      </c>
      <c r="GO328" s="158">
        <v>1585</v>
      </c>
      <c r="GP328" s="158">
        <v>972</v>
      </c>
      <c r="GQ328" s="158">
        <v>143</v>
      </c>
      <c r="GR328" s="349">
        <v>20505</v>
      </c>
      <c r="GS328" s="158">
        <v>0.75</v>
      </c>
      <c r="GT328" s="158">
        <v>1122.45</v>
      </c>
      <c r="GU328" s="158">
        <v>6447.85</v>
      </c>
      <c r="GV328" s="158">
        <v>15866.4</v>
      </c>
      <c r="GW328" s="158">
        <v>15080.9</v>
      </c>
      <c r="GX328" s="158">
        <v>9952.4500000000007</v>
      </c>
      <c r="GY328" s="158">
        <v>8159.65</v>
      </c>
      <c r="GZ328" s="158">
        <v>6409.75</v>
      </c>
      <c r="HA328" s="158">
        <v>926.8</v>
      </c>
      <c r="HB328" s="349">
        <v>63967</v>
      </c>
      <c r="HC328" s="395">
        <v>0</v>
      </c>
      <c r="HD328" s="396">
        <v>3</v>
      </c>
      <c r="HE328" s="396">
        <v>0</v>
      </c>
      <c r="HF328" s="396">
        <v>0</v>
      </c>
      <c r="HG328" s="396">
        <v>0</v>
      </c>
      <c r="HH328" s="396">
        <v>0</v>
      </c>
      <c r="HI328" s="396">
        <v>0</v>
      </c>
      <c r="HJ328" s="396">
        <v>0</v>
      </c>
      <c r="HK328" s="396">
        <v>0</v>
      </c>
      <c r="HL328" s="397">
        <v>3</v>
      </c>
      <c r="HM328" s="219">
        <v>0.4</v>
      </c>
      <c r="HN328" s="219">
        <v>746.3</v>
      </c>
      <c r="HO328" s="219">
        <v>5015</v>
      </c>
      <c r="HP328" s="219">
        <v>14103.5</v>
      </c>
      <c r="HQ328" s="219">
        <v>15080.9</v>
      </c>
      <c r="HR328" s="219">
        <v>12164.1</v>
      </c>
      <c r="HS328" s="219">
        <v>11786.2</v>
      </c>
      <c r="HT328" s="219">
        <v>10682.9</v>
      </c>
      <c r="HU328" s="219">
        <v>1853.6</v>
      </c>
      <c r="HV328" s="219">
        <v>71432.899999999994</v>
      </c>
      <c r="HW328" s="457">
        <v>795.2</v>
      </c>
      <c r="HX328" s="219">
        <v>72228.100000000006</v>
      </c>
      <c r="HY328" s="395">
        <v>0.75</v>
      </c>
      <c r="HZ328" s="219">
        <v>1122.45</v>
      </c>
      <c r="IA328" s="219">
        <v>6447.85</v>
      </c>
      <c r="IB328" s="219">
        <v>15866.4</v>
      </c>
      <c r="IC328" s="219">
        <v>15080.9</v>
      </c>
      <c r="ID328" s="219">
        <v>9952.4500000000007</v>
      </c>
      <c r="IE328" s="219">
        <v>8159.65</v>
      </c>
      <c r="IF328" s="219">
        <v>6409.75</v>
      </c>
      <c r="IG328" s="219">
        <v>926.8</v>
      </c>
      <c r="IH328" s="219">
        <v>63967</v>
      </c>
      <c r="II328" s="395">
        <v>0</v>
      </c>
      <c r="IJ328" s="219">
        <v>3</v>
      </c>
      <c r="IK328" s="219">
        <v>0</v>
      </c>
      <c r="IL328" s="219">
        <v>0</v>
      </c>
      <c r="IM328" s="219">
        <v>0</v>
      </c>
      <c r="IN328" s="219">
        <v>0</v>
      </c>
      <c r="IO328" s="219">
        <v>0</v>
      </c>
      <c r="IP328" s="219">
        <v>0</v>
      </c>
      <c r="IQ328" s="219">
        <v>0</v>
      </c>
      <c r="IR328" s="219">
        <v>3</v>
      </c>
      <c r="IS328" s="395">
        <v>0</v>
      </c>
      <c r="IT328" s="219">
        <v>188.47</v>
      </c>
      <c r="IU328" s="219">
        <v>1660.16</v>
      </c>
      <c r="IV328" s="219">
        <v>2438.83</v>
      </c>
      <c r="IW328" s="219">
        <v>1122.32</v>
      </c>
      <c r="IX328" s="219">
        <v>314.69</v>
      </c>
      <c r="IY328" s="219">
        <v>109.43</v>
      </c>
      <c r="IZ328" s="219">
        <v>40.29</v>
      </c>
      <c r="JA328" s="219">
        <v>0.78</v>
      </c>
      <c r="JB328" s="219">
        <v>5874.97</v>
      </c>
      <c r="JC328" s="395">
        <v>0.4</v>
      </c>
      <c r="JD328" s="219">
        <v>620.70000000000005</v>
      </c>
      <c r="JE328" s="219">
        <v>3723.8</v>
      </c>
      <c r="JF328" s="219">
        <v>11935.6</v>
      </c>
      <c r="JG328" s="219">
        <v>13958.6</v>
      </c>
      <c r="JH328" s="219">
        <v>11779.5</v>
      </c>
      <c r="JI328" s="219">
        <v>11628.1</v>
      </c>
      <c r="JJ328" s="219">
        <v>10615.8</v>
      </c>
      <c r="JK328" s="219">
        <v>1852</v>
      </c>
      <c r="JL328" s="219">
        <v>66114.5</v>
      </c>
      <c r="JM328" s="457">
        <v>795.2</v>
      </c>
      <c r="JN328" s="397">
        <v>66909.7</v>
      </c>
      <c r="JP328" s="460"/>
      <c r="JQ328" s="460"/>
      <c r="JR328" s="460"/>
      <c r="JS328" s="460"/>
      <c r="JT328" s="460"/>
      <c r="JU328" s="460"/>
      <c r="JV328" s="460"/>
      <c r="JW328" s="460"/>
      <c r="JX328" s="460"/>
      <c r="JY328" s="460"/>
      <c r="KA328" s="460"/>
      <c r="KB328" s="460"/>
    </row>
    <row r="329" spans="1:288" x14ac:dyDescent="0.2">
      <c r="A329" s="215" t="s">
        <v>37</v>
      </c>
      <c r="B329" s="216" t="s">
        <v>285</v>
      </c>
      <c r="C329" s="217" t="s">
        <v>287</v>
      </c>
      <c r="D329" s="218" t="s">
        <v>36</v>
      </c>
      <c r="E329" s="158">
        <v>11656</v>
      </c>
      <c r="F329" s="158">
        <v>11759</v>
      </c>
      <c r="G329" s="158">
        <v>12167</v>
      </c>
      <c r="H329" s="158">
        <v>7257</v>
      </c>
      <c r="I329" s="158">
        <v>4724</v>
      </c>
      <c r="J329" s="158">
        <v>2278</v>
      </c>
      <c r="K329" s="158">
        <v>999</v>
      </c>
      <c r="L329" s="158">
        <v>74</v>
      </c>
      <c r="M329" s="349">
        <v>50914</v>
      </c>
      <c r="N329" s="158">
        <v>294</v>
      </c>
      <c r="O329" s="158">
        <v>191</v>
      </c>
      <c r="P329" s="158">
        <v>189</v>
      </c>
      <c r="Q329" s="158">
        <v>105</v>
      </c>
      <c r="R329" s="158">
        <v>48</v>
      </c>
      <c r="S329" s="158">
        <v>16</v>
      </c>
      <c r="T329" s="158">
        <v>12</v>
      </c>
      <c r="U329" s="158">
        <v>4</v>
      </c>
      <c r="V329" s="349">
        <v>859</v>
      </c>
      <c r="W329" s="158">
        <v>0</v>
      </c>
      <c r="X329" s="158">
        <v>0</v>
      </c>
      <c r="Y329" s="158">
        <v>0</v>
      </c>
      <c r="Z329" s="158">
        <v>0</v>
      </c>
      <c r="AA329" s="158">
        <v>0</v>
      </c>
      <c r="AB329" s="158">
        <v>0</v>
      </c>
      <c r="AC329" s="158">
        <v>0</v>
      </c>
      <c r="AD329" s="158">
        <v>0</v>
      </c>
      <c r="AE329" s="349">
        <v>0</v>
      </c>
      <c r="AF329" s="158">
        <v>11362</v>
      </c>
      <c r="AG329" s="158">
        <v>11568</v>
      </c>
      <c r="AH329" s="158">
        <v>11978</v>
      </c>
      <c r="AI329" s="158">
        <v>7152</v>
      </c>
      <c r="AJ329" s="158">
        <v>4676</v>
      </c>
      <c r="AK329" s="158">
        <v>2262</v>
      </c>
      <c r="AL329" s="158">
        <v>987</v>
      </c>
      <c r="AM329" s="158">
        <v>70</v>
      </c>
      <c r="AN329" s="349">
        <v>50055</v>
      </c>
      <c r="AO329" s="158">
        <v>29</v>
      </c>
      <c r="AP329" s="158">
        <v>80</v>
      </c>
      <c r="AQ329" s="158">
        <v>93</v>
      </c>
      <c r="AR329" s="158">
        <v>72</v>
      </c>
      <c r="AS329" s="158">
        <v>67</v>
      </c>
      <c r="AT329" s="158">
        <v>28</v>
      </c>
      <c r="AU329" s="158">
        <v>27</v>
      </c>
      <c r="AV329" s="158">
        <v>14</v>
      </c>
      <c r="AW329" s="349">
        <v>410</v>
      </c>
      <c r="AX329" s="158">
        <v>29</v>
      </c>
      <c r="AY329" s="158">
        <v>80</v>
      </c>
      <c r="AZ329" s="158">
        <v>93</v>
      </c>
      <c r="BA329" s="158">
        <v>72</v>
      </c>
      <c r="BB329" s="158">
        <v>67</v>
      </c>
      <c r="BC329" s="158">
        <v>28</v>
      </c>
      <c r="BD329" s="158">
        <v>27</v>
      </c>
      <c r="BE329" s="158">
        <v>14</v>
      </c>
      <c r="BF329" s="158">
        <v>0</v>
      </c>
      <c r="BG329" s="349">
        <v>410</v>
      </c>
      <c r="BH329" s="158">
        <v>29</v>
      </c>
      <c r="BI329" s="158">
        <v>11413</v>
      </c>
      <c r="BJ329" s="158">
        <v>11581</v>
      </c>
      <c r="BK329" s="158">
        <v>11957</v>
      </c>
      <c r="BL329" s="158">
        <v>7147</v>
      </c>
      <c r="BM329" s="158">
        <v>4637</v>
      </c>
      <c r="BN329" s="158">
        <v>2261</v>
      </c>
      <c r="BO329" s="158">
        <v>974</v>
      </c>
      <c r="BP329" s="158">
        <v>56</v>
      </c>
      <c r="BQ329" s="349">
        <v>50055</v>
      </c>
      <c r="BR329" s="158">
        <v>4</v>
      </c>
      <c r="BS329" s="158">
        <v>5571</v>
      </c>
      <c r="BT329" s="158">
        <v>4545</v>
      </c>
      <c r="BU329" s="158">
        <v>3928</v>
      </c>
      <c r="BV329" s="158">
        <v>1865</v>
      </c>
      <c r="BW329" s="158">
        <v>917</v>
      </c>
      <c r="BX329" s="158">
        <v>385</v>
      </c>
      <c r="BY329" s="158">
        <v>126</v>
      </c>
      <c r="BZ329" s="158">
        <v>6</v>
      </c>
      <c r="CA329" s="349">
        <v>17347</v>
      </c>
      <c r="CB329" s="158">
        <v>0</v>
      </c>
      <c r="CC329" s="158">
        <v>75</v>
      </c>
      <c r="CD329" s="158">
        <v>90</v>
      </c>
      <c r="CE329" s="158">
        <v>111</v>
      </c>
      <c r="CF329" s="158">
        <v>53</v>
      </c>
      <c r="CG329" s="158">
        <v>41</v>
      </c>
      <c r="CH329" s="158">
        <v>20</v>
      </c>
      <c r="CI329" s="158">
        <v>7</v>
      </c>
      <c r="CJ329" s="158">
        <v>0</v>
      </c>
      <c r="CK329" s="349">
        <v>397</v>
      </c>
      <c r="CL329" s="158">
        <v>0</v>
      </c>
      <c r="CM329" s="158">
        <v>3</v>
      </c>
      <c r="CN329" s="158">
        <v>7</v>
      </c>
      <c r="CO329" s="158">
        <v>9</v>
      </c>
      <c r="CP329" s="158">
        <v>13</v>
      </c>
      <c r="CQ329" s="158">
        <v>5</v>
      </c>
      <c r="CR329" s="158">
        <v>18</v>
      </c>
      <c r="CS329" s="158">
        <v>13</v>
      </c>
      <c r="CT329" s="158">
        <v>2</v>
      </c>
      <c r="CU329" s="349">
        <v>70</v>
      </c>
      <c r="CV329" s="158">
        <v>73</v>
      </c>
      <c r="CW329" s="158">
        <v>78</v>
      </c>
      <c r="CX329" s="158">
        <v>88</v>
      </c>
      <c r="CY329" s="158">
        <v>43</v>
      </c>
      <c r="CZ329" s="158">
        <v>24</v>
      </c>
      <c r="DA329" s="158">
        <v>10</v>
      </c>
      <c r="DB329" s="158">
        <v>4</v>
      </c>
      <c r="DC329" s="158">
        <v>1</v>
      </c>
      <c r="DD329" s="349">
        <v>321</v>
      </c>
      <c r="DE329" s="158">
        <v>106</v>
      </c>
      <c r="DF329" s="158">
        <v>58</v>
      </c>
      <c r="DG329" s="158">
        <v>60</v>
      </c>
      <c r="DH329" s="158">
        <v>45</v>
      </c>
      <c r="DI329" s="158">
        <v>26</v>
      </c>
      <c r="DJ329" s="158">
        <v>12</v>
      </c>
      <c r="DK329" s="158">
        <v>7</v>
      </c>
      <c r="DL329" s="158">
        <v>1</v>
      </c>
      <c r="DM329" s="349">
        <v>315</v>
      </c>
      <c r="DN329" s="158">
        <v>278</v>
      </c>
      <c r="DO329" s="158">
        <v>193</v>
      </c>
      <c r="DP329" s="158">
        <v>146</v>
      </c>
      <c r="DQ329" s="158">
        <v>65</v>
      </c>
      <c r="DR329" s="158">
        <v>43</v>
      </c>
      <c r="DS329" s="158">
        <v>26</v>
      </c>
      <c r="DT329" s="158">
        <v>10</v>
      </c>
      <c r="DU329" s="158">
        <v>0</v>
      </c>
      <c r="DV329" s="349">
        <v>761</v>
      </c>
      <c r="DW329" s="158">
        <v>0</v>
      </c>
      <c r="DX329" s="158">
        <v>0</v>
      </c>
      <c r="DY329" s="158">
        <v>0</v>
      </c>
      <c r="DZ329" s="158">
        <v>0</v>
      </c>
      <c r="EA329" s="158">
        <v>0</v>
      </c>
      <c r="EB329" s="158">
        <v>0</v>
      </c>
      <c r="EC329" s="158">
        <v>0</v>
      </c>
      <c r="ED329" s="158">
        <v>0</v>
      </c>
      <c r="EE329" s="349">
        <v>0</v>
      </c>
      <c r="EF329" s="158">
        <v>384</v>
      </c>
      <c r="EG329" s="158">
        <v>251</v>
      </c>
      <c r="EH329" s="158">
        <v>206</v>
      </c>
      <c r="EI329" s="158">
        <v>110</v>
      </c>
      <c r="EJ329" s="158">
        <v>69</v>
      </c>
      <c r="EK329" s="158">
        <v>38</v>
      </c>
      <c r="EL329" s="158">
        <v>17</v>
      </c>
      <c r="EM329" s="158">
        <v>1</v>
      </c>
      <c r="EN329" s="349">
        <v>1076</v>
      </c>
      <c r="EO329" s="158">
        <v>118</v>
      </c>
      <c r="EP329" s="158">
        <v>72</v>
      </c>
      <c r="EQ329" s="158">
        <v>72</v>
      </c>
      <c r="ER329" s="158">
        <v>51</v>
      </c>
      <c r="ES329" s="158">
        <v>36</v>
      </c>
      <c r="ET329" s="158">
        <v>15</v>
      </c>
      <c r="EU329" s="158">
        <v>9</v>
      </c>
      <c r="EV329" s="158">
        <v>1</v>
      </c>
      <c r="EW329" s="349">
        <v>374</v>
      </c>
      <c r="EX329" s="158">
        <v>0</v>
      </c>
      <c r="EY329" s="158">
        <v>0</v>
      </c>
      <c r="EZ329" s="158">
        <v>0</v>
      </c>
      <c r="FA329" s="158">
        <v>0</v>
      </c>
      <c r="FB329" s="158">
        <v>0</v>
      </c>
      <c r="FC329" s="158">
        <v>0</v>
      </c>
      <c r="FD329" s="158">
        <v>0</v>
      </c>
      <c r="FE329" s="158">
        <v>0</v>
      </c>
      <c r="FF329" s="349">
        <v>0</v>
      </c>
      <c r="FG329" s="158">
        <v>12</v>
      </c>
      <c r="FH329" s="158">
        <v>14</v>
      </c>
      <c r="FI329" s="158">
        <v>12</v>
      </c>
      <c r="FJ329" s="158">
        <v>6</v>
      </c>
      <c r="FK329" s="158">
        <v>10</v>
      </c>
      <c r="FL329" s="158">
        <v>3</v>
      </c>
      <c r="FM329" s="158">
        <v>2</v>
      </c>
      <c r="FN329" s="158">
        <v>0</v>
      </c>
      <c r="FO329" s="349">
        <v>59</v>
      </c>
      <c r="FP329" s="158">
        <v>106</v>
      </c>
      <c r="FQ329" s="158">
        <v>58</v>
      </c>
      <c r="FR329" s="158">
        <v>60</v>
      </c>
      <c r="FS329" s="158">
        <v>45</v>
      </c>
      <c r="FT329" s="158">
        <v>26</v>
      </c>
      <c r="FU329" s="158">
        <v>12</v>
      </c>
      <c r="FV329" s="158">
        <v>7</v>
      </c>
      <c r="FW329" s="158">
        <v>1</v>
      </c>
      <c r="FX329" s="349">
        <v>315</v>
      </c>
      <c r="FY329" s="158">
        <v>25</v>
      </c>
      <c r="FZ329" s="158">
        <v>5486</v>
      </c>
      <c r="GA329" s="158">
        <v>6746</v>
      </c>
      <c r="GB329" s="158">
        <v>7763</v>
      </c>
      <c r="GC329" s="158">
        <v>5151</v>
      </c>
      <c r="GD329" s="158">
        <v>3631</v>
      </c>
      <c r="GE329" s="158">
        <v>1812</v>
      </c>
      <c r="GF329" s="158">
        <v>818</v>
      </c>
      <c r="GG329" s="158">
        <v>48</v>
      </c>
      <c r="GH329" s="349">
        <v>31480</v>
      </c>
      <c r="GI329" s="158">
        <v>4</v>
      </c>
      <c r="GJ329" s="158">
        <v>5927</v>
      </c>
      <c r="GK329" s="158">
        <v>4835</v>
      </c>
      <c r="GL329" s="158">
        <v>4194</v>
      </c>
      <c r="GM329" s="158">
        <v>1996</v>
      </c>
      <c r="GN329" s="158">
        <v>1006</v>
      </c>
      <c r="GO329" s="158">
        <v>449</v>
      </c>
      <c r="GP329" s="158">
        <v>156</v>
      </c>
      <c r="GQ329" s="158">
        <v>8</v>
      </c>
      <c r="GR329" s="349">
        <v>18575</v>
      </c>
      <c r="GS329" s="158">
        <v>28</v>
      </c>
      <c r="GT329" s="158">
        <v>9827.5</v>
      </c>
      <c r="GU329" s="158">
        <v>10301.25</v>
      </c>
      <c r="GV329" s="158">
        <v>10853.25</v>
      </c>
      <c r="GW329" s="158">
        <v>6623.5</v>
      </c>
      <c r="GX329" s="158">
        <v>4369.5</v>
      </c>
      <c r="GY329" s="158">
        <v>2134.75</v>
      </c>
      <c r="GZ329" s="158">
        <v>929.25</v>
      </c>
      <c r="HA329" s="158">
        <v>53.5</v>
      </c>
      <c r="HB329" s="349">
        <v>45120.5</v>
      </c>
      <c r="HC329" s="395">
        <v>0.5</v>
      </c>
      <c r="HD329" s="396">
        <v>1.88</v>
      </c>
      <c r="HE329" s="396">
        <v>0.5</v>
      </c>
      <c r="HF329" s="396">
        <v>0</v>
      </c>
      <c r="HG329" s="396">
        <v>0</v>
      </c>
      <c r="HH329" s="396">
        <v>0</v>
      </c>
      <c r="HI329" s="396">
        <v>0</v>
      </c>
      <c r="HJ329" s="396">
        <v>0</v>
      </c>
      <c r="HK329" s="396">
        <v>0</v>
      </c>
      <c r="HL329" s="397">
        <v>2.88</v>
      </c>
      <c r="HM329" s="219">
        <v>15.3</v>
      </c>
      <c r="HN329" s="219">
        <v>6550.4</v>
      </c>
      <c r="HO329" s="219">
        <v>8011.7</v>
      </c>
      <c r="HP329" s="219">
        <v>9647.2999999999993</v>
      </c>
      <c r="HQ329" s="219">
        <v>6623.5</v>
      </c>
      <c r="HR329" s="219">
        <v>5340.5</v>
      </c>
      <c r="HS329" s="219">
        <v>3083.5</v>
      </c>
      <c r="HT329" s="219">
        <v>1548.8</v>
      </c>
      <c r="HU329" s="219">
        <v>107</v>
      </c>
      <c r="HV329" s="219">
        <v>40928</v>
      </c>
      <c r="HW329" s="457">
        <v>0</v>
      </c>
      <c r="HX329" s="219">
        <v>40928</v>
      </c>
      <c r="HY329" s="395">
        <v>28</v>
      </c>
      <c r="HZ329" s="219">
        <v>9827.5</v>
      </c>
      <c r="IA329" s="219">
        <v>10301.25</v>
      </c>
      <c r="IB329" s="219">
        <v>10853.25</v>
      </c>
      <c r="IC329" s="219">
        <v>6623.5</v>
      </c>
      <c r="ID329" s="219">
        <v>4369.5</v>
      </c>
      <c r="IE329" s="219">
        <v>2134.75</v>
      </c>
      <c r="IF329" s="219">
        <v>929.25</v>
      </c>
      <c r="IG329" s="219">
        <v>53.5</v>
      </c>
      <c r="IH329" s="219">
        <v>45120.5</v>
      </c>
      <c r="II329" s="395">
        <v>0.5</v>
      </c>
      <c r="IJ329" s="219">
        <v>1.88</v>
      </c>
      <c r="IK329" s="219">
        <v>0.5</v>
      </c>
      <c r="IL329" s="219">
        <v>0</v>
      </c>
      <c r="IM329" s="219">
        <v>0</v>
      </c>
      <c r="IN329" s="219">
        <v>0</v>
      </c>
      <c r="IO329" s="219">
        <v>0</v>
      </c>
      <c r="IP329" s="219">
        <v>0</v>
      </c>
      <c r="IQ329" s="219">
        <v>0</v>
      </c>
      <c r="IR329" s="219">
        <v>2.88</v>
      </c>
      <c r="IS329" s="395">
        <v>9.4600000000000009</v>
      </c>
      <c r="IT329" s="219">
        <v>3502.21</v>
      </c>
      <c r="IU329" s="219">
        <v>1893.55</v>
      </c>
      <c r="IV329" s="219">
        <v>1224.46</v>
      </c>
      <c r="IW329" s="219">
        <v>361.67</v>
      </c>
      <c r="IX329" s="219">
        <v>149.51</v>
      </c>
      <c r="IY329" s="219">
        <v>37.39</v>
      </c>
      <c r="IZ329" s="219">
        <v>14.38</v>
      </c>
      <c r="JA329" s="219">
        <v>0.91</v>
      </c>
      <c r="JB329" s="219">
        <v>7193.54</v>
      </c>
      <c r="JC329" s="395">
        <v>10</v>
      </c>
      <c r="JD329" s="219">
        <v>4215.6000000000004</v>
      </c>
      <c r="JE329" s="219">
        <v>6538.9</v>
      </c>
      <c r="JF329" s="219">
        <v>8558.9</v>
      </c>
      <c r="JG329" s="219">
        <v>6261.8</v>
      </c>
      <c r="JH329" s="219">
        <v>5157.8</v>
      </c>
      <c r="JI329" s="219">
        <v>3029.5</v>
      </c>
      <c r="JJ329" s="219">
        <v>1524.8</v>
      </c>
      <c r="JK329" s="219">
        <v>105.2</v>
      </c>
      <c r="JL329" s="219">
        <v>35402.5</v>
      </c>
      <c r="JM329" s="457">
        <v>0</v>
      </c>
      <c r="JN329" s="397">
        <v>35402.5</v>
      </c>
      <c r="JP329" s="460"/>
      <c r="JQ329" s="460"/>
      <c r="JR329" s="460"/>
      <c r="JS329" s="460"/>
      <c r="JT329" s="460"/>
      <c r="JU329" s="460"/>
      <c r="JV329" s="460"/>
      <c r="JW329" s="460"/>
      <c r="JX329" s="460"/>
      <c r="JY329" s="460"/>
      <c r="KA329" s="460"/>
      <c r="KB329" s="460"/>
    </row>
    <row r="330" spans="1:288" x14ac:dyDescent="0.2">
      <c r="A330" s="215" t="s">
        <v>39</v>
      </c>
      <c r="B330" s="216" t="s">
        <v>285</v>
      </c>
      <c r="C330" s="217" t="s">
        <v>295</v>
      </c>
      <c r="D330" s="436" t="s">
        <v>38</v>
      </c>
      <c r="E330" s="158">
        <v>11034</v>
      </c>
      <c r="F330" s="158">
        <v>11271</v>
      </c>
      <c r="G330" s="158">
        <v>11081</v>
      </c>
      <c r="H330" s="158">
        <v>6100</v>
      </c>
      <c r="I330" s="158">
        <v>3291</v>
      </c>
      <c r="J330" s="158">
        <v>1695</v>
      </c>
      <c r="K330" s="158">
        <v>1184</v>
      </c>
      <c r="L330" s="158">
        <v>135</v>
      </c>
      <c r="M330" s="349">
        <v>45791</v>
      </c>
      <c r="N330" s="158">
        <v>656</v>
      </c>
      <c r="O330" s="158">
        <v>93</v>
      </c>
      <c r="P330" s="158">
        <v>107</v>
      </c>
      <c r="Q330" s="158">
        <v>62</v>
      </c>
      <c r="R330" s="158">
        <v>27</v>
      </c>
      <c r="S330" s="158">
        <v>9</v>
      </c>
      <c r="T330" s="158">
        <v>4</v>
      </c>
      <c r="U330" s="158">
        <v>1</v>
      </c>
      <c r="V330" s="349">
        <v>959</v>
      </c>
      <c r="W330" s="158">
        <v>0</v>
      </c>
      <c r="X330" s="158">
        <v>0</v>
      </c>
      <c r="Y330" s="158">
        <v>0</v>
      </c>
      <c r="Z330" s="158">
        <v>0</v>
      </c>
      <c r="AA330" s="158">
        <v>0</v>
      </c>
      <c r="AB330" s="158">
        <v>0</v>
      </c>
      <c r="AC330" s="158">
        <v>0</v>
      </c>
      <c r="AD330" s="158">
        <v>0</v>
      </c>
      <c r="AE330" s="349">
        <v>0</v>
      </c>
      <c r="AF330" s="158">
        <v>10378</v>
      </c>
      <c r="AG330" s="158">
        <v>11178</v>
      </c>
      <c r="AH330" s="158">
        <v>10974</v>
      </c>
      <c r="AI330" s="158">
        <v>6038</v>
      </c>
      <c r="AJ330" s="158">
        <v>3264</v>
      </c>
      <c r="AK330" s="158">
        <v>1686</v>
      </c>
      <c r="AL330" s="158">
        <v>1180</v>
      </c>
      <c r="AM330" s="158">
        <v>134</v>
      </c>
      <c r="AN330" s="349">
        <v>44832</v>
      </c>
      <c r="AO330" s="158">
        <v>16</v>
      </c>
      <c r="AP330" s="158">
        <v>51</v>
      </c>
      <c r="AQ330" s="158">
        <v>78</v>
      </c>
      <c r="AR330" s="158">
        <v>39</v>
      </c>
      <c r="AS330" s="158">
        <v>30</v>
      </c>
      <c r="AT330" s="158">
        <v>19</v>
      </c>
      <c r="AU330" s="158">
        <v>23</v>
      </c>
      <c r="AV330" s="158">
        <v>12</v>
      </c>
      <c r="AW330" s="349">
        <v>268</v>
      </c>
      <c r="AX330" s="158">
        <v>16</v>
      </c>
      <c r="AY330" s="158">
        <v>51</v>
      </c>
      <c r="AZ330" s="158">
        <v>78</v>
      </c>
      <c r="BA330" s="158">
        <v>39</v>
      </c>
      <c r="BB330" s="158">
        <v>30</v>
      </c>
      <c r="BC330" s="158">
        <v>19</v>
      </c>
      <c r="BD330" s="158">
        <v>23</v>
      </c>
      <c r="BE330" s="158">
        <v>12</v>
      </c>
      <c r="BF330" s="158">
        <v>0</v>
      </c>
      <c r="BG330" s="349">
        <v>268</v>
      </c>
      <c r="BH330" s="158">
        <v>16</v>
      </c>
      <c r="BI330" s="158">
        <v>10413</v>
      </c>
      <c r="BJ330" s="158">
        <v>11205</v>
      </c>
      <c r="BK330" s="158">
        <v>10935</v>
      </c>
      <c r="BL330" s="158">
        <v>6029</v>
      </c>
      <c r="BM330" s="158">
        <v>3253</v>
      </c>
      <c r="BN330" s="158">
        <v>1690</v>
      </c>
      <c r="BO330" s="158">
        <v>1169</v>
      </c>
      <c r="BP330" s="158">
        <v>122</v>
      </c>
      <c r="BQ330" s="349">
        <v>44832</v>
      </c>
      <c r="BR330" s="158">
        <v>6</v>
      </c>
      <c r="BS330" s="158">
        <v>5400</v>
      </c>
      <c r="BT330" s="158">
        <v>3995</v>
      </c>
      <c r="BU330" s="158">
        <v>3176</v>
      </c>
      <c r="BV330" s="158">
        <v>1524</v>
      </c>
      <c r="BW330" s="158">
        <v>610</v>
      </c>
      <c r="BX330" s="158">
        <v>268</v>
      </c>
      <c r="BY330" s="158">
        <v>157</v>
      </c>
      <c r="BZ330" s="158">
        <v>13</v>
      </c>
      <c r="CA330" s="349">
        <v>15149</v>
      </c>
      <c r="CB330" s="158">
        <v>0</v>
      </c>
      <c r="CC330" s="158">
        <v>86</v>
      </c>
      <c r="CD330" s="158">
        <v>145</v>
      </c>
      <c r="CE330" s="158">
        <v>96</v>
      </c>
      <c r="CF330" s="158">
        <v>48</v>
      </c>
      <c r="CG330" s="158">
        <v>33</v>
      </c>
      <c r="CH330" s="158">
        <v>14</v>
      </c>
      <c r="CI330" s="158">
        <v>8</v>
      </c>
      <c r="CJ330" s="158">
        <v>2</v>
      </c>
      <c r="CK330" s="349">
        <v>432</v>
      </c>
      <c r="CL330" s="158">
        <v>0</v>
      </c>
      <c r="CM330" s="158">
        <v>19</v>
      </c>
      <c r="CN330" s="158">
        <v>7</v>
      </c>
      <c r="CO330" s="158">
        <v>9</v>
      </c>
      <c r="CP330" s="158">
        <v>14</v>
      </c>
      <c r="CQ330" s="158">
        <v>10</v>
      </c>
      <c r="CR330" s="158">
        <v>22</v>
      </c>
      <c r="CS330" s="158">
        <v>12</v>
      </c>
      <c r="CT330" s="158">
        <v>3</v>
      </c>
      <c r="CU330" s="349">
        <v>96</v>
      </c>
      <c r="CV330" s="158">
        <v>150</v>
      </c>
      <c r="CW330" s="158">
        <v>56</v>
      </c>
      <c r="CX330" s="158">
        <v>57</v>
      </c>
      <c r="CY330" s="158">
        <v>31</v>
      </c>
      <c r="CZ330" s="158">
        <v>25</v>
      </c>
      <c r="DA330" s="158">
        <v>13</v>
      </c>
      <c r="DB330" s="158">
        <v>11</v>
      </c>
      <c r="DC330" s="158">
        <v>0</v>
      </c>
      <c r="DD330" s="349">
        <v>343</v>
      </c>
      <c r="DE330" s="158">
        <v>346</v>
      </c>
      <c r="DF330" s="158">
        <v>213</v>
      </c>
      <c r="DG330" s="158">
        <v>165</v>
      </c>
      <c r="DH330" s="158">
        <v>92</v>
      </c>
      <c r="DI330" s="158">
        <v>63</v>
      </c>
      <c r="DJ330" s="158">
        <v>20</v>
      </c>
      <c r="DK330" s="158">
        <v>17</v>
      </c>
      <c r="DL330" s="158">
        <v>5</v>
      </c>
      <c r="DM330" s="349">
        <v>921</v>
      </c>
      <c r="DN330" s="158">
        <v>29</v>
      </c>
      <c r="DO330" s="158">
        <v>28</v>
      </c>
      <c r="DP330" s="158">
        <v>37</v>
      </c>
      <c r="DQ330" s="158">
        <v>14</v>
      </c>
      <c r="DR330" s="158">
        <v>5</v>
      </c>
      <c r="DS330" s="158">
        <v>2</v>
      </c>
      <c r="DT330" s="158">
        <v>6</v>
      </c>
      <c r="DU330" s="158">
        <v>1</v>
      </c>
      <c r="DV330" s="349">
        <v>122</v>
      </c>
      <c r="DW330" s="158">
        <v>0</v>
      </c>
      <c r="DX330" s="158">
        <v>0</v>
      </c>
      <c r="DY330" s="158">
        <v>0</v>
      </c>
      <c r="DZ330" s="158">
        <v>0</v>
      </c>
      <c r="EA330" s="158">
        <v>0</v>
      </c>
      <c r="EB330" s="158">
        <v>0</v>
      </c>
      <c r="EC330" s="158">
        <v>0</v>
      </c>
      <c r="ED330" s="158">
        <v>0</v>
      </c>
      <c r="EE330" s="349">
        <v>0</v>
      </c>
      <c r="EF330" s="158">
        <v>375</v>
      </c>
      <c r="EG330" s="158">
        <v>241</v>
      </c>
      <c r="EH330" s="158">
        <v>202</v>
      </c>
      <c r="EI330" s="158">
        <v>106</v>
      </c>
      <c r="EJ330" s="158">
        <v>68</v>
      </c>
      <c r="EK330" s="158">
        <v>22</v>
      </c>
      <c r="EL330" s="158">
        <v>23</v>
      </c>
      <c r="EM330" s="158">
        <v>6</v>
      </c>
      <c r="EN330" s="349">
        <v>1043</v>
      </c>
      <c r="EO330" s="158">
        <v>206</v>
      </c>
      <c r="EP330" s="158">
        <v>111</v>
      </c>
      <c r="EQ330" s="158">
        <v>92</v>
      </c>
      <c r="ER330" s="158">
        <v>56</v>
      </c>
      <c r="ES330" s="158">
        <v>32</v>
      </c>
      <c r="ET330" s="158">
        <v>14</v>
      </c>
      <c r="EU330" s="158">
        <v>9</v>
      </c>
      <c r="EV330" s="158">
        <v>5</v>
      </c>
      <c r="EW330" s="349">
        <v>525</v>
      </c>
      <c r="EX330" s="158">
        <v>0</v>
      </c>
      <c r="EY330" s="158">
        <v>0</v>
      </c>
      <c r="EZ330" s="158">
        <v>0</v>
      </c>
      <c r="FA330" s="158">
        <v>0</v>
      </c>
      <c r="FB330" s="158">
        <v>0</v>
      </c>
      <c r="FC330" s="158">
        <v>0</v>
      </c>
      <c r="FD330" s="158">
        <v>0</v>
      </c>
      <c r="FE330" s="158">
        <v>0</v>
      </c>
      <c r="FF330" s="349">
        <v>0</v>
      </c>
      <c r="FG330" s="158">
        <v>11</v>
      </c>
      <c r="FH330" s="158">
        <v>6</v>
      </c>
      <c r="FI330" s="158">
        <v>16</v>
      </c>
      <c r="FJ330" s="158">
        <v>7</v>
      </c>
      <c r="FK330" s="158">
        <v>2</v>
      </c>
      <c r="FL330" s="158">
        <v>0</v>
      </c>
      <c r="FM330" s="158">
        <v>3</v>
      </c>
      <c r="FN330" s="158">
        <v>0</v>
      </c>
      <c r="FO330" s="349">
        <v>45</v>
      </c>
      <c r="FP330" s="434">
        <v>167</v>
      </c>
      <c r="FQ330" s="434">
        <v>85</v>
      </c>
      <c r="FR330" s="434">
        <v>66</v>
      </c>
      <c r="FS330" s="434">
        <v>42</v>
      </c>
      <c r="FT330" s="434">
        <v>25</v>
      </c>
      <c r="FU330" s="434">
        <v>11</v>
      </c>
      <c r="FV330" s="434">
        <v>5</v>
      </c>
      <c r="FW330" s="434">
        <v>3</v>
      </c>
      <c r="FX330" s="435">
        <v>404</v>
      </c>
      <c r="FY330" s="158">
        <v>10</v>
      </c>
      <c r="FZ330" s="158">
        <v>4878</v>
      </c>
      <c r="GA330" s="158">
        <v>7028</v>
      </c>
      <c r="GB330" s="158">
        <v>7617</v>
      </c>
      <c r="GC330" s="158">
        <v>4429</v>
      </c>
      <c r="GD330" s="158">
        <v>2595</v>
      </c>
      <c r="GE330" s="158">
        <v>1383</v>
      </c>
      <c r="GF330" s="158">
        <v>986</v>
      </c>
      <c r="GG330" s="158">
        <v>103</v>
      </c>
      <c r="GH330" s="349">
        <v>29029</v>
      </c>
      <c r="GI330" s="158">
        <v>6</v>
      </c>
      <c r="GJ330" s="158">
        <v>5535</v>
      </c>
      <c r="GK330" s="158">
        <v>4177</v>
      </c>
      <c r="GL330" s="158">
        <v>3318</v>
      </c>
      <c r="GM330" s="158">
        <v>1600</v>
      </c>
      <c r="GN330" s="158">
        <v>658</v>
      </c>
      <c r="GO330" s="158">
        <v>307</v>
      </c>
      <c r="GP330" s="158">
        <v>183</v>
      </c>
      <c r="GQ330" s="158">
        <v>19</v>
      </c>
      <c r="GR330" s="349">
        <v>15803</v>
      </c>
      <c r="GS330" s="158">
        <v>14.5</v>
      </c>
      <c r="GT330" s="158">
        <v>9010.5</v>
      </c>
      <c r="GU330" s="158">
        <v>10145.5</v>
      </c>
      <c r="GV330" s="158">
        <v>10090.5</v>
      </c>
      <c r="GW330" s="158">
        <v>5621.5</v>
      </c>
      <c r="GX330" s="158">
        <v>3084.75</v>
      </c>
      <c r="GY330" s="158">
        <v>1607</v>
      </c>
      <c r="GZ330" s="158">
        <v>1117.75</v>
      </c>
      <c r="HA330" s="158">
        <v>116.25</v>
      </c>
      <c r="HB330" s="349">
        <v>40808.25</v>
      </c>
      <c r="HC330" s="395">
        <v>0</v>
      </c>
      <c r="HD330" s="396">
        <v>0</v>
      </c>
      <c r="HE330" s="396">
        <v>0</v>
      </c>
      <c r="HF330" s="396">
        <v>0</v>
      </c>
      <c r="HG330" s="396">
        <v>0</v>
      </c>
      <c r="HH330" s="396">
        <v>0</v>
      </c>
      <c r="HI330" s="396">
        <v>0</v>
      </c>
      <c r="HJ330" s="396">
        <v>0</v>
      </c>
      <c r="HK330" s="396">
        <v>0</v>
      </c>
      <c r="HL330" s="397">
        <v>0</v>
      </c>
      <c r="HM330" s="219">
        <v>8.1</v>
      </c>
      <c r="HN330" s="219">
        <v>6007</v>
      </c>
      <c r="HO330" s="219">
        <v>7890.9</v>
      </c>
      <c r="HP330" s="219">
        <v>8969.2999999999993</v>
      </c>
      <c r="HQ330" s="219">
        <v>5621.5</v>
      </c>
      <c r="HR330" s="219">
        <v>3770.3</v>
      </c>
      <c r="HS330" s="219">
        <v>2321.1999999999998</v>
      </c>
      <c r="HT330" s="219">
        <v>1862.9</v>
      </c>
      <c r="HU330" s="219">
        <v>232.5</v>
      </c>
      <c r="HV330" s="219">
        <v>36683.699999999997</v>
      </c>
      <c r="HW330" s="457">
        <v>0</v>
      </c>
      <c r="HX330" s="219">
        <v>36683.699999999997</v>
      </c>
      <c r="HY330" s="395">
        <v>14.5</v>
      </c>
      <c r="HZ330" s="219">
        <v>9010.5</v>
      </c>
      <c r="IA330" s="219">
        <v>10145.5</v>
      </c>
      <c r="IB330" s="219">
        <v>10090.5</v>
      </c>
      <c r="IC330" s="219">
        <v>5621.5</v>
      </c>
      <c r="ID330" s="219">
        <v>3084.75</v>
      </c>
      <c r="IE330" s="219">
        <v>1607</v>
      </c>
      <c r="IF330" s="219">
        <v>1117.75</v>
      </c>
      <c r="IG330" s="219">
        <v>116.25</v>
      </c>
      <c r="IH330" s="219">
        <v>40808.25</v>
      </c>
      <c r="II330" s="395">
        <v>0</v>
      </c>
      <c r="IJ330" s="219">
        <v>0</v>
      </c>
      <c r="IK330" s="219">
        <v>0</v>
      </c>
      <c r="IL330" s="219">
        <v>0</v>
      </c>
      <c r="IM330" s="219">
        <v>0</v>
      </c>
      <c r="IN330" s="219">
        <v>0</v>
      </c>
      <c r="IO330" s="219">
        <v>0</v>
      </c>
      <c r="IP330" s="219">
        <v>0</v>
      </c>
      <c r="IQ330" s="219">
        <v>0</v>
      </c>
      <c r="IR330" s="219">
        <v>0</v>
      </c>
      <c r="IS330" s="395">
        <v>5.92</v>
      </c>
      <c r="IT330" s="219">
        <v>3060.84</v>
      </c>
      <c r="IU330" s="219">
        <v>1899.89</v>
      </c>
      <c r="IV330" s="219">
        <v>1009.49</v>
      </c>
      <c r="IW330" s="219">
        <v>312.35000000000002</v>
      </c>
      <c r="IX330" s="219">
        <v>97.29</v>
      </c>
      <c r="IY330" s="219">
        <v>44.17</v>
      </c>
      <c r="IZ330" s="219">
        <v>17.96</v>
      </c>
      <c r="JA330" s="219">
        <v>0.93</v>
      </c>
      <c r="JB330" s="219">
        <v>6448.84</v>
      </c>
      <c r="JC330" s="395">
        <v>4.8</v>
      </c>
      <c r="JD330" s="219">
        <v>3966.4</v>
      </c>
      <c r="JE330" s="219">
        <v>6413.3</v>
      </c>
      <c r="JF330" s="219">
        <v>8072</v>
      </c>
      <c r="JG330" s="219">
        <v>5309.2</v>
      </c>
      <c r="JH330" s="219">
        <v>3651.3</v>
      </c>
      <c r="JI330" s="219">
        <v>2257.4</v>
      </c>
      <c r="JJ330" s="219">
        <v>1833</v>
      </c>
      <c r="JK330" s="219">
        <v>230.6</v>
      </c>
      <c r="JL330" s="219">
        <v>31738</v>
      </c>
      <c r="JM330" s="457">
        <v>0</v>
      </c>
      <c r="JN330" s="397">
        <v>31738</v>
      </c>
      <c r="JP330" s="460"/>
      <c r="JQ330" s="460"/>
      <c r="JR330" s="460"/>
      <c r="JS330" s="460"/>
      <c r="JT330" s="460"/>
      <c r="JU330" s="460"/>
      <c r="JV330" s="460"/>
      <c r="JW330" s="460"/>
      <c r="JX330" s="460"/>
      <c r="JY330" s="460"/>
      <c r="KA330" s="460"/>
      <c r="KB330" s="460"/>
    </row>
    <row r="331" spans="1:288" x14ac:dyDescent="0.2">
      <c r="A331" s="215" t="s">
        <v>40</v>
      </c>
      <c r="B331" s="216" t="s">
        <v>293</v>
      </c>
      <c r="C331" s="217" t="s">
        <v>292</v>
      </c>
      <c r="D331" s="218" t="s">
        <v>352</v>
      </c>
      <c r="E331" s="158">
        <v>10677</v>
      </c>
      <c r="F331" s="158">
        <v>24765</v>
      </c>
      <c r="G331" s="158">
        <v>26077</v>
      </c>
      <c r="H331" s="158">
        <v>12742</v>
      </c>
      <c r="I331" s="158">
        <v>7318</v>
      </c>
      <c r="J331" s="158">
        <v>3325</v>
      </c>
      <c r="K331" s="158">
        <v>1617</v>
      </c>
      <c r="L331" s="158">
        <v>115</v>
      </c>
      <c r="M331" s="349">
        <v>86636</v>
      </c>
      <c r="N331" s="158">
        <v>609</v>
      </c>
      <c r="O331" s="158">
        <v>1621</v>
      </c>
      <c r="P331" s="158">
        <v>1398</v>
      </c>
      <c r="Q331" s="158">
        <v>487</v>
      </c>
      <c r="R331" s="158">
        <v>246</v>
      </c>
      <c r="S331" s="158">
        <v>66</v>
      </c>
      <c r="T331" s="158">
        <v>33</v>
      </c>
      <c r="U331" s="158">
        <v>25</v>
      </c>
      <c r="V331" s="349">
        <v>4485</v>
      </c>
      <c r="W331" s="158">
        <v>0</v>
      </c>
      <c r="X331" s="158">
        <v>1</v>
      </c>
      <c r="Y331" s="158">
        <v>0</v>
      </c>
      <c r="Z331" s="158">
        <v>0</v>
      </c>
      <c r="AA331" s="158">
        <v>0</v>
      </c>
      <c r="AB331" s="158">
        <v>2</v>
      </c>
      <c r="AC331" s="158">
        <v>0</v>
      </c>
      <c r="AD331" s="158">
        <v>0</v>
      </c>
      <c r="AE331" s="349">
        <v>3</v>
      </c>
      <c r="AF331" s="158">
        <v>10068</v>
      </c>
      <c r="AG331" s="158">
        <v>23143</v>
      </c>
      <c r="AH331" s="158">
        <v>24679</v>
      </c>
      <c r="AI331" s="158">
        <v>12255</v>
      </c>
      <c r="AJ331" s="158">
        <v>7072</v>
      </c>
      <c r="AK331" s="158">
        <v>3257</v>
      </c>
      <c r="AL331" s="158">
        <v>1584</v>
      </c>
      <c r="AM331" s="158">
        <v>90</v>
      </c>
      <c r="AN331" s="349">
        <v>82148</v>
      </c>
      <c r="AO331" s="158">
        <v>19</v>
      </c>
      <c r="AP331" s="158">
        <v>78</v>
      </c>
      <c r="AQ331" s="158">
        <v>136</v>
      </c>
      <c r="AR331" s="158">
        <v>82</v>
      </c>
      <c r="AS331" s="158">
        <v>57</v>
      </c>
      <c r="AT331" s="158">
        <v>23</v>
      </c>
      <c r="AU331" s="158">
        <v>18</v>
      </c>
      <c r="AV331" s="158">
        <v>14</v>
      </c>
      <c r="AW331" s="349">
        <v>427</v>
      </c>
      <c r="AX331" s="158">
        <v>19</v>
      </c>
      <c r="AY331" s="158">
        <v>78</v>
      </c>
      <c r="AZ331" s="158">
        <v>136</v>
      </c>
      <c r="BA331" s="158">
        <v>82</v>
      </c>
      <c r="BB331" s="158">
        <v>57</v>
      </c>
      <c r="BC331" s="158">
        <v>23</v>
      </c>
      <c r="BD331" s="158">
        <v>18</v>
      </c>
      <c r="BE331" s="158">
        <v>14</v>
      </c>
      <c r="BF331" s="158">
        <v>0</v>
      </c>
      <c r="BG331" s="349">
        <v>427</v>
      </c>
      <c r="BH331" s="158">
        <v>19</v>
      </c>
      <c r="BI331" s="158">
        <v>10127</v>
      </c>
      <c r="BJ331" s="158">
        <v>23201</v>
      </c>
      <c r="BK331" s="158">
        <v>24625</v>
      </c>
      <c r="BL331" s="158">
        <v>12230</v>
      </c>
      <c r="BM331" s="158">
        <v>7038</v>
      </c>
      <c r="BN331" s="158">
        <v>3252</v>
      </c>
      <c r="BO331" s="158">
        <v>1580</v>
      </c>
      <c r="BP331" s="158">
        <v>76</v>
      </c>
      <c r="BQ331" s="349">
        <v>82148</v>
      </c>
      <c r="BR331" s="158">
        <v>9</v>
      </c>
      <c r="BS331" s="158">
        <v>6068</v>
      </c>
      <c r="BT331" s="158">
        <v>8726</v>
      </c>
      <c r="BU331" s="158">
        <v>7540</v>
      </c>
      <c r="BV331" s="158">
        <v>3028</v>
      </c>
      <c r="BW331" s="158">
        <v>1303</v>
      </c>
      <c r="BX331" s="158">
        <v>453</v>
      </c>
      <c r="BY331" s="158">
        <v>178</v>
      </c>
      <c r="BZ331" s="158">
        <v>6</v>
      </c>
      <c r="CA331" s="349">
        <v>27311</v>
      </c>
      <c r="CB331" s="158">
        <v>1</v>
      </c>
      <c r="CC331" s="158">
        <v>137</v>
      </c>
      <c r="CD331" s="158">
        <v>428</v>
      </c>
      <c r="CE331" s="158">
        <v>320</v>
      </c>
      <c r="CF331" s="158">
        <v>110</v>
      </c>
      <c r="CG331" s="158">
        <v>50</v>
      </c>
      <c r="CH331" s="158">
        <v>15</v>
      </c>
      <c r="CI331" s="158">
        <v>17</v>
      </c>
      <c r="CJ331" s="158">
        <v>1</v>
      </c>
      <c r="CK331" s="349">
        <v>1079</v>
      </c>
      <c r="CL331" s="158">
        <v>2</v>
      </c>
      <c r="CM331" s="158">
        <v>11</v>
      </c>
      <c r="CN331" s="158">
        <v>27</v>
      </c>
      <c r="CO331" s="158">
        <v>28</v>
      </c>
      <c r="CP331" s="158">
        <v>22</v>
      </c>
      <c r="CQ331" s="158">
        <v>16</v>
      </c>
      <c r="CR331" s="158">
        <v>18</v>
      </c>
      <c r="CS331" s="158">
        <v>35</v>
      </c>
      <c r="CT331" s="158">
        <v>12</v>
      </c>
      <c r="CU331" s="349">
        <v>171</v>
      </c>
      <c r="CV331" s="158">
        <v>35</v>
      </c>
      <c r="CW331" s="158">
        <v>85</v>
      </c>
      <c r="CX331" s="158">
        <v>130</v>
      </c>
      <c r="CY331" s="158">
        <v>132</v>
      </c>
      <c r="CZ331" s="158">
        <v>65</v>
      </c>
      <c r="DA331" s="158">
        <v>27</v>
      </c>
      <c r="DB331" s="158">
        <v>17</v>
      </c>
      <c r="DC331" s="158">
        <v>1</v>
      </c>
      <c r="DD331" s="349">
        <v>492</v>
      </c>
      <c r="DE331" s="158">
        <v>48</v>
      </c>
      <c r="DF331" s="158">
        <v>68</v>
      </c>
      <c r="DG331" s="158">
        <v>57</v>
      </c>
      <c r="DH331" s="158">
        <v>30</v>
      </c>
      <c r="DI331" s="158">
        <v>14</v>
      </c>
      <c r="DJ331" s="158">
        <v>8</v>
      </c>
      <c r="DK331" s="158">
        <v>6</v>
      </c>
      <c r="DL331" s="158">
        <v>0</v>
      </c>
      <c r="DM331" s="349">
        <v>231</v>
      </c>
      <c r="DN331" s="158">
        <v>4</v>
      </c>
      <c r="DO331" s="158">
        <v>6</v>
      </c>
      <c r="DP331" s="158">
        <v>16</v>
      </c>
      <c r="DQ331" s="158">
        <v>9</v>
      </c>
      <c r="DR331" s="158">
        <v>5</v>
      </c>
      <c r="DS331" s="158">
        <v>2</v>
      </c>
      <c r="DT331" s="158">
        <v>0</v>
      </c>
      <c r="DU331" s="158">
        <v>1</v>
      </c>
      <c r="DV331" s="349">
        <v>43</v>
      </c>
      <c r="DW331" s="158">
        <v>15</v>
      </c>
      <c r="DX331" s="158">
        <v>15</v>
      </c>
      <c r="DY331" s="158">
        <v>14</v>
      </c>
      <c r="DZ331" s="158">
        <v>6</v>
      </c>
      <c r="EA331" s="158">
        <v>1</v>
      </c>
      <c r="EB331" s="158">
        <v>1</v>
      </c>
      <c r="EC331" s="158">
        <v>0</v>
      </c>
      <c r="ED331" s="158">
        <v>0</v>
      </c>
      <c r="EE331" s="349">
        <v>52</v>
      </c>
      <c r="EF331" s="158">
        <v>67</v>
      </c>
      <c r="EG331" s="158">
        <v>89</v>
      </c>
      <c r="EH331" s="158">
        <v>87</v>
      </c>
      <c r="EI331" s="158">
        <v>45</v>
      </c>
      <c r="EJ331" s="158">
        <v>20</v>
      </c>
      <c r="EK331" s="158">
        <v>11</v>
      </c>
      <c r="EL331" s="158">
        <v>6</v>
      </c>
      <c r="EM331" s="158">
        <v>1</v>
      </c>
      <c r="EN331" s="349">
        <v>326</v>
      </c>
      <c r="EO331" s="158">
        <v>33</v>
      </c>
      <c r="EP331" s="158">
        <v>61</v>
      </c>
      <c r="EQ331" s="158">
        <v>58</v>
      </c>
      <c r="ER331" s="158">
        <v>34</v>
      </c>
      <c r="ES331" s="158">
        <v>11</v>
      </c>
      <c r="ET331" s="158">
        <v>9</v>
      </c>
      <c r="EU331" s="158">
        <v>6</v>
      </c>
      <c r="EV331" s="158">
        <v>1</v>
      </c>
      <c r="EW331" s="349">
        <v>213</v>
      </c>
      <c r="EX331" s="158">
        <v>0</v>
      </c>
      <c r="EY331" s="158">
        <v>0</v>
      </c>
      <c r="EZ331" s="158">
        <v>0</v>
      </c>
      <c r="FA331" s="158">
        <v>0</v>
      </c>
      <c r="FB331" s="158">
        <v>0</v>
      </c>
      <c r="FC331" s="158">
        <v>0</v>
      </c>
      <c r="FD331" s="158">
        <v>0</v>
      </c>
      <c r="FE331" s="158">
        <v>0</v>
      </c>
      <c r="FF331" s="349">
        <v>0</v>
      </c>
      <c r="FG331" s="158">
        <v>3</v>
      </c>
      <c r="FH331" s="158">
        <v>3</v>
      </c>
      <c r="FI331" s="158">
        <v>4</v>
      </c>
      <c r="FJ331" s="158">
        <v>5</v>
      </c>
      <c r="FK331" s="158">
        <v>2</v>
      </c>
      <c r="FL331" s="158">
        <v>1</v>
      </c>
      <c r="FM331" s="158">
        <v>0</v>
      </c>
      <c r="FN331" s="158">
        <v>1</v>
      </c>
      <c r="FO331" s="349">
        <v>19</v>
      </c>
      <c r="FP331" s="158">
        <v>30</v>
      </c>
      <c r="FQ331" s="158">
        <v>58</v>
      </c>
      <c r="FR331" s="158">
        <v>54</v>
      </c>
      <c r="FS331" s="158">
        <v>29</v>
      </c>
      <c r="FT331" s="158">
        <v>9</v>
      </c>
      <c r="FU331" s="158">
        <v>8</v>
      </c>
      <c r="FV331" s="158">
        <v>6</v>
      </c>
      <c r="FW331" s="158">
        <v>0</v>
      </c>
      <c r="FX331" s="349">
        <v>194</v>
      </c>
      <c r="FY331" s="158">
        <v>7</v>
      </c>
      <c r="FZ331" s="158">
        <v>3892</v>
      </c>
      <c r="GA331" s="158">
        <v>13999</v>
      </c>
      <c r="GB331" s="158">
        <v>16707</v>
      </c>
      <c r="GC331" s="158">
        <v>9052</v>
      </c>
      <c r="GD331" s="158">
        <v>5663</v>
      </c>
      <c r="GE331" s="158">
        <v>2762</v>
      </c>
      <c r="GF331" s="158">
        <v>1350</v>
      </c>
      <c r="GG331" s="158">
        <v>56</v>
      </c>
      <c r="GH331" s="349">
        <v>53488</v>
      </c>
      <c r="GI331" s="158">
        <v>12</v>
      </c>
      <c r="GJ331" s="158">
        <v>6235</v>
      </c>
      <c r="GK331" s="158">
        <v>9202</v>
      </c>
      <c r="GL331" s="158">
        <v>7918</v>
      </c>
      <c r="GM331" s="158">
        <v>3178</v>
      </c>
      <c r="GN331" s="158">
        <v>1375</v>
      </c>
      <c r="GO331" s="158">
        <v>490</v>
      </c>
      <c r="GP331" s="158">
        <v>230</v>
      </c>
      <c r="GQ331" s="158">
        <v>20</v>
      </c>
      <c r="GR331" s="349">
        <v>28660</v>
      </c>
      <c r="GS331" s="158">
        <v>15.5</v>
      </c>
      <c r="GT331" s="158">
        <v>8575.75</v>
      </c>
      <c r="GU331" s="158">
        <v>20903.5</v>
      </c>
      <c r="GV331" s="158">
        <v>22645</v>
      </c>
      <c r="GW331" s="158">
        <v>11431.5</v>
      </c>
      <c r="GX331" s="158">
        <v>6689.75</v>
      </c>
      <c r="GY331" s="158">
        <v>3125</v>
      </c>
      <c r="GZ331" s="158">
        <v>1513.75</v>
      </c>
      <c r="HA331" s="158">
        <v>67.75</v>
      </c>
      <c r="HB331" s="349">
        <v>74967.5</v>
      </c>
      <c r="HC331" s="395">
        <v>0</v>
      </c>
      <c r="HD331" s="396">
        <v>1</v>
      </c>
      <c r="HE331" s="396">
        <v>0</v>
      </c>
      <c r="HF331" s="396">
        <v>0</v>
      </c>
      <c r="HG331" s="396">
        <v>0</v>
      </c>
      <c r="HH331" s="396">
        <v>0</v>
      </c>
      <c r="HI331" s="396">
        <v>0</v>
      </c>
      <c r="HJ331" s="396">
        <v>0</v>
      </c>
      <c r="HK331" s="396">
        <v>0</v>
      </c>
      <c r="HL331" s="397">
        <v>1</v>
      </c>
      <c r="HM331" s="219">
        <v>8.6</v>
      </c>
      <c r="HN331" s="219">
        <v>5716.5</v>
      </c>
      <c r="HO331" s="219">
        <v>16258.3</v>
      </c>
      <c r="HP331" s="219">
        <v>20128.900000000001</v>
      </c>
      <c r="HQ331" s="219">
        <v>11431.5</v>
      </c>
      <c r="HR331" s="219">
        <v>8176.4</v>
      </c>
      <c r="HS331" s="219">
        <v>4513.8999999999996</v>
      </c>
      <c r="HT331" s="219">
        <v>2522.9</v>
      </c>
      <c r="HU331" s="219">
        <v>135.5</v>
      </c>
      <c r="HV331" s="219">
        <v>68892.5</v>
      </c>
      <c r="HW331" s="457">
        <v>317</v>
      </c>
      <c r="HX331" s="219">
        <v>69209.5</v>
      </c>
      <c r="HY331" s="395">
        <v>15.5</v>
      </c>
      <c r="HZ331" s="219">
        <v>8575.75</v>
      </c>
      <c r="IA331" s="219">
        <v>20903.5</v>
      </c>
      <c r="IB331" s="219">
        <v>22645</v>
      </c>
      <c r="IC331" s="219">
        <v>11431.5</v>
      </c>
      <c r="ID331" s="219">
        <v>6689.75</v>
      </c>
      <c r="IE331" s="219">
        <v>3125</v>
      </c>
      <c r="IF331" s="219">
        <v>1513.75</v>
      </c>
      <c r="IG331" s="219">
        <v>67.75</v>
      </c>
      <c r="IH331" s="219">
        <v>74967.5</v>
      </c>
      <c r="II331" s="395">
        <v>0</v>
      </c>
      <c r="IJ331" s="219">
        <v>1</v>
      </c>
      <c r="IK331" s="219">
        <v>0</v>
      </c>
      <c r="IL331" s="219">
        <v>0</v>
      </c>
      <c r="IM331" s="219">
        <v>0</v>
      </c>
      <c r="IN331" s="219">
        <v>0</v>
      </c>
      <c r="IO331" s="219">
        <v>0</v>
      </c>
      <c r="IP331" s="219">
        <v>0</v>
      </c>
      <c r="IQ331" s="219">
        <v>0</v>
      </c>
      <c r="IR331" s="219">
        <v>1</v>
      </c>
      <c r="IS331" s="395">
        <v>4.99</v>
      </c>
      <c r="IT331" s="219">
        <v>2239.23</v>
      </c>
      <c r="IU331" s="219">
        <v>2769.87</v>
      </c>
      <c r="IV331" s="219">
        <v>1329.07</v>
      </c>
      <c r="IW331" s="219">
        <v>334.16</v>
      </c>
      <c r="IX331" s="219">
        <v>104.04</v>
      </c>
      <c r="IY331" s="219">
        <v>30.26</v>
      </c>
      <c r="IZ331" s="219">
        <v>6.89</v>
      </c>
      <c r="JA331" s="219">
        <v>0</v>
      </c>
      <c r="JB331" s="219">
        <v>6818.51</v>
      </c>
      <c r="JC331" s="395">
        <v>5.8</v>
      </c>
      <c r="JD331" s="219">
        <v>4223.7</v>
      </c>
      <c r="JE331" s="219">
        <v>14103.9</v>
      </c>
      <c r="JF331" s="219">
        <v>18947.5</v>
      </c>
      <c r="JG331" s="219">
        <v>11097.3</v>
      </c>
      <c r="JH331" s="219">
        <v>8049.2</v>
      </c>
      <c r="JI331" s="219">
        <v>4470.2</v>
      </c>
      <c r="JJ331" s="219">
        <v>2511.4</v>
      </c>
      <c r="JK331" s="219">
        <v>135.5</v>
      </c>
      <c r="JL331" s="219">
        <v>63544.5</v>
      </c>
      <c r="JM331" s="457">
        <v>317</v>
      </c>
      <c r="JN331" s="397">
        <v>63861.5</v>
      </c>
      <c r="JP331" s="460"/>
      <c r="JQ331" s="460"/>
      <c r="JR331" s="460"/>
      <c r="JS331" s="460"/>
      <c r="JT331" s="460"/>
      <c r="JU331" s="460"/>
      <c r="JV331" s="460"/>
      <c r="JW331" s="460"/>
      <c r="JX331" s="460"/>
      <c r="JY331" s="460"/>
      <c r="KA331" s="460"/>
      <c r="KB331" s="460"/>
    </row>
    <row r="332" spans="1:288" s="241" customFormat="1" x14ac:dyDescent="0.2">
      <c r="A332" s="470" t="s">
        <v>936</v>
      </c>
      <c r="B332" s="215"/>
      <c r="D332" s="281"/>
      <c r="E332" s="228" t="s">
        <v>68</v>
      </c>
      <c r="F332" s="228" t="s">
        <v>353</v>
      </c>
      <c r="G332" s="228" t="s">
        <v>353</v>
      </c>
      <c r="H332" s="228" t="s">
        <v>353</v>
      </c>
      <c r="I332" s="228" t="s">
        <v>353</v>
      </c>
      <c r="J332" s="228" t="s">
        <v>353</v>
      </c>
      <c r="K332" s="228" t="s">
        <v>353</v>
      </c>
      <c r="L332" s="228" t="s">
        <v>353</v>
      </c>
      <c r="M332" s="228" t="s">
        <v>353</v>
      </c>
      <c r="N332" s="228" t="s">
        <v>68</v>
      </c>
      <c r="O332" s="228" t="s">
        <v>353</v>
      </c>
      <c r="P332" s="228" t="s">
        <v>353</v>
      </c>
      <c r="Q332" s="228" t="s">
        <v>353</v>
      </c>
      <c r="R332" s="228" t="s">
        <v>353</v>
      </c>
      <c r="S332" s="228" t="s">
        <v>353</v>
      </c>
      <c r="T332" s="228" t="s">
        <v>353</v>
      </c>
      <c r="U332" s="228" t="s">
        <v>353</v>
      </c>
      <c r="V332" s="228" t="s">
        <v>353</v>
      </c>
      <c r="W332" s="228" t="s">
        <v>68</v>
      </c>
      <c r="X332" s="228" t="s">
        <v>353</v>
      </c>
      <c r="Y332" s="228" t="s">
        <v>353</v>
      </c>
      <c r="Z332" s="228" t="s">
        <v>353</v>
      </c>
      <c r="AA332" s="228" t="s">
        <v>353</v>
      </c>
      <c r="AB332" s="228" t="s">
        <v>353</v>
      </c>
      <c r="AC332" s="228" t="s">
        <v>353</v>
      </c>
      <c r="AD332" s="228" t="s">
        <v>353</v>
      </c>
      <c r="AE332" s="228" t="s">
        <v>353</v>
      </c>
      <c r="AF332" s="228" t="s">
        <v>68</v>
      </c>
      <c r="AG332" s="228" t="s">
        <v>353</v>
      </c>
      <c r="AH332" s="228" t="s">
        <v>353</v>
      </c>
      <c r="AI332" s="228" t="s">
        <v>353</v>
      </c>
      <c r="AJ332" s="228" t="s">
        <v>353</v>
      </c>
      <c r="AK332" s="228" t="s">
        <v>353</v>
      </c>
      <c r="AL332" s="228" t="s">
        <v>353</v>
      </c>
      <c r="AM332" s="228" t="s">
        <v>353</v>
      </c>
      <c r="AN332" s="228" t="s">
        <v>353</v>
      </c>
      <c r="AO332" s="228" t="s">
        <v>68</v>
      </c>
      <c r="AP332" s="228" t="s">
        <v>353</v>
      </c>
      <c r="AQ332" s="228" t="s">
        <v>353</v>
      </c>
      <c r="AR332" s="228" t="s">
        <v>353</v>
      </c>
      <c r="AS332" s="228" t="s">
        <v>353</v>
      </c>
      <c r="AT332" s="228" t="s">
        <v>353</v>
      </c>
      <c r="AU332" s="228" t="s">
        <v>353</v>
      </c>
      <c r="AV332" s="228" t="s">
        <v>353</v>
      </c>
      <c r="AW332" s="228" t="s">
        <v>353</v>
      </c>
      <c r="AX332" s="228" t="s">
        <v>68</v>
      </c>
      <c r="AY332" s="228" t="s">
        <v>68</v>
      </c>
      <c r="AZ332" s="228" t="s">
        <v>353</v>
      </c>
      <c r="BA332" s="228" t="s">
        <v>353</v>
      </c>
      <c r="BB332" s="228" t="s">
        <v>353</v>
      </c>
      <c r="BC332" s="228" t="s">
        <v>353</v>
      </c>
      <c r="BD332" s="228" t="s">
        <v>353</v>
      </c>
      <c r="BE332" s="228" t="s">
        <v>353</v>
      </c>
      <c r="BF332" s="228" t="s">
        <v>353</v>
      </c>
      <c r="BG332" s="228" t="s">
        <v>353</v>
      </c>
      <c r="BH332" s="228" t="s">
        <v>68</v>
      </c>
      <c r="BI332" s="228" t="s">
        <v>68</v>
      </c>
      <c r="BJ332" s="228" t="s">
        <v>353</v>
      </c>
      <c r="BK332" s="228" t="s">
        <v>353</v>
      </c>
      <c r="BL332" s="228" t="s">
        <v>353</v>
      </c>
      <c r="BM332" s="228" t="s">
        <v>353</v>
      </c>
      <c r="BN332" s="228" t="s">
        <v>353</v>
      </c>
      <c r="BO332" s="228" t="s">
        <v>353</v>
      </c>
      <c r="BP332" s="228" t="s">
        <v>353</v>
      </c>
      <c r="BQ332" s="228" t="s">
        <v>353</v>
      </c>
      <c r="BR332" s="228" t="s">
        <v>68</v>
      </c>
      <c r="BS332" s="228" t="s">
        <v>68</v>
      </c>
      <c r="BT332" s="228" t="s">
        <v>353</v>
      </c>
      <c r="BU332" s="228" t="s">
        <v>353</v>
      </c>
      <c r="BV332" s="228" t="s">
        <v>353</v>
      </c>
      <c r="BW332" s="228" t="s">
        <v>353</v>
      </c>
      <c r="BX332" s="228" t="s">
        <v>353</v>
      </c>
      <c r="BY332" s="228" t="s">
        <v>353</v>
      </c>
      <c r="BZ332" s="228" t="s">
        <v>353</v>
      </c>
      <c r="CA332" s="228" t="s">
        <v>353</v>
      </c>
      <c r="CB332" s="228" t="s">
        <v>68</v>
      </c>
      <c r="CC332" s="228" t="s">
        <v>68</v>
      </c>
      <c r="CD332" s="228" t="s">
        <v>353</v>
      </c>
      <c r="CE332" s="228" t="s">
        <v>353</v>
      </c>
      <c r="CF332" s="228" t="s">
        <v>353</v>
      </c>
      <c r="CG332" s="228" t="s">
        <v>353</v>
      </c>
      <c r="CH332" s="228" t="s">
        <v>353</v>
      </c>
      <c r="CI332" s="228" t="s">
        <v>353</v>
      </c>
      <c r="CJ332" s="228" t="s">
        <v>353</v>
      </c>
      <c r="CK332" s="228" t="s">
        <v>353</v>
      </c>
      <c r="CL332" s="228" t="s">
        <v>68</v>
      </c>
      <c r="CM332" s="228" t="s">
        <v>68</v>
      </c>
      <c r="CN332" s="228" t="s">
        <v>353</v>
      </c>
      <c r="CO332" s="228" t="s">
        <v>353</v>
      </c>
      <c r="CP332" s="228" t="s">
        <v>353</v>
      </c>
      <c r="CQ332" s="228" t="s">
        <v>353</v>
      </c>
      <c r="CR332" s="228" t="s">
        <v>353</v>
      </c>
      <c r="CS332" s="228" t="s">
        <v>353</v>
      </c>
      <c r="CT332" s="228" t="s">
        <v>353</v>
      </c>
      <c r="CU332" s="228" t="s">
        <v>353</v>
      </c>
      <c r="CV332" s="228" t="s">
        <v>68</v>
      </c>
      <c r="CW332" s="228" t="s">
        <v>353</v>
      </c>
      <c r="CX332" s="228" t="s">
        <v>353</v>
      </c>
      <c r="CY332" s="228" t="s">
        <v>353</v>
      </c>
      <c r="CZ332" s="228" t="s">
        <v>353</v>
      </c>
      <c r="DA332" s="228" t="s">
        <v>353</v>
      </c>
      <c r="DB332" s="228" t="s">
        <v>353</v>
      </c>
      <c r="DC332" s="228" t="s">
        <v>353</v>
      </c>
      <c r="DD332" s="228" t="s">
        <v>353</v>
      </c>
      <c r="DE332" s="228" t="s">
        <v>68</v>
      </c>
      <c r="DF332" s="228" t="s">
        <v>353</v>
      </c>
      <c r="DG332" s="228" t="s">
        <v>353</v>
      </c>
      <c r="DH332" s="228" t="s">
        <v>353</v>
      </c>
      <c r="DI332" s="228" t="s">
        <v>353</v>
      </c>
      <c r="DJ332" s="228" t="s">
        <v>353</v>
      </c>
      <c r="DK332" s="228" t="s">
        <v>353</v>
      </c>
      <c r="DL332" s="228" t="s">
        <v>353</v>
      </c>
      <c r="DM332" s="228" t="s">
        <v>353</v>
      </c>
      <c r="DN332" s="228" t="s">
        <v>68</v>
      </c>
      <c r="DO332" s="228" t="s">
        <v>68</v>
      </c>
      <c r="DP332" s="228" t="s">
        <v>353</v>
      </c>
      <c r="DQ332" s="228" t="s">
        <v>353</v>
      </c>
      <c r="DR332" s="228" t="s">
        <v>353</v>
      </c>
      <c r="DS332" s="228" t="s">
        <v>353</v>
      </c>
      <c r="DT332" s="228" t="s">
        <v>353</v>
      </c>
      <c r="DU332" s="228" t="s">
        <v>353</v>
      </c>
      <c r="DV332" s="229" t="s">
        <v>353</v>
      </c>
      <c r="DW332" s="228" t="s">
        <v>353</v>
      </c>
      <c r="DX332" s="228" t="s">
        <v>68</v>
      </c>
      <c r="DY332" s="228" t="s">
        <v>353</v>
      </c>
      <c r="DZ332" s="228" t="s">
        <v>353</v>
      </c>
      <c r="EA332" s="228" t="s">
        <v>353</v>
      </c>
      <c r="EB332" s="228" t="s">
        <v>353</v>
      </c>
      <c r="EC332" s="228" t="s">
        <v>353</v>
      </c>
      <c r="ED332" s="228" t="s">
        <v>353</v>
      </c>
      <c r="EE332" s="228" t="s">
        <v>353</v>
      </c>
      <c r="EF332" s="228" t="s">
        <v>353</v>
      </c>
      <c r="EG332" s="228" t="s">
        <v>68</v>
      </c>
      <c r="EH332" s="228" t="s">
        <v>353</v>
      </c>
      <c r="EI332" s="228" t="s">
        <v>353</v>
      </c>
      <c r="EJ332" s="228" t="s">
        <v>353</v>
      </c>
      <c r="EK332" s="228" t="s">
        <v>353</v>
      </c>
      <c r="EL332" s="228" t="s">
        <v>353</v>
      </c>
      <c r="EM332" s="228" t="s">
        <v>353</v>
      </c>
      <c r="EN332" s="228" t="s">
        <v>353</v>
      </c>
      <c r="EO332" s="228" t="s">
        <v>353</v>
      </c>
      <c r="EP332" s="228" t="s">
        <v>68</v>
      </c>
      <c r="EQ332" s="228" t="s">
        <v>68</v>
      </c>
      <c r="ER332" s="228" t="s">
        <v>353</v>
      </c>
      <c r="ES332" s="228" t="s">
        <v>353</v>
      </c>
      <c r="ET332" s="228" t="s">
        <v>353</v>
      </c>
      <c r="EU332" s="228" t="s">
        <v>353</v>
      </c>
      <c r="EV332" s="228" t="s">
        <v>353</v>
      </c>
      <c r="EW332" s="228" t="s">
        <v>353</v>
      </c>
      <c r="EX332" s="228" t="s">
        <v>353</v>
      </c>
      <c r="EY332" s="228" t="s">
        <v>353</v>
      </c>
      <c r="EZ332" s="228" t="s">
        <v>68</v>
      </c>
      <c r="FA332" s="228" t="s">
        <v>68</v>
      </c>
      <c r="FB332" s="228" t="s">
        <v>353</v>
      </c>
      <c r="FC332" s="228" t="s">
        <v>353</v>
      </c>
      <c r="FD332" s="228" t="s">
        <v>353</v>
      </c>
      <c r="FE332" s="228" t="s">
        <v>353</v>
      </c>
      <c r="FF332" s="228" t="s">
        <v>353</v>
      </c>
      <c r="FG332" s="228" t="s">
        <v>353</v>
      </c>
      <c r="FH332" s="228" t="s">
        <v>353</v>
      </c>
      <c r="FI332" s="228" t="s">
        <v>353</v>
      </c>
      <c r="FJ332" s="228" t="s">
        <v>68</v>
      </c>
      <c r="FK332" s="228" t="s">
        <v>68</v>
      </c>
      <c r="FL332" s="228" t="s">
        <v>353</v>
      </c>
      <c r="FM332" s="228" t="s">
        <v>353</v>
      </c>
      <c r="FN332" s="228" t="s">
        <v>353</v>
      </c>
      <c r="FO332" s="228" t="s">
        <v>353</v>
      </c>
      <c r="FP332" s="228" t="s">
        <v>353</v>
      </c>
      <c r="FQ332" s="228" t="s">
        <v>353</v>
      </c>
      <c r="FR332" s="228" t="s">
        <v>353</v>
      </c>
      <c r="FS332" s="228" t="s">
        <v>353</v>
      </c>
      <c r="FT332" s="228" t="s">
        <v>353</v>
      </c>
      <c r="FU332" s="228" t="s">
        <v>353</v>
      </c>
      <c r="FV332" s="231"/>
      <c r="FW332" s="429"/>
      <c r="FX332" s="429"/>
      <c r="FY332" s="231"/>
      <c r="FZ332" s="231"/>
      <c r="GA332" s="231"/>
      <c r="GB332" s="231"/>
      <c r="GC332" s="231"/>
      <c r="GD332" s="231"/>
      <c r="GE332" s="231"/>
      <c r="GF332" s="231"/>
      <c r="GG332" s="231"/>
      <c r="GH332" s="242"/>
      <c r="GI332" s="242"/>
      <c r="GJ332" s="242"/>
      <c r="GK332" s="242"/>
      <c r="GL332" s="242"/>
      <c r="GM332" s="242"/>
      <c r="GN332" s="242"/>
      <c r="HC332" s="439"/>
      <c r="HD332" s="439"/>
      <c r="HE332" s="439"/>
      <c r="HF332" s="439"/>
      <c r="HG332" s="439"/>
      <c r="HH332" s="439"/>
      <c r="HI332" s="439"/>
      <c r="HJ332" s="439"/>
      <c r="HK332" s="439"/>
      <c r="HL332" s="439"/>
      <c r="JP332" s="461"/>
      <c r="JQ332" s="461"/>
      <c r="JR332" s="461"/>
      <c r="JS332" s="461"/>
      <c r="JT332" s="461"/>
      <c r="JU332" s="461"/>
      <c r="JV332" s="461"/>
      <c r="JW332" s="461"/>
      <c r="JX332" s="461"/>
      <c r="JY332" s="461"/>
    </row>
    <row r="333" spans="1:288" s="241" customFormat="1" x14ac:dyDescent="0.2">
      <c r="A333" s="436" t="s">
        <v>935</v>
      </c>
      <c r="B333" s="215"/>
      <c r="D333" s="242"/>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31"/>
      <c r="AL333" s="231"/>
      <c r="AM333" s="231"/>
      <c r="AN333" s="231"/>
      <c r="AO333" s="231"/>
      <c r="AP333" s="231"/>
      <c r="AQ333" s="231"/>
      <c r="AR333" s="231"/>
      <c r="AS333" s="231"/>
      <c r="AT333" s="231"/>
      <c r="AU333" s="231"/>
      <c r="AV333" s="231"/>
      <c r="AW333" s="231"/>
      <c r="AX333" s="231"/>
      <c r="AY333" s="231"/>
      <c r="AZ333" s="231"/>
      <c r="BA333" s="231"/>
      <c r="BB333" s="231"/>
      <c r="BC333" s="231"/>
      <c r="BD333" s="231"/>
      <c r="BE333" s="231"/>
      <c r="BF333" s="231"/>
      <c r="BG333" s="231"/>
      <c r="BH333" s="231"/>
      <c r="BI333" s="231"/>
      <c r="BJ333" s="231"/>
      <c r="BK333" s="231"/>
      <c r="BL333" s="231"/>
      <c r="BM333" s="231"/>
      <c r="BN333" s="231"/>
      <c r="BO333" s="231"/>
      <c r="BP333" s="231"/>
      <c r="BQ333" s="231"/>
      <c r="BR333" s="231"/>
      <c r="BS333" s="231"/>
      <c r="BT333" s="231"/>
      <c r="BU333" s="231"/>
      <c r="BV333" s="231"/>
      <c r="BW333" s="231"/>
      <c r="BX333" s="231"/>
      <c r="BY333" s="231"/>
      <c r="BZ333" s="231"/>
      <c r="CA333" s="231"/>
      <c r="CB333" s="231"/>
      <c r="CC333" s="231"/>
      <c r="CD333" s="231"/>
      <c r="CE333" s="231"/>
      <c r="CF333" s="231"/>
      <c r="CG333" s="231"/>
      <c r="CH333" s="231"/>
      <c r="CI333" s="231"/>
      <c r="CJ333" s="231"/>
      <c r="CK333" s="231"/>
      <c r="CL333" s="231"/>
      <c r="CM333" s="231"/>
      <c r="CN333" s="231"/>
      <c r="CO333" s="231"/>
      <c r="CP333" s="231"/>
      <c r="CQ333" s="231"/>
      <c r="CR333" s="231"/>
      <c r="CS333" s="231"/>
      <c r="CT333" s="231"/>
      <c r="CU333" s="231"/>
      <c r="CV333" s="231"/>
      <c r="CW333" s="231"/>
      <c r="CX333" s="231"/>
      <c r="CY333" s="231"/>
      <c r="CZ333" s="231"/>
      <c r="DA333" s="231"/>
      <c r="DB333" s="231"/>
      <c r="DC333" s="231"/>
      <c r="DD333" s="231"/>
      <c r="DE333" s="231"/>
      <c r="DF333" s="231"/>
      <c r="DG333" s="231"/>
      <c r="DH333" s="231"/>
      <c r="DI333" s="231"/>
      <c r="DJ333" s="231"/>
      <c r="DK333" s="231"/>
      <c r="DL333" s="231"/>
      <c r="DM333" s="231"/>
      <c r="DN333" s="231"/>
      <c r="DO333" s="231"/>
      <c r="DP333" s="231"/>
      <c r="DQ333" s="231"/>
      <c r="DR333" s="231"/>
      <c r="DS333" s="231"/>
      <c r="DT333" s="231"/>
      <c r="DU333" s="231"/>
      <c r="DV333" s="231"/>
      <c r="DW333" s="231"/>
      <c r="DX333" s="231"/>
      <c r="DY333" s="231"/>
      <c r="DZ333" s="231"/>
      <c r="EA333" s="231"/>
      <c r="EB333" s="231"/>
      <c r="EC333" s="231"/>
      <c r="ED333" s="231"/>
      <c r="EE333" s="231"/>
      <c r="EF333" s="231"/>
      <c r="EG333" s="231"/>
      <c r="EH333" s="231"/>
      <c r="EI333" s="231"/>
      <c r="EJ333" s="231"/>
      <c r="EK333" s="231"/>
      <c r="EL333" s="231"/>
      <c r="EM333" s="231"/>
      <c r="EN333" s="231"/>
      <c r="EO333" s="231"/>
      <c r="EP333" s="231"/>
      <c r="EQ333" s="231"/>
      <c r="ER333" s="231"/>
      <c r="ES333" s="231"/>
      <c r="ET333" s="231"/>
      <c r="EU333" s="231"/>
      <c r="EV333" s="231"/>
      <c r="EW333" s="231"/>
      <c r="EX333" s="231"/>
      <c r="EY333" s="231"/>
      <c r="EZ333" s="231"/>
      <c r="FA333" s="231"/>
      <c r="FB333" s="231"/>
      <c r="FC333" s="231"/>
      <c r="FD333" s="231"/>
      <c r="FE333" s="231"/>
      <c r="FF333" s="231"/>
      <c r="FG333" s="231"/>
      <c r="FH333" s="231"/>
      <c r="FI333" s="231"/>
      <c r="FJ333" s="231"/>
      <c r="FK333" s="231"/>
      <c r="FL333" s="231"/>
      <c r="FM333" s="231"/>
      <c r="FN333" s="231"/>
      <c r="FO333" s="231"/>
      <c r="FP333" s="231"/>
      <c r="FQ333" s="231"/>
      <c r="FR333" s="231"/>
      <c r="FS333" s="231"/>
      <c r="FT333" s="231"/>
      <c r="FU333" s="231"/>
      <c r="FV333" s="231"/>
      <c r="FW333" s="429"/>
      <c r="FX333" s="429"/>
      <c r="FY333" s="231"/>
      <c r="FZ333" s="231"/>
      <c r="GA333" s="231"/>
      <c r="GB333" s="231"/>
      <c r="GC333" s="231"/>
      <c r="GD333" s="231"/>
      <c r="GE333" s="231"/>
      <c r="GF333" s="231"/>
      <c r="GG333" s="231"/>
      <c r="GH333" s="242"/>
      <c r="GI333" s="242"/>
      <c r="GJ333" s="242"/>
      <c r="GK333" s="242"/>
      <c r="GL333" s="242"/>
      <c r="GM333" s="242"/>
      <c r="GN333" s="242"/>
      <c r="HC333" s="439"/>
      <c r="HD333" s="439"/>
      <c r="HE333" s="439"/>
      <c r="HF333" s="439"/>
      <c r="HG333" s="439"/>
      <c r="HH333" s="439"/>
      <c r="HI333" s="439"/>
      <c r="HJ333" s="439"/>
      <c r="HK333" s="439"/>
      <c r="HL333" s="439"/>
      <c r="JP333" s="461"/>
      <c r="JQ333" s="461"/>
      <c r="JR333" s="461"/>
      <c r="JS333" s="461"/>
      <c r="JT333" s="461"/>
      <c r="JU333" s="461"/>
      <c r="JV333" s="461"/>
      <c r="JW333" s="461"/>
      <c r="JX333" s="461"/>
      <c r="JY333" s="461"/>
    </row>
    <row r="334" spans="1:288" s="241" customFormat="1" ht="20.25" x14ac:dyDescent="0.2">
      <c r="A334" s="436" t="s">
        <v>939</v>
      </c>
      <c r="B334" s="215"/>
      <c r="D334" s="242"/>
      <c r="E334" s="231"/>
      <c r="F334" s="231"/>
      <c r="G334" s="231"/>
      <c r="H334" s="231"/>
      <c r="I334" s="231"/>
      <c r="J334" s="231"/>
      <c r="K334" s="231"/>
      <c r="L334" s="231"/>
      <c r="M334" s="485" t="s">
        <v>941</v>
      </c>
      <c r="N334" s="231"/>
      <c r="O334" s="231"/>
      <c r="P334" s="231"/>
      <c r="Q334" s="231"/>
      <c r="R334" s="231"/>
      <c r="S334" s="231"/>
      <c r="T334" s="231"/>
      <c r="U334" s="231"/>
      <c r="V334" s="231"/>
      <c r="W334" s="231"/>
      <c r="X334" s="231"/>
      <c r="Y334" s="231"/>
      <c r="Z334" s="231"/>
      <c r="AA334" s="231"/>
      <c r="AB334" s="231"/>
      <c r="AC334" s="231"/>
      <c r="AD334" s="231"/>
      <c r="AE334" s="231"/>
      <c r="AF334" s="231"/>
      <c r="AG334" s="231"/>
      <c r="AH334" s="231"/>
      <c r="AI334" s="231"/>
      <c r="AJ334" s="231"/>
      <c r="AK334" s="231"/>
      <c r="AL334" s="231"/>
      <c r="AM334" s="231"/>
      <c r="AN334" s="231"/>
      <c r="AO334" s="231"/>
      <c r="AP334" s="231"/>
      <c r="AQ334" s="231"/>
      <c r="AR334" s="231"/>
      <c r="AS334" s="231"/>
      <c r="AT334" s="231"/>
      <c r="AU334" s="231"/>
      <c r="AV334" s="231"/>
      <c r="AW334" s="231"/>
      <c r="AX334" s="231"/>
      <c r="AY334" s="231"/>
      <c r="AZ334" s="231"/>
      <c r="BA334" s="231"/>
      <c r="BB334" s="231"/>
      <c r="BC334" s="231"/>
      <c r="BD334" s="231"/>
      <c r="BE334" s="231"/>
      <c r="BF334" s="231"/>
      <c r="BG334" s="231"/>
      <c r="BH334" s="231"/>
      <c r="BI334" s="231"/>
      <c r="BJ334" s="231"/>
      <c r="BK334" s="231"/>
      <c r="BL334" s="231"/>
      <c r="BM334" s="231"/>
      <c r="BN334" s="231"/>
      <c r="BO334" s="231"/>
      <c r="BP334" s="231"/>
      <c r="BQ334" s="231"/>
      <c r="BR334" s="231"/>
      <c r="BS334" s="231"/>
      <c r="BT334" s="231"/>
      <c r="BU334" s="231"/>
      <c r="BV334" s="231"/>
      <c r="BW334" s="231"/>
      <c r="BX334" s="231"/>
      <c r="BY334" s="231"/>
      <c r="BZ334" s="231"/>
      <c r="CA334" s="231"/>
      <c r="CB334" s="231"/>
      <c r="CC334" s="231"/>
      <c r="CD334" s="231"/>
      <c r="CE334" s="231"/>
      <c r="CF334" s="231"/>
      <c r="CG334" s="231"/>
      <c r="CH334" s="231"/>
      <c r="CI334" s="231"/>
      <c r="CJ334" s="231"/>
      <c r="CK334" s="231"/>
      <c r="CL334" s="231"/>
      <c r="CM334" s="231"/>
      <c r="CN334" s="231"/>
      <c r="CO334" s="231"/>
      <c r="CP334" s="231"/>
      <c r="CQ334" s="231"/>
      <c r="CR334" s="231"/>
      <c r="CS334" s="231"/>
      <c r="CT334" s="231"/>
      <c r="CU334" s="231"/>
      <c r="CV334" s="231"/>
      <c r="CW334" s="231"/>
      <c r="CX334" s="231"/>
      <c r="CY334" s="231"/>
      <c r="CZ334" s="231"/>
      <c r="DA334" s="231"/>
      <c r="DB334" s="231"/>
      <c r="DC334" s="231"/>
      <c r="DD334" s="231"/>
      <c r="DE334" s="231"/>
      <c r="DF334" s="231"/>
      <c r="DG334" s="231"/>
      <c r="DH334" s="231"/>
      <c r="DI334" s="231"/>
      <c r="DJ334" s="231"/>
      <c r="DK334" s="231"/>
      <c r="DL334" s="231"/>
      <c r="DM334" s="231"/>
      <c r="DN334" s="231"/>
      <c r="DO334" s="231"/>
      <c r="DP334" s="231"/>
      <c r="DQ334" s="231"/>
      <c r="DR334" s="231"/>
      <c r="DS334" s="231"/>
      <c r="DT334" s="231"/>
      <c r="DU334" s="231"/>
      <c r="DV334" s="231"/>
      <c r="DW334" s="231"/>
      <c r="DX334" s="231"/>
      <c r="DY334" s="231"/>
      <c r="DZ334" s="231"/>
      <c r="EA334" s="231"/>
      <c r="EB334" s="231"/>
      <c r="EC334" s="231"/>
      <c r="ED334" s="231"/>
      <c r="EE334" s="231"/>
      <c r="EF334" s="231"/>
      <c r="EG334" s="231"/>
      <c r="EH334" s="231"/>
      <c r="EI334" s="231"/>
      <c r="EJ334" s="231"/>
      <c r="EK334" s="231"/>
      <c r="EL334" s="231"/>
      <c r="EM334" s="231"/>
      <c r="EN334" s="231"/>
      <c r="EO334" s="231"/>
      <c r="EP334" s="231"/>
      <c r="EQ334" s="231"/>
      <c r="ER334" s="231"/>
      <c r="ES334" s="231"/>
      <c r="ET334" s="231"/>
      <c r="EU334" s="231"/>
      <c r="EV334" s="231"/>
      <c r="EW334" s="231"/>
      <c r="EX334" s="231"/>
      <c r="EY334" s="231"/>
      <c r="EZ334" s="231"/>
      <c r="FA334" s="231"/>
      <c r="FB334" s="231"/>
      <c r="FC334" s="231"/>
      <c r="FD334" s="231"/>
      <c r="FE334" s="231"/>
      <c r="FF334" s="231"/>
      <c r="FG334" s="231"/>
      <c r="FH334" s="231"/>
      <c r="FI334" s="231"/>
      <c r="FJ334" s="231"/>
      <c r="FK334" s="231"/>
      <c r="FL334" s="231"/>
      <c r="FM334" s="231"/>
      <c r="FN334" s="231"/>
      <c r="FO334" s="231"/>
      <c r="FP334" s="231"/>
      <c r="FQ334" s="231"/>
      <c r="FR334" s="231"/>
      <c r="FS334" s="231"/>
      <c r="FT334" s="231"/>
      <c r="FU334" s="231"/>
      <c r="FV334" s="231"/>
      <c r="FW334" s="429"/>
      <c r="FX334" s="429"/>
      <c r="FY334" s="231"/>
      <c r="FZ334" s="231"/>
      <c r="GA334" s="231"/>
      <c r="GB334" s="231"/>
      <c r="GC334" s="231"/>
      <c r="GD334" s="231"/>
      <c r="GE334" s="231"/>
      <c r="GF334" s="231"/>
      <c r="GG334" s="231"/>
      <c r="GH334" s="242"/>
      <c r="GI334" s="242"/>
      <c r="GJ334" s="242"/>
      <c r="GK334" s="242"/>
      <c r="GL334" s="242"/>
      <c r="GM334" s="242"/>
      <c r="GN334" s="242"/>
      <c r="HC334" s="439"/>
      <c r="HD334" s="439"/>
      <c r="HE334" s="439"/>
      <c r="HF334" s="439"/>
      <c r="HG334" s="439"/>
      <c r="HH334" s="439"/>
      <c r="HI334" s="439"/>
      <c r="HJ334" s="439"/>
      <c r="HK334" s="439"/>
      <c r="HL334" s="439"/>
      <c r="JP334" s="461"/>
      <c r="JQ334" s="461"/>
      <c r="JR334" s="461"/>
      <c r="JS334" s="461"/>
      <c r="JT334" s="461"/>
      <c r="JU334" s="461"/>
      <c r="JV334" s="461"/>
      <c r="JW334" s="461"/>
      <c r="JX334" s="461"/>
      <c r="JY334" s="461"/>
    </row>
    <row r="335" spans="1:288" s="241" customFormat="1" x14ac:dyDescent="0.2">
      <c r="B335" s="215"/>
      <c r="D335" s="242"/>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c r="AA335" s="231"/>
      <c r="AB335" s="231"/>
      <c r="AC335" s="231"/>
      <c r="AD335" s="231"/>
      <c r="AE335" s="231"/>
      <c r="AF335" s="231"/>
      <c r="AG335" s="231"/>
      <c r="AH335" s="231"/>
      <c r="AI335" s="231"/>
      <c r="AJ335" s="231"/>
      <c r="AK335" s="231"/>
      <c r="AL335" s="231"/>
      <c r="AM335" s="231"/>
      <c r="AN335" s="231"/>
      <c r="AO335" s="231"/>
      <c r="AP335" s="231"/>
      <c r="AQ335" s="231"/>
      <c r="AR335" s="231"/>
      <c r="AS335" s="231"/>
      <c r="AT335" s="231"/>
      <c r="AU335" s="231"/>
      <c r="AV335" s="231"/>
      <c r="AW335" s="231"/>
      <c r="AX335" s="231"/>
      <c r="AY335" s="231"/>
      <c r="AZ335" s="231"/>
      <c r="BA335" s="231"/>
      <c r="BB335" s="231"/>
      <c r="BC335" s="231"/>
      <c r="BD335" s="231"/>
      <c r="BE335" s="231"/>
      <c r="BF335" s="231"/>
      <c r="BG335" s="231"/>
      <c r="BH335" s="231"/>
      <c r="BI335" s="231"/>
      <c r="BJ335" s="231"/>
      <c r="BK335" s="231"/>
      <c r="BL335" s="231"/>
      <c r="BM335" s="231"/>
      <c r="BN335" s="231"/>
      <c r="BO335" s="231"/>
      <c r="BP335" s="231"/>
      <c r="BQ335" s="231"/>
      <c r="BR335" s="231"/>
      <c r="BS335" s="231"/>
      <c r="BT335" s="231"/>
      <c r="BU335" s="231"/>
      <c r="BV335" s="231"/>
      <c r="BW335" s="231"/>
      <c r="BX335" s="231"/>
      <c r="BY335" s="231"/>
      <c r="BZ335" s="231"/>
      <c r="CA335" s="231"/>
      <c r="CB335" s="231"/>
      <c r="CC335" s="231"/>
      <c r="CD335" s="231"/>
      <c r="CE335" s="231"/>
      <c r="CF335" s="231"/>
      <c r="CG335" s="231"/>
      <c r="CH335" s="231"/>
      <c r="CI335" s="231"/>
      <c r="CJ335" s="231"/>
      <c r="CK335" s="231"/>
      <c r="CL335" s="231"/>
      <c r="CM335" s="231"/>
      <c r="CN335" s="231"/>
      <c r="CO335" s="231"/>
      <c r="CP335" s="231"/>
      <c r="CQ335" s="231"/>
      <c r="CR335" s="231"/>
      <c r="CS335" s="231"/>
      <c r="CT335" s="231"/>
      <c r="CU335" s="231"/>
      <c r="CV335" s="231"/>
      <c r="CW335" s="231"/>
      <c r="CX335" s="231"/>
      <c r="CY335" s="231"/>
      <c r="CZ335" s="231"/>
      <c r="DA335" s="231"/>
      <c r="DB335" s="231"/>
      <c r="DC335" s="231"/>
      <c r="DD335" s="231"/>
      <c r="DE335" s="231"/>
      <c r="DF335" s="231"/>
      <c r="DG335" s="231"/>
      <c r="DH335" s="231"/>
      <c r="DI335" s="231"/>
      <c r="DJ335" s="231"/>
      <c r="DK335" s="231"/>
      <c r="DL335" s="231"/>
      <c r="DM335" s="231"/>
      <c r="DN335" s="231"/>
      <c r="DO335" s="231"/>
      <c r="DP335" s="231"/>
      <c r="DQ335" s="231"/>
      <c r="DR335" s="231"/>
      <c r="DS335" s="231"/>
      <c r="DT335" s="231"/>
      <c r="DU335" s="231"/>
      <c r="DV335" s="231"/>
      <c r="DW335" s="231"/>
      <c r="DX335" s="231"/>
      <c r="DY335" s="231"/>
      <c r="DZ335" s="231"/>
      <c r="EA335" s="231"/>
      <c r="EB335" s="231"/>
      <c r="EC335" s="231"/>
      <c r="ED335" s="231"/>
      <c r="EE335" s="231"/>
      <c r="EF335" s="231"/>
      <c r="EG335" s="231"/>
      <c r="EH335" s="231"/>
      <c r="EI335" s="231"/>
      <c r="EJ335" s="231"/>
      <c r="EK335" s="231"/>
      <c r="EL335" s="231"/>
      <c r="EM335" s="231"/>
      <c r="EN335" s="231"/>
      <c r="EO335" s="231"/>
      <c r="EP335" s="231"/>
      <c r="EQ335" s="231"/>
      <c r="ER335" s="231"/>
      <c r="ES335" s="231"/>
      <c r="ET335" s="231"/>
      <c r="EU335" s="231"/>
      <c r="EV335" s="231"/>
      <c r="EW335" s="231"/>
      <c r="EX335" s="231"/>
      <c r="EY335" s="231"/>
      <c r="EZ335" s="231"/>
      <c r="FA335" s="231"/>
      <c r="FB335" s="231"/>
      <c r="FC335" s="231"/>
      <c r="FD335" s="231"/>
      <c r="FE335" s="231"/>
      <c r="FF335" s="231"/>
      <c r="FG335" s="231"/>
      <c r="FH335" s="231"/>
      <c r="FI335" s="231"/>
      <c r="FJ335" s="231"/>
      <c r="FK335" s="231"/>
      <c r="FL335" s="231"/>
      <c r="FM335" s="231"/>
      <c r="FN335" s="231"/>
      <c r="FO335" s="231"/>
      <c r="FP335" s="231"/>
      <c r="FQ335" s="231"/>
      <c r="FR335" s="231"/>
      <c r="FS335" s="231"/>
      <c r="FT335" s="231"/>
      <c r="FU335" s="231"/>
      <c r="FV335" s="231"/>
      <c r="FW335" s="429"/>
      <c r="FX335" s="429"/>
      <c r="FY335" s="231"/>
      <c r="FZ335" s="231"/>
      <c r="GA335" s="231"/>
      <c r="GB335" s="231"/>
      <c r="GC335" s="231"/>
      <c r="GD335" s="231"/>
      <c r="GE335" s="231"/>
      <c r="GF335" s="231"/>
      <c r="GG335" s="231"/>
      <c r="GH335" s="242"/>
      <c r="GI335" s="242"/>
      <c r="GJ335" s="242"/>
      <c r="GK335" s="242"/>
      <c r="GL335" s="242"/>
      <c r="GM335" s="242"/>
      <c r="GN335" s="242"/>
      <c r="HC335" s="439"/>
      <c r="HD335" s="439"/>
      <c r="HE335" s="439"/>
      <c r="HF335" s="439"/>
      <c r="HG335" s="439"/>
      <c r="HH335" s="439"/>
      <c r="HI335" s="439"/>
      <c r="HJ335" s="439"/>
      <c r="HK335" s="439"/>
      <c r="HL335" s="439"/>
      <c r="JP335" s="461"/>
      <c r="JQ335" s="461"/>
      <c r="JR335" s="461"/>
      <c r="JS335" s="461"/>
      <c r="JT335" s="461"/>
      <c r="JU335" s="461"/>
      <c r="JV335" s="461"/>
      <c r="JW335" s="461"/>
      <c r="JX335" s="461"/>
      <c r="JY335" s="461"/>
    </row>
    <row r="336" spans="1:288" s="241" customFormat="1" x14ac:dyDescent="0.2">
      <c r="B336" s="438" t="s">
        <v>56</v>
      </c>
      <c r="C336" s="241" t="s">
        <v>56</v>
      </c>
      <c r="D336" s="282" t="s">
        <v>354</v>
      </c>
      <c r="E336" s="235">
        <f t="shared" ref="E336:AJ336" si="55">SUM(E$6:E$331)</f>
        <v>5783610</v>
      </c>
      <c r="F336" s="235">
        <f t="shared" si="55"/>
        <v>4609896</v>
      </c>
      <c r="G336" s="235">
        <f t="shared" si="55"/>
        <v>5111913</v>
      </c>
      <c r="H336" s="235">
        <f t="shared" si="55"/>
        <v>3609514</v>
      </c>
      <c r="I336" s="235">
        <f t="shared" si="55"/>
        <v>2220064</v>
      </c>
      <c r="J336" s="235">
        <f t="shared" si="55"/>
        <v>1173364</v>
      </c>
      <c r="K336" s="235">
        <f t="shared" si="55"/>
        <v>821650</v>
      </c>
      <c r="L336" s="235">
        <f t="shared" si="55"/>
        <v>135936</v>
      </c>
      <c r="M336" s="235">
        <f t="shared" si="55"/>
        <v>23465947</v>
      </c>
      <c r="N336" s="235">
        <f t="shared" si="55"/>
        <v>176873</v>
      </c>
      <c r="O336" s="235">
        <f t="shared" si="55"/>
        <v>110944</v>
      </c>
      <c r="P336" s="235">
        <f t="shared" si="55"/>
        <v>104040</v>
      </c>
      <c r="Q336" s="235">
        <f t="shared" si="55"/>
        <v>64962</v>
      </c>
      <c r="R336" s="235">
        <f t="shared" si="55"/>
        <v>33516</v>
      </c>
      <c r="S336" s="235">
        <f t="shared" si="55"/>
        <v>15361</v>
      </c>
      <c r="T336" s="235">
        <f t="shared" si="55"/>
        <v>10813</v>
      </c>
      <c r="U336" s="235">
        <f t="shared" si="55"/>
        <v>3470</v>
      </c>
      <c r="V336" s="235">
        <f t="shared" si="55"/>
        <v>519979</v>
      </c>
      <c r="W336" s="235">
        <f t="shared" si="55"/>
        <v>866</v>
      </c>
      <c r="X336" s="235">
        <f t="shared" si="55"/>
        <v>198</v>
      </c>
      <c r="Y336" s="235">
        <f t="shared" si="55"/>
        <v>207</v>
      </c>
      <c r="Z336" s="235">
        <f t="shared" si="55"/>
        <v>211</v>
      </c>
      <c r="AA336" s="235">
        <f t="shared" si="55"/>
        <v>121</v>
      </c>
      <c r="AB336" s="235">
        <f t="shared" si="55"/>
        <v>79</v>
      </c>
      <c r="AC336" s="235">
        <f t="shared" si="55"/>
        <v>79</v>
      </c>
      <c r="AD336" s="235">
        <f t="shared" si="55"/>
        <v>23</v>
      </c>
      <c r="AE336" s="235">
        <f t="shared" si="55"/>
        <v>1784</v>
      </c>
      <c r="AF336" s="235">
        <f t="shared" si="55"/>
        <v>5605871</v>
      </c>
      <c r="AG336" s="235">
        <f t="shared" si="55"/>
        <v>4498754</v>
      </c>
      <c r="AH336" s="235">
        <f t="shared" si="55"/>
        <v>5007666</v>
      </c>
      <c r="AI336" s="235">
        <f t="shared" si="55"/>
        <v>3544341</v>
      </c>
      <c r="AJ336" s="235">
        <f t="shared" si="55"/>
        <v>2186427</v>
      </c>
      <c r="AK336" s="235">
        <f t="shared" ref="AK336:BP336" si="56">SUM(AK$6:AK$331)</f>
        <v>1157924</v>
      </c>
      <c r="AL336" s="235">
        <f t="shared" si="56"/>
        <v>810758</v>
      </c>
      <c r="AM336" s="235">
        <f t="shared" si="56"/>
        <v>132443</v>
      </c>
      <c r="AN336" s="235">
        <f t="shared" si="56"/>
        <v>22944184</v>
      </c>
      <c r="AO336" s="235">
        <f t="shared" si="56"/>
        <v>13480</v>
      </c>
      <c r="AP336" s="235">
        <f t="shared" si="56"/>
        <v>18587</v>
      </c>
      <c r="AQ336" s="235">
        <f t="shared" si="56"/>
        <v>25627</v>
      </c>
      <c r="AR336" s="235">
        <f t="shared" si="56"/>
        <v>22945</v>
      </c>
      <c r="AS336" s="235">
        <f t="shared" si="56"/>
        <v>17562</v>
      </c>
      <c r="AT336" s="235">
        <f t="shared" si="56"/>
        <v>10231</v>
      </c>
      <c r="AU336" s="235">
        <f t="shared" si="56"/>
        <v>9233</v>
      </c>
      <c r="AV336" s="235">
        <f t="shared" si="56"/>
        <v>5037</v>
      </c>
      <c r="AW336" s="235">
        <f t="shared" si="56"/>
        <v>122702</v>
      </c>
      <c r="AX336" s="235">
        <f t="shared" si="56"/>
        <v>13480</v>
      </c>
      <c r="AY336" s="235">
        <f t="shared" si="56"/>
        <v>18587</v>
      </c>
      <c r="AZ336" s="235">
        <f t="shared" si="56"/>
        <v>25627</v>
      </c>
      <c r="BA336" s="235">
        <f t="shared" si="56"/>
        <v>22945</v>
      </c>
      <c r="BB336" s="235">
        <f t="shared" si="56"/>
        <v>17562</v>
      </c>
      <c r="BC336" s="235">
        <f t="shared" si="56"/>
        <v>10231</v>
      </c>
      <c r="BD336" s="235">
        <f t="shared" si="56"/>
        <v>9233</v>
      </c>
      <c r="BE336" s="235">
        <f t="shared" si="56"/>
        <v>5037</v>
      </c>
      <c r="BF336" s="235">
        <f t="shared" si="56"/>
        <v>0</v>
      </c>
      <c r="BG336" s="235">
        <f t="shared" si="56"/>
        <v>122702</v>
      </c>
      <c r="BH336" s="235">
        <f>SUM(BH$6:BH$331)</f>
        <v>13480</v>
      </c>
      <c r="BI336" s="235">
        <f t="shared" si="56"/>
        <v>5610978</v>
      </c>
      <c r="BJ336" s="235">
        <f t="shared" si="56"/>
        <v>4505794</v>
      </c>
      <c r="BK336" s="235">
        <f t="shared" si="56"/>
        <v>5004984</v>
      </c>
      <c r="BL336" s="235">
        <f t="shared" si="56"/>
        <v>3538958</v>
      </c>
      <c r="BM336" s="235">
        <f t="shared" si="56"/>
        <v>2179096</v>
      </c>
      <c r="BN336" s="235">
        <f t="shared" si="56"/>
        <v>1156926</v>
      </c>
      <c r="BO336" s="235">
        <f t="shared" si="56"/>
        <v>806562</v>
      </c>
      <c r="BP336" s="235">
        <f t="shared" si="56"/>
        <v>127406</v>
      </c>
      <c r="BQ336" s="235">
        <f t="shared" ref="BQ336:CV336" si="57">SUM(BQ$6:BQ$331)</f>
        <v>22944184</v>
      </c>
      <c r="BR336" s="235">
        <f t="shared" si="57"/>
        <v>3655</v>
      </c>
      <c r="BS336" s="235">
        <f t="shared" si="57"/>
        <v>2735423</v>
      </c>
      <c r="BT336" s="235">
        <f t="shared" si="57"/>
        <v>1733752</v>
      </c>
      <c r="BU336" s="235">
        <f t="shared" si="57"/>
        <v>1564736</v>
      </c>
      <c r="BV336" s="235">
        <f t="shared" si="57"/>
        <v>881682</v>
      </c>
      <c r="BW336" s="235">
        <f t="shared" si="57"/>
        <v>436117</v>
      </c>
      <c r="BX336" s="235">
        <f t="shared" si="57"/>
        <v>191771</v>
      </c>
      <c r="BY336" s="235">
        <f t="shared" si="57"/>
        <v>109845</v>
      </c>
      <c r="BZ336" s="235">
        <f t="shared" si="57"/>
        <v>12235</v>
      </c>
      <c r="CA336" s="235">
        <f t="shared" si="57"/>
        <v>7669217</v>
      </c>
      <c r="CB336" s="235">
        <f t="shared" si="57"/>
        <v>429</v>
      </c>
      <c r="CC336" s="235">
        <f t="shared" si="57"/>
        <v>46678</v>
      </c>
      <c r="CD336" s="235">
        <f t="shared" si="57"/>
        <v>44054</v>
      </c>
      <c r="CE336" s="235">
        <f t="shared" si="57"/>
        <v>48790</v>
      </c>
      <c r="CF336" s="235">
        <f t="shared" si="57"/>
        <v>32244</v>
      </c>
      <c r="CG336" s="235">
        <f t="shared" si="57"/>
        <v>17452</v>
      </c>
      <c r="CH336" s="235">
        <f t="shared" si="57"/>
        <v>8303</v>
      </c>
      <c r="CI336" s="235">
        <f t="shared" si="57"/>
        <v>4634</v>
      </c>
      <c r="CJ336" s="235">
        <f t="shared" si="57"/>
        <v>487</v>
      </c>
      <c r="CK336" s="235">
        <f t="shared" si="57"/>
        <v>203071</v>
      </c>
      <c r="CL336" s="235">
        <f t="shared" si="57"/>
        <v>240</v>
      </c>
      <c r="CM336" s="235">
        <f t="shared" si="57"/>
        <v>4501</v>
      </c>
      <c r="CN336" s="235">
        <f t="shared" si="57"/>
        <v>3291</v>
      </c>
      <c r="CO336" s="235">
        <f t="shared" si="57"/>
        <v>3923</v>
      </c>
      <c r="CP336" s="235">
        <f t="shared" si="57"/>
        <v>3931</v>
      </c>
      <c r="CQ336" s="235">
        <f t="shared" si="57"/>
        <v>3664</v>
      </c>
      <c r="CR336" s="235">
        <f t="shared" si="57"/>
        <v>5201</v>
      </c>
      <c r="CS336" s="235">
        <f t="shared" si="57"/>
        <v>7043</v>
      </c>
      <c r="CT336" s="235">
        <f t="shared" si="57"/>
        <v>2131</v>
      </c>
      <c r="CU336" s="235">
        <f t="shared" si="57"/>
        <v>33925</v>
      </c>
      <c r="CV336" s="235">
        <f t="shared" si="57"/>
        <v>54903</v>
      </c>
      <c r="CW336" s="235">
        <f t="shared" ref="CW336:EB336" si="58">SUM(CW$6:CW$331)</f>
        <v>41239</v>
      </c>
      <c r="CX336" s="235">
        <f t="shared" si="58"/>
        <v>47658</v>
      </c>
      <c r="CY336" s="235">
        <f t="shared" si="58"/>
        <v>39633</v>
      </c>
      <c r="CZ336" s="235">
        <f t="shared" si="58"/>
        <v>28119</v>
      </c>
      <c r="DA336" s="235">
        <f t="shared" si="58"/>
        <v>17099</v>
      </c>
      <c r="DB336" s="235">
        <f t="shared" si="58"/>
        <v>16563</v>
      </c>
      <c r="DC336" s="235">
        <f t="shared" si="58"/>
        <v>6304</v>
      </c>
      <c r="DD336" s="235">
        <f t="shared" si="58"/>
        <v>251518</v>
      </c>
      <c r="DE336" s="235">
        <f t="shared" si="58"/>
        <v>114279</v>
      </c>
      <c r="DF336" s="235">
        <f t="shared" si="58"/>
        <v>57157</v>
      </c>
      <c r="DG336" s="235">
        <f t="shared" si="58"/>
        <v>47230</v>
      </c>
      <c r="DH336" s="235">
        <f t="shared" si="58"/>
        <v>29343</v>
      </c>
      <c r="DI336" s="235">
        <f t="shared" si="58"/>
        <v>16513</v>
      </c>
      <c r="DJ336" s="235">
        <f t="shared" si="58"/>
        <v>8911</v>
      </c>
      <c r="DK336" s="235">
        <f t="shared" si="58"/>
        <v>7591</v>
      </c>
      <c r="DL336" s="235">
        <f t="shared" si="58"/>
        <v>2460</v>
      </c>
      <c r="DM336" s="235">
        <f t="shared" si="58"/>
        <v>283484</v>
      </c>
      <c r="DN336" s="235">
        <f t="shared" si="58"/>
        <v>47999</v>
      </c>
      <c r="DO336" s="235">
        <f t="shared" si="58"/>
        <v>26573</v>
      </c>
      <c r="DP336" s="235">
        <f t="shared" si="58"/>
        <v>20603</v>
      </c>
      <c r="DQ336" s="235">
        <f t="shared" si="58"/>
        <v>11998</v>
      </c>
      <c r="DR336" s="235">
        <f t="shared" si="58"/>
        <v>6908</v>
      </c>
      <c r="DS336" s="235">
        <f t="shared" si="58"/>
        <v>3648</v>
      </c>
      <c r="DT336" s="235">
        <f t="shared" si="58"/>
        <v>2735</v>
      </c>
      <c r="DU336" s="235">
        <f t="shared" si="58"/>
        <v>451</v>
      </c>
      <c r="DV336" s="235">
        <f t="shared" si="58"/>
        <v>120915</v>
      </c>
      <c r="DW336" s="235">
        <f t="shared" si="58"/>
        <v>27716</v>
      </c>
      <c r="DX336" s="235">
        <f t="shared" si="58"/>
        <v>10452</v>
      </c>
      <c r="DY336" s="235">
        <f t="shared" si="58"/>
        <v>7574</v>
      </c>
      <c r="DZ336" s="235">
        <f t="shared" si="58"/>
        <v>4749</v>
      </c>
      <c r="EA336" s="235">
        <f t="shared" si="58"/>
        <v>2642</v>
      </c>
      <c r="EB336" s="235">
        <f t="shared" si="58"/>
        <v>1527</v>
      </c>
      <c r="EC336" s="235">
        <f t="shared" ref="EC336:FH336" si="59">SUM(EC$6:EC$331)</f>
        <v>1338</v>
      </c>
      <c r="ED336" s="235">
        <f t="shared" si="59"/>
        <v>483</v>
      </c>
      <c r="EE336" s="235">
        <f t="shared" si="59"/>
        <v>56481</v>
      </c>
      <c r="EF336" s="235">
        <f t="shared" si="59"/>
        <v>189994</v>
      </c>
      <c r="EG336" s="235">
        <f t="shared" si="59"/>
        <v>94182</v>
      </c>
      <c r="EH336" s="235">
        <f t="shared" si="59"/>
        <v>75407</v>
      </c>
      <c r="EI336" s="235">
        <f t="shared" si="59"/>
        <v>46090</v>
      </c>
      <c r="EJ336" s="235">
        <f t="shared" si="59"/>
        <v>26063</v>
      </c>
      <c r="EK336" s="235">
        <f t="shared" si="59"/>
        <v>14086</v>
      </c>
      <c r="EL336" s="235">
        <f t="shared" si="59"/>
        <v>11664</v>
      </c>
      <c r="EM336" s="235">
        <f t="shared" si="59"/>
        <v>3394</v>
      </c>
      <c r="EN336" s="235">
        <f t="shared" si="59"/>
        <v>460880</v>
      </c>
      <c r="EO336" s="235">
        <f t="shared" si="59"/>
        <v>92660</v>
      </c>
      <c r="EP336" s="235">
        <f t="shared" si="59"/>
        <v>41575</v>
      </c>
      <c r="EQ336" s="235">
        <f t="shared" si="59"/>
        <v>34553</v>
      </c>
      <c r="ER336" s="235">
        <f t="shared" si="59"/>
        <v>22794</v>
      </c>
      <c r="ES336" s="235">
        <f t="shared" si="59"/>
        <v>13495</v>
      </c>
      <c r="ET336" s="235">
        <f t="shared" si="59"/>
        <v>7727</v>
      </c>
      <c r="EU336" s="235">
        <f t="shared" si="59"/>
        <v>6884</v>
      </c>
      <c r="EV336" s="235">
        <f t="shared" si="59"/>
        <v>2472.1</v>
      </c>
      <c r="EW336" s="235">
        <f t="shared" si="59"/>
        <v>222160.1</v>
      </c>
      <c r="EX336" s="424">
        <f t="shared" si="59"/>
        <v>85</v>
      </c>
      <c r="EY336" s="424">
        <f t="shared" si="59"/>
        <v>41</v>
      </c>
      <c r="EZ336" s="424">
        <f t="shared" si="59"/>
        <v>118</v>
      </c>
      <c r="FA336" s="424">
        <f t="shared" si="59"/>
        <v>154</v>
      </c>
      <c r="FB336" s="424">
        <f t="shared" si="59"/>
        <v>137</v>
      </c>
      <c r="FC336" s="424">
        <f t="shared" si="59"/>
        <v>94</v>
      </c>
      <c r="FD336" s="424">
        <f t="shared" si="59"/>
        <v>80</v>
      </c>
      <c r="FE336" s="424">
        <f t="shared" si="59"/>
        <v>5</v>
      </c>
      <c r="FF336" s="424">
        <f t="shared" si="59"/>
        <v>714</v>
      </c>
      <c r="FG336" s="424">
        <f t="shared" si="59"/>
        <v>4637</v>
      </c>
      <c r="FH336" s="424">
        <f t="shared" si="59"/>
        <v>2663</v>
      </c>
      <c r="FI336" s="424">
        <f t="shared" ref="FI336:HM336" si="60">SUM(FI$6:FI$331)</f>
        <v>2774</v>
      </c>
      <c r="FJ336" s="424">
        <f t="shared" si="60"/>
        <v>2141</v>
      </c>
      <c r="FK336" s="424">
        <f t="shared" si="60"/>
        <v>1428</v>
      </c>
      <c r="FL336" s="424">
        <f t="shared" si="60"/>
        <v>871</v>
      </c>
      <c r="FM336" s="424">
        <f t="shared" si="60"/>
        <v>787</v>
      </c>
      <c r="FN336" s="424">
        <f t="shared" si="60"/>
        <v>248</v>
      </c>
      <c r="FO336" s="424">
        <f t="shared" si="60"/>
        <v>15549</v>
      </c>
      <c r="FP336" s="424">
        <f t="shared" si="60"/>
        <v>87910</v>
      </c>
      <c r="FQ336" s="424">
        <f t="shared" si="60"/>
        <v>38851</v>
      </c>
      <c r="FR336" s="424">
        <f t="shared" si="60"/>
        <v>31651</v>
      </c>
      <c r="FS336" s="424">
        <f t="shared" si="60"/>
        <v>20492</v>
      </c>
      <c r="FT336" s="424">
        <f t="shared" si="60"/>
        <v>11925</v>
      </c>
      <c r="FU336" s="424">
        <f t="shared" si="60"/>
        <v>6759</v>
      </c>
      <c r="FV336" s="424">
        <f t="shared" si="60"/>
        <v>6016</v>
      </c>
      <c r="FW336" s="424">
        <f t="shared" si="60"/>
        <v>2217</v>
      </c>
      <c r="FX336" s="424">
        <f t="shared" si="60"/>
        <v>205821</v>
      </c>
      <c r="FY336" s="235">
        <f t="shared" si="60"/>
        <v>9020</v>
      </c>
      <c r="FZ336" s="235">
        <f t="shared" si="60"/>
        <v>2739459</v>
      </c>
      <c r="GA336" s="235">
        <f t="shared" si="60"/>
        <v>2683067</v>
      </c>
      <c r="GB336" s="235">
        <f t="shared" si="60"/>
        <v>3354116</v>
      </c>
      <c r="GC336" s="235">
        <f t="shared" si="60"/>
        <v>2600937</v>
      </c>
      <c r="GD336" s="235">
        <f t="shared" si="60"/>
        <v>1710338</v>
      </c>
      <c r="GE336" s="235">
        <f t="shared" si="60"/>
        <v>945282</v>
      </c>
      <c r="GF336" s="235">
        <f t="shared" si="60"/>
        <v>680156</v>
      </c>
      <c r="GG336" s="235">
        <f t="shared" si="60"/>
        <v>111438</v>
      </c>
      <c r="GH336" s="235">
        <f t="shared" si="60"/>
        <v>14833813</v>
      </c>
      <c r="GI336" s="235">
        <f t="shared" si="60"/>
        <v>4324</v>
      </c>
      <c r="GJ336" s="235">
        <f t="shared" si="60"/>
        <v>2871519</v>
      </c>
      <c r="GK336" s="235">
        <f t="shared" si="60"/>
        <v>1822727</v>
      </c>
      <c r="GL336" s="235">
        <f t="shared" si="60"/>
        <v>1650868</v>
      </c>
      <c r="GM336" s="235">
        <f t="shared" si="60"/>
        <v>938021</v>
      </c>
      <c r="GN336" s="235">
        <f t="shared" si="60"/>
        <v>468758</v>
      </c>
      <c r="GO336" s="235">
        <f t="shared" si="60"/>
        <v>211644</v>
      </c>
      <c r="GP336" s="235">
        <f t="shared" si="60"/>
        <v>126406</v>
      </c>
      <c r="GQ336" s="235">
        <f t="shared" si="60"/>
        <v>15968</v>
      </c>
      <c r="GR336" s="235">
        <f t="shared" si="60"/>
        <v>8110235</v>
      </c>
      <c r="GS336" s="235">
        <f t="shared" si="60"/>
        <v>12203</v>
      </c>
      <c r="GT336" s="235">
        <f t="shared" si="60"/>
        <v>4891788.5000000009</v>
      </c>
      <c r="GU336" s="235">
        <f t="shared" si="60"/>
        <v>4045757.55</v>
      </c>
      <c r="GV336" s="235">
        <f t="shared" si="60"/>
        <v>4588111.0300000012</v>
      </c>
      <c r="GW336" s="235">
        <f t="shared" si="60"/>
        <v>3301765.8000000003</v>
      </c>
      <c r="GX336" s="235">
        <f t="shared" si="60"/>
        <v>2060036.7799999998</v>
      </c>
      <c r="GY336" s="235">
        <f t="shared" si="60"/>
        <v>1102370.8999999999</v>
      </c>
      <c r="GZ336" s="235">
        <f t="shared" si="60"/>
        <v>773093.70000000019</v>
      </c>
      <c r="HA336" s="235">
        <f t="shared" si="60"/>
        <v>123068.85000000002</v>
      </c>
      <c r="HB336" s="235">
        <f t="shared" si="60"/>
        <v>20898196.100000001</v>
      </c>
      <c r="HC336" s="440">
        <f t="shared" si="60"/>
        <v>18.490000000000002</v>
      </c>
      <c r="HD336" s="440">
        <f t="shared" si="60"/>
        <v>950.23999999999978</v>
      </c>
      <c r="HE336" s="440">
        <f t="shared" si="60"/>
        <v>115.27000000000001</v>
      </c>
      <c r="HF336" s="440">
        <f t="shared" si="60"/>
        <v>78.899999999999991</v>
      </c>
      <c r="HG336" s="440">
        <f t="shared" si="60"/>
        <v>28.019999999999996</v>
      </c>
      <c r="HH336" s="440">
        <f t="shared" si="60"/>
        <v>14.82</v>
      </c>
      <c r="HI336" s="440">
        <f t="shared" si="60"/>
        <v>9</v>
      </c>
      <c r="HJ336" s="440">
        <f t="shared" si="60"/>
        <v>3</v>
      </c>
      <c r="HK336" s="440">
        <f t="shared" si="60"/>
        <v>0.5</v>
      </c>
      <c r="HL336" s="440">
        <f t="shared" si="60"/>
        <v>1218.2400000000007</v>
      </c>
      <c r="HM336" s="235">
        <f t="shared" si="60"/>
        <v>6845.7000000000016</v>
      </c>
      <c r="HN336" s="235">
        <f>SUM(HN$6:HN$331)</f>
        <v>3260559.0000000019</v>
      </c>
      <c r="HO336" s="235">
        <f t="shared" ref="HO336:JN336" si="61">SUM(HO$6:HO$331)</f>
        <v>3146610.9999999981</v>
      </c>
      <c r="HP336" s="235">
        <f t="shared" si="61"/>
        <v>4078251.5000000005</v>
      </c>
      <c r="HQ336" s="235">
        <f t="shared" si="61"/>
        <v>3301745.9999999916</v>
      </c>
      <c r="HR336" s="235">
        <f t="shared" si="61"/>
        <v>2517805.0999999996</v>
      </c>
      <c r="HS336" s="235">
        <f t="shared" si="61"/>
        <v>1592302.5000000002</v>
      </c>
      <c r="HT336" s="235">
        <f t="shared" si="61"/>
        <v>1288486.6000000006</v>
      </c>
      <c r="HU336" s="235">
        <f t="shared" si="61"/>
        <v>246136.70000000004</v>
      </c>
      <c r="HV336" s="235">
        <f t="shared" si="61"/>
        <v>19438744.099999979</v>
      </c>
      <c r="HW336" s="235">
        <f t="shared" si="61"/>
        <v>38507.699999999997</v>
      </c>
      <c r="HX336" s="235">
        <f t="shared" si="61"/>
        <v>19477251.699999996</v>
      </c>
      <c r="HY336" s="235">
        <f t="shared" si="61"/>
        <v>12339</v>
      </c>
      <c r="HZ336" s="235">
        <f t="shared" si="61"/>
        <v>4891788.5000000009</v>
      </c>
      <c r="IA336" s="235">
        <f t="shared" si="61"/>
        <v>4045757.05</v>
      </c>
      <c r="IB336" s="235">
        <f t="shared" si="61"/>
        <v>4588111.0300000012</v>
      </c>
      <c r="IC336" s="235">
        <f t="shared" si="61"/>
        <v>3301765.8000000003</v>
      </c>
      <c r="ID336" s="235">
        <f t="shared" si="61"/>
        <v>2060036.7799999998</v>
      </c>
      <c r="IE336" s="235">
        <f t="shared" si="61"/>
        <v>1102370.8999999999</v>
      </c>
      <c r="IF336" s="235">
        <f t="shared" si="61"/>
        <v>773093.70000000019</v>
      </c>
      <c r="IG336" s="235">
        <f t="shared" si="61"/>
        <v>123068.85000000002</v>
      </c>
      <c r="IH336" s="235">
        <f t="shared" si="61"/>
        <v>20898331.600000001</v>
      </c>
      <c r="II336" s="235">
        <f t="shared" si="61"/>
        <v>18.490000000000002</v>
      </c>
      <c r="IJ336" s="235">
        <f t="shared" si="61"/>
        <v>950.23999999999978</v>
      </c>
      <c r="IK336" s="235">
        <f t="shared" si="61"/>
        <v>115.27000000000001</v>
      </c>
      <c r="IL336" s="235">
        <f t="shared" si="61"/>
        <v>78.899999999999991</v>
      </c>
      <c r="IM336" s="235">
        <f t="shared" si="61"/>
        <v>28.019999999999996</v>
      </c>
      <c r="IN336" s="235">
        <f t="shared" si="61"/>
        <v>14.82</v>
      </c>
      <c r="IO336" s="235">
        <f t="shared" si="61"/>
        <v>9</v>
      </c>
      <c r="IP336" s="235">
        <f t="shared" si="61"/>
        <v>3</v>
      </c>
      <c r="IQ336" s="235">
        <f t="shared" si="61"/>
        <v>0.5</v>
      </c>
      <c r="IR336" s="235">
        <f t="shared" si="61"/>
        <v>1218.2400000000007</v>
      </c>
      <c r="IS336" s="235">
        <f t="shared" si="61"/>
        <v>4081.1499999999996</v>
      </c>
      <c r="IT336" s="235">
        <f t="shared" si="61"/>
        <v>1519558.8399999989</v>
      </c>
      <c r="IU336" s="235">
        <f t="shared" si="61"/>
        <v>735672.9099999998</v>
      </c>
      <c r="IV336" s="235">
        <f t="shared" si="61"/>
        <v>560861.97999999986</v>
      </c>
      <c r="IW336" s="235">
        <f t="shared" si="61"/>
        <v>260815.84000000005</v>
      </c>
      <c r="IX336" s="235">
        <f t="shared" si="61"/>
        <v>90802.839999999982</v>
      </c>
      <c r="IY336" s="235">
        <f t="shared" si="61"/>
        <v>26852.7</v>
      </c>
      <c r="IZ336" s="235">
        <f t="shared" si="61"/>
        <v>8945.7699999999986</v>
      </c>
      <c r="JA336" s="235">
        <f t="shared" si="61"/>
        <v>416.77</v>
      </c>
      <c r="JB336" s="235">
        <f t="shared" si="61"/>
        <v>3208008.8099999982</v>
      </c>
      <c r="JC336" s="235">
        <f t="shared" si="61"/>
        <v>4577.7999999999984</v>
      </c>
      <c r="JD336" s="235">
        <f t="shared" si="61"/>
        <v>2247518.7000000007</v>
      </c>
      <c r="JE336" s="235">
        <f t="shared" si="61"/>
        <v>2574420.5999999987</v>
      </c>
      <c r="JF336" s="235">
        <f t="shared" si="61"/>
        <v>3579706.4999999967</v>
      </c>
      <c r="JG336" s="235">
        <f t="shared" si="61"/>
        <v>3040924.0999999982</v>
      </c>
      <c r="JH336" s="235">
        <f t="shared" si="61"/>
        <v>2406822.7999999998</v>
      </c>
      <c r="JI336" s="235">
        <f t="shared" si="61"/>
        <v>1553513.2999999998</v>
      </c>
      <c r="JJ336" s="235">
        <f t="shared" si="61"/>
        <v>1273577.7</v>
      </c>
      <c r="JK336" s="235">
        <f t="shared" si="61"/>
        <v>245303.40000000002</v>
      </c>
      <c r="JL336" s="235">
        <f t="shared" si="61"/>
        <v>16926364.900000002</v>
      </c>
      <c r="JM336" s="235">
        <f t="shared" si="61"/>
        <v>38507.699999999997</v>
      </c>
      <c r="JN336" s="235">
        <f t="shared" si="61"/>
        <v>16964872.5</v>
      </c>
      <c r="JP336" s="461"/>
      <c r="JQ336" s="461"/>
      <c r="JR336" s="461"/>
      <c r="JS336" s="461"/>
      <c r="JT336" s="461"/>
      <c r="JU336" s="461"/>
      <c r="JV336" s="461"/>
      <c r="JW336" s="461"/>
      <c r="JX336" s="461"/>
      <c r="JY336" s="461"/>
    </row>
    <row r="337" spans="1:292" s="241" customFormat="1" x14ac:dyDescent="0.2">
      <c r="D337" s="242"/>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c r="AA337" s="231"/>
      <c r="AB337" s="231"/>
      <c r="AC337" s="231"/>
      <c r="AD337" s="231"/>
      <c r="AE337" s="231"/>
      <c r="AF337" s="231"/>
      <c r="AG337" s="231"/>
      <c r="AH337" s="231"/>
      <c r="AI337" s="231"/>
      <c r="AJ337" s="231"/>
      <c r="AK337" s="231"/>
      <c r="AL337" s="231"/>
      <c r="AM337" s="231"/>
      <c r="AN337" s="231"/>
      <c r="AO337" s="231"/>
      <c r="AP337" s="231"/>
      <c r="AQ337" s="231"/>
      <c r="AR337" s="231"/>
      <c r="AS337" s="231"/>
      <c r="AT337" s="231"/>
      <c r="AU337" s="231"/>
      <c r="AV337" s="231"/>
      <c r="AW337" s="231"/>
      <c r="AX337" s="231"/>
      <c r="AY337" s="231"/>
      <c r="AZ337" s="231"/>
      <c r="BA337" s="231"/>
      <c r="BB337" s="231"/>
      <c r="BC337" s="231"/>
      <c r="BD337" s="231"/>
      <c r="BE337" s="231"/>
      <c r="BF337" s="231"/>
      <c r="BG337" s="231"/>
      <c r="BH337" s="231"/>
      <c r="BI337" s="231"/>
      <c r="BJ337" s="231"/>
      <c r="BK337" s="231"/>
      <c r="BL337" s="231"/>
      <c r="BM337" s="231"/>
      <c r="BN337" s="231"/>
      <c r="BO337" s="231"/>
      <c r="BP337" s="231"/>
      <c r="BQ337" s="231"/>
      <c r="BR337" s="231"/>
      <c r="BS337" s="231"/>
      <c r="BT337" s="231"/>
      <c r="BU337" s="231"/>
      <c r="BV337" s="231"/>
      <c r="BW337" s="231"/>
      <c r="BX337" s="231"/>
      <c r="BY337" s="231"/>
      <c r="BZ337" s="231"/>
      <c r="CA337" s="231"/>
      <c r="CB337" s="231"/>
      <c r="CC337" s="231"/>
      <c r="CD337" s="231"/>
      <c r="CE337" s="231"/>
      <c r="CF337" s="231"/>
      <c r="CG337" s="231"/>
      <c r="CH337" s="231"/>
      <c r="CI337" s="231"/>
      <c r="CJ337" s="231"/>
      <c r="CK337" s="231"/>
      <c r="CL337" s="231"/>
      <c r="CM337" s="231"/>
      <c r="CN337" s="231"/>
      <c r="CO337" s="231"/>
      <c r="CP337" s="231"/>
      <c r="CQ337" s="231"/>
      <c r="CR337" s="231"/>
      <c r="CS337" s="231"/>
      <c r="CT337" s="231"/>
      <c r="CU337" s="231"/>
      <c r="CV337" s="231"/>
      <c r="CW337" s="231"/>
      <c r="CX337" s="231"/>
      <c r="CY337" s="231"/>
      <c r="CZ337" s="231"/>
      <c r="DA337" s="231"/>
      <c r="DB337" s="231"/>
      <c r="DC337" s="231"/>
      <c r="DD337" s="231"/>
      <c r="DE337" s="231"/>
      <c r="DF337" s="231"/>
      <c r="DG337" s="231"/>
      <c r="DH337" s="231"/>
      <c r="DI337" s="231"/>
      <c r="DJ337" s="231"/>
      <c r="DK337" s="231"/>
      <c r="DL337" s="231"/>
      <c r="DM337" s="231"/>
      <c r="DN337" s="231"/>
      <c r="DO337" s="231"/>
      <c r="DP337" s="231"/>
      <c r="DQ337" s="231"/>
      <c r="DR337" s="231"/>
      <c r="DS337" s="231"/>
      <c r="DT337" s="231"/>
      <c r="DU337" s="231"/>
      <c r="DV337" s="231"/>
      <c r="DW337" s="231"/>
      <c r="DX337" s="231"/>
      <c r="DY337" s="231"/>
      <c r="DZ337" s="231"/>
      <c r="EA337" s="231"/>
      <c r="EB337" s="231"/>
      <c r="EC337" s="231"/>
      <c r="ED337" s="231"/>
      <c r="EE337" s="231"/>
      <c r="EF337" s="231"/>
      <c r="EG337" s="231"/>
      <c r="EH337" s="231"/>
      <c r="EI337" s="231"/>
      <c r="EJ337" s="231"/>
      <c r="EK337" s="231"/>
      <c r="EL337" s="231"/>
      <c r="EM337" s="231"/>
      <c r="EN337" s="231"/>
      <c r="EO337" s="231"/>
      <c r="EP337" s="231"/>
      <c r="EQ337" s="231"/>
      <c r="ER337" s="231"/>
      <c r="ES337" s="231"/>
      <c r="ET337" s="231"/>
      <c r="EU337" s="231"/>
      <c r="EV337" s="231"/>
      <c r="EW337" s="231"/>
      <c r="EX337" s="231"/>
      <c r="EY337" s="231"/>
      <c r="EZ337" s="231"/>
      <c r="FA337" s="231"/>
      <c r="FB337" s="231"/>
      <c r="FC337" s="231"/>
      <c r="FD337" s="231"/>
      <c r="FE337" s="231"/>
      <c r="FF337" s="231"/>
      <c r="FG337" s="231"/>
      <c r="FH337" s="231"/>
      <c r="FI337" s="231"/>
      <c r="FJ337" s="231"/>
      <c r="FK337" s="231"/>
      <c r="FL337" s="231"/>
      <c r="FM337" s="231"/>
      <c r="FN337" s="231"/>
      <c r="FO337" s="231"/>
      <c r="FP337" s="231"/>
      <c r="FQ337" s="231"/>
      <c r="FR337" s="231"/>
      <c r="FS337" s="231"/>
      <c r="FT337" s="231"/>
      <c r="FU337" s="231"/>
      <c r="FV337" s="231"/>
      <c r="FW337" s="429"/>
      <c r="FX337" s="429"/>
      <c r="FY337" s="231"/>
      <c r="FZ337" s="231"/>
      <c r="GA337" s="231"/>
      <c r="GB337" s="231"/>
      <c r="GC337" s="231"/>
      <c r="GD337" s="231"/>
      <c r="GE337" s="231"/>
      <c r="GF337" s="231"/>
      <c r="GG337" s="231"/>
      <c r="GH337" s="231"/>
      <c r="GI337" s="231"/>
      <c r="GJ337" s="231"/>
      <c r="GK337" s="231"/>
      <c r="GL337" s="231"/>
      <c r="GM337" s="231"/>
      <c r="GN337" s="231"/>
      <c r="GO337" s="231"/>
      <c r="GP337" s="231"/>
      <c r="GQ337" s="231"/>
      <c r="GR337" s="231"/>
      <c r="GS337" s="231"/>
      <c r="GT337" s="231"/>
      <c r="GU337" s="231"/>
      <c r="GV337" s="231"/>
      <c r="GW337" s="231"/>
      <c r="GX337" s="231"/>
      <c r="GY337" s="231"/>
      <c r="GZ337" s="231"/>
      <c r="HA337" s="231"/>
      <c r="HB337" s="231"/>
      <c r="HC337" s="441"/>
      <c r="HD337" s="441"/>
      <c r="HE337" s="441"/>
      <c r="HF337" s="441"/>
      <c r="HG337" s="441"/>
      <c r="HH337" s="441"/>
      <c r="HI337" s="441"/>
      <c r="HJ337" s="441"/>
      <c r="HK337" s="441"/>
      <c r="HL337" s="441"/>
      <c r="HM337" s="231"/>
      <c r="HN337" s="231"/>
      <c r="JP337" s="461"/>
      <c r="JQ337" s="461"/>
      <c r="JR337" s="461"/>
      <c r="JS337" s="461"/>
      <c r="JT337" s="461"/>
      <c r="JU337" s="461"/>
      <c r="JV337" s="461"/>
      <c r="JW337" s="461"/>
      <c r="JX337" s="461"/>
      <c r="JY337" s="461"/>
    </row>
    <row r="338" spans="1:292" s="241" customFormat="1" x14ac:dyDescent="0.2">
      <c r="B338" s="215"/>
      <c r="D338" s="283"/>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1"/>
      <c r="AB338" s="231"/>
      <c r="AC338" s="231"/>
      <c r="AD338" s="231"/>
      <c r="AE338" s="231"/>
      <c r="AF338" s="231"/>
      <c r="AG338" s="231"/>
      <c r="AH338" s="231"/>
      <c r="AI338" s="231"/>
      <c r="AJ338" s="231"/>
      <c r="AK338" s="231"/>
      <c r="AL338" s="231"/>
      <c r="AM338" s="231"/>
      <c r="AN338" s="231"/>
      <c r="AO338" s="231"/>
      <c r="AP338" s="231"/>
      <c r="AQ338" s="231"/>
      <c r="AR338" s="231"/>
      <c r="AS338" s="231"/>
      <c r="AT338" s="231"/>
      <c r="AU338" s="231"/>
      <c r="AV338" s="231"/>
      <c r="AW338" s="231"/>
      <c r="AX338" s="231"/>
      <c r="AY338" s="231"/>
      <c r="AZ338" s="231"/>
      <c r="BA338" s="231"/>
      <c r="BB338" s="231"/>
      <c r="BC338" s="231"/>
      <c r="BD338" s="231"/>
      <c r="BE338" s="231"/>
      <c r="BF338" s="231"/>
      <c r="BG338" s="231"/>
      <c r="BH338" s="231"/>
      <c r="BI338" s="231"/>
      <c r="BJ338" s="231"/>
      <c r="BK338" s="231"/>
      <c r="BL338" s="231"/>
      <c r="BM338" s="231"/>
      <c r="BN338" s="231"/>
      <c r="BO338" s="231"/>
      <c r="BP338" s="231"/>
      <c r="BQ338" s="231"/>
      <c r="BR338" s="231"/>
      <c r="BS338" s="231"/>
      <c r="BT338" s="231"/>
      <c r="BU338" s="231"/>
      <c r="BV338" s="231"/>
      <c r="BW338" s="231"/>
      <c r="BX338" s="231"/>
      <c r="BY338" s="231"/>
      <c r="BZ338" s="231"/>
      <c r="CA338" s="231"/>
      <c r="CB338" s="231"/>
      <c r="CC338" s="231"/>
      <c r="CD338" s="231"/>
      <c r="CE338" s="231"/>
      <c r="CF338" s="231"/>
      <c r="CG338" s="231"/>
      <c r="CH338" s="231"/>
      <c r="CI338" s="231"/>
      <c r="CJ338" s="231"/>
      <c r="CK338" s="231"/>
      <c r="CL338" s="231"/>
      <c r="CM338" s="231"/>
      <c r="CN338" s="231"/>
      <c r="CO338" s="231"/>
      <c r="CP338" s="231"/>
      <c r="CQ338" s="231"/>
      <c r="CR338" s="231"/>
      <c r="CS338" s="231"/>
      <c r="CT338" s="231"/>
      <c r="CU338" s="231"/>
      <c r="CV338" s="231"/>
      <c r="CW338" s="231"/>
      <c r="CX338" s="231"/>
      <c r="CY338" s="231"/>
      <c r="CZ338" s="231"/>
      <c r="DA338" s="231"/>
      <c r="DB338" s="231"/>
      <c r="DC338" s="231"/>
      <c r="DD338" s="231"/>
      <c r="DE338" s="231"/>
      <c r="DF338" s="231"/>
      <c r="DG338" s="231"/>
      <c r="DH338" s="231"/>
      <c r="DI338" s="231"/>
      <c r="DJ338" s="231"/>
      <c r="DK338" s="231"/>
      <c r="DL338" s="231"/>
      <c r="DM338" s="231"/>
      <c r="DN338" s="231"/>
      <c r="DO338" s="231"/>
      <c r="DP338" s="231"/>
      <c r="DQ338" s="231"/>
      <c r="DR338" s="231"/>
      <c r="DS338" s="231"/>
      <c r="DT338" s="231"/>
      <c r="DU338" s="231"/>
      <c r="DV338" s="231"/>
      <c r="DW338" s="231"/>
      <c r="DX338" s="231"/>
      <c r="DY338" s="231"/>
      <c r="DZ338" s="231"/>
      <c r="EA338" s="231"/>
      <c r="EB338" s="231"/>
      <c r="EC338" s="231"/>
      <c r="ED338" s="231"/>
      <c r="EE338" s="231"/>
      <c r="EF338" s="231"/>
      <c r="EG338" s="231"/>
      <c r="EH338" s="231"/>
      <c r="EI338" s="231"/>
      <c r="EJ338" s="231"/>
      <c r="EK338" s="231"/>
      <c r="EL338" s="231"/>
      <c r="EM338" s="231"/>
      <c r="EN338" s="231"/>
      <c r="EO338" s="231"/>
      <c r="EP338" s="231"/>
      <c r="EQ338" s="231"/>
      <c r="ER338" s="231"/>
      <c r="ES338" s="231"/>
      <c r="ET338" s="231"/>
      <c r="EU338" s="231"/>
      <c r="EV338" s="231"/>
      <c r="EW338" s="231"/>
      <c r="EX338" s="231"/>
      <c r="EY338" s="231"/>
      <c r="EZ338" s="231"/>
      <c r="FA338" s="231"/>
      <c r="FB338" s="231"/>
      <c r="FC338" s="231"/>
      <c r="FD338" s="231"/>
      <c r="FE338" s="231"/>
      <c r="FF338" s="231"/>
      <c r="FG338" s="231"/>
      <c r="FH338" s="231"/>
      <c r="FI338" s="231"/>
      <c r="FJ338" s="231"/>
      <c r="FK338" s="231"/>
      <c r="FL338" s="231"/>
      <c r="FM338" s="231"/>
      <c r="FN338" s="231"/>
      <c r="FO338" s="231"/>
      <c r="FP338" s="231"/>
      <c r="FQ338" s="231"/>
      <c r="FR338" s="231"/>
      <c r="FS338" s="231"/>
      <c r="FT338" s="231"/>
      <c r="FU338" s="231"/>
      <c r="FV338" s="231"/>
      <c r="FW338" s="429"/>
      <c r="FX338" s="429"/>
      <c r="FY338" s="231"/>
      <c r="FZ338" s="231"/>
      <c r="GA338" s="231"/>
      <c r="GB338" s="231"/>
      <c r="GC338" s="231"/>
      <c r="GD338" s="231"/>
      <c r="GE338" s="231"/>
      <c r="GF338" s="231"/>
      <c r="GG338" s="231"/>
      <c r="GH338" s="231"/>
      <c r="GI338" s="231"/>
      <c r="GJ338" s="231"/>
      <c r="GK338" s="231"/>
      <c r="GL338" s="231"/>
      <c r="GM338" s="231"/>
      <c r="GN338" s="231"/>
      <c r="GO338" s="231"/>
      <c r="GP338" s="231"/>
      <c r="GQ338" s="231"/>
      <c r="GR338" s="231"/>
      <c r="GS338" s="231"/>
      <c r="GT338" s="231"/>
      <c r="GU338" s="231"/>
      <c r="GV338" s="231"/>
      <c r="GW338" s="231"/>
      <c r="GX338" s="231"/>
      <c r="GY338" s="231"/>
      <c r="GZ338" s="231"/>
      <c r="HA338" s="231"/>
      <c r="HB338" s="231"/>
      <c r="HC338" s="441"/>
      <c r="HD338" s="441"/>
      <c r="HE338" s="441"/>
      <c r="HF338" s="441"/>
      <c r="HG338" s="441"/>
      <c r="HH338" s="441"/>
      <c r="HI338" s="441"/>
      <c r="HJ338" s="441"/>
      <c r="HK338" s="441"/>
      <c r="HL338" s="441"/>
      <c r="HM338" s="231"/>
      <c r="HN338" s="231"/>
      <c r="JP338" s="461"/>
      <c r="JQ338" s="461"/>
      <c r="JR338" s="461"/>
      <c r="JS338" s="461"/>
      <c r="JT338" s="461"/>
      <c r="JU338" s="461"/>
      <c r="JV338" s="461"/>
      <c r="JW338" s="461"/>
      <c r="JX338" s="461"/>
      <c r="JY338" s="461"/>
    </row>
    <row r="339" spans="1:292" s="422" customFormat="1" x14ac:dyDescent="0.2">
      <c r="B339" s="216" t="s">
        <v>301</v>
      </c>
      <c r="C339" s="216" t="s">
        <v>301</v>
      </c>
      <c r="D339" s="423" t="s">
        <v>355</v>
      </c>
      <c r="E339" s="424">
        <f t="shared" ref="E339:N343" si="62">SUMIF($B$3:$B$331,$C339,E$3:E$331)</f>
        <v>65836</v>
      </c>
      <c r="F339" s="424">
        <f t="shared" si="62"/>
        <v>228048</v>
      </c>
      <c r="G339" s="424">
        <f t="shared" si="62"/>
        <v>351130</v>
      </c>
      <c r="H339" s="424">
        <f t="shared" si="62"/>
        <v>294523</v>
      </c>
      <c r="I339" s="424">
        <f t="shared" si="62"/>
        <v>185342</v>
      </c>
      <c r="J339" s="424">
        <f t="shared" si="62"/>
        <v>106333</v>
      </c>
      <c r="K339" s="424">
        <f t="shared" si="62"/>
        <v>101251</v>
      </c>
      <c r="L339" s="424">
        <f t="shared" si="62"/>
        <v>42072</v>
      </c>
      <c r="M339" s="424">
        <f t="shared" si="62"/>
        <v>1374535</v>
      </c>
      <c r="N339" s="424">
        <f t="shared" si="62"/>
        <v>7670</v>
      </c>
      <c r="O339" s="424">
        <f t="shared" ref="O339:X343" si="63">SUMIF($B$3:$B$331,$C339,O$3:O$331)</f>
        <v>7288</v>
      </c>
      <c r="P339" s="424">
        <f t="shared" si="63"/>
        <v>7362</v>
      </c>
      <c r="Q339" s="424">
        <f t="shared" si="63"/>
        <v>6194</v>
      </c>
      <c r="R339" s="424">
        <f t="shared" si="63"/>
        <v>4818</v>
      </c>
      <c r="S339" s="424">
        <f t="shared" si="63"/>
        <v>3170</v>
      </c>
      <c r="T339" s="424">
        <f t="shared" si="63"/>
        <v>2682</v>
      </c>
      <c r="U339" s="424">
        <f t="shared" si="63"/>
        <v>1050</v>
      </c>
      <c r="V339" s="424">
        <f t="shared" si="63"/>
        <v>40234</v>
      </c>
      <c r="W339" s="424">
        <f t="shared" si="63"/>
        <v>52</v>
      </c>
      <c r="X339" s="424">
        <f t="shared" si="63"/>
        <v>7</v>
      </c>
      <c r="Y339" s="424">
        <f t="shared" ref="Y339:AH343" si="64">SUMIF($B$3:$B$331,$C339,Y$3:Y$331)</f>
        <v>19</v>
      </c>
      <c r="Z339" s="424">
        <f t="shared" si="64"/>
        <v>31</v>
      </c>
      <c r="AA339" s="424">
        <f t="shared" si="64"/>
        <v>8</v>
      </c>
      <c r="AB339" s="424">
        <f t="shared" si="64"/>
        <v>4</v>
      </c>
      <c r="AC339" s="424">
        <f t="shared" si="64"/>
        <v>2</v>
      </c>
      <c r="AD339" s="424">
        <f t="shared" si="64"/>
        <v>2</v>
      </c>
      <c r="AE339" s="424">
        <f t="shared" si="64"/>
        <v>125</v>
      </c>
      <c r="AF339" s="424">
        <f t="shared" si="64"/>
        <v>58114</v>
      </c>
      <c r="AG339" s="424">
        <f t="shared" si="64"/>
        <v>220753</v>
      </c>
      <c r="AH339" s="424">
        <f t="shared" si="64"/>
        <v>343749</v>
      </c>
      <c r="AI339" s="424">
        <f t="shared" ref="AI339:AR343" si="65">SUMIF($B$3:$B$331,$C339,AI$3:AI$331)</f>
        <v>288298</v>
      </c>
      <c r="AJ339" s="424">
        <f t="shared" si="65"/>
        <v>180516</v>
      </c>
      <c r="AK339" s="424">
        <f t="shared" si="65"/>
        <v>103159</v>
      </c>
      <c r="AL339" s="424">
        <f t="shared" si="65"/>
        <v>98567</v>
      </c>
      <c r="AM339" s="424">
        <f t="shared" si="65"/>
        <v>41020</v>
      </c>
      <c r="AN339" s="424">
        <f t="shared" si="65"/>
        <v>1334176</v>
      </c>
      <c r="AO339" s="424">
        <f t="shared" si="65"/>
        <v>46</v>
      </c>
      <c r="AP339" s="424">
        <f t="shared" si="65"/>
        <v>260</v>
      </c>
      <c r="AQ339" s="424">
        <f t="shared" si="65"/>
        <v>615</v>
      </c>
      <c r="AR339" s="424">
        <f t="shared" si="65"/>
        <v>780</v>
      </c>
      <c r="AS339" s="424">
        <f t="shared" ref="AS339:BB343" si="66">SUMIF($B$3:$B$331,$C339,AS$3:AS$331)</f>
        <v>561</v>
      </c>
      <c r="AT339" s="424">
        <f t="shared" si="66"/>
        <v>375</v>
      </c>
      <c r="AU339" s="424">
        <f t="shared" si="66"/>
        <v>303</v>
      </c>
      <c r="AV339" s="424">
        <f t="shared" si="66"/>
        <v>121</v>
      </c>
      <c r="AW339" s="424">
        <f t="shared" si="66"/>
        <v>3061</v>
      </c>
      <c r="AX339" s="424">
        <f t="shared" si="66"/>
        <v>46</v>
      </c>
      <c r="AY339" s="424">
        <f t="shared" si="66"/>
        <v>260</v>
      </c>
      <c r="AZ339" s="424">
        <f t="shared" si="66"/>
        <v>615</v>
      </c>
      <c r="BA339" s="424">
        <f t="shared" si="66"/>
        <v>780</v>
      </c>
      <c r="BB339" s="424">
        <f t="shared" si="66"/>
        <v>561</v>
      </c>
      <c r="BC339" s="424">
        <f t="shared" ref="BC339:BL343" si="67">SUMIF($B$3:$B$331,$C339,BC$3:BC$331)</f>
        <v>375</v>
      </c>
      <c r="BD339" s="424">
        <f t="shared" si="67"/>
        <v>303</v>
      </c>
      <c r="BE339" s="424">
        <f t="shared" si="67"/>
        <v>121</v>
      </c>
      <c r="BF339" s="424">
        <f t="shared" si="67"/>
        <v>0</v>
      </c>
      <c r="BG339" s="424">
        <f t="shared" si="67"/>
        <v>3061</v>
      </c>
      <c r="BH339" s="424">
        <f t="shared" si="67"/>
        <v>46</v>
      </c>
      <c r="BI339" s="424">
        <f t="shared" si="67"/>
        <v>58328</v>
      </c>
      <c r="BJ339" s="424">
        <f t="shared" si="67"/>
        <v>221108</v>
      </c>
      <c r="BK339" s="424">
        <f t="shared" si="67"/>
        <v>343914</v>
      </c>
      <c r="BL339" s="424">
        <f t="shared" si="67"/>
        <v>288079</v>
      </c>
      <c r="BM339" s="424">
        <f t="shared" ref="BM339:BV343" si="68">SUMIF($B$3:$B$331,$C339,BM$3:BM$331)</f>
        <v>180330</v>
      </c>
      <c r="BN339" s="424">
        <f t="shared" si="68"/>
        <v>103087</v>
      </c>
      <c r="BO339" s="424">
        <f t="shared" si="68"/>
        <v>98385</v>
      </c>
      <c r="BP339" s="424">
        <f t="shared" si="68"/>
        <v>40899</v>
      </c>
      <c r="BQ339" s="424">
        <f t="shared" si="68"/>
        <v>1334176</v>
      </c>
      <c r="BR339" s="424">
        <f t="shared" si="68"/>
        <v>13</v>
      </c>
      <c r="BS339" s="424">
        <f t="shared" si="68"/>
        <v>34861</v>
      </c>
      <c r="BT339" s="424">
        <f t="shared" si="68"/>
        <v>118546</v>
      </c>
      <c r="BU339" s="424">
        <f t="shared" si="68"/>
        <v>136095</v>
      </c>
      <c r="BV339" s="424">
        <f t="shared" si="68"/>
        <v>93538</v>
      </c>
      <c r="BW339" s="424">
        <f t="shared" ref="BW339:CF343" si="69">SUMIF($B$3:$B$331,$C339,BW$3:BW$331)</f>
        <v>48006</v>
      </c>
      <c r="BX339" s="424">
        <f t="shared" si="69"/>
        <v>23464</v>
      </c>
      <c r="BY339" s="424">
        <f t="shared" si="69"/>
        <v>18615</v>
      </c>
      <c r="BZ339" s="424">
        <f t="shared" si="69"/>
        <v>4812</v>
      </c>
      <c r="CA339" s="424">
        <f t="shared" si="69"/>
        <v>477950</v>
      </c>
      <c r="CB339" s="424">
        <f t="shared" si="69"/>
        <v>0</v>
      </c>
      <c r="CC339" s="424">
        <f t="shared" si="69"/>
        <v>424</v>
      </c>
      <c r="CD339" s="424">
        <f t="shared" si="69"/>
        <v>2324</v>
      </c>
      <c r="CE339" s="424">
        <f t="shared" si="69"/>
        <v>4116</v>
      </c>
      <c r="CF339" s="424">
        <f t="shared" si="69"/>
        <v>3293</v>
      </c>
      <c r="CG339" s="424">
        <f t="shared" ref="CG339:CP343" si="70">SUMIF($B$3:$B$331,$C339,CG$3:CG$331)</f>
        <v>1793</v>
      </c>
      <c r="CH339" s="424">
        <f t="shared" si="70"/>
        <v>850</v>
      </c>
      <c r="CI339" s="424">
        <f t="shared" si="70"/>
        <v>570</v>
      </c>
      <c r="CJ339" s="424">
        <f t="shared" si="70"/>
        <v>142</v>
      </c>
      <c r="CK339" s="424">
        <f t="shared" si="70"/>
        <v>13512</v>
      </c>
      <c r="CL339" s="424">
        <f t="shared" si="70"/>
        <v>0</v>
      </c>
      <c r="CM339" s="424">
        <f t="shared" si="70"/>
        <v>21</v>
      </c>
      <c r="CN339" s="424">
        <f t="shared" si="70"/>
        <v>87</v>
      </c>
      <c r="CO339" s="424">
        <f t="shared" si="70"/>
        <v>154</v>
      </c>
      <c r="CP339" s="424">
        <f t="shared" si="70"/>
        <v>160</v>
      </c>
      <c r="CQ339" s="424">
        <f t="shared" ref="CQ339:CZ343" si="71">SUMIF($B$3:$B$331,$C339,CQ$3:CQ$331)</f>
        <v>178</v>
      </c>
      <c r="CR339" s="424">
        <f t="shared" si="71"/>
        <v>168</v>
      </c>
      <c r="CS339" s="424">
        <f t="shared" si="71"/>
        <v>281</v>
      </c>
      <c r="CT339" s="424">
        <f t="shared" si="71"/>
        <v>201</v>
      </c>
      <c r="CU339" s="424">
        <f t="shared" si="71"/>
        <v>1250</v>
      </c>
      <c r="CV339" s="424">
        <f t="shared" si="71"/>
        <v>1177</v>
      </c>
      <c r="CW339" s="424">
        <f t="shared" si="71"/>
        <v>2599</v>
      </c>
      <c r="CX339" s="424">
        <f t="shared" si="71"/>
        <v>4653</v>
      </c>
      <c r="CY339" s="424">
        <f t="shared" si="71"/>
        <v>5801</v>
      </c>
      <c r="CZ339" s="424">
        <f t="shared" si="71"/>
        <v>6016</v>
      </c>
      <c r="DA339" s="424">
        <f t="shared" ref="DA339:DJ343" si="72">SUMIF($B$3:$B$331,$C339,DA$3:DA$331)</f>
        <v>4597</v>
      </c>
      <c r="DB339" s="424">
        <f t="shared" si="72"/>
        <v>6079</v>
      </c>
      <c r="DC339" s="424">
        <f t="shared" si="72"/>
        <v>3710</v>
      </c>
      <c r="DD339" s="424">
        <f t="shared" si="72"/>
        <v>34632</v>
      </c>
      <c r="DE339" s="424">
        <f t="shared" si="72"/>
        <v>1297</v>
      </c>
      <c r="DF339" s="424">
        <f t="shared" si="72"/>
        <v>2646</v>
      </c>
      <c r="DG339" s="424">
        <f t="shared" si="72"/>
        <v>3193</v>
      </c>
      <c r="DH339" s="424">
        <f t="shared" si="72"/>
        <v>2748</v>
      </c>
      <c r="DI339" s="424">
        <f t="shared" si="72"/>
        <v>1676</v>
      </c>
      <c r="DJ339" s="424">
        <f t="shared" si="72"/>
        <v>1137</v>
      </c>
      <c r="DK339" s="424">
        <f t="shared" ref="DK339:DT343" si="73">SUMIF($B$3:$B$331,$C339,DK$3:DK$331)</f>
        <v>1336</v>
      </c>
      <c r="DL339" s="424">
        <f t="shared" si="73"/>
        <v>980</v>
      </c>
      <c r="DM339" s="424">
        <f t="shared" si="73"/>
        <v>15013</v>
      </c>
      <c r="DN339" s="424">
        <f t="shared" si="73"/>
        <v>105</v>
      </c>
      <c r="DO339" s="424">
        <f t="shared" si="73"/>
        <v>353</v>
      </c>
      <c r="DP339" s="424">
        <f t="shared" si="73"/>
        <v>366</v>
      </c>
      <c r="DQ339" s="424">
        <f t="shared" si="73"/>
        <v>270</v>
      </c>
      <c r="DR339" s="424">
        <f t="shared" si="73"/>
        <v>227</v>
      </c>
      <c r="DS339" s="424">
        <f t="shared" si="73"/>
        <v>143</v>
      </c>
      <c r="DT339" s="424">
        <f t="shared" si="73"/>
        <v>149</v>
      </c>
      <c r="DU339" s="424">
        <f t="shared" ref="DU339:ED343" si="74">SUMIF($B$3:$B$331,$C339,DU$3:DU$331)</f>
        <v>48</v>
      </c>
      <c r="DV339" s="424">
        <f t="shared" si="74"/>
        <v>1661</v>
      </c>
      <c r="DW339" s="424">
        <f t="shared" si="74"/>
        <v>452</v>
      </c>
      <c r="DX339" s="424">
        <f t="shared" si="74"/>
        <v>688</v>
      </c>
      <c r="DY339" s="424">
        <f t="shared" si="74"/>
        <v>548</v>
      </c>
      <c r="DZ339" s="424">
        <f t="shared" si="74"/>
        <v>339</v>
      </c>
      <c r="EA339" s="424">
        <f t="shared" si="74"/>
        <v>140</v>
      </c>
      <c r="EB339" s="424">
        <f t="shared" si="74"/>
        <v>112</v>
      </c>
      <c r="EC339" s="424">
        <f t="shared" si="74"/>
        <v>99</v>
      </c>
      <c r="ED339" s="424">
        <f t="shared" si="74"/>
        <v>50</v>
      </c>
      <c r="EE339" s="424">
        <f t="shared" ref="EE339:EN343" si="75">SUMIF($B$3:$B$331,$C339,EE$3:EE$331)</f>
        <v>2428</v>
      </c>
      <c r="EF339" s="424">
        <f t="shared" si="75"/>
        <v>1854</v>
      </c>
      <c r="EG339" s="424">
        <f t="shared" si="75"/>
        <v>3687</v>
      </c>
      <c r="EH339" s="424">
        <f t="shared" si="75"/>
        <v>4107</v>
      </c>
      <c r="EI339" s="424">
        <f t="shared" si="75"/>
        <v>3357</v>
      </c>
      <c r="EJ339" s="424">
        <f t="shared" si="75"/>
        <v>2043</v>
      </c>
      <c r="EK339" s="424">
        <f t="shared" si="75"/>
        <v>1392</v>
      </c>
      <c r="EL339" s="424">
        <f t="shared" si="75"/>
        <v>1584</v>
      </c>
      <c r="EM339" s="424">
        <f t="shared" si="75"/>
        <v>1078</v>
      </c>
      <c r="EN339" s="424">
        <f t="shared" si="75"/>
        <v>19102</v>
      </c>
      <c r="EO339" s="424">
        <f t="shared" ref="EO339:EX343" si="76">SUMIF($B$3:$B$331,$C339,EO$3:EO$331)</f>
        <v>1099</v>
      </c>
      <c r="EP339" s="424">
        <f t="shared" si="76"/>
        <v>1905</v>
      </c>
      <c r="EQ339" s="424">
        <f t="shared" si="76"/>
        <v>2127</v>
      </c>
      <c r="ER339" s="424">
        <f t="shared" si="76"/>
        <v>1674</v>
      </c>
      <c r="ES339" s="424">
        <f t="shared" si="76"/>
        <v>1073</v>
      </c>
      <c r="ET339" s="424">
        <f t="shared" si="76"/>
        <v>831</v>
      </c>
      <c r="EU339" s="424">
        <f t="shared" si="76"/>
        <v>1051</v>
      </c>
      <c r="EV339" s="424">
        <f t="shared" si="76"/>
        <v>840.1</v>
      </c>
      <c r="EW339" s="424">
        <f t="shared" si="76"/>
        <v>10600.1</v>
      </c>
      <c r="EX339" s="424">
        <f t="shared" si="76"/>
        <v>0</v>
      </c>
      <c r="EY339" s="424">
        <f t="shared" ref="EY339:FH343" si="77">SUMIF($B$3:$B$331,$C339,EY$3:EY$331)</f>
        <v>0</v>
      </c>
      <c r="EZ339" s="424">
        <f t="shared" si="77"/>
        <v>0</v>
      </c>
      <c r="FA339" s="424">
        <f t="shared" si="77"/>
        <v>0</v>
      </c>
      <c r="FB339" s="424">
        <f t="shared" si="77"/>
        <v>0</v>
      </c>
      <c r="FC339" s="424">
        <f t="shared" si="77"/>
        <v>0</v>
      </c>
      <c r="FD339" s="424">
        <f t="shared" si="77"/>
        <v>0</v>
      </c>
      <c r="FE339" s="424">
        <f t="shared" si="77"/>
        <v>0</v>
      </c>
      <c r="FF339" s="424">
        <f t="shared" si="77"/>
        <v>0</v>
      </c>
      <c r="FG339" s="424">
        <f t="shared" si="77"/>
        <v>2</v>
      </c>
      <c r="FH339" s="424">
        <f t="shared" si="77"/>
        <v>12</v>
      </c>
      <c r="FI339" s="424">
        <f t="shared" ref="FI339:FX343" si="78">SUMIF($B$3:$B$331,$C339,FI$3:FI$331)</f>
        <v>66</v>
      </c>
      <c r="FJ339" s="424">
        <f t="shared" si="78"/>
        <v>88</v>
      </c>
      <c r="FK339" s="424">
        <f t="shared" si="78"/>
        <v>79</v>
      </c>
      <c r="FL339" s="424">
        <f t="shared" si="78"/>
        <v>86</v>
      </c>
      <c r="FM339" s="424">
        <f t="shared" si="78"/>
        <v>120</v>
      </c>
      <c r="FN339" s="424">
        <f t="shared" si="78"/>
        <v>105</v>
      </c>
      <c r="FO339" s="424">
        <f t="shared" si="78"/>
        <v>558</v>
      </c>
      <c r="FP339" s="424">
        <f t="shared" si="78"/>
        <v>1097</v>
      </c>
      <c r="FQ339" s="424">
        <f t="shared" si="78"/>
        <v>1893</v>
      </c>
      <c r="FR339" s="424">
        <f t="shared" si="78"/>
        <v>2061</v>
      </c>
      <c r="FS339" s="424">
        <f t="shared" si="78"/>
        <v>1586</v>
      </c>
      <c r="FT339" s="424">
        <f t="shared" si="78"/>
        <v>994</v>
      </c>
      <c r="FU339" s="424">
        <f t="shared" si="78"/>
        <v>745</v>
      </c>
      <c r="FV339" s="424">
        <f t="shared" si="78"/>
        <v>931</v>
      </c>
      <c r="FW339" s="424">
        <f t="shared" si="78"/>
        <v>735</v>
      </c>
      <c r="FX339" s="424">
        <f t="shared" si="78"/>
        <v>10042</v>
      </c>
      <c r="FY339" s="424">
        <f t="shared" ref="FV339:HO343" si="79">SUMIF($B$3:$B$331,$C339,FY$3:FY$331)</f>
        <v>33</v>
      </c>
      <c r="FZ339" s="424">
        <f t="shared" si="79"/>
        <v>22463</v>
      </c>
      <c r="GA339" s="424">
        <f t="shared" si="79"/>
        <v>99106</v>
      </c>
      <c r="GB339" s="424">
        <f t="shared" si="79"/>
        <v>202625</v>
      </c>
      <c r="GC339" s="424">
        <f t="shared" si="79"/>
        <v>190466</v>
      </c>
      <c r="GD339" s="424">
        <f t="shared" si="79"/>
        <v>129970</v>
      </c>
      <c r="GE339" s="424">
        <f t="shared" si="79"/>
        <v>78342</v>
      </c>
      <c r="GF339" s="424">
        <f t="shared" si="79"/>
        <v>78664</v>
      </c>
      <c r="GG339" s="424">
        <f t="shared" si="79"/>
        <v>35640</v>
      </c>
      <c r="GH339" s="424">
        <f t="shared" si="79"/>
        <v>837309</v>
      </c>
      <c r="GI339" s="424">
        <f t="shared" si="79"/>
        <v>13</v>
      </c>
      <c r="GJ339" s="424">
        <f t="shared" si="79"/>
        <v>35865</v>
      </c>
      <c r="GK339" s="424">
        <f t="shared" si="79"/>
        <v>122002</v>
      </c>
      <c r="GL339" s="424">
        <f t="shared" si="79"/>
        <v>141289</v>
      </c>
      <c r="GM339" s="424">
        <f t="shared" si="79"/>
        <v>97613</v>
      </c>
      <c r="GN339" s="424">
        <f t="shared" si="79"/>
        <v>50360</v>
      </c>
      <c r="GO339" s="424">
        <f t="shared" si="79"/>
        <v>24745</v>
      </c>
      <c r="GP339" s="424">
        <f t="shared" si="79"/>
        <v>19721</v>
      </c>
      <c r="GQ339" s="424">
        <f t="shared" si="79"/>
        <v>5259</v>
      </c>
      <c r="GR339" s="424">
        <f t="shared" si="79"/>
        <v>496867</v>
      </c>
      <c r="GS339" s="424">
        <f t="shared" si="79"/>
        <v>42.75</v>
      </c>
      <c r="GT339" s="424">
        <f t="shared" si="79"/>
        <v>49622.75</v>
      </c>
      <c r="GU339" s="424">
        <f t="shared" si="79"/>
        <v>190850.75</v>
      </c>
      <c r="GV339" s="424">
        <f t="shared" si="79"/>
        <v>308737</v>
      </c>
      <c r="GW339" s="424">
        <f t="shared" si="79"/>
        <v>263753</v>
      </c>
      <c r="GX339" s="424">
        <f t="shared" si="79"/>
        <v>167692.25</v>
      </c>
      <c r="GY339" s="424">
        <f t="shared" si="79"/>
        <v>96888.25</v>
      </c>
      <c r="GZ339" s="424">
        <f t="shared" si="79"/>
        <v>93424</v>
      </c>
      <c r="HA339" s="424">
        <f t="shared" si="79"/>
        <v>39565.25</v>
      </c>
      <c r="HB339" s="424">
        <f t="shared" si="79"/>
        <v>1210576</v>
      </c>
      <c r="HC339" s="440">
        <f t="shared" si="79"/>
        <v>0</v>
      </c>
      <c r="HD339" s="440">
        <f t="shared" si="79"/>
        <v>0</v>
      </c>
      <c r="HE339" s="440">
        <f t="shared" si="79"/>
        <v>0</v>
      </c>
      <c r="HF339" s="440">
        <f t="shared" si="79"/>
        <v>0</v>
      </c>
      <c r="HG339" s="440">
        <f t="shared" si="79"/>
        <v>0</v>
      </c>
      <c r="HH339" s="440">
        <f t="shared" si="79"/>
        <v>0</v>
      </c>
      <c r="HI339" s="440">
        <f t="shared" si="79"/>
        <v>0</v>
      </c>
      <c r="HJ339" s="440">
        <f t="shared" si="79"/>
        <v>0</v>
      </c>
      <c r="HK339" s="440">
        <f t="shared" si="79"/>
        <v>0</v>
      </c>
      <c r="HL339" s="440">
        <f t="shared" si="79"/>
        <v>0</v>
      </c>
      <c r="HM339" s="424">
        <f t="shared" si="79"/>
        <v>23.799999999999997</v>
      </c>
      <c r="HN339" s="424">
        <f t="shared" si="79"/>
        <v>33081.699999999997</v>
      </c>
      <c r="HO339" s="424">
        <f t="shared" si="79"/>
        <v>148439.59999999998</v>
      </c>
      <c r="HP339" s="424">
        <f t="shared" ref="HO339:ID343" si="80">SUMIF($B$3:$B$331,$C339,HP$3:HP$331)</f>
        <v>274432.90000000002</v>
      </c>
      <c r="HQ339" s="424">
        <f t="shared" si="80"/>
        <v>263753.39999999997</v>
      </c>
      <c r="HR339" s="424">
        <f t="shared" si="80"/>
        <v>204957.1</v>
      </c>
      <c r="HS339" s="424">
        <f t="shared" si="80"/>
        <v>139949.79999999999</v>
      </c>
      <c r="HT339" s="424">
        <f t="shared" si="80"/>
        <v>155706.70000000001</v>
      </c>
      <c r="HU339" s="424">
        <f t="shared" si="80"/>
        <v>79130.5</v>
      </c>
      <c r="HV339" s="424">
        <f t="shared" si="80"/>
        <v>1299475.4999999998</v>
      </c>
      <c r="HW339" s="424">
        <f t="shared" si="80"/>
        <v>740.2</v>
      </c>
      <c r="HX339" s="424">
        <f t="shared" si="80"/>
        <v>1300215.7</v>
      </c>
      <c r="HY339" s="424">
        <f t="shared" si="80"/>
        <v>42.75</v>
      </c>
      <c r="HZ339" s="424">
        <f t="shared" si="80"/>
        <v>49622.75</v>
      </c>
      <c r="IA339" s="424">
        <f t="shared" si="80"/>
        <v>190850.75</v>
      </c>
      <c r="IB339" s="424">
        <f t="shared" si="80"/>
        <v>308737</v>
      </c>
      <c r="IC339" s="424">
        <f t="shared" si="80"/>
        <v>263753</v>
      </c>
      <c r="ID339" s="424">
        <f t="shared" si="80"/>
        <v>167692.25</v>
      </c>
      <c r="IE339" s="424">
        <f t="shared" ref="HY339:JN343" si="81">SUMIF($B$3:$B$331,$C339,IE$3:IE$331)</f>
        <v>96888.25</v>
      </c>
      <c r="IF339" s="424">
        <f t="shared" si="81"/>
        <v>93424</v>
      </c>
      <c r="IG339" s="424">
        <f t="shared" si="81"/>
        <v>39565.25</v>
      </c>
      <c r="IH339" s="424">
        <f t="shared" si="81"/>
        <v>1210576</v>
      </c>
      <c r="II339" s="424">
        <f t="shared" si="81"/>
        <v>0</v>
      </c>
      <c r="IJ339" s="424">
        <f t="shared" si="81"/>
        <v>0</v>
      </c>
      <c r="IK339" s="424">
        <f t="shared" si="81"/>
        <v>0</v>
      </c>
      <c r="IL339" s="424">
        <f t="shared" si="81"/>
        <v>0</v>
      </c>
      <c r="IM339" s="424">
        <f t="shared" si="81"/>
        <v>0</v>
      </c>
      <c r="IN339" s="424">
        <f t="shared" si="81"/>
        <v>0</v>
      </c>
      <c r="IO339" s="424">
        <f t="shared" si="81"/>
        <v>0</v>
      </c>
      <c r="IP339" s="424">
        <f t="shared" si="81"/>
        <v>0</v>
      </c>
      <c r="IQ339" s="424">
        <f t="shared" si="81"/>
        <v>0</v>
      </c>
      <c r="IR339" s="424">
        <f t="shared" si="81"/>
        <v>0</v>
      </c>
      <c r="IS339" s="424">
        <f t="shared" si="81"/>
        <v>10.69</v>
      </c>
      <c r="IT339" s="424">
        <f t="shared" si="81"/>
        <v>15506.179999999998</v>
      </c>
      <c r="IU339" s="424">
        <f t="shared" si="81"/>
        <v>61621.7</v>
      </c>
      <c r="IV339" s="424">
        <f t="shared" si="81"/>
        <v>76803.819999999992</v>
      </c>
      <c r="IW339" s="424">
        <f t="shared" si="81"/>
        <v>49145.200000000012</v>
      </c>
      <c r="IX339" s="424">
        <f t="shared" si="81"/>
        <v>22846.710000000003</v>
      </c>
      <c r="IY339" s="424">
        <f t="shared" si="81"/>
        <v>8444.4600000000009</v>
      </c>
      <c r="IZ339" s="424">
        <f t="shared" si="81"/>
        <v>2902.46</v>
      </c>
      <c r="JA339" s="424">
        <f t="shared" si="81"/>
        <v>170.41</v>
      </c>
      <c r="JB339" s="424">
        <f t="shared" si="81"/>
        <v>237451.62999999998</v>
      </c>
      <c r="JC339" s="424">
        <f t="shared" si="81"/>
        <v>17.799999999999997</v>
      </c>
      <c r="JD339" s="424">
        <f t="shared" si="81"/>
        <v>22744.400000000001</v>
      </c>
      <c r="JE339" s="424">
        <f t="shared" si="81"/>
        <v>100511.39999999998</v>
      </c>
      <c r="JF339" s="424">
        <f t="shared" si="81"/>
        <v>206162.89999999997</v>
      </c>
      <c r="JG339" s="424">
        <f t="shared" si="81"/>
        <v>214607.8</v>
      </c>
      <c r="JH339" s="424">
        <f t="shared" si="81"/>
        <v>177033.4</v>
      </c>
      <c r="JI339" s="424">
        <f t="shared" si="81"/>
        <v>127752.1</v>
      </c>
      <c r="JJ339" s="424">
        <f t="shared" si="81"/>
        <v>150869.40000000002</v>
      </c>
      <c r="JK339" s="424">
        <f t="shared" si="81"/>
        <v>78789.600000000006</v>
      </c>
      <c r="JL339" s="424">
        <f t="shared" si="81"/>
        <v>1078488.8</v>
      </c>
      <c r="JM339" s="424">
        <f t="shared" si="81"/>
        <v>740.2</v>
      </c>
      <c r="JN339" s="424">
        <f t="shared" si="81"/>
        <v>1079229</v>
      </c>
      <c r="JP339" s="461"/>
      <c r="JQ339" s="461"/>
      <c r="JR339" s="461"/>
      <c r="JS339" s="461"/>
      <c r="JT339" s="461"/>
      <c r="JU339" s="461"/>
      <c r="JV339" s="461"/>
      <c r="JW339" s="461"/>
      <c r="JX339" s="461"/>
      <c r="JY339" s="461"/>
    </row>
    <row r="340" spans="1:292" s="422" customFormat="1" x14ac:dyDescent="0.2">
      <c r="B340" s="216" t="s">
        <v>289</v>
      </c>
      <c r="C340" s="216" t="s">
        <v>289</v>
      </c>
      <c r="D340" s="423" t="s">
        <v>356</v>
      </c>
      <c r="E340" s="424">
        <f t="shared" si="62"/>
        <v>62108</v>
      </c>
      <c r="F340" s="424">
        <f t="shared" si="62"/>
        <v>241083</v>
      </c>
      <c r="G340" s="424">
        <f t="shared" si="62"/>
        <v>588039</v>
      </c>
      <c r="H340" s="424">
        <f t="shared" si="62"/>
        <v>590774</v>
      </c>
      <c r="I340" s="424">
        <f t="shared" si="62"/>
        <v>336721</v>
      </c>
      <c r="J340" s="424">
        <f t="shared" si="62"/>
        <v>154920</v>
      </c>
      <c r="K340" s="424">
        <f t="shared" si="62"/>
        <v>104534</v>
      </c>
      <c r="L340" s="424">
        <f t="shared" si="62"/>
        <v>18050</v>
      </c>
      <c r="M340" s="424">
        <f t="shared" si="62"/>
        <v>2096229</v>
      </c>
      <c r="N340" s="424">
        <f t="shared" si="62"/>
        <v>2493</v>
      </c>
      <c r="O340" s="424">
        <f t="shared" si="63"/>
        <v>5713</v>
      </c>
      <c r="P340" s="424">
        <f t="shared" si="63"/>
        <v>8876</v>
      </c>
      <c r="Q340" s="424">
        <f t="shared" si="63"/>
        <v>7648</v>
      </c>
      <c r="R340" s="424">
        <f t="shared" si="63"/>
        <v>3824</v>
      </c>
      <c r="S340" s="424">
        <f t="shared" si="63"/>
        <v>1813</v>
      </c>
      <c r="T340" s="424">
        <f t="shared" si="63"/>
        <v>1412</v>
      </c>
      <c r="U340" s="424">
        <f t="shared" si="63"/>
        <v>233</v>
      </c>
      <c r="V340" s="424">
        <f t="shared" si="63"/>
        <v>32012</v>
      </c>
      <c r="W340" s="424">
        <f t="shared" si="63"/>
        <v>22</v>
      </c>
      <c r="X340" s="424">
        <f t="shared" si="63"/>
        <v>76</v>
      </c>
      <c r="Y340" s="424">
        <f t="shared" si="64"/>
        <v>91</v>
      </c>
      <c r="Z340" s="424">
        <f t="shared" si="64"/>
        <v>107</v>
      </c>
      <c r="AA340" s="424">
        <f t="shared" si="64"/>
        <v>50</v>
      </c>
      <c r="AB340" s="424">
        <f t="shared" si="64"/>
        <v>28</v>
      </c>
      <c r="AC340" s="424">
        <f t="shared" si="64"/>
        <v>13</v>
      </c>
      <c r="AD340" s="424">
        <f t="shared" si="64"/>
        <v>5</v>
      </c>
      <c r="AE340" s="424">
        <f t="shared" si="64"/>
        <v>392</v>
      </c>
      <c r="AF340" s="424">
        <f t="shared" si="64"/>
        <v>59593</v>
      </c>
      <c r="AG340" s="424">
        <f t="shared" si="64"/>
        <v>235294</v>
      </c>
      <c r="AH340" s="424">
        <f t="shared" si="64"/>
        <v>579072</v>
      </c>
      <c r="AI340" s="424">
        <f t="shared" si="65"/>
        <v>583019</v>
      </c>
      <c r="AJ340" s="424">
        <f t="shared" si="65"/>
        <v>332847</v>
      </c>
      <c r="AK340" s="424">
        <f t="shared" si="65"/>
        <v>153079</v>
      </c>
      <c r="AL340" s="424">
        <f t="shared" si="65"/>
        <v>103109</v>
      </c>
      <c r="AM340" s="424">
        <f t="shared" si="65"/>
        <v>17812</v>
      </c>
      <c r="AN340" s="424">
        <f t="shared" si="65"/>
        <v>2063825</v>
      </c>
      <c r="AO340" s="424">
        <f t="shared" si="65"/>
        <v>27</v>
      </c>
      <c r="AP340" s="424">
        <f t="shared" si="65"/>
        <v>267</v>
      </c>
      <c r="AQ340" s="424">
        <f t="shared" si="65"/>
        <v>1436</v>
      </c>
      <c r="AR340" s="424">
        <f t="shared" si="65"/>
        <v>3131</v>
      </c>
      <c r="AS340" s="424">
        <f t="shared" si="66"/>
        <v>2676</v>
      </c>
      <c r="AT340" s="424">
        <f t="shared" si="66"/>
        <v>1359</v>
      </c>
      <c r="AU340" s="424">
        <f t="shared" si="66"/>
        <v>1013</v>
      </c>
      <c r="AV340" s="424">
        <f t="shared" si="66"/>
        <v>301</v>
      </c>
      <c r="AW340" s="424">
        <f t="shared" si="66"/>
        <v>10210</v>
      </c>
      <c r="AX340" s="424">
        <f t="shared" si="66"/>
        <v>27</v>
      </c>
      <c r="AY340" s="424">
        <f t="shared" si="66"/>
        <v>267</v>
      </c>
      <c r="AZ340" s="424">
        <f t="shared" si="66"/>
        <v>1436</v>
      </c>
      <c r="BA340" s="424">
        <f t="shared" si="66"/>
        <v>3131</v>
      </c>
      <c r="BB340" s="424">
        <f t="shared" si="66"/>
        <v>2676</v>
      </c>
      <c r="BC340" s="424">
        <f t="shared" si="67"/>
        <v>1359</v>
      </c>
      <c r="BD340" s="424">
        <f t="shared" si="67"/>
        <v>1013</v>
      </c>
      <c r="BE340" s="424">
        <f t="shared" si="67"/>
        <v>301</v>
      </c>
      <c r="BF340" s="424">
        <f t="shared" si="67"/>
        <v>0</v>
      </c>
      <c r="BG340" s="424">
        <f t="shared" si="67"/>
        <v>10210</v>
      </c>
      <c r="BH340" s="424">
        <f t="shared" si="67"/>
        <v>27</v>
      </c>
      <c r="BI340" s="424">
        <f t="shared" si="67"/>
        <v>59833</v>
      </c>
      <c r="BJ340" s="424">
        <f t="shared" si="67"/>
        <v>236463</v>
      </c>
      <c r="BK340" s="424">
        <f t="shared" si="67"/>
        <v>580767</v>
      </c>
      <c r="BL340" s="424">
        <f t="shared" si="67"/>
        <v>582564</v>
      </c>
      <c r="BM340" s="424">
        <f t="shared" si="68"/>
        <v>331530</v>
      </c>
      <c r="BN340" s="424">
        <f t="shared" si="68"/>
        <v>152733</v>
      </c>
      <c r="BO340" s="424">
        <f t="shared" si="68"/>
        <v>102397</v>
      </c>
      <c r="BP340" s="424">
        <f t="shared" si="68"/>
        <v>17511</v>
      </c>
      <c r="BQ340" s="424">
        <f t="shared" si="68"/>
        <v>2063825</v>
      </c>
      <c r="BR340" s="424">
        <f t="shared" si="68"/>
        <v>15</v>
      </c>
      <c r="BS340" s="424">
        <f t="shared" si="68"/>
        <v>34170</v>
      </c>
      <c r="BT340" s="424">
        <f t="shared" si="68"/>
        <v>123710</v>
      </c>
      <c r="BU340" s="424">
        <f t="shared" si="68"/>
        <v>216151</v>
      </c>
      <c r="BV340" s="424">
        <f t="shared" si="68"/>
        <v>146979</v>
      </c>
      <c r="BW340" s="424">
        <f t="shared" si="69"/>
        <v>69752</v>
      </c>
      <c r="BX340" s="424">
        <f t="shared" si="69"/>
        <v>26402</v>
      </c>
      <c r="BY340" s="424">
        <f t="shared" si="69"/>
        <v>13424</v>
      </c>
      <c r="BZ340" s="424">
        <f t="shared" si="69"/>
        <v>1424</v>
      </c>
      <c r="CA340" s="424">
        <f t="shared" si="69"/>
        <v>632027</v>
      </c>
      <c r="CB340" s="424">
        <f t="shared" si="69"/>
        <v>0</v>
      </c>
      <c r="CC340" s="424">
        <f t="shared" si="69"/>
        <v>421</v>
      </c>
      <c r="CD340" s="424">
        <f t="shared" si="69"/>
        <v>2157</v>
      </c>
      <c r="CE340" s="424">
        <f t="shared" si="69"/>
        <v>6422</v>
      </c>
      <c r="CF340" s="424">
        <f t="shared" si="69"/>
        <v>6345</v>
      </c>
      <c r="CG340" s="424">
        <f t="shared" si="70"/>
        <v>3157</v>
      </c>
      <c r="CH340" s="424">
        <f t="shared" si="70"/>
        <v>1373</v>
      </c>
      <c r="CI340" s="424">
        <f t="shared" si="70"/>
        <v>726</v>
      </c>
      <c r="CJ340" s="424">
        <f t="shared" si="70"/>
        <v>83</v>
      </c>
      <c r="CK340" s="424">
        <f t="shared" si="70"/>
        <v>20684</v>
      </c>
      <c r="CL340" s="424">
        <f t="shared" si="70"/>
        <v>0</v>
      </c>
      <c r="CM340" s="424">
        <f t="shared" si="70"/>
        <v>34</v>
      </c>
      <c r="CN340" s="424">
        <f t="shared" si="70"/>
        <v>103</v>
      </c>
      <c r="CO340" s="424">
        <f t="shared" si="70"/>
        <v>306</v>
      </c>
      <c r="CP340" s="424">
        <f t="shared" si="70"/>
        <v>389</v>
      </c>
      <c r="CQ340" s="424">
        <f t="shared" si="71"/>
        <v>323</v>
      </c>
      <c r="CR340" s="424">
        <f t="shared" si="71"/>
        <v>370</v>
      </c>
      <c r="CS340" s="424">
        <f t="shared" si="71"/>
        <v>580</v>
      </c>
      <c r="CT340" s="424">
        <f t="shared" si="71"/>
        <v>273</v>
      </c>
      <c r="CU340" s="424">
        <f t="shared" si="71"/>
        <v>2378</v>
      </c>
      <c r="CV340" s="424">
        <f t="shared" si="71"/>
        <v>654</v>
      </c>
      <c r="CW340" s="424">
        <f t="shared" si="71"/>
        <v>1826</v>
      </c>
      <c r="CX340" s="424">
        <f t="shared" si="71"/>
        <v>3908</v>
      </c>
      <c r="CY340" s="424">
        <f t="shared" si="71"/>
        <v>3460</v>
      </c>
      <c r="CZ340" s="424">
        <f t="shared" si="71"/>
        <v>1968</v>
      </c>
      <c r="DA340" s="424">
        <f t="shared" si="72"/>
        <v>1026</v>
      </c>
      <c r="DB340" s="424">
        <f t="shared" si="72"/>
        <v>693</v>
      </c>
      <c r="DC340" s="424">
        <f t="shared" si="72"/>
        <v>223</v>
      </c>
      <c r="DD340" s="424">
        <f t="shared" si="72"/>
        <v>13758</v>
      </c>
      <c r="DE340" s="424">
        <f t="shared" si="72"/>
        <v>1179</v>
      </c>
      <c r="DF340" s="424">
        <f t="shared" si="72"/>
        <v>3100</v>
      </c>
      <c r="DG340" s="424">
        <f t="shared" si="72"/>
        <v>5357</v>
      </c>
      <c r="DH340" s="424">
        <f t="shared" si="72"/>
        <v>4402</v>
      </c>
      <c r="DI340" s="424">
        <f t="shared" si="72"/>
        <v>2167</v>
      </c>
      <c r="DJ340" s="424">
        <f t="shared" si="72"/>
        <v>1091</v>
      </c>
      <c r="DK340" s="424">
        <f t="shared" si="73"/>
        <v>969</v>
      </c>
      <c r="DL340" s="424">
        <f t="shared" si="73"/>
        <v>299</v>
      </c>
      <c r="DM340" s="424">
        <f t="shared" si="73"/>
        <v>18564</v>
      </c>
      <c r="DN340" s="424">
        <f t="shared" si="73"/>
        <v>46</v>
      </c>
      <c r="DO340" s="424">
        <f t="shared" si="73"/>
        <v>156</v>
      </c>
      <c r="DP340" s="424">
        <f t="shared" si="73"/>
        <v>368</v>
      </c>
      <c r="DQ340" s="424">
        <f t="shared" si="73"/>
        <v>379</v>
      </c>
      <c r="DR340" s="424">
        <f t="shared" si="73"/>
        <v>171</v>
      </c>
      <c r="DS340" s="424">
        <f t="shared" si="73"/>
        <v>89</v>
      </c>
      <c r="DT340" s="424">
        <f t="shared" si="73"/>
        <v>92</v>
      </c>
      <c r="DU340" s="424">
        <f t="shared" si="74"/>
        <v>52</v>
      </c>
      <c r="DV340" s="424">
        <f t="shared" si="74"/>
        <v>1353</v>
      </c>
      <c r="DW340" s="424">
        <f t="shared" si="74"/>
        <v>300</v>
      </c>
      <c r="DX340" s="424">
        <f t="shared" si="74"/>
        <v>845</v>
      </c>
      <c r="DY340" s="424">
        <f t="shared" si="74"/>
        <v>712</v>
      </c>
      <c r="DZ340" s="424">
        <f t="shared" si="74"/>
        <v>501</v>
      </c>
      <c r="EA340" s="424">
        <f t="shared" si="74"/>
        <v>263</v>
      </c>
      <c r="EB340" s="424">
        <f t="shared" si="74"/>
        <v>139</v>
      </c>
      <c r="EC340" s="424">
        <f t="shared" si="74"/>
        <v>120</v>
      </c>
      <c r="ED340" s="424">
        <f t="shared" si="74"/>
        <v>85</v>
      </c>
      <c r="EE340" s="424">
        <f t="shared" si="75"/>
        <v>2965</v>
      </c>
      <c r="EF340" s="424">
        <f t="shared" si="75"/>
        <v>1525</v>
      </c>
      <c r="EG340" s="424">
        <f t="shared" si="75"/>
        <v>4101</v>
      </c>
      <c r="EH340" s="424">
        <f t="shared" si="75"/>
        <v>6437</v>
      </c>
      <c r="EI340" s="424">
        <f t="shared" si="75"/>
        <v>5282</v>
      </c>
      <c r="EJ340" s="424">
        <f t="shared" si="75"/>
        <v>2601</v>
      </c>
      <c r="EK340" s="424">
        <f t="shared" si="75"/>
        <v>1319</v>
      </c>
      <c r="EL340" s="424">
        <f t="shared" si="75"/>
        <v>1181</v>
      </c>
      <c r="EM340" s="424">
        <f t="shared" si="75"/>
        <v>436</v>
      </c>
      <c r="EN340" s="424">
        <f t="shared" si="75"/>
        <v>22882</v>
      </c>
      <c r="EO340" s="424">
        <f t="shared" si="76"/>
        <v>916</v>
      </c>
      <c r="EP340" s="424">
        <f t="shared" si="76"/>
        <v>1701</v>
      </c>
      <c r="EQ340" s="424">
        <f t="shared" si="76"/>
        <v>2888</v>
      </c>
      <c r="ER340" s="424">
        <f t="shared" si="76"/>
        <v>3006</v>
      </c>
      <c r="ES340" s="424">
        <f t="shared" si="76"/>
        <v>1434</v>
      </c>
      <c r="ET340" s="424">
        <f t="shared" si="76"/>
        <v>760</v>
      </c>
      <c r="EU340" s="424">
        <f t="shared" si="76"/>
        <v>733</v>
      </c>
      <c r="EV340" s="424">
        <f t="shared" si="76"/>
        <v>309</v>
      </c>
      <c r="EW340" s="424">
        <f t="shared" si="76"/>
        <v>11747</v>
      </c>
      <c r="EX340" s="424">
        <f t="shared" si="76"/>
        <v>0</v>
      </c>
      <c r="EY340" s="424">
        <f t="shared" si="77"/>
        <v>1</v>
      </c>
      <c r="EZ340" s="424">
        <f t="shared" si="77"/>
        <v>1</v>
      </c>
      <c r="FA340" s="424">
        <f t="shared" si="77"/>
        <v>0</v>
      </c>
      <c r="FB340" s="424">
        <f t="shared" si="77"/>
        <v>0</v>
      </c>
      <c r="FC340" s="424">
        <f t="shared" si="77"/>
        <v>0</v>
      </c>
      <c r="FD340" s="424">
        <f t="shared" si="77"/>
        <v>0</v>
      </c>
      <c r="FE340" s="424">
        <f t="shared" si="77"/>
        <v>0</v>
      </c>
      <c r="FF340" s="424">
        <f t="shared" si="77"/>
        <v>2</v>
      </c>
      <c r="FG340" s="424">
        <f t="shared" si="77"/>
        <v>119</v>
      </c>
      <c r="FH340" s="424">
        <f t="shared" si="77"/>
        <v>88</v>
      </c>
      <c r="FI340" s="424">
        <f t="shared" si="78"/>
        <v>170</v>
      </c>
      <c r="FJ340" s="424">
        <f t="shared" si="78"/>
        <v>219</v>
      </c>
      <c r="FK340" s="424">
        <f t="shared" si="78"/>
        <v>180</v>
      </c>
      <c r="FL340" s="424">
        <f t="shared" si="78"/>
        <v>101</v>
      </c>
      <c r="FM340" s="424">
        <f t="shared" si="78"/>
        <v>84</v>
      </c>
      <c r="FN340" s="424">
        <f t="shared" si="78"/>
        <v>31</v>
      </c>
      <c r="FO340" s="424">
        <f t="shared" si="78"/>
        <v>992</v>
      </c>
      <c r="FP340" s="424">
        <f t="shared" si="78"/>
        <v>797</v>
      </c>
      <c r="FQ340" s="424">
        <f t="shared" si="78"/>
        <v>1612</v>
      </c>
      <c r="FR340" s="424">
        <f t="shared" si="78"/>
        <v>2717</v>
      </c>
      <c r="FS340" s="424">
        <f t="shared" si="78"/>
        <v>2787</v>
      </c>
      <c r="FT340" s="424">
        <f t="shared" si="78"/>
        <v>1254</v>
      </c>
      <c r="FU340" s="424">
        <f t="shared" si="78"/>
        <v>659</v>
      </c>
      <c r="FV340" s="424">
        <f t="shared" si="79"/>
        <v>649</v>
      </c>
      <c r="FW340" s="424">
        <f t="shared" si="79"/>
        <v>278</v>
      </c>
      <c r="FX340" s="424">
        <f t="shared" si="79"/>
        <v>10753</v>
      </c>
      <c r="FY340" s="424">
        <f t="shared" si="79"/>
        <v>12</v>
      </c>
      <c r="FZ340" s="424">
        <f t="shared" si="79"/>
        <v>24782</v>
      </c>
      <c r="GA340" s="424">
        <f t="shared" si="79"/>
        <v>109340</v>
      </c>
      <c r="GB340" s="424">
        <f t="shared" si="79"/>
        <v>356403</v>
      </c>
      <c r="GC340" s="424">
        <f t="shared" si="79"/>
        <v>427535</v>
      </c>
      <c r="GD340" s="424">
        <f t="shared" si="79"/>
        <v>257707</v>
      </c>
      <c r="GE340" s="424">
        <f t="shared" si="79"/>
        <v>124291</v>
      </c>
      <c r="GF340" s="424">
        <f t="shared" si="79"/>
        <v>87417</v>
      </c>
      <c r="GG340" s="424">
        <f t="shared" si="79"/>
        <v>15586</v>
      </c>
      <c r="GH340" s="424">
        <f t="shared" si="79"/>
        <v>1403073</v>
      </c>
      <c r="GI340" s="424">
        <f t="shared" si="79"/>
        <v>15</v>
      </c>
      <c r="GJ340" s="424">
        <f t="shared" si="79"/>
        <v>35051</v>
      </c>
      <c r="GK340" s="424">
        <f t="shared" si="79"/>
        <v>127123</v>
      </c>
      <c r="GL340" s="424">
        <f t="shared" si="79"/>
        <v>224364</v>
      </c>
      <c r="GM340" s="424">
        <f t="shared" si="79"/>
        <v>155029</v>
      </c>
      <c r="GN340" s="424">
        <f t="shared" si="79"/>
        <v>73823</v>
      </c>
      <c r="GO340" s="424">
        <f t="shared" si="79"/>
        <v>28442</v>
      </c>
      <c r="GP340" s="424">
        <f t="shared" si="79"/>
        <v>14980</v>
      </c>
      <c r="GQ340" s="424">
        <f t="shared" si="79"/>
        <v>1925</v>
      </c>
      <c r="GR340" s="424">
        <f t="shared" si="79"/>
        <v>660752</v>
      </c>
      <c r="GS340" s="424">
        <f t="shared" si="79"/>
        <v>23.25</v>
      </c>
      <c r="GT340" s="424">
        <f t="shared" si="79"/>
        <v>51264.35</v>
      </c>
      <c r="GU340" s="424">
        <f t="shared" si="79"/>
        <v>205199</v>
      </c>
      <c r="GV340" s="424">
        <f t="shared" si="79"/>
        <v>524934.19999999995</v>
      </c>
      <c r="GW340" s="424">
        <f t="shared" si="79"/>
        <v>543870.65</v>
      </c>
      <c r="GX340" s="424">
        <f t="shared" si="79"/>
        <v>313103.80000000005</v>
      </c>
      <c r="GY340" s="424">
        <f t="shared" si="79"/>
        <v>145590.69999999998</v>
      </c>
      <c r="GZ340" s="424">
        <f t="shared" si="79"/>
        <v>98549</v>
      </c>
      <c r="HA340" s="424">
        <f t="shared" si="79"/>
        <v>16995.25</v>
      </c>
      <c r="HB340" s="424">
        <f t="shared" si="79"/>
        <v>1899530.2</v>
      </c>
      <c r="HC340" s="440">
        <f t="shared" si="79"/>
        <v>1.88</v>
      </c>
      <c r="HD340" s="440">
        <f t="shared" si="79"/>
        <v>11.5</v>
      </c>
      <c r="HE340" s="440">
        <f t="shared" si="79"/>
        <v>1</v>
      </c>
      <c r="HF340" s="440">
        <f t="shared" si="79"/>
        <v>1</v>
      </c>
      <c r="HG340" s="440">
        <f t="shared" si="79"/>
        <v>0</v>
      </c>
      <c r="HH340" s="440">
        <f t="shared" si="79"/>
        <v>0</v>
      </c>
      <c r="HI340" s="440">
        <f t="shared" si="79"/>
        <v>0</v>
      </c>
      <c r="HJ340" s="440">
        <f t="shared" si="79"/>
        <v>0</v>
      </c>
      <c r="HK340" s="440">
        <f t="shared" si="79"/>
        <v>0</v>
      </c>
      <c r="HL340" s="440">
        <f t="shared" si="79"/>
        <v>15.379999999999999</v>
      </c>
      <c r="HM340" s="424">
        <f t="shared" si="79"/>
        <v>12</v>
      </c>
      <c r="HN340" s="424">
        <f t="shared" si="79"/>
        <v>34168.5</v>
      </c>
      <c r="HO340" s="424">
        <f t="shared" si="80"/>
        <v>159598.6</v>
      </c>
      <c r="HP340" s="424">
        <f t="shared" si="80"/>
        <v>466607.10000000009</v>
      </c>
      <c r="HQ340" s="424">
        <f t="shared" si="80"/>
        <v>543871.19999999995</v>
      </c>
      <c r="HR340" s="424">
        <f t="shared" si="80"/>
        <v>382682.49999999994</v>
      </c>
      <c r="HS340" s="424">
        <f t="shared" si="80"/>
        <v>210297.9</v>
      </c>
      <c r="HT340" s="424">
        <f t="shared" si="80"/>
        <v>164248.6</v>
      </c>
      <c r="HU340" s="424">
        <f t="shared" si="80"/>
        <v>33990.5</v>
      </c>
      <c r="HV340" s="424">
        <f t="shared" si="80"/>
        <v>1995476.9000000001</v>
      </c>
      <c r="HW340" s="424">
        <f t="shared" si="80"/>
        <v>1462</v>
      </c>
      <c r="HX340" s="424">
        <f t="shared" si="80"/>
        <v>1996938.9000000004</v>
      </c>
      <c r="HY340" s="424">
        <f t="shared" si="81"/>
        <v>23.25</v>
      </c>
      <c r="HZ340" s="424">
        <f t="shared" si="81"/>
        <v>51264.35</v>
      </c>
      <c r="IA340" s="424">
        <f t="shared" si="81"/>
        <v>205199</v>
      </c>
      <c r="IB340" s="424">
        <f t="shared" si="81"/>
        <v>524934.19999999995</v>
      </c>
      <c r="IC340" s="424">
        <f t="shared" si="81"/>
        <v>543870.65</v>
      </c>
      <c r="ID340" s="424">
        <f t="shared" si="81"/>
        <v>313103.80000000005</v>
      </c>
      <c r="IE340" s="424">
        <f t="shared" si="81"/>
        <v>145590.69999999998</v>
      </c>
      <c r="IF340" s="424">
        <f t="shared" si="81"/>
        <v>98549</v>
      </c>
      <c r="IG340" s="424">
        <f t="shared" si="81"/>
        <v>16995.25</v>
      </c>
      <c r="IH340" s="424">
        <f t="shared" si="81"/>
        <v>1899530.2</v>
      </c>
      <c r="II340" s="424">
        <f t="shared" si="81"/>
        <v>1.88</v>
      </c>
      <c r="IJ340" s="424">
        <f t="shared" si="81"/>
        <v>11.5</v>
      </c>
      <c r="IK340" s="424">
        <f t="shared" si="81"/>
        <v>1</v>
      </c>
      <c r="IL340" s="424">
        <f t="shared" si="81"/>
        <v>1</v>
      </c>
      <c r="IM340" s="424">
        <f t="shared" si="81"/>
        <v>0</v>
      </c>
      <c r="IN340" s="424">
        <f t="shared" si="81"/>
        <v>0</v>
      </c>
      <c r="IO340" s="424">
        <f t="shared" si="81"/>
        <v>0</v>
      </c>
      <c r="IP340" s="424">
        <f t="shared" si="81"/>
        <v>0</v>
      </c>
      <c r="IQ340" s="424">
        <f t="shared" si="81"/>
        <v>0</v>
      </c>
      <c r="IR340" s="424">
        <f t="shared" si="81"/>
        <v>15.379999999999999</v>
      </c>
      <c r="IS340" s="424">
        <f t="shared" si="81"/>
        <v>10.4</v>
      </c>
      <c r="IT340" s="424">
        <f t="shared" si="81"/>
        <v>17966.999999999996</v>
      </c>
      <c r="IU340" s="424">
        <f t="shared" si="81"/>
        <v>62857.53</v>
      </c>
      <c r="IV340" s="424">
        <f t="shared" si="81"/>
        <v>109623.17</v>
      </c>
      <c r="IW340" s="424">
        <f t="shared" si="81"/>
        <v>76564.050000000017</v>
      </c>
      <c r="IX340" s="424">
        <f t="shared" si="81"/>
        <v>26021.860000000004</v>
      </c>
      <c r="IY340" s="424">
        <f t="shared" si="81"/>
        <v>6097.8</v>
      </c>
      <c r="IZ340" s="424">
        <f t="shared" si="81"/>
        <v>1774.15</v>
      </c>
      <c r="JA340" s="424">
        <f t="shared" si="81"/>
        <v>82.97999999999999</v>
      </c>
      <c r="JB340" s="424">
        <f t="shared" si="81"/>
        <v>300998.94</v>
      </c>
      <c r="JC340" s="424">
        <f t="shared" si="81"/>
        <v>6.1000000000000005</v>
      </c>
      <c r="JD340" s="424">
        <f t="shared" si="81"/>
        <v>22190.400000000001</v>
      </c>
      <c r="JE340" s="424">
        <f t="shared" si="81"/>
        <v>110709.39999999998</v>
      </c>
      <c r="JF340" s="424">
        <f t="shared" si="81"/>
        <v>369164.3</v>
      </c>
      <c r="JG340" s="424">
        <f t="shared" si="81"/>
        <v>467306.80000000005</v>
      </c>
      <c r="JH340" s="424">
        <f t="shared" si="81"/>
        <v>350877.9</v>
      </c>
      <c r="JI340" s="424">
        <f t="shared" si="81"/>
        <v>201489.69999999998</v>
      </c>
      <c r="JJ340" s="424">
        <f t="shared" si="81"/>
        <v>161291.60000000003</v>
      </c>
      <c r="JK340" s="424">
        <f t="shared" si="81"/>
        <v>33824.800000000003</v>
      </c>
      <c r="JL340" s="424">
        <f t="shared" si="81"/>
        <v>1716861</v>
      </c>
      <c r="JM340" s="424">
        <f t="shared" si="81"/>
        <v>1462</v>
      </c>
      <c r="JN340" s="424">
        <f t="shared" si="81"/>
        <v>1718323.0000000002</v>
      </c>
      <c r="JP340" s="461"/>
      <c r="JQ340" s="461"/>
      <c r="JR340" s="461"/>
      <c r="JS340" s="461"/>
      <c r="JT340" s="461"/>
      <c r="JU340" s="461"/>
      <c r="JV340" s="461"/>
      <c r="JW340" s="461"/>
      <c r="JX340" s="461"/>
      <c r="JY340" s="461"/>
    </row>
    <row r="341" spans="1:292" s="422" customFormat="1" x14ac:dyDescent="0.2">
      <c r="B341" s="216" t="s">
        <v>291</v>
      </c>
      <c r="C341" s="216" t="s">
        <v>291</v>
      </c>
      <c r="D341" s="423" t="s">
        <v>357</v>
      </c>
      <c r="E341" s="424">
        <f t="shared" si="62"/>
        <v>2368500</v>
      </c>
      <c r="F341" s="424">
        <f t="shared" si="62"/>
        <v>1039281</v>
      </c>
      <c r="G341" s="424">
        <f t="shared" si="62"/>
        <v>834097</v>
      </c>
      <c r="H341" s="424">
        <f t="shared" si="62"/>
        <v>422231</v>
      </c>
      <c r="I341" s="424">
        <f t="shared" si="62"/>
        <v>225411</v>
      </c>
      <c r="J341" s="424">
        <f t="shared" si="62"/>
        <v>101679</v>
      </c>
      <c r="K341" s="424">
        <f t="shared" si="62"/>
        <v>60306</v>
      </c>
      <c r="L341" s="424">
        <f t="shared" si="62"/>
        <v>6412</v>
      </c>
      <c r="M341" s="424">
        <f t="shared" si="62"/>
        <v>5057917</v>
      </c>
      <c r="N341" s="424">
        <f t="shared" si="62"/>
        <v>63880</v>
      </c>
      <c r="O341" s="424">
        <f t="shared" si="63"/>
        <v>28970</v>
      </c>
      <c r="P341" s="424">
        <f t="shared" si="63"/>
        <v>18075</v>
      </c>
      <c r="Q341" s="424">
        <f t="shared" si="63"/>
        <v>9235</v>
      </c>
      <c r="R341" s="424">
        <f t="shared" si="63"/>
        <v>3582</v>
      </c>
      <c r="S341" s="424">
        <f t="shared" si="63"/>
        <v>987</v>
      </c>
      <c r="T341" s="424">
        <f t="shared" si="63"/>
        <v>614</v>
      </c>
      <c r="U341" s="424">
        <f t="shared" si="63"/>
        <v>210</v>
      </c>
      <c r="V341" s="424">
        <f t="shared" si="63"/>
        <v>125553</v>
      </c>
      <c r="W341" s="424">
        <f t="shared" si="63"/>
        <v>460</v>
      </c>
      <c r="X341" s="424">
        <f t="shared" si="63"/>
        <v>9</v>
      </c>
      <c r="Y341" s="424">
        <f t="shared" si="64"/>
        <v>4</v>
      </c>
      <c r="Z341" s="424">
        <f t="shared" si="64"/>
        <v>1</v>
      </c>
      <c r="AA341" s="424">
        <f t="shared" si="64"/>
        <v>3</v>
      </c>
      <c r="AB341" s="424">
        <f t="shared" si="64"/>
        <v>4</v>
      </c>
      <c r="AC341" s="424">
        <f t="shared" si="64"/>
        <v>5</v>
      </c>
      <c r="AD341" s="424">
        <f t="shared" si="64"/>
        <v>2</v>
      </c>
      <c r="AE341" s="424">
        <f t="shared" si="64"/>
        <v>488</v>
      </c>
      <c r="AF341" s="424">
        <f t="shared" si="64"/>
        <v>2304160</v>
      </c>
      <c r="AG341" s="424">
        <f t="shared" si="64"/>
        <v>1010302</v>
      </c>
      <c r="AH341" s="424">
        <f t="shared" si="64"/>
        <v>816018</v>
      </c>
      <c r="AI341" s="424">
        <f t="shared" si="65"/>
        <v>412995</v>
      </c>
      <c r="AJ341" s="424">
        <f t="shared" si="65"/>
        <v>221826</v>
      </c>
      <c r="AK341" s="424">
        <f t="shared" si="65"/>
        <v>100688</v>
      </c>
      <c r="AL341" s="424">
        <f t="shared" si="65"/>
        <v>59687</v>
      </c>
      <c r="AM341" s="424">
        <f t="shared" si="65"/>
        <v>6200</v>
      </c>
      <c r="AN341" s="424">
        <f t="shared" si="65"/>
        <v>4931876</v>
      </c>
      <c r="AO341" s="424">
        <f t="shared" si="65"/>
        <v>5798</v>
      </c>
      <c r="AP341" s="424">
        <f t="shared" si="65"/>
        <v>5106</v>
      </c>
      <c r="AQ341" s="424">
        <f t="shared" si="65"/>
        <v>5369</v>
      </c>
      <c r="AR341" s="424">
        <f t="shared" si="65"/>
        <v>3289</v>
      </c>
      <c r="AS341" s="424">
        <f t="shared" si="66"/>
        <v>2255</v>
      </c>
      <c r="AT341" s="424">
        <f t="shared" si="66"/>
        <v>1268</v>
      </c>
      <c r="AU341" s="424">
        <f t="shared" si="66"/>
        <v>1208</v>
      </c>
      <c r="AV341" s="424">
        <f t="shared" si="66"/>
        <v>940</v>
      </c>
      <c r="AW341" s="424">
        <f t="shared" si="66"/>
        <v>25233</v>
      </c>
      <c r="AX341" s="424">
        <f t="shared" si="66"/>
        <v>5798</v>
      </c>
      <c r="AY341" s="424">
        <f t="shared" si="66"/>
        <v>5106</v>
      </c>
      <c r="AZ341" s="424">
        <f t="shared" si="66"/>
        <v>5369</v>
      </c>
      <c r="BA341" s="424">
        <f t="shared" si="66"/>
        <v>3289</v>
      </c>
      <c r="BB341" s="424">
        <f t="shared" si="66"/>
        <v>2255</v>
      </c>
      <c r="BC341" s="424">
        <f t="shared" si="67"/>
        <v>1268</v>
      </c>
      <c r="BD341" s="424">
        <f t="shared" si="67"/>
        <v>1208</v>
      </c>
      <c r="BE341" s="424">
        <f t="shared" si="67"/>
        <v>940</v>
      </c>
      <c r="BF341" s="424">
        <f t="shared" si="67"/>
        <v>0</v>
      </c>
      <c r="BG341" s="424">
        <f t="shared" si="67"/>
        <v>25233</v>
      </c>
      <c r="BH341" s="424">
        <f t="shared" si="67"/>
        <v>5798</v>
      </c>
      <c r="BI341" s="424">
        <f t="shared" si="67"/>
        <v>2303468</v>
      </c>
      <c r="BJ341" s="424">
        <f t="shared" si="67"/>
        <v>1010565</v>
      </c>
      <c r="BK341" s="424">
        <f t="shared" si="67"/>
        <v>813938</v>
      </c>
      <c r="BL341" s="424">
        <f t="shared" si="67"/>
        <v>411961</v>
      </c>
      <c r="BM341" s="424">
        <f t="shared" si="68"/>
        <v>220839</v>
      </c>
      <c r="BN341" s="424">
        <f t="shared" si="68"/>
        <v>100628</v>
      </c>
      <c r="BO341" s="424">
        <f t="shared" si="68"/>
        <v>59419</v>
      </c>
      <c r="BP341" s="424">
        <f t="shared" si="68"/>
        <v>5260</v>
      </c>
      <c r="BQ341" s="424">
        <f t="shared" si="68"/>
        <v>4931876</v>
      </c>
      <c r="BR341" s="424">
        <f t="shared" si="68"/>
        <v>1468</v>
      </c>
      <c r="BS341" s="424">
        <f t="shared" si="68"/>
        <v>1094343</v>
      </c>
      <c r="BT341" s="424">
        <f t="shared" si="68"/>
        <v>339546</v>
      </c>
      <c r="BU341" s="424">
        <f t="shared" si="68"/>
        <v>222047</v>
      </c>
      <c r="BV341" s="424">
        <f t="shared" si="68"/>
        <v>90431</v>
      </c>
      <c r="BW341" s="424">
        <f t="shared" si="69"/>
        <v>39167</v>
      </c>
      <c r="BX341" s="424">
        <f t="shared" si="69"/>
        <v>15654</v>
      </c>
      <c r="BY341" s="424">
        <f t="shared" si="69"/>
        <v>7612</v>
      </c>
      <c r="BZ341" s="424">
        <f t="shared" si="69"/>
        <v>442</v>
      </c>
      <c r="CA341" s="424">
        <f t="shared" si="69"/>
        <v>1810710</v>
      </c>
      <c r="CB341" s="424">
        <f t="shared" si="69"/>
        <v>199</v>
      </c>
      <c r="CC341" s="424">
        <f t="shared" si="69"/>
        <v>20870</v>
      </c>
      <c r="CD341" s="424">
        <f t="shared" si="69"/>
        <v>10756</v>
      </c>
      <c r="CE341" s="424">
        <f t="shared" si="69"/>
        <v>8156</v>
      </c>
      <c r="CF341" s="424">
        <f t="shared" si="69"/>
        <v>3883</v>
      </c>
      <c r="CG341" s="424">
        <f t="shared" si="70"/>
        <v>1735</v>
      </c>
      <c r="CH341" s="424">
        <f t="shared" si="70"/>
        <v>742</v>
      </c>
      <c r="CI341" s="424">
        <f t="shared" si="70"/>
        <v>357</v>
      </c>
      <c r="CJ341" s="424">
        <f t="shared" si="70"/>
        <v>22</v>
      </c>
      <c r="CK341" s="424">
        <f t="shared" si="70"/>
        <v>46720</v>
      </c>
      <c r="CL341" s="424">
        <f t="shared" si="70"/>
        <v>95</v>
      </c>
      <c r="CM341" s="424">
        <f t="shared" si="70"/>
        <v>1900</v>
      </c>
      <c r="CN341" s="424">
        <f t="shared" si="70"/>
        <v>957</v>
      </c>
      <c r="CO341" s="424">
        <f t="shared" si="70"/>
        <v>938</v>
      </c>
      <c r="CP341" s="424">
        <f t="shared" si="70"/>
        <v>868</v>
      </c>
      <c r="CQ341" s="424">
        <f t="shared" si="71"/>
        <v>753</v>
      </c>
      <c r="CR341" s="424">
        <f t="shared" si="71"/>
        <v>866</v>
      </c>
      <c r="CS341" s="424">
        <f t="shared" si="71"/>
        <v>1207</v>
      </c>
      <c r="CT341" s="424">
        <f t="shared" si="71"/>
        <v>414</v>
      </c>
      <c r="CU341" s="424">
        <f t="shared" si="71"/>
        <v>7998</v>
      </c>
      <c r="CV341" s="424">
        <f t="shared" si="71"/>
        <v>14569</v>
      </c>
      <c r="CW341" s="424">
        <f t="shared" si="71"/>
        <v>6848</v>
      </c>
      <c r="CX341" s="424">
        <f t="shared" si="71"/>
        <v>5107</v>
      </c>
      <c r="CY341" s="424">
        <f t="shared" si="71"/>
        <v>2954</v>
      </c>
      <c r="CZ341" s="424">
        <f t="shared" si="71"/>
        <v>1326</v>
      </c>
      <c r="DA341" s="424">
        <f t="shared" si="72"/>
        <v>553</v>
      </c>
      <c r="DB341" s="424">
        <f t="shared" si="72"/>
        <v>338</v>
      </c>
      <c r="DC341" s="424">
        <f t="shared" si="72"/>
        <v>58</v>
      </c>
      <c r="DD341" s="424">
        <f t="shared" si="72"/>
        <v>31753</v>
      </c>
      <c r="DE341" s="424">
        <f t="shared" si="72"/>
        <v>46152</v>
      </c>
      <c r="DF341" s="424">
        <f t="shared" si="72"/>
        <v>14003</v>
      </c>
      <c r="DG341" s="424">
        <f t="shared" si="72"/>
        <v>8854</v>
      </c>
      <c r="DH341" s="424">
        <f t="shared" si="72"/>
        <v>4034</v>
      </c>
      <c r="DI341" s="424">
        <f t="shared" si="72"/>
        <v>1932</v>
      </c>
      <c r="DJ341" s="424">
        <f t="shared" si="72"/>
        <v>847</v>
      </c>
      <c r="DK341" s="424">
        <f t="shared" si="73"/>
        <v>599</v>
      </c>
      <c r="DL341" s="424">
        <f t="shared" si="73"/>
        <v>101</v>
      </c>
      <c r="DM341" s="424">
        <f t="shared" si="73"/>
        <v>76522</v>
      </c>
      <c r="DN341" s="424">
        <f t="shared" si="73"/>
        <v>13880</v>
      </c>
      <c r="DO341" s="424">
        <f t="shared" si="73"/>
        <v>4047</v>
      </c>
      <c r="DP341" s="424">
        <f t="shared" si="73"/>
        <v>2645</v>
      </c>
      <c r="DQ341" s="424">
        <f t="shared" si="73"/>
        <v>1172</v>
      </c>
      <c r="DR341" s="424">
        <f t="shared" si="73"/>
        <v>561</v>
      </c>
      <c r="DS341" s="424">
        <f t="shared" si="73"/>
        <v>261</v>
      </c>
      <c r="DT341" s="424">
        <f t="shared" si="73"/>
        <v>168</v>
      </c>
      <c r="DU341" s="424">
        <f t="shared" si="74"/>
        <v>21</v>
      </c>
      <c r="DV341" s="424">
        <f t="shared" si="74"/>
        <v>22755</v>
      </c>
      <c r="DW341" s="424">
        <f t="shared" si="74"/>
        <v>12221</v>
      </c>
      <c r="DX341" s="424">
        <f t="shared" si="74"/>
        <v>2768</v>
      </c>
      <c r="DY341" s="424">
        <f t="shared" si="74"/>
        <v>1762</v>
      </c>
      <c r="DZ341" s="424">
        <f t="shared" si="74"/>
        <v>882</v>
      </c>
      <c r="EA341" s="424">
        <f t="shared" si="74"/>
        <v>444</v>
      </c>
      <c r="EB341" s="424">
        <f t="shared" si="74"/>
        <v>232</v>
      </c>
      <c r="EC341" s="424">
        <f t="shared" si="74"/>
        <v>199</v>
      </c>
      <c r="ED341" s="424">
        <f t="shared" si="74"/>
        <v>62</v>
      </c>
      <c r="EE341" s="424">
        <f t="shared" si="75"/>
        <v>18570</v>
      </c>
      <c r="EF341" s="424">
        <f t="shared" si="75"/>
        <v>72253</v>
      </c>
      <c r="EG341" s="424">
        <f t="shared" si="75"/>
        <v>20818</v>
      </c>
      <c r="EH341" s="424">
        <f t="shared" si="75"/>
        <v>13261</v>
      </c>
      <c r="EI341" s="424">
        <f t="shared" si="75"/>
        <v>6088</v>
      </c>
      <c r="EJ341" s="424">
        <f t="shared" si="75"/>
        <v>2937</v>
      </c>
      <c r="EK341" s="424">
        <f t="shared" si="75"/>
        <v>1340</v>
      </c>
      <c r="EL341" s="424">
        <f t="shared" si="75"/>
        <v>966</v>
      </c>
      <c r="EM341" s="424">
        <f t="shared" si="75"/>
        <v>184</v>
      </c>
      <c r="EN341" s="424">
        <f t="shared" si="75"/>
        <v>117847</v>
      </c>
      <c r="EO341" s="424">
        <f t="shared" si="76"/>
        <v>35414</v>
      </c>
      <c r="EP341" s="424">
        <f t="shared" si="76"/>
        <v>9651</v>
      </c>
      <c r="EQ341" s="424">
        <f t="shared" si="76"/>
        <v>6616</v>
      </c>
      <c r="ER341" s="424">
        <f t="shared" si="76"/>
        <v>3172</v>
      </c>
      <c r="ES341" s="424">
        <f t="shared" si="76"/>
        <v>1610</v>
      </c>
      <c r="ET341" s="424">
        <f t="shared" si="76"/>
        <v>795</v>
      </c>
      <c r="EU341" s="424">
        <f t="shared" si="76"/>
        <v>611</v>
      </c>
      <c r="EV341" s="424">
        <f t="shared" si="76"/>
        <v>147</v>
      </c>
      <c r="EW341" s="424">
        <f t="shared" si="76"/>
        <v>58016</v>
      </c>
      <c r="EX341" s="424">
        <f t="shared" si="76"/>
        <v>0</v>
      </c>
      <c r="EY341" s="424">
        <f t="shared" si="77"/>
        <v>0</v>
      </c>
      <c r="EZ341" s="424">
        <f t="shared" si="77"/>
        <v>0</v>
      </c>
      <c r="FA341" s="424">
        <f t="shared" si="77"/>
        <v>0</v>
      </c>
      <c r="FB341" s="424">
        <f t="shared" si="77"/>
        <v>0</v>
      </c>
      <c r="FC341" s="424">
        <f t="shared" si="77"/>
        <v>0</v>
      </c>
      <c r="FD341" s="424">
        <f t="shared" si="77"/>
        <v>0</v>
      </c>
      <c r="FE341" s="424">
        <f t="shared" si="77"/>
        <v>0</v>
      </c>
      <c r="FF341" s="424">
        <f t="shared" si="77"/>
        <v>0</v>
      </c>
      <c r="FG341" s="424">
        <f t="shared" si="77"/>
        <v>906</v>
      </c>
      <c r="FH341" s="424">
        <f t="shared" si="77"/>
        <v>360</v>
      </c>
      <c r="FI341" s="424">
        <f t="shared" si="78"/>
        <v>368</v>
      </c>
      <c r="FJ341" s="424">
        <f t="shared" si="78"/>
        <v>198</v>
      </c>
      <c r="FK341" s="424">
        <f t="shared" si="78"/>
        <v>98</v>
      </c>
      <c r="FL341" s="424">
        <f t="shared" si="78"/>
        <v>53</v>
      </c>
      <c r="FM341" s="424">
        <f t="shared" si="78"/>
        <v>38</v>
      </c>
      <c r="FN341" s="424">
        <f t="shared" si="78"/>
        <v>3</v>
      </c>
      <c r="FO341" s="424">
        <f t="shared" si="78"/>
        <v>2024</v>
      </c>
      <c r="FP341" s="424">
        <f t="shared" si="78"/>
        <v>34508</v>
      </c>
      <c r="FQ341" s="424">
        <f t="shared" si="78"/>
        <v>9291</v>
      </c>
      <c r="FR341" s="424">
        <f t="shared" si="78"/>
        <v>6248</v>
      </c>
      <c r="FS341" s="424">
        <f t="shared" si="78"/>
        <v>2974</v>
      </c>
      <c r="FT341" s="424">
        <f t="shared" si="78"/>
        <v>1512</v>
      </c>
      <c r="FU341" s="424">
        <f t="shared" si="78"/>
        <v>742</v>
      </c>
      <c r="FV341" s="424">
        <f t="shared" si="79"/>
        <v>573</v>
      </c>
      <c r="FW341" s="424">
        <f t="shared" si="79"/>
        <v>144</v>
      </c>
      <c r="FX341" s="424">
        <f t="shared" si="79"/>
        <v>55992</v>
      </c>
      <c r="FY341" s="424">
        <f t="shared" si="79"/>
        <v>4036</v>
      </c>
      <c r="FZ341" s="424">
        <f t="shared" si="79"/>
        <v>1159497</v>
      </c>
      <c r="GA341" s="424">
        <f t="shared" si="79"/>
        <v>652157</v>
      </c>
      <c r="GB341" s="424">
        <f t="shared" si="79"/>
        <v>578140</v>
      </c>
      <c r="GC341" s="424">
        <f t="shared" si="79"/>
        <v>314549</v>
      </c>
      <c r="GD341" s="424">
        <f t="shared" si="79"/>
        <v>178091</v>
      </c>
      <c r="GE341" s="424">
        <f t="shared" si="79"/>
        <v>82835</v>
      </c>
      <c r="GF341" s="424">
        <f t="shared" si="79"/>
        <v>49846</v>
      </c>
      <c r="GG341" s="424">
        <f t="shared" si="79"/>
        <v>4298</v>
      </c>
      <c r="GH341" s="424">
        <f t="shared" si="79"/>
        <v>3023449</v>
      </c>
      <c r="GI341" s="424">
        <f t="shared" si="79"/>
        <v>1762</v>
      </c>
      <c r="GJ341" s="424">
        <f t="shared" si="79"/>
        <v>1143971</v>
      </c>
      <c r="GK341" s="424">
        <f t="shared" si="79"/>
        <v>358408</v>
      </c>
      <c r="GL341" s="424">
        <f t="shared" si="79"/>
        <v>235798</v>
      </c>
      <c r="GM341" s="424">
        <f t="shared" si="79"/>
        <v>97412</v>
      </c>
      <c r="GN341" s="424">
        <f t="shared" si="79"/>
        <v>42748</v>
      </c>
      <c r="GO341" s="424">
        <f t="shared" si="79"/>
        <v>17793</v>
      </c>
      <c r="GP341" s="424">
        <f t="shared" si="79"/>
        <v>9573</v>
      </c>
      <c r="GQ341" s="424">
        <f t="shared" si="79"/>
        <v>962</v>
      </c>
      <c r="GR341" s="424">
        <f t="shared" si="79"/>
        <v>1908427</v>
      </c>
      <c r="GS341" s="424">
        <f t="shared" si="79"/>
        <v>5333.75</v>
      </c>
      <c r="GT341" s="424">
        <f t="shared" si="79"/>
        <v>2021832.25</v>
      </c>
      <c r="GU341" s="424">
        <f t="shared" si="79"/>
        <v>921521.70000000007</v>
      </c>
      <c r="GV341" s="424">
        <f t="shared" si="79"/>
        <v>755275.7</v>
      </c>
      <c r="GW341" s="424">
        <f t="shared" si="79"/>
        <v>387699.75</v>
      </c>
      <c r="GX341" s="424">
        <f t="shared" si="79"/>
        <v>210112.34999999998</v>
      </c>
      <c r="GY341" s="424">
        <f t="shared" si="79"/>
        <v>96050.3</v>
      </c>
      <c r="GZ341" s="424">
        <f t="shared" si="79"/>
        <v>56812</v>
      </c>
      <c r="HA341" s="424">
        <f t="shared" si="79"/>
        <v>4957.8</v>
      </c>
      <c r="HB341" s="424">
        <f t="shared" si="79"/>
        <v>4459595.5999999996</v>
      </c>
      <c r="HC341" s="440">
        <f t="shared" si="79"/>
        <v>1.88</v>
      </c>
      <c r="HD341" s="440">
        <f t="shared" si="79"/>
        <v>42.92</v>
      </c>
      <c r="HE341" s="440">
        <f t="shared" si="79"/>
        <v>4.7699999999999996</v>
      </c>
      <c r="HF341" s="440">
        <f t="shared" si="79"/>
        <v>6.38</v>
      </c>
      <c r="HG341" s="440">
        <f t="shared" si="79"/>
        <v>3</v>
      </c>
      <c r="HH341" s="440">
        <f t="shared" si="79"/>
        <v>0</v>
      </c>
      <c r="HI341" s="440">
        <f t="shared" si="79"/>
        <v>0</v>
      </c>
      <c r="HJ341" s="440">
        <f t="shared" si="79"/>
        <v>0</v>
      </c>
      <c r="HK341" s="440">
        <f t="shared" si="79"/>
        <v>0</v>
      </c>
      <c r="HL341" s="440">
        <f t="shared" si="79"/>
        <v>58.95000000000001</v>
      </c>
      <c r="HM341" s="424">
        <f t="shared" si="79"/>
        <v>2962.4</v>
      </c>
      <c r="HN341" s="424">
        <f t="shared" si="79"/>
        <v>1347859.5</v>
      </c>
      <c r="HO341" s="424">
        <f t="shared" si="80"/>
        <v>716735.3</v>
      </c>
      <c r="HP341" s="424">
        <f t="shared" si="80"/>
        <v>671350.59999999986</v>
      </c>
      <c r="HQ341" s="424">
        <f t="shared" si="80"/>
        <v>387697.69999999995</v>
      </c>
      <c r="HR341" s="424">
        <f t="shared" si="80"/>
        <v>256803.99999999994</v>
      </c>
      <c r="HS341" s="424">
        <f t="shared" si="80"/>
        <v>138739.5</v>
      </c>
      <c r="HT341" s="424">
        <f t="shared" si="80"/>
        <v>94686.900000000038</v>
      </c>
      <c r="HU341" s="424">
        <f t="shared" si="80"/>
        <v>9915.6</v>
      </c>
      <c r="HV341" s="424">
        <f t="shared" si="80"/>
        <v>3626751.4999999995</v>
      </c>
      <c r="HW341" s="424">
        <f t="shared" si="80"/>
        <v>145.09999999999997</v>
      </c>
      <c r="HX341" s="424">
        <f t="shared" si="80"/>
        <v>3626896.6</v>
      </c>
      <c r="HY341" s="424">
        <f t="shared" si="81"/>
        <v>5333.75</v>
      </c>
      <c r="HZ341" s="424">
        <f t="shared" si="81"/>
        <v>2021832.25</v>
      </c>
      <c r="IA341" s="424">
        <f t="shared" si="81"/>
        <v>921521.70000000007</v>
      </c>
      <c r="IB341" s="424">
        <f t="shared" si="81"/>
        <v>755275.7</v>
      </c>
      <c r="IC341" s="424">
        <f t="shared" si="81"/>
        <v>387699.75</v>
      </c>
      <c r="ID341" s="424">
        <f t="shared" si="81"/>
        <v>210112.34999999998</v>
      </c>
      <c r="IE341" s="424">
        <f t="shared" si="81"/>
        <v>96050.3</v>
      </c>
      <c r="IF341" s="424">
        <f t="shared" si="81"/>
        <v>56812</v>
      </c>
      <c r="IG341" s="424">
        <f t="shared" si="81"/>
        <v>4957.8</v>
      </c>
      <c r="IH341" s="424">
        <f t="shared" si="81"/>
        <v>4459595.5999999996</v>
      </c>
      <c r="II341" s="424">
        <f t="shared" si="81"/>
        <v>1.88</v>
      </c>
      <c r="IJ341" s="424">
        <f t="shared" si="81"/>
        <v>42.92</v>
      </c>
      <c r="IK341" s="424">
        <f t="shared" si="81"/>
        <v>4.7699999999999996</v>
      </c>
      <c r="IL341" s="424">
        <f t="shared" si="81"/>
        <v>6.38</v>
      </c>
      <c r="IM341" s="424">
        <f t="shared" si="81"/>
        <v>3</v>
      </c>
      <c r="IN341" s="424">
        <f t="shared" si="81"/>
        <v>0</v>
      </c>
      <c r="IO341" s="424">
        <f t="shared" si="81"/>
        <v>0</v>
      </c>
      <c r="IP341" s="424">
        <f t="shared" si="81"/>
        <v>0</v>
      </c>
      <c r="IQ341" s="424">
        <f t="shared" si="81"/>
        <v>0</v>
      </c>
      <c r="IR341" s="424">
        <f t="shared" si="81"/>
        <v>58.95000000000001</v>
      </c>
      <c r="IS341" s="424">
        <f t="shared" si="81"/>
        <v>1642.7399999999996</v>
      </c>
      <c r="IT341" s="424">
        <f t="shared" si="81"/>
        <v>675770.67999999993</v>
      </c>
      <c r="IU341" s="424">
        <f t="shared" si="81"/>
        <v>147598.68</v>
      </c>
      <c r="IV341" s="424">
        <f t="shared" si="81"/>
        <v>65364.359999999993</v>
      </c>
      <c r="IW341" s="424">
        <f t="shared" si="81"/>
        <v>18760.13</v>
      </c>
      <c r="IX341" s="424">
        <f t="shared" si="81"/>
        <v>5890.0599999999995</v>
      </c>
      <c r="IY341" s="424">
        <f t="shared" si="81"/>
        <v>1698.2600000000002</v>
      </c>
      <c r="IZ341" s="424">
        <f t="shared" si="81"/>
        <v>636.2399999999999</v>
      </c>
      <c r="JA341" s="424">
        <f t="shared" si="81"/>
        <v>18.689999999999998</v>
      </c>
      <c r="JB341" s="424">
        <f t="shared" si="81"/>
        <v>917379.8400000002</v>
      </c>
      <c r="JC341" s="424">
        <f t="shared" si="81"/>
        <v>2049.3000000000002</v>
      </c>
      <c r="JD341" s="424">
        <f t="shared" si="81"/>
        <v>897345.5</v>
      </c>
      <c r="JE341" s="424">
        <f t="shared" si="81"/>
        <v>601936.39999999991</v>
      </c>
      <c r="JF341" s="424">
        <f t="shared" si="81"/>
        <v>613248.69999999995</v>
      </c>
      <c r="JG341" s="424">
        <f t="shared" si="81"/>
        <v>368936.6</v>
      </c>
      <c r="JH341" s="424">
        <f t="shared" si="81"/>
        <v>249604.99999999994</v>
      </c>
      <c r="JI341" s="424">
        <f t="shared" si="81"/>
        <v>136286.20000000001</v>
      </c>
      <c r="JJ341" s="424">
        <f t="shared" si="81"/>
        <v>93626.400000000009</v>
      </c>
      <c r="JK341" s="424">
        <f t="shared" si="81"/>
        <v>9878.1000000000022</v>
      </c>
      <c r="JL341" s="424">
        <f t="shared" si="81"/>
        <v>2972912.2000000007</v>
      </c>
      <c r="JM341" s="424">
        <f t="shared" si="81"/>
        <v>145.09999999999997</v>
      </c>
      <c r="JN341" s="424">
        <f t="shared" si="81"/>
        <v>2973057.3000000007</v>
      </c>
      <c r="JP341" s="461"/>
      <c r="JQ341" s="461"/>
      <c r="JR341" s="461"/>
      <c r="JS341" s="461"/>
      <c r="JT341" s="461"/>
      <c r="JU341" s="461"/>
      <c r="JV341" s="461"/>
      <c r="JW341" s="461"/>
      <c r="JX341" s="461"/>
      <c r="JY341" s="461"/>
    </row>
    <row r="342" spans="1:292" s="422" customFormat="1" x14ac:dyDescent="0.2">
      <c r="B342" s="216" t="s">
        <v>293</v>
      </c>
      <c r="C342" s="216" t="s">
        <v>293</v>
      </c>
      <c r="D342" s="423" t="s">
        <v>358</v>
      </c>
      <c r="E342" s="424">
        <f t="shared" si="62"/>
        <v>1593381</v>
      </c>
      <c r="F342" s="424">
        <f t="shared" si="62"/>
        <v>1217678</v>
      </c>
      <c r="G342" s="424">
        <f t="shared" si="62"/>
        <v>1130379</v>
      </c>
      <c r="H342" s="424">
        <f t="shared" si="62"/>
        <v>692469</v>
      </c>
      <c r="I342" s="424">
        <f t="shared" si="62"/>
        <v>421784</v>
      </c>
      <c r="J342" s="424">
        <f t="shared" si="62"/>
        <v>215049</v>
      </c>
      <c r="K342" s="424">
        <f t="shared" si="62"/>
        <v>128443</v>
      </c>
      <c r="L342" s="424">
        <f t="shared" si="62"/>
        <v>14032</v>
      </c>
      <c r="M342" s="424">
        <f t="shared" si="62"/>
        <v>5413215</v>
      </c>
      <c r="N342" s="424">
        <f t="shared" si="62"/>
        <v>51276</v>
      </c>
      <c r="O342" s="424">
        <f t="shared" si="63"/>
        <v>31157</v>
      </c>
      <c r="P342" s="424">
        <f t="shared" si="63"/>
        <v>29440</v>
      </c>
      <c r="Q342" s="424">
        <f t="shared" si="63"/>
        <v>15245</v>
      </c>
      <c r="R342" s="424">
        <f t="shared" si="63"/>
        <v>6709</v>
      </c>
      <c r="S342" s="424">
        <f t="shared" si="63"/>
        <v>2595</v>
      </c>
      <c r="T342" s="424">
        <f t="shared" si="63"/>
        <v>1409</v>
      </c>
      <c r="U342" s="424">
        <f t="shared" si="63"/>
        <v>532</v>
      </c>
      <c r="V342" s="424">
        <f t="shared" si="63"/>
        <v>138363</v>
      </c>
      <c r="W342" s="424">
        <f t="shared" si="63"/>
        <v>81</v>
      </c>
      <c r="X342" s="424">
        <f t="shared" si="63"/>
        <v>23</v>
      </c>
      <c r="Y342" s="424">
        <f t="shared" si="64"/>
        <v>34</v>
      </c>
      <c r="Z342" s="424">
        <f t="shared" si="64"/>
        <v>24</v>
      </c>
      <c r="AA342" s="424">
        <f t="shared" si="64"/>
        <v>13</v>
      </c>
      <c r="AB342" s="424">
        <f t="shared" si="64"/>
        <v>13</v>
      </c>
      <c r="AC342" s="424">
        <f t="shared" si="64"/>
        <v>9</v>
      </c>
      <c r="AD342" s="424">
        <f t="shared" si="64"/>
        <v>3</v>
      </c>
      <c r="AE342" s="424">
        <f t="shared" si="64"/>
        <v>200</v>
      </c>
      <c r="AF342" s="424">
        <f t="shared" si="64"/>
        <v>1542024</v>
      </c>
      <c r="AG342" s="424">
        <f t="shared" si="64"/>
        <v>1186498</v>
      </c>
      <c r="AH342" s="424">
        <f t="shared" si="64"/>
        <v>1100905</v>
      </c>
      <c r="AI342" s="424">
        <f t="shared" si="65"/>
        <v>677200</v>
      </c>
      <c r="AJ342" s="424">
        <f t="shared" si="65"/>
        <v>415062</v>
      </c>
      <c r="AK342" s="424">
        <f t="shared" si="65"/>
        <v>212441</v>
      </c>
      <c r="AL342" s="424">
        <f t="shared" si="65"/>
        <v>127025</v>
      </c>
      <c r="AM342" s="424">
        <f t="shared" si="65"/>
        <v>13497</v>
      </c>
      <c r="AN342" s="424">
        <f t="shared" si="65"/>
        <v>5274652</v>
      </c>
      <c r="AO342" s="424">
        <f t="shared" si="65"/>
        <v>3785</v>
      </c>
      <c r="AP342" s="424">
        <f t="shared" si="65"/>
        <v>5128</v>
      </c>
      <c r="AQ342" s="424">
        <f t="shared" si="65"/>
        <v>6298</v>
      </c>
      <c r="AR342" s="424">
        <f t="shared" si="65"/>
        <v>4886</v>
      </c>
      <c r="AS342" s="424">
        <f t="shared" si="66"/>
        <v>3575</v>
      </c>
      <c r="AT342" s="424">
        <f t="shared" si="66"/>
        <v>2058</v>
      </c>
      <c r="AU342" s="424">
        <f t="shared" si="66"/>
        <v>1803</v>
      </c>
      <c r="AV342" s="424">
        <f t="shared" si="66"/>
        <v>1186</v>
      </c>
      <c r="AW342" s="424">
        <f t="shared" si="66"/>
        <v>28719</v>
      </c>
      <c r="AX342" s="424">
        <f t="shared" si="66"/>
        <v>3785</v>
      </c>
      <c r="AY342" s="424">
        <f t="shared" si="66"/>
        <v>5128</v>
      </c>
      <c r="AZ342" s="424">
        <f t="shared" si="66"/>
        <v>6298</v>
      </c>
      <c r="BA342" s="424">
        <f t="shared" si="66"/>
        <v>4886</v>
      </c>
      <c r="BB342" s="424">
        <f t="shared" si="66"/>
        <v>3575</v>
      </c>
      <c r="BC342" s="424">
        <f t="shared" si="67"/>
        <v>2058</v>
      </c>
      <c r="BD342" s="424">
        <f t="shared" si="67"/>
        <v>1803</v>
      </c>
      <c r="BE342" s="424">
        <f t="shared" si="67"/>
        <v>1186</v>
      </c>
      <c r="BF342" s="424">
        <f t="shared" si="67"/>
        <v>0</v>
      </c>
      <c r="BG342" s="424">
        <f t="shared" si="67"/>
        <v>28719</v>
      </c>
      <c r="BH342" s="424">
        <f t="shared" si="67"/>
        <v>3785</v>
      </c>
      <c r="BI342" s="424">
        <f t="shared" si="67"/>
        <v>1543367</v>
      </c>
      <c r="BJ342" s="424">
        <f t="shared" si="67"/>
        <v>1187668</v>
      </c>
      <c r="BK342" s="424">
        <f t="shared" si="67"/>
        <v>1099493</v>
      </c>
      <c r="BL342" s="424">
        <f t="shared" si="67"/>
        <v>675889</v>
      </c>
      <c r="BM342" s="424">
        <f t="shared" si="68"/>
        <v>413545</v>
      </c>
      <c r="BN342" s="424">
        <f t="shared" si="68"/>
        <v>212186</v>
      </c>
      <c r="BO342" s="424">
        <f t="shared" si="68"/>
        <v>126408</v>
      </c>
      <c r="BP342" s="424">
        <f t="shared" si="68"/>
        <v>12311</v>
      </c>
      <c r="BQ342" s="424">
        <f t="shared" si="68"/>
        <v>5274652</v>
      </c>
      <c r="BR342" s="424">
        <f t="shared" si="68"/>
        <v>1032</v>
      </c>
      <c r="BS342" s="424">
        <f t="shared" si="68"/>
        <v>754533</v>
      </c>
      <c r="BT342" s="424">
        <f t="shared" si="68"/>
        <v>431093</v>
      </c>
      <c r="BU342" s="424">
        <f t="shared" si="68"/>
        <v>318845</v>
      </c>
      <c r="BV342" s="424">
        <f t="shared" si="68"/>
        <v>157819</v>
      </c>
      <c r="BW342" s="424">
        <f t="shared" si="69"/>
        <v>76405</v>
      </c>
      <c r="BX342" s="424">
        <f t="shared" si="69"/>
        <v>31889</v>
      </c>
      <c r="BY342" s="424">
        <f t="shared" si="69"/>
        <v>15706</v>
      </c>
      <c r="BZ342" s="424">
        <f t="shared" si="69"/>
        <v>1137</v>
      </c>
      <c r="CA342" s="424">
        <f t="shared" si="69"/>
        <v>1788459</v>
      </c>
      <c r="CB342" s="424">
        <f t="shared" si="69"/>
        <v>130</v>
      </c>
      <c r="CC342" s="424">
        <f t="shared" si="69"/>
        <v>13406</v>
      </c>
      <c r="CD342" s="424">
        <f t="shared" si="69"/>
        <v>11820</v>
      </c>
      <c r="CE342" s="424">
        <f t="shared" si="69"/>
        <v>10360</v>
      </c>
      <c r="CF342" s="424">
        <f t="shared" si="69"/>
        <v>5418</v>
      </c>
      <c r="CG342" s="424">
        <f t="shared" si="70"/>
        <v>3022</v>
      </c>
      <c r="CH342" s="424">
        <f t="shared" si="70"/>
        <v>1325</v>
      </c>
      <c r="CI342" s="424">
        <f t="shared" si="70"/>
        <v>636</v>
      </c>
      <c r="CJ342" s="424">
        <f t="shared" si="70"/>
        <v>43</v>
      </c>
      <c r="CK342" s="424">
        <f t="shared" si="70"/>
        <v>46160</v>
      </c>
      <c r="CL342" s="424">
        <f t="shared" si="70"/>
        <v>72</v>
      </c>
      <c r="CM342" s="424">
        <f t="shared" si="70"/>
        <v>1403</v>
      </c>
      <c r="CN342" s="424">
        <f t="shared" si="70"/>
        <v>972</v>
      </c>
      <c r="CO342" s="424">
        <f t="shared" si="70"/>
        <v>1015</v>
      </c>
      <c r="CP342" s="424">
        <f t="shared" si="70"/>
        <v>903</v>
      </c>
      <c r="CQ342" s="424">
        <f t="shared" si="71"/>
        <v>802</v>
      </c>
      <c r="CR342" s="424">
        <f t="shared" si="71"/>
        <v>1255</v>
      </c>
      <c r="CS342" s="424">
        <f t="shared" si="71"/>
        <v>1674</v>
      </c>
      <c r="CT342" s="424">
        <f t="shared" si="71"/>
        <v>422</v>
      </c>
      <c r="CU342" s="424">
        <f t="shared" si="71"/>
        <v>8518</v>
      </c>
      <c r="CV342" s="424">
        <f t="shared" si="71"/>
        <v>13659</v>
      </c>
      <c r="CW342" s="424">
        <f t="shared" si="71"/>
        <v>11320</v>
      </c>
      <c r="CX342" s="424">
        <f t="shared" si="71"/>
        <v>11203</v>
      </c>
      <c r="CY342" s="424">
        <f t="shared" si="71"/>
        <v>8770</v>
      </c>
      <c r="CZ342" s="424">
        <f t="shared" si="71"/>
        <v>6259</v>
      </c>
      <c r="DA342" s="424">
        <f t="shared" si="72"/>
        <v>3324</v>
      </c>
      <c r="DB342" s="424">
        <f t="shared" si="72"/>
        <v>2714</v>
      </c>
      <c r="DC342" s="424">
        <f t="shared" si="72"/>
        <v>691</v>
      </c>
      <c r="DD342" s="424">
        <f t="shared" si="72"/>
        <v>57940</v>
      </c>
      <c r="DE342" s="424">
        <f t="shared" si="72"/>
        <v>35850</v>
      </c>
      <c r="DF342" s="424">
        <f t="shared" si="72"/>
        <v>15722</v>
      </c>
      <c r="DG342" s="424">
        <f t="shared" si="72"/>
        <v>10973</v>
      </c>
      <c r="DH342" s="424">
        <f t="shared" si="72"/>
        <v>5887</v>
      </c>
      <c r="DI342" s="424">
        <f t="shared" si="72"/>
        <v>3256</v>
      </c>
      <c r="DJ342" s="424">
        <f t="shared" si="72"/>
        <v>1639</v>
      </c>
      <c r="DK342" s="424">
        <f t="shared" si="73"/>
        <v>1263</v>
      </c>
      <c r="DL342" s="424">
        <f t="shared" si="73"/>
        <v>241</v>
      </c>
      <c r="DM342" s="424">
        <f t="shared" si="73"/>
        <v>74831</v>
      </c>
      <c r="DN342" s="424">
        <f t="shared" si="73"/>
        <v>11044</v>
      </c>
      <c r="DO342" s="424">
        <f t="shared" si="73"/>
        <v>6806</v>
      </c>
      <c r="DP342" s="424">
        <f t="shared" si="73"/>
        <v>4759</v>
      </c>
      <c r="DQ342" s="424">
        <f t="shared" si="73"/>
        <v>2398</v>
      </c>
      <c r="DR342" s="424">
        <f t="shared" si="73"/>
        <v>1348</v>
      </c>
      <c r="DS342" s="424">
        <f t="shared" si="73"/>
        <v>654</v>
      </c>
      <c r="DT342" s="424">
        <f t="shared" si="73"/>
        <v>444</v>
      </c>
      <c r="DU342" s="424">
        <f t="shared" si="74"/>
        <v>50</v>
      </c>
      <c r="DV342" s="424">
        <f t="shared" si="74"/>
        <v>27503</v>
      </c>
      <c r="DW342" s="424">
        <f t="shared" si="74"/>
        <v>7308</v>
      </c>
      <c r="DX342" s="424">
        <f t="shared" si="74"/>
        <v>2367</v>
      </c>
      <c r="DY342" s="424">
        <f t="shared" si="74"/>
        <v>1719</v>
      </c>
      <c r="DZ342" s="424">
        <f t="shared" si="74"/>
        <v>1011</v>
      </c>
      <c r="EA342" s="424">
        <f t="shared" si="74"/>
        <v>577</v>
      </c>
      <c r="EB342" s="424">
        <f t="shared" si="74"/>
        <v>382</v>
      </c>
      <c r="EC342" s="424">
        <f t="shared" si="74"/>
        <v>323</v>
      </c>
      <c r="ED342" s="424">
        <f t="shared" si="74"/>
        <v>97</v>
      </c>
      <c r="EE342" s="424">
        <f t="shared" si="75"/>
        <v>13784</v>
      </c>
      <c r="EF342" s="424">
        <f t="shared" si="75"/>
        <v>54202</v>
      </c>
      <c r="EG342" s="424">
        <f t="shared" si="75"/>
        <v>24895</v>
      </c>
      <c r="EH342" s="424">
        <f t="shared" si="75"/>
        <v>17451</v>
      </c>
      <c r="EI342" s="424">
        <f t="shared" si="75"/>
        <v>9296</v>
      </c>
      <c r="EJ342" s="424">
        <f t="shared" si="75"/>
        <v>5181</v>
      </c>
      <c r="EK342" s="424">
        <f t="shared" si="75"/>
        <v>2675</v>
      </c>
      <c r="EL342" s="424">
        <f t="shared" si="75"/>
        <v>2030</v>
      </c>
      <c r="EM342" s="424">
        <f t="shared" si="75"/>
        <v>388</v>
      </c>
      <c r="EN342" s="424">
        <f t="shared" si="75"/>
        <v>116118</v>
      </c>
      <c r="EO342" s="424">
        <f t="shared" si="76"/>
        <v>25878</v>
      </c>
      <c r="EP342" s="424">
        <f t="shared" si="76"/>
        <v>10826</v>
      </c>
      <c r="EQ342" s="424">
        <f t="shared" si="76"/>
        <v>7914</v>
      </c>
      <c r="ER342" s="424">
        <f t="shared" si="76"/>
        <v>4381</v>
      </c>
      <c r="ES342" s="424">
        <f t="shared" si="76"/>
        <v>2696</v>
      </c>
      <c r="ET342" s="424">
        <f t="shared" si="76"/>
        <v>1497</v>
      </c>
      <c r="EU342" s="424">
        <f t="shared" si="76"/>
        <v>1244</v>
      </c>
      <c r="EV342" s="424">
        <f t="shared" si="76"/>
        <v>282</v>
      </c>
      <c r="EW342" s="424">
        <f t="shared" si="76"/>
        <v>54718</v>
      </c>
      <c r="EX342" s="424">
        <f t="shared" si="76"/>
        <v>21</v>
      </c>
      <c r="EY342" s="424">
        <f t="shared" si="77"/>
        <v>16</v>
      </c>
      <c r="EZ342" s="424">
        <f t="shared" si="77"/>
        <v>14</v>
      </c>
      <c r="FA342" s="424">
        <f t="shared" si="77"/>
        <v>11</v>
      </c>
      <c r="FB342" s="424">
        <f t="shared" si="77"/>
        <v>14</v>
      </c>
      <c r="FC342" s="424">
        <f t="shared" si="77"/>
        <v>5</v>
      </c>
      <c r="FD342" s="424">
        <f t="shared" si="77"/>
        <v>8</v>
      </c>
      <c r="FE342" s="424">
        <f t="shared" si="77"/>
        <v>1</v>
      </c>
      <c r="FF342" s="424">
        <f t="shared" si="77"/>
        <v>90</v>
      </c>
      <c r="FG342" s="424">
        <f t="shared" si="77"/>
        <v>1318</v>
      </c>
      <c r="FH342" s="424">
        <f t="shared" si="77"/>
        <v>759</v>
      </c>
      <c r="FI342" s="424">
        <f t="shared" si="78"/>
        <v>623</v>
      </c>
      <c r="FJ342" s="424">
        <f t="shared" si="78"/>
        <v>367</v>
      </c>
      <c r="FK342" s="424">
        <f t="shared" si="78"/>
        <v>217</v>
      </c>
      <c r="FL342" s="424">
        <f t="shared" si="78"/>
        <v>120</v>
      </c>
      <c r="FM342" s="424">
        <f t="shared" si="78"/>
        <v>90</v>
      </c>
      <c r="FN342" s="424">
        <f t="shared" si="78"/>
        <v>16</v>
      </c>
      <c r="FO342" s="424">
        <f t="shared" si="78"/>
        <v>3510</v>
      </c>
      <c r="FP342" s="424">
        <f t="shared" si="78"/>
        <v>24539</v>
      </c>
      <c r="FQ342" s="424">
        <f t="shared" si="78"/>
        <v>10051</v>
      </c>
      <c r="FR342" s="424">
        <f t="shared" si="78"/>
        <v>7277</v>
      </c>
      <c r="FS342" s="424">
        <f t="shared" si="78"/>
        <v>4003</v>
      </c>
      <c r="FT342" s="424">
        <f t="shared" si="78"/>
        <v>2465</v>
      </c>
      <c r="FU342" s="424">
        <f t="shared" si="78"/>
        <v>1372</v>
      </c>
      <c r="FV342" s="424">
        <f t="shared" si="79"/>
        <v>1146</v>
      </c>
      <c r="FW342" s="424">
        <f t="shared" si="79"/>
        <v>265</v>
      </c>
      <c r="FX342" s="424">
        <f t="shared" si="79"/>
        <v>51118</v>
      </c>
      <c r="FY342" s="424">
        <f t="shared" si="79"/>
        <v>2415</v>
      </c>
      <c r="FZ342" s="424">
        <f t="shared" si="79"/>
        <v>754842</v>
      </c>
      <c r="GA342" s="424">
        <f t="shared" si="79"/>
        <v>734109</v>
      </c>
      <c r="GB342" s="424">
        <f t="shared" si="79"/>
        <v>762183</v>
      </c>
      <c r="GC342" s="424">
        <f t="shared" si="79"/>
        <v>508058</v>
      </c>
      <c r="GD342" s="424">
        <f t="shared" si="79"/>
        <v>331245</v>
      </c>
      <c r="GE342" s="424">
        <f t="shared" si="79"/>
        <v>176628</v>
      </c>
      <c r="GF342" s="424">
        <f t="shared" si="79"/>
        <v>107600</v>
      </c>
      <c r="GG342" s="424">
        <f t="shared" si="79"/>
        <v>10554</v>
      </c>
      <c r="GH342" s="424">
        <f t="shared" si="79"/>
        <v>3387634</v>
      </c>
      <c r="GI342" s="424">
        <f t="shared" si="79"/>
        <v>1234</v>
      </c>
      <c r="GJ342" s="424">
        <f t="shared" si="79"/>
        <v>788525</v>
      </c>
      <c r="GK342" s="424">
        <f t="shared" si="79"/>
        <v>453559</v>
      </c>
      <c r="GL342" s="424">
        <f t="shared" si="79"/>
        <v>337310</v>
      </c>
      <c r="GM342" s="424">
        <f t="shared" si="79"/>
        <v>167831</v>
      </c>
      <c r="GN342" s="424">
        <f t="shared" si="79"/>
        <v>82300</v>
      </c>
      <c r="GO342" s="424">
        <f t="shared" si="79"/>
        <v>35558</v>
      </c>
      <c r="GP342" s="424">
        <f t="shared" si="79"/>
        <v>18808</v>
      </c>
      <c r="GQ342" s="424">
        <f t="shared" si="79"/>
        <v>1757</v>
      </c>
      <c r="GR342" s="424">
        <f t="shared" si="79"/>
        <v>1886882</v>
      </c>
      <c r="GS342" s="424">
        <f t="shared" si="79"/>
        <v>3322.5</v>
      </c>
      <c r="GT342" s="424">
        <f t="shared" si="79"/>
        <v>1345767.8000000003</v>
      </c>
      <c r="GU342" s="424">
        <f t="shared" si="79"/>
        <v>1072888.75</v>
      </c>
      <c r="GV342" s="424">
        <f t="shared" si="79"/>
        <v>1014103.2</v>
      </c>
      <c r="GW342" s="424">
        <f t="shared" si="79"/>
        <v>633365.89999999991</v>
      </c>
      <c r="GX342" s="424">
        <f t="shared" si="79"/>
        <v>392641.9</v>
      </c>
      <c r="GY342" s="424">
        <f t="shared" si="79"/>
        <v>203015.7</v>
      </c>
      <c r="GZ342" s="424">
        <f t="shared" si="79"/>
        <v>121366.15000000001</v>
      </c>
      <c r="HA342" s="424">
        <f t="shared" si="79"/>
        <v>11824.7</v>
      </c>
      <c r="HB342" s="424">
        <f t="shared" si="79"/>
        <v>4798296.6000000006</v>
      </c>
      <c r="HC342" s="440">
        <f t="shared" si="79"/>
        <v>5.38</v>
      </c>
      <c r="HD342" s="440">
        <f t="shared" si="79"/>
        <v>171.84999999999997</v>
      </c>
      <c r="HE342" s="440">
        <f t="shared" si="79"/>
        <v>17.509999999999998</v>
      </c>
      <c r="HF342" s="440">
        <f t="shared" si="79"/>
        <v>17.259999999999998</v>
      </c>
      <c r="HG342" s="440">
        <f t="shared" si="79"/>
        <v>8.5</v>
      </c>
      <c r="HH342" s="440">
        <f t="shared" si="79"/>
        <v>4</v>
      </c>
      <c r="HI342" s="440">
        <f t="shared" si="79"/>
        <v>5.5</v>
      </c>
      <c r="HJ342" s="440">
        <f t="shared" si="79"/>
        <v>1.5</v>
      </c>
      <c r="HK342" s="440">
        <f t="shared" si="79"/>
        <v>0</v>
      </c>
      <c r="HL342" s="440">
        <f t="shared" si="79"/>
        <v>231.49999999999997</v>
      </c>
      <c r="HM342" s="424">
        <f t="shared" si="79"/>
        <v>1918.7</v>
      </c>
      <c r="HN342" s="424">
        <f t="shared" si="79"/>
        <v>897064.19999999972</v>
      </c>
      <c r="HO342" s="424">
        <f t="shared" si="80"/>
        <v>834455.8000000004</v>
      </c>
      <c r="HP342" s="424">
        <f t="shared" si="80"/>
        <v>901410.00000000023</v>
      </c>
      <c r="HQ342" s="424">
        <f t="shared" si="80"/>
        <v>633359</v>
      </c>
      <c r="HR342" s="424">
        <f t="shared" si="80"/>
        <v>479891</v>
      </c>
      <c r="HS342" s="424">
        <f t="shared" si="80"/>
        <v>293237.59999999998</v>
      </c>
      <c r="HT342" s="424">
        <f t="shared" si="80"/>
        <v>202274.89999999997</v>
      </c>
      <c r="HU342" s="424">
        <f t="shared" si="80"/>
        <v>23649.4</v>
      </c>
      <c r="HV342" s="424">
        <f t="shared" si="80"/>
        <v>4267260.6000000015</v>
      </c>
      <c r="HW342" s="424">
        <f t="shared" si="80"/>
        <v>12680.55</v>
      </c>
      <c r="HX342" s="424">
        <f t="shared" si="80"/>
        <v>4279941.1000000006</v>
      </c>
      <c r="HY342" s="424">
        <f t="shared" si="81"/>
        <v>3458.5</v>
      </c>
      <c r="HZ342" s="424">
        <f t="shared" si="81"/>
        <v>1345767.8000000003</v>
      </c>
      <c r="IA342" s="424">
        <f t="shared" si="81"/>
        <v>1072888.75</v>
      </c>
      <c r="IB342" s="424">
        <f t="shared" si="81"/>
        <v>1014103.2</v>
      </c>
      <c r="IC342" s="424">
        <f t="shared" si="81"/>
        <v>633365.89999999991</v>
      </c>
      <c r="ID342" s="424">
        <f t="shared" si="81"/>
        <v>392641.9</v>
      </c>
      <c r="IE342" s="424">
        <f t="shared" si="81"/>
        <v>203015.7</v>
      </c>
      <c r="IF342" s="424">
        <f t="shared" si="81"/>
        <v>121366.15000000001</v>
      </c>
      <c r="IG342" s="424">
        <f t="shared" si="81"/>
        <v>11824.7</v>
      </c>
      <c r="IH342" s="424">
        <f t="shared" si="81"/>
        <v>4798432.6000000006</v>
      </c>
      <c r="II342" s="424">
        <f t="shared" si="81"/>
        <v>5.38</v>
      </c>
      <c r="IJ342" s="424">
        <f t="shared" si="81"/>
        <v>171.84999999999997</v>
      </c>
      <c r="IK342" s="424">
        <f t="shared" si="81"/>
        <v>17.509999999999998</v>
      </c>
      <c r="IL342" s="424">
        <f t="shared" si="81"/>
        <v>17.259999999999998</v>
      </c>
      <c r="IM342" s="424">
        <f t="shared" si="81"/>
        <v>8.5</v>
      </c>
      <c r="IN342" s="424">
        <f t="shared" si="81"/>
        <v>4</v>
      </c>
      <c r="IO342" s="424">
        <f t="shared" si="81"/>
        <v>5.5</v>
      </c>
      <c r="IP342" s="424">
        <f t="shared" si="81"/>
        <v>1.5</v>
      </c>
      <c r="IQ342" s="424">
        <f t="shared" si="81"/>
        <v>0</v>
      </c>
      <c r="IR342" s="424">
        <f t="shared" si="81"/>
        <v>231.49999999999997</v>
      </c>
      <c r="IS342" s="424">
        <f t="shared" si="81"/>
        <v>1374.9099999999999</v>
      </c>
      <c r="IT342" s="424">
        <f t="shared" si="81"/>
        <v>410957.92</v>
      </c>
      <c r="IU342" s="424">
        <f t="shared" si="81"/>
        <v>176528.13999999998</v>
      </c>
      <c r="IV342" s="424">
        <f t="shared" si="81"/>
        <v>96847.6</v>
      </c>
      <c r="IW342" s="424">
        <f t="shared" si="81"/>
        <v>31190.31</v>
      </c>
      <c r="IX342" s="424">
        <f t="shared" si="81"/>
        <v>9968.7400000000016</v>
      </c>
      <c r="IY342" s="424">
        <f t="shared" si="81"/>
        <v>2848.7800000000007</v>
      </c>
      <c r="IZ342" s="424">
        <f t="shared" si="81"/>
        <v>908.84</v>
      </c>
      <c r="JA342" s="424">
        <f t="shared" si="81"/>
        <v>30.21</v>
      </c>
      <c r="JB342" s="424">
        <f t="shared" si="81"/>
        <v>730655.45000000019</v>
      </c>
      <c r="JC342" s="424">
        <f t="shared" si="81"/>
        <v>1154.4999999999998</v>
      </c>
      <c r="JD342" s="424">
        <f t="shared" si="81"/>
        <v>623091.80000000016</v>
      </c>
      <c r="JE342" s="424">
        <f t="shared" si="81"/>
        <v>697155.60000000009</v>
      </c>
      <c r="JF342" s="424">
        <f t="shared" si="81"/>
        <v>815323</v>
      </c>
      <c r="JG342" s="424">
        <f t="shared" si="81"/>
        <v>602167.40000000026</v>
      </c>
      <c r="JH342" s="424">
        <f t="shared" si="81"/>
        <v>467706.69999999995</v>
      </c>
      <c r="JI342" s="424">
        <f t="shared" si="81"/>
        <v>289122.2</v>
      </c>
      <c r="JJ342" s="424">
        <f t="shared" si="81"/>
        <v>200760.2</v>
      </c>
      <c r="JK342" s="424">
        <f t="shared" si="81"/>
        <v>23588.999999999996</v>
      </c>
      <c r="JL342" s="424">
        <f t="shared" si="81"/>
        <v>3720070.4</v>
      </c>
      <c r="JM342" s="424">
        <f t="shared" si="81"/>
        <v>12680.55</v>
      </c>
      <c r="JN342" s="424">
        <f t="shared" si="81"/>
        <v>3732750.9</v>
      </c>
      <c r="JP342" s="461"/>
      <c r="JQ342" s="461"/>
      <c r="JR342" s="461"/>
      <c r="JS342" s="461"/>
      <c r="JT342" s="461"/>
      <c r="JU342" s="461"/>
      <c r="JV342" s="461"/>
      <c r="JW342" s="461"/>
      <c r="JX342" s="461"/>
      <c r="JY342" s="461"/>
    </row>
    <row r="343" spans="1:292" s="422" customFormat="1" x14ac:dyDescent="0.2">
      <c r="B343" s="216" t="s">
        <v>285</v>
      </c>
      <c r="C343" s="216" t="s">
        <v>285</v>
      </c>
      <c r="D343" s="423" t="s">
        <v>359</v>
      </c>
      <c r="E343" s="424">
        <f t="shared" si="62"/>
        <v>1693785</v>
      </c>
      <c r="F343" s="424">
        <f t="shared" si="62"/>
        <v>1883806</v>
      </c>
      <c r="G343" s="424">
        <f t="shared" si="62"/>
        <v>2208268</v>
      </c>
      <c r="H343" s="424">
        <f t="shared" si="62"/>
        <v>1609517</v>
      </c>
      <c r="I343" s="424">
        <f t="shared" si="62"/>
        <v>1050806</v>
      </c>
      <c r="J343" s="424">
        <f t="shared" si="62"/>
        <v>595383</v>
      </c>
      <c r="K343" s="424">
        <f t="shared" si="62"/>
        <v>427116</v>
      </c>
      <c r="L343" s="424">
        <f t="shared" si="62"/>
        <v>55370</v>
      </c>
      <c r="M343" s="424">
        <f t="shared" si="62"/>
        <v>9524051</v>
      </c>
      <c r="N343" s="424">
        <f t="shared" si="62"/>
        <v>51554</v>
      </c>
      <c r="O343" s="424">
        <f t="shared" si="63"/>
        <v>37816</v>
      </c>
      <c r="P343" s="424">
        <f t="shared" si="63"/>
        <v>40287</v>
      </c>
      <c r="Q343" s="424">
        <f t="shared" si="63"/>
        <v>26640</v>
      </c>
      <c r="R343" s="424">
        <f t="shared" si="63"/>
        <v>14583</v>
      </c>
      <c r="S343" s="424">
        <f t="shared" si="63"/>
        <v>6796</v>
      </c>
      <c r="T343" s="424">
        <f t="shared" si="63"/>
        <v>4696</v>
      </c>
      <c r="U343" s="424">
        <f t="shared" si="63"/>
        <v>1445</v>
      </c>
      <c r="V343" s="424">
        <f t="shared" si="63"/>
        <v>183817</v>
      </c>
      <c r="W343" s="424">
        <f t="shared" si="63"/>
        <v>251</v>
      </c>
      <c r="X343" s="424">
        <f t="shared" si="63"/>
        <v>83</v>
      </c>
      <c r="Y343" s="424">
        <f t="shared" si="64"/>
        <v>59</v>
      </c>
      <c r="Z343" s="424">
        <f t="shared" si="64"/>
        <v>48</v>
      </c>
      <c r="AA343" s="424">
        <f t="shared" si="64"/>
        <v>47</v>
      </c>
      <c r="AB343" s="424">
        <f t="shared" si="64"/>
        <v>30</v>
      </c>
      <c r="AC343" s="424">
        <f t="shared" si="64"/>
        <v>50</v>
      </c>
      <c r="AD343" s="424">
        <f t="shared" si="64"/>
        <v>11</v>
      </c>
      <c r="AE343" s="424">
        <f t="shared" si="64"/>
        <v>579</v>
      </c>
      <c r="AF343" s="424">
        <f t="shared" si="64"/>
        <v>1641980</v>
      </c>
      <c r="AG343" s="424">
        <f t="shared" si="64"/>
        <v>1845907</v>
      </c>
      <c r="AH343" s="424">
        <f t="shared" si="64"/>
        <v>2167922</v>
      </c>
      <c r="AI343" s="424">
        <f t="shared" si="65"/>
        <v>1582829</v>
      </c>
      <c r="AJ343" s="424">
        <f t="shared" si="65"/>
        <v>1036176</v>
      </c>
      <c r="AK343" s="424">
        <f t="shared" si="65"/>
        <v>588557</v>
      </c>
      <c r="AL343" s="424">
        <f t="shared" si="65"/>
        <v>422370</v>
      </c>
      <c r="AM343" s="424">
        <f t="shared" si="65"/>
        <v>53914</v>
      </c>
      <c r="AN343" s="424">
        <f t="shared" si="65"/>
        <v>9339655</v>
      </c>
      <c r="AO343" s="424">
        <f t="shared" si="65"/>
        <v>3824</v>
      </c>
      <c r="AP343" s="424">
        <f t="shared" si="65"/>
        <v>7826</v>
      </c>
      <c r="AQ343" s="424">
        <f t="shared" si="65"/>
        <v>11909</v>
      </c>
      <c r="AR343" s="424">
        <f t="shared" si="65"/>
        <v>10859</v>
      </c>
      <c r="AS343" s="424">
        <f t="shared" si="66"/>
        <v>8495</v>
      </c>
      <c r="AT343" s="424">
        <f t="shared" si="66"/>
        <v>5171</v>
      </c>
      <c r="AU343" s="424">
        <f t="shared" si="66"/>
        <v>4906</v>
      </c>
      <c r="AV343" s="424">
        <f t="shared" si="66"/>
        <v>2489</v>
      </c>
      <c r="AW343" s="424">
        <f t="shared" si="66"/>
        <v>55479</v>
      </c>
      <c r="AX343" s="424">
        <f t="shared" si="66"/>
        <v>3824</v>
      </c>
      <c r="AY343" s="424">
        <f t="shared" si="66"/>
        <v>7826</v>
      </c>
      <c r="AZ343" s="424">
        <f t="shared" si="66"/>
        <v>11909</v>
      </c>
      <c r="BA343" s="424">
        <f t="shared" si="66"/>
        <v>10859</v>
      </c>
      <c r="BB343" s="424">
        <f t="shared" si="66"/>
        <v>8495</v>
      </c>
      <c r="BC343" s="424">
        <f t="shared" si="67"/>
        <v>5171</v>
      </c>
      <c r="BD343" s="424">
        <f t="shared" si="67"/>
        <v>4906</v>
      </c>
      <c r="BE343" s="424">
        <f t="shared" si="67"/>
        <v>2489</v>
      </c>
      <c r="BF343" s="424">
        <f t="shared" si="67"/>
        <v>0</v>
      </c>
      <c r="BG343" s="424">
        <f t="shared" si="67"/>
        <v>55479</v>
      </c>
      <c r="BH343" s="424">
        <f t="shared" si="67"/>
        <v>3824</v>
      </c>
      <c r="BI343" s="424">
        <f t="shared" si="67"/>
        <v>1645982</v>
      </c>
      <c r="BJ343" s="424">
        <f t="shared" si="67"/>
        <v>1849990</v>
      </c>
      <c r="BK343" s="424">
        <f t="shared" si="67"/>
        <v>2166872</v>
      </c>
      <c r="BL343" s="424">
        <f t="shared" si="67"/>
        <v>1580465</v>
      </c>
      <c r="BM343" s="424">
        <f t="shared" si="68"/>
        <v>1032852</v>
      </c>
      <c r="BN343" s="424">
        <f t="shared" si="68"/>
        <v>588292</v>
      </c>
      <c r="BO343" s="424">
        <f t="shared" si="68"/>
        <v>419953</v>
      </c>
      <c r="BP343" s="424">
        <f t="shared" si="68"/>
        <v>51425</v>
      </c>
      <c r="BQ343" s="424">
        <f t="shared" si="68"/>
        <v>9339655</v>
      </c>
      <c r="BR343" s="424">
        <f t="shared" si="68"/>
        <v>1127</v>
      </c>
      <c r="BS343" s="424">
        <f t="shared" si="68"/>
        <v>817516</v>
      </c>
      <c r="BT343" s="424">
        <f t="shared" si="68"/>
        <v>720857</v>
      </c>
      <c r="BU343" s="424">
        <f t="shared" si="68"/>
        <v>671598</v>
      </c>
      <c r="BV343" s="424">
        <f t="shared" si="68"/>
        <v>392915</v>
      </c>
      <c r="BW343" s="424">
        <f t="shared" si="69"/>
        <v>202787</v>
      </c>
      <c r="BX343" s="424">
        <f t="shared" si="69"/>
        <v>94362</v>
      </c>
      <c r="BY343" s="424">
        <f t="shared" si="69"/>
        <v>54488</v>
      </c>
      <c r="BZ343" s="424">
        <f t="shared" si="69"/>
        <v>4420</v>
      </c>
      <c r="CA343" s="424">
        <f t="shared" si="69"/>
        <v>2960071</v>
      </c>
      <c r="CB343" s="424">
        <f t="shared" si="69"/>
        <v>100</v>
      </c>
      <c r="CC343" s="424">
        <f t="shared" si="69"/>
        <v>11557</v>
      </c>
      <c r="CD343" s="424">
        <f t="shared" si="69"/>
        <v>16997</v>
      </c>
      <c r="CE343" s="424">
        <f t="shared" si="69"/>
        <v>19736</v>
      </c>
      <c r="CF343" s="424">
        <f t="shared" si="69"/>
        <v>13305</v>
      </c>
      <c r="CG343" s="424">
        <f t="shared" si="70"/>
        <v>7745</v>
      </c>
      <c r="CH343" s="424">
        <f t="shared" si="70"/>
        <v>4013</v>
      </c>
      <c r="CI343" s="424">
        <f t="shared" si="70"/>
        <v>2345</v>
      </c>
      <c r="CJ343" s="424">
        <f t="shared" si="70"/>
        <v>197</v>
      </c>
      <c r="CK343" s="424">
        <f t="shared" si="70"/>
        <v>75995</v>
      </c>
      <c r="CL343" s="424">
        <f t="shared" si="70"/>
        <v>73</v>
      </c>
      <c r="CM343" s="424">
        <f t="shared" si="70"/>
        <v>1143</v>
      </c>
      <c r="CN343" s="424">
        <f t="shared" si="70"/>
        <v>1172</v>
      </c>
      <c r="CO343" s="424">
        <f t="shared" si="70"/>
        <v>1510</v>
      </c>
      <c r="CP343" s="424">
        <f t="shared" si="70"/>
        <v>1611</v>
      </c>
      <c r="CQ343" s="424">
        <f t="shared" si="71"/>
        <v>1608</v>
      </c>
      <c r="CR343" s="424">
        <f t="shared" si="71"/>
        <v>2542</v>
      </c>
      <c r="CS343" s="424">
        <f t="shared" si="71"/>
        <v>3301</v>
      </c>
      <c r="CT343" s="424">
        <f t="shared" si="71"/>
        <v>821</v>
      </c>
      <c r="CU343" s="424">
        <f t="shared" si="71"/>
        <v>13781</v>
      </c>
      <c r="CV343" s="424">
        <f t="shared" si="71"/>
        <v>24844</v>
      </c>
      <c r="CW343" s="424">
        <f t="shared" si="71"/>
        <v>18646</v>
      </c>
      <c r="CX343" s="424">
        <f t="shared" si="71"/>
        <v>22787</v>
      </c>
      <c r="CY343" s="424">
        <f t="shared" si="71"/>
        <v>18648</v>
      </c>
      <c r="CZ343" s="424">
        <f t="shared" si="71"/>
        <v>12550</v>
      </c>
      <c r="DA343" s="424">
        <f t="shared" si="72"/>
        <v>7599</v>
      </c>
      <c r="DB343" s="424">
        <f t="shared" si="72"/>
        <v>6739</v>
      </c>
      <c r="DC343" s="424">
        <f t="shared" si="72"/>
        <v>1622</v>
      </c>
      <c r="DD343" s="424">
        <f t="shared" si="72"/>
        <v>113435</v>
      </c>
      <c r="DE343" s="424">
        <f t="shared" si="72"/>
        <v>29801</v>
      </c>
      <c r="DF343" s="424">
        <f t="shared" si="72"/>
        <v>21686</v>
      </c>
      <c r="DG343" s="424">
        <f t="shared" si="72"/>
        <v>18853</v>
      </c>
      <c r="DH343" s="424">
        <f t="shared" si="72"/>
        <v>12272</v>
      </c>
      <c r="DI343" s="424">
        <f t="shared" si="72"/>
        <v>7482</v>
      </c>
      <c r="DJ343" s="424">
        <f t="shared" si="72"/>
        <v>4197</v>
      </c>
      <c r="DK343" s="424">
        <f t="shared" si="73"/>
        <v>3424</v>
      </c>
      <c r="DL343" s="424">
        <f t="shared" si="73"/>
        <v>839</v>
      </c>
      <c r="DM343" s="424">
        <f t="shared" si="73"/>
        <v>98554</v>
      </c>
      <c r="DN343" s="424">
        <f t="shared" si="73"/>
        <v>22924</v>
      </c>
      <c r="DO343" s="424">
        <f t="shared" si="73"/>
        <v>15211</v>
      </c>
      <c r="DP343" s="424">
        <f t="shared" si="73"/>
        <v>12465</v>
      </c>
      <c r="DQ343" s="424">
        <f t="shared" si="73"/>
        <v>7779</v>
      </c>
      <c r="DR343" s="424">
        <f t="shared" si="73"/>
        <v>4601</v>
      </c>
      <c r="DS343" s="424">
        <f t="shared" si="73"/>
        <v>2501</v>
      </c>
      <c r="DT343" s="424">
        <f t="shared" si="73"/>
        <v>1882</v>
      </c>
      <c r="DU343" s="424">
        <f t="shared" si="74"/>
        <v>280</v>
      </c>
      <c r="DV343" s="424">
        <f t="shared" si="74"/>
        <v>67643</v>
      </c>
      <c r="DW343" s="424">
        <f t="shared" si="74"/>
        <v>7435</v>
      </c>
      <c r="DX343" s="424">
        <f t="shared" si="74"/>
        <v>3784</v>
      </c>
      <c r="DY343" s="424">
        <f t="shared" si="74"/>
        <v>2833</v>
      </c>
      <c r="DZ343" s="424">
        <f t="shared" si="74"/>
        <v>2016</v>
      </c>
      <c r="EA343" s="424">
        <f t="shared" si="74"/>
        <v>1218</v>
      </c>
      <c r="EB343" s="424">
        <f t="shared" si="74"/>
        <v>662</v>
      </c>
      <c r="EC343" s="424">
        <f t="shared" si="74"/>
        <v>597</v>
      </c>
      <c r="ED343" s="424">
        <f t="shared" si="74"/>
        <v>189</v>
      </c>
      <c r="EE343" s="424">
        <f t="shared" si="75"/>
        <v>18734</v>
      </c>
      <c r="EF343" s="424">
        <f t="shared" si="75"/>
        <v>60160</v>
      </c>
      <c r="EG343" s="424">
        <f t="shared" si="75"/>
        <v>40681</v>
      </c>
      <c r="EH343" s="424">
        <f t="shared" si="75"/>
        <v>34151</v>
      </c>
      <c r="EI343" s="424">
        <f t="shared" si="75"/>
        <v>22067</v>
      </c>
      <c r="EJ343" s="424">
        <f t="shared" si="75"/>
        <v>13301</v>
      </c>
      <c r="EK343" s="424">
        <f t="shared" si="75"/>
        <v>7360</v>
      </c>
      <c r="EL343" s="424">
        <f t="shared" si="75"/>
        <v>5903</v>
      </c>
      <c r="EM343" s="424">
        <f t="shared" si="75"/>
        <v>1308</v>
      </c>
      <c r="EN343" s="424">
        <f t="shared" si="75"/>
        <v>184931</v>
      </c>
      <c r="EO343" s="424">
        <f t="shared" si="76"/>
        <v>29353</v>
      </c>
      <c r="EP343" s="424">
        <f t="shared" si="76"/>
        <v>17492</v>
      </c>
      <c r="EQ343" s="424">
        <f t="shared" si="76"/>
        <v>15008</v>
      </c>
      <c r="ER343" s="424">
        <f t="shared" si="76"/>
        <v>10561</v>
      </c>
      <c r="ES343" s="424">
        <f t="shared" si="76"/>
        <v>6682</v>
      </c>
      <c r="ET343" s="424">
        <f t="shared" si="76"/>
        <v>3844</v>
      </c>
      <c r="EU343" s="424">
        <f t="shared" si="76"/>
        <v>3245</v>
      </c>
      <c r="EV343" s="424">
        <f t="shared" si="76"/>
        <v>894</v>
      </c>
      <c r="EW343" s="424">
        <f t="shared" si="76"/>
        <v>87079</v>
      </c>
      <c r="EX343" s="424">
        <f t="shared" si="76"/>
        <v>64</v>
      </c>
      <c r="EY343" s="424">
        <f t="shared" si="77"/>
        <v>24</v>
      </c>
      <c r="EZ343" s="424">
        <f t="shared" si="77"/>
        <v>103</v>
      </c>
      <c r="FA343" s="424">
        <f t="shared" si="77"/>
        <v>143</v>
      </c>
      <c r="FB343" s="424">
        <f t="shared" si="77"/>
        <v>123</v>
      </c>
      <c r="FC343" s="424">
        <f t="shared" si="77"/>
        <v>89</v>
      </c>
      <c r="FD343" s="424">
        <f t="shared" si="77"/>
        <v>72</v>
      </c>
      <c r="FE343" s="424">
        <f t="shared" si="77"/>
        <v>4</v>
      </c>
      <c r="FF343" s="424">
        <f t="shared" si="77"/>
        <v>622</v>
      </c>
      <c r="FG343" s="424">
        <f t="shared" si="77"/>
        <v>2292</v>
      </c>
      <c r="FH343" s="424">
        <f t="shared" si="77"/>
        <v>1444</v>
      </c>
      <c r="FI343" s="424">
        <f t="shared" si="78"/>
        <v>1547</v>
      </c>
      <c r="FJ343" s="424">
        <f t="shared" si="78"/>
        <v>1269</v>
      </c>
      <c r="FK343" s="424">
        <f t="shared" si="78"/>
        <v>854</v>
      </c>
      <c r="FL343" s="424">
        <f t="shared" si="78"/>
        <v>511</v>
      </c>
      <c r="FM343" s="424">
        <f t="shared" si="78"/>
        <v>455</v>
      </c>
      <c r="FN343" s="424">
        <f t="shared" si="78"/>
        <v>93</v>
      </c>
      <c r="FO343" s="424">
        <f t="shared" si="78"/>
        <v>8465</v>
      </c>
      <c r="FP343" s="424">
        <f t="shared" si="78"/>
        <v>26969</v>
      </c>
      <c r="FQ343" s="424">
        <f t="shared" si="78"/>
        <v>16004</v>
      </c>
      <c r="FR343" s="424">
        <f t="shared" si="78"/>
        <v>13348</v>
      </c>
      <c r="FS343" s="424">
        <f t="shared" si="78"/>
        <v>9142</v>
      </c>
      <c r="FT343" s="424">
        <f t="shared" si="78"/>
        <v>5700</v>
      </c>
      <c r="FU343" s="424">
        <f t="shared" si="78"/>
        <v>3241</v>
      </c>
      <c r="FV343" s="424">
        <f t="shared" si="79"/>
        <v>2717</v>
      </c>
      <c r="FW343" s="424">
        <f t="shared" si="79"/>
        <v>795</v>
      </c>
      <c r="FX343" s="424">
        <f t="shared" si="79"/>
        <v>77916</v>
      </c>
      <c r="FY343" s="424">
        <f t="shared" si="79"/>
        <v>2524</v>
      </c>
      <c r="FZ343" s="424">
        <f t="shared" si="79"/>
        <v>777875</v>
      </c>
      <c r="GA343" s="424">
        <f t="shared" si="79"/>
        <v>1088355</v>
      </c>
      <c r="GB343" s="424">
        <f t="shared" si="79"/>
        <v>1454765</v>
      </c>
      <c r="GC343" s="424">
        <f t="shared" si="79"/>
        <v>1160329</v>
      </c>
      <c r="GD343" s="424">
        <f t="shared" si="79"/>
        <v>813325</v>
      </c>
      <c r="GE343" s="424">
        <f t="shared" si="79"/>
        <v>483186</v>
      </c>
      <c r="GF343" s="424">
        <f t="shared" si="79"/>
        <v>356629</v>
      </c>
      <c r="GG343" s="424">
        <f t="shared" si="79"/>
        <v>45360</v>
      </c>
      <c r="GH343" s="424">
        <f t="shared" si="79"/>
        <v>6182348</v>
      </c>
      <c r="GI343" s="424">
        <f t="shared" si="79"/>
        <v>1300</v>
      </c>
      <c r="GJ343" s="424">
        <f t="shared" si="79"/>
        <v>868107</v>
      </c>
      <c r="GK343" s="424">
        <f t="shared" si="79"/>
        <v>761635</v>
      </c>
      <c r="GL343" s="424">
        <f t="shared" si="79"/>
        <v>712107</v>
      </c>
      <c r="GM343" s="424">
        <f t="shared" si="79"/>
        <v>420136</v>
      </c>
      <c r="GN343" s="424">
        <f t="shared" si="79"/>
        <v>219527</v>
      </c>
      <c r="GO343" s="424">
        <f t="shared" si="79"/>
        <v>105106</v>
      </c>
      <c r="GP343" s="424">
        <f t="shared" si="79"/>
        <v>63324</v>
      </c>
      <c r="GQ343" s="424">
        <f t="shared" si="79"/>
        <v>6065</v>
      </c>
      <c r="GR343" s="424">
        <f t="shared" si="79"/>
        <v>3157307</v>
      </c>
      <c r="GS343" s="424">
        <f t="shared" si="79"/>
        <v>3480.75</v>
      </c>
      <c r="GT343" s="424">
        <f t="shared" si="79"/>
        <v>1423301.35</v>
      </c>
      <c r="GU343" s="424">
        <f t="shared" si="79"/>
        <v>1655297.3500000003</v>
      </c>
      <c r="GV343" s="424">
        <f t="shared" si="79"/>
        <v>1985060.9299999997</v>
      </c>
      <c r="GW343" s="424">
        <f t="shared" si="79"/>
        <v>1473076.4999999998</v>
      </c>
      <c r="GX343" s="424">
        <f t="shared" si="79"/>
        <v>976486.47999999986</v>
      </c>
      <c r="GY343" s="424">
        <f t="shared" si="79"/>
        <v>560825.94999999995</v>
      </c>
      <c r="GZ343" s="424">
        <f t="shared" si="79"/>
        <v>402942.55</v>
      </c>
      <c r="HA343" s="424">
        <f t="shared" si="79"/>
        <v>49725.850000000006</v>
      </c>
      <c r="HB343" s="424">
        <f t="shared" si="79"/>
        <v>8530197.6999999993</v>
      </c>
      <c r="HC343" s="440">
        <f t="shared" si="79"/>
        <v>9.3500000000000014</v>
      </c>
      <c r="HD343" s="440">
        <f t="shared" si="79"/>
        <v>723.96999999999991</v>
      </c>
      <c r="HE343" s="440">
        <f t="shared" si="79"/>
        <v>91.990000000000023</v>
      </c>
      <c r="HF343" s="440">
        <f t="shared" si="79"/>
        <v>54.260000000000005</v>
      </c>
      <c r="HG343" s="440">
        <f t="shared" si="79"/>
        <v>16.520000000000003</v>
      </c>
      <c r="HH343" s="440">
        <f t="shared" si="79"/>
        <v>10.82</v>
      </c>
      <c r="HI343" s="440">
        <f t="shared" si="79"/>
        <v>3.5</v>
      </c>
      <c r="HJ343" s="440">
        <f t="shared" si="79"/>
        <v>1.5</v>
      </c>
      <c r="HK343" s="440">
        <f t="shared" si="79"/>
        <v>0.5</v>
      </c>
      <c r="HL343" s="440">
        <f t="shared" si="79"/>
        <v>912.40999999999963</v>
      </c>
      <c r="HM343" s="424">
        <f t="shared" si="79"/>
        <v>1928.7999999999988</v>
      </c>
      <c r="HN343" s="424">
        <f t="shared" si="79"/>
        <v>948385.1</v>
      </c>
      <c r="HO343" s="424">
        <f t="shared" si="80"/>
        <v>1287381.7000000007</v>
      </c>
      <c r="HP343" s="424">
        <f t="shared" si="80"/>
        <v>1764450.9</v>
      </c>
      <c r="HQ343" s="424">
        <f t="shared" si="80"/>
        <v>1473064.700000002</v>
      </c>
      <c r="HR343" s="424">
        <f t="shared" si="80"/>
        <v>1193470.5000000005</v>
      </c>
      <c r="HS343" s="424">
        <f t="shared" si="80"/>
        <v>810077.7000000003</v>
      </c>
      <c r="HT343" s="424">
        <f t="shared" si="80"/>
        <v>671569.5</v>
      </c>
      <c r="HU343" s="424">
        <f t="shared" si="80"/>
        <v>99450.700000000012</v>
      </c>
      <c r="HV343" s="424">
        <f t="shared" si="80"/>
        <v>8249779.6000000024</v>
      </c>
      <c r="HW343" s="424">
        <f>SUMIF($B$3:$B$331,$C343,HW$3:HW$331)</f>
        <v>23479.849999999995</v>
      </c>
      <c r="HX343" s="424">
        <f>SUMIF($B$3:$B$331,$C343,HX$3:HX$331)</f>
        <v>8273259.4000000004</v>
      </c>
      <c r="HY343" s="424">
        <f t="shared" si="81"/>
        <v>3480.75</v>
      </c>
      <c r="HZ343" s="424">
        <f t="shared" si="81"/>
        <v>1423301.35</v>
      </c>
      <c r="IA343" s="424">
        <f t="shared" si="81"/>
        <v>1655296.8500000003</v>
      </c>
      <c r="IB343" s="424">
        <f t="shared" si="81"/>
        <v>1985060.9299999997</v>
      </c>
      <c r="IC343" s="424">
        <f t="shared" si="81"/>
        <v>1473076.4999999998</v>
      </c>
      <c r="ID343" s="424">
        <f t="shared" si="81"/>
        <v>976486.47999999986</v>
      </c>
      <c r="IE343" s="424">
        <f t="shared" si="81"/>
        <v>560825.94999999995</v>
      </c>
      <c r="IF343" s="424">
        <f t="shared" si="81"/>
        <v>402942.55</v>
      </c>
      <c r="IG343" s="424">
        <f t="shared" si="81"/>
        <v>49725.850000000006</v>
      </c>
      <c r="IH343" s="424">
        <f t="shared" si="81"/>
        <v>8530197.1999999993</v>
      </c>
      <c r="II343" s="424">
        <f t="shared" si="81"/>
        <v>9.3500000000000014</v>
      </c>
      <c r="IJ343" s="424">
        <f t="shared" si="81"/>
        <v>723.96999999999991</v>
      </c>
      <c r="IK343" s="424">
        <f t="shared" si="81"/>
        <v>91.990000000000023</v>
      </c>
      <c r="IL343" s="424">
        <f t="shared" si="81"/>
        <v>54.260000000000005</v>
      </c>
      <c r="IM343" s="424">
        <f t="shared" si="81"/>
        <v>16.520000000000003</v>
      </c>
      <c r="IN343" s="424">
        <f t="shared" si="81"/>
        <v>10.82</v>
      </c>
      <c r="IO343" s="424">
        <f t="shared" si="81"/>
        <v>3.5</v>
      </c>
      <c r="IP343" s="424">
        <f t="shared" si="81"/>
        <v>1.5</v>
      </c>
      <c r="IQ343" s="424">
        <f t="shared" si="81"/>
        <v>0.5</v>
      </c>
      <c r="IR343" s="424">
        <f t="shared" si="81"/>
        <v>912.40999999999963</v>
      </c>
      <c r="IS343" s="424">
        <f t="shared" si="81"/>
        <v>1042.4100000000003</v>
      </c>
      <c r="IT343" s="424">
        <f t="shared" si="81"/>
        <v>399357.06000000017</v>
      </c>
      <c r="IU343" s="424">
        <f t="shared" si="81"/>
        <v>287066.85999999993</v>
      </c>
      <c r="IV343" s="424">
        <f t="shared" si="81"/>
        <v>212223.0299999998</v>
      </c>
      <c r="IW343" s="424">
        <f t="shared" si="81"/>
        <v>85156.14999999998</v>
      </c>
      <c r="IX343" s="424">
        <f t="shared" si="81"/>
        <v>26075.469999999994</v>
      </c>
      <c r="IY343" s="424">
        <f t="shared" si="81"/>
        <v>7763.4</v>
      </c>
      <c r="IZ343" s="424">
        <f t="shared" si="81"/>
        <v>2724.0800000000013</v>
      </c>
      <c r="JA343" s="424">
        <f t="shared" si="81"/>
        <v>114.48000000000002</v>
      </c>
      <c r="JB343" s="424">
        <f t="shared" si="81"/>
        <v>1021522.9500000005</v>
      </c>
      <c r="JC343" s="424">
        <f t="shared" si="81"/>
        <v>1350.1</v>
      </c>
      <c r="JD343" s="424">
        <f t="shared" si="81"/>
        <v>682146.59999999939</v>
      </c>
      <c r="JE343" s="424">
        <f t="shared" si="81"/>
        <v>1064107.8</v>
      </c>
      <c r="JF343" s="424">
        <f t="shared" si="81"/>
        <v>1575807.6</v>
      </c>
      <c r="JG343" s="424">
        <f t="shared" si="81"/>
        <v>1387905.5</v>
      </c>
      <c r="JH343" s="424">
        <f t="shared" si="81"/>
        <v>1161599.7999999998</v>
      </c>
      <c r="JI343" s="424">
        <f t="shared" si="81"/>
        <v>798863.09999999963</v>
      </c>
      <c r="JJ343" s="424">
        <f t="shared" si="81"/>
        <v>667030.10000000009</v>
      </c>
      <c r="JK343" s="424">
        <f t="shared" si="81"/>
        <v>99221.89999999998</v>
      </c>
      <c r="JL343" s="424">
        <f t="shared" si="81"/>
        <v>7438032.4999999981</v>
      </c>
      <c r="JM343" s="424">
        <f t="shared" si="81"/>
        <v>23479.849999999995</v>
      </c>
      <c r="JN343" s="424">
        <f t="shared" si="81"/>
        <v>7461512.3000000007</v>
      </c>
      <c r="JP343" s="461"/>
      <c r="JQ343" s="461"/>
      <c r="JR343" s="461"/>
      <c r="JS343" s="461"/>
      <c r="JT343" s="461"/>
      <c r="JU343" s="461"/>
      <c r="JV343" s="461"/>
      <c r="JW343" s="461"/>
      <c r="JX343" s="461"/>
      <c r="JY343" s="461"/>
    </row>
    <row r="344" spans="1:292" x14ac:dyDescent="0.2">
      <c r="A344" s="241"/>
      <c r="B344" s="215"/>
      <c r="C344" s="241"/>
      <c r="D344" s="242"/>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c r="AA344" s="231"/>
      <c r="AB344" s="231"/>
      <c r="AC344" s="231"/>
      <c r="AD344" s="231"/>
      <c r="AE344" s="231"/>
      <c r="AF344" s="231"/>
      <c r="AG344" s="231"/>
      <c r="AH344" s="231"/>
      <c r="AI344" s="231"/>
      <c r="AJ344" s="231"/>
      <c r="AK344" s="231"/>
      <c r="AL344" s="231"/>
      <c r="AM344" s="231"/>
      <c r="AN344" s="231"/>
      <c r="AO344" s="231"/>
      <c r="AP344" s="231"/>
      <c r="AQ344" s="231"/>
      <c r="AR344" s="231"/>
      <c r="AS344" s="231"/>
      <c r="AT344" s="231"/>
      <c r="AU344" s="231"/>
      <c r="AV344" s="231"/>
      <c r="AW344" s="231"/>
      <c r="AX344" s="231"/>
      <c r="AY344" s="231"/>
      <c r="AZ344" s="231"/>
      <c r="BA344" s="231"/>
      <c r="BB344" s="231"/>
      <c r="BC344" s="231"/>
      <c r="BD344" s="231"/>
      <c r="BE344" s="231"/>
      <c r="BF344" s="231"/>
      <c r="BG344" s="231"/>
      <c r="BH344" s="231"/>
      <c r="BI344" s="231"/>
      <c r="BJ344" s="231"/>
      <c r="BK344" s="231"/>
      <c r="BL344" s="231"/>
      <c r="BM344" s="231"/>
      <c r="BN344" s="231"/>
      <c r="BO344" s="231"/>
      <c r="BP344" s="231"/>
      <c r="BQ344" s="231"/>
      <c r="BR344" s="231"/>
      <c r="BS344" s="231"/>
      <c r="BT344" s="231"/>
      <c r="BU344" s="231"/>
      <c r="BV344" s="231"/>
      <c r="BW344" s="231"/>
      <c r="BX344" s="231"/>
      <c r="BY344" s="231"/>
      <c r="BZ344" s="231"/>
      <c r="CA344" s="231"/>
      <c r="CB344" s="231"/>
      <c r="CC344" s="231"/>
      <c r="CD344" s="231"/>
      <c r="CE344" s="231"/>
      <c r="CF344" s="231"/>
      <c r="CG344" s="231"/>
      <c r="CH344" s="231"/>
      <c r="CI344" s="231"/>
      <c r="CJ344" s="231"/>
      <c r="CK344" s="231"/>
      <c r="CL344" s="231"/>
      <c r="CM344" s="231"/>
      <c r="CN344" s="231"/>
      <c r="CO344" s="231"/>
      <c r="CP344" s="231"/>
      <c r="CQ344" s="231"/>
      <c r="CR344" s="231"/>
      <c r="CS344" s="231"/>
      <c r="CT344" s="231"/>
      <c r="CU344" s="231"/>
      <c r="CV344" s="231"/>
      <c r="CW344" s="231"/>
      <c r="CX344" s="231"/>
      <c r="CY344" s="231"/>
      <c r="CZ344" s="231"/>
      <c r="DA344" s="231"/>
      <c r="DB344" s="231"/>
      <c r="DC344" s="231"/>
      <c r="DD344" s="231"/>
      <c r="DE344" s="231"/>
      <c r="DF344" s="231"/>
      <c r="DG344" s="231"/>
      <c r="DH344" s="231"/>
      <c r="DI344" s="231"/>
      <c r="DJ344" s="231"/>
      <c r="DK344" s="231"/>
      <c r="DL344" s="231"/>
      <c r="DM344" s="231"/>
      <c r="DN344" s="231"/>
      <c r="DO344" s="231"/>
      <c r="DP344" s="231"/>
      <c r="DQ344" s="231"/>
      <c r="DR344" s="231"/>
      <c r="DS344" s="231"/>
      <c r="DT344" s="231"/>
      <c r="DU344" s="231"/>
      <c r="DV344" s="231"/>
      <c r="DW344" s="231"/>
      <c r="DX344" s="231"/>
      <c r="DY344" s="231"/>
      <c r="DZ344" s="231"/>
      <c r="EA344" s="231"/>
      <c r="EB344" s="231"/>
      <c r="EC344" s="231"/>
      <c r="ED344" s="231"/>
      <c r="EE344" s="231"/>
      <c r="EF344" s="231"/>
      <c r="EG344" s="231"/>
      <c r="EH344" s="231"/>
      <c r="EI344" s="231"/>
      <c r="EJ344" s="231"/>
      <c r="EK344" s="231"/>
      <c r="EL344" s="231"/>
      <c r="EM344" s="231"/>
      <c r="EN344" s="231"/>
      <c r="EO344" s="231"/>
      <c r="EP344" s="231"/>
      <c r="EQ344" s="231"/>
      <c r="ER344" s="231"/>
      <c r="ES344" s="231"/>
      <c r="ET344" s="231"/>
      <c r="EU344" s="231"/>
      <c r="EV344" s="231"/>
      <c r="EW344" s="231"/>
      <c r="EX344" s="231"/>
      <c r="EY344" s="231"/>
      <c r="EZ344" s="231"/>
      <c r="FA344" s="231"/>
      <c r="FB344" s="231"/>
      <c r="FC344" s="231"/>
      <c r="FD344" s="231"/>
      <c r="FE344" s="231"/>
      <c r="FF344" s="231"/>
      <c r="FG344" s="231"/>
      <c r="FH344" s="231"/>
      <c r="FI344" s="231"/>
      <c r="FJ344" s="231"/>
      <c r="FK344" s="231"/>
      <c r="FL344" s="231"/>
      <c r="FM344" s="231"/>
      <c r="FN344" s="231"/>
      <c r="FO344" s="231"/>
      <c r="FP344" s="231"/>
      <c r="FQ344" s="231"/>
      <c r="FR344" s="231"/>
      <c r="FS344" s="231"/>
      <c r="FT344" s="231"/>
      <c r="FU344" s="232"/>
    </row>
    <row r="345" spans="1:292" x14ac:dyDescent="0.2">
      <c r="A345" s="243"/>
      <c r="B345" s="244"/>
      <c r="C345" s="243"/>
      <c r="D345" s="245"/>
      <c r="E345" s="246"/>
      <c r="F345" s="246"/>
      <c r="G345" s="246"/>
      <c r="H345" s="246"/>
      <c r="I345" s="246"/>
      <c r="J345" s="246"/>
      <c r="K345" s="246"/>
      <c r="L345" s="246"/>
      <c r="M345" s="246"/>
      <c r="N345" s="246"/>
      <c r="O345" s="246"/>
      <c r="P345" s="246"/>
      <c r="Q345" s="246"/>
      <c r="R345" s="246"/>
      <c r="S345" s="246"/>
      <c r="T345" s="246"/>
      <c r="U345" s="246"/>
      <c r="V345" s="246"/>
      <c r="W345" s="246"/>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c r="AS345" s="246"/>
      <c r="AT345" s="246"/>
      <c r="AU345" s="246"/>
      <c r="AV345" s="246"/>
      <c r="AW345" s="246"/>
      <c r="AX345" s="246"/>
      <c r="AY345" s="246"/>
      <c r="AZ345" s="246"/>
      <c r="BA345" s="246"/>
      <c r="BB345" s="246"/>
      <c r="BC345" s="246"/>
      <c r="BD345" s="246"/>
      <c r="BE345" s="246"/>
      <c r="BF345" s="246"/>
      <c r="BG345" s="246"/>
      <c r="BH345" s="246"/>
      <c r="BI345" s="246"/>
      <c r="BJ345" s="246"/>
      <c r="BK345" s="246"/>
      <c r="BL345" s="246"/>
      <c r="BM345" s="246"/>
      <c r="BN345" s="246"/>
      <c r="BO345" s="246"/>
      <c r="BP345" s="246"/>
      <c r="BQ345" s="246"/>
      <c r="BR345" s="246"/>
      <c r="BS345" s="246"/>
      <c r="BT345" s="246"/>
      <c r="BU345" s="246"/>
      <c r="BV345" s="246"/>
      <c r="BW345" s="246"/>
      <c r="BX345" s="246"/>
      <c r="BY345" s="246"/>
      <c r="BZ345" s="246"/>
      <c r="CA345" s="246"/>
      <c r="CB345" s="246"/>
      <c r="CC345" s="246"/>
      <c r="CD345" s="246"/>
      <c r="CE345" s="246"/>
      <c r="CF345" s="246"/>
      <c r="CG345" s="246"/>
      <c r="CH345" s="246"/>
      <c r="CI345" s="246"/>
      <c r="CJ345" s="246"/>
      <c r="CK345" s="246"/>
      <c r="CL345" s="246"/>
      <c r="CM345" s="246"/>
      <c r="CN345" s="246"/>
      <c r="CO345" s="246"/>
      <c r="CP345" s="246"/>
      <c r="CQ345" s="246"/>
      <c r="CR345" s="246"/>
      <c r="CS345" s="246"/>
      <c r="CT345" s="246"/>
      <c r="CU345" s="246"/>
      <c r="CV345" s="246"/>
      <c r="CW345" s="246"/>
      <c r="CX345" s="246"/>
      <c r="CY345" s="246"/>
      <c r="CZ345" s="246"/>
      <c r="DA345" s="246"/>
      <c r="DB345" s="246"/>
      <c r="DC345" s="246"/>
      <c r="DD345" s="246"/>
      <c r="DE345" s="246"/>
      <c r="DF345" s="246"/>
      <c r="DG345" s="246"/>
      <c r="DH345" s="246"/>
      <c r="DI345" s="246"/>
      <c r="DJ345" s="246"/>
      <c r="DK345" s="246"/>
      <c r="DL345" s="246"/>
      <c r="DM345" s="246"/>
      <c r="DN345" s="246"/>
      <c r="DO345" s="246"/>
      <c r="DP345" s="246"/>
      <c r="DQ345" s="246"/>
      <c r="DR345" s="246"/>
      <c r="DS345" s="246"/>
      <c r="DT345" s="246"/>
      <c r="DU345" s="246"/>
      <c r="DV345" s="246"/>
      <c r="DW345" s="246"/>
      <c r="DX345" s="246"/>
      <c r="DY345" s="246"/>
      <c r="DZ345" s="246"/>
      <c r="EA345" s="246"/>
      <c r="EB345" s="246"/>
      <c r="EC345" s="246"/>
      <c r="ED345" s="246"/>
      <c r="EE345" s="246"/>
      <c r="EF345" s="246"/>
      <c r="EG345" s="246"/>
      <c r="EH345" s="246"/>
      <c r="EI345" s="246"/>
      <c r="EJ345" s="246"/>
      <c r="EK345" s="246"/>
      <c r="EL345" s="246"/>
      <c r="EM345" s="246"/>
      <c r="EN345" s="246"/>
      <c r="EO345" s="246"/>
      <c r="EP345" s="246"/>
      <c r="EQ345" s="246"/>
      <c r="ER345" s="246"/>
      <c r="ES345" s="246"/>
      <c r="ET345" s="246"/>
      <c r="EU345" s="246"/>
      <c r="EV345" s="246"/>
      <c r="EW345" s="246"/>
      <c r="EX345" s="246"/>
      <c r="EY345" s="246"/>
      <c r="EZ345" s="246"/>
      <c r="FA345" s="246"/>
      <c r="FB345" s="246"/>
      <c r="FC345" s="246"/>
      <c r="FD345" s="246"/>
      <c r="FE345" s="246"/>
      <c r="FF345" s="246"/>
      <c r="FG345" s="246"/>
      <c r="FH345" s="246"/>
      <c r="FI345" s="246"/>
      <c r="FJ345" s="246"/>
      <c r="FK345" s="246"/>
      <c r="FL345" s="246"/>
      <c r="FM345" s="246"/>
      <c r="FN345" s="246"/>
      <c r="FO345" s="246"/>
      <c r="FP345" s="246"/>
      <c r="FQ345" s="246"/>
      <c r="FR345" s="246"/>
      <c r="FS345" s="246"/>
      <c r="FT345" s="246"/>
      <c r="FU345" s="247"/>
    </row>
    <row r="346" spans="1:292" x14ac:dyDescent="0.2">
      <c r="B346" s="215"/>
    </row>
    <row r="347" spans="1:292" s="248" customFormat="1" x14ac:dyDescent="0.2">
      <c r="B347" s="249"/>
      <c r="D347" s="280">
        <v>1</v>
      </c>
      <c r="E347" s="280">
        <v>2</v>
      </c>
      <c r="F347" s="280">
        <v>3</v>
      </c>
      <c r="G347" s="280">
        <v>4</v>
      </c>
      <c r="H347" s="280">
        <v>5</v>
      </c>
      <c r="I347" s="280">
        <v>6</v>
      </c>
      <c r="J347" s="280">
        <v>7</v>
      </c>
      <c r="K347" s="280">
        <v>8</v>
      </c>
      <c r="L347" s="280">
        <v>9</v>
      </c>
      <c r="M347" s="280">
        <v>10</v>
      </c>
      <c r="N347" s="280">
        <v>11</v>
      </c>
      <c r="O347" s="280">
        <v>12</v>
      </c>
      <c r="P347" s="280">
        <v>13</v>
      </c>
      <c r="Q347" s="280">
        <v>14</v>
      </c>
      <c r="R347" s="280">
        <v>15</v>
      </c>
      <c r="S347" s="280">
        <v>16</v>
      </c>
      <c r="T347" s="280">
        <v>17</v>
      </c>
      <c r="U347" s="280">
        <v>18</v>
      </c>
      <c r="V347" s="280">
        <v>19</v>
      </c>
      <c r="W347" s="280">
        <v>20</v>
      </c>
      <c r="X347" s="280">
        <v>21</v>
      </c>
      <c r="Y347" s="280">
        <v>22</v>
      </c>
      <c r="Z347" s="280">
        <v>23</v>
      </c>
      <c r="AA347" s="280">
        <v>24</v>
      </c>
      <c r="AB347" s="280">
        <v>25</v>
      </c>
      <c r="AC347" s="280">
        <v>26</v>
      </c>
      <c r="AD347" s="280">
        <v>27</v>
      </c>
      <c r="AE347" s="280">
        <v>28</v>
      </c>
      <c r="AF347" s="280">
        <v>29</v>
      </c>
      <c r="AG347" s="280">
        <v>30</v>
      </c>
      <c r="AH347" s="280">
        <v>31</v>
      </c>
      <c r="AI347" s="280">
        <v>32</v>
      </c>
      <c r="AJ347" s="280">
        <v>33</v>
      </c>
      <c r="AK347" s="280">
        <v>34</v>
      </c>
      <c r="AL347" s="280">
        <v>35</v>
      </c>
      <c r="AM347" s="280">
        <v>36</v>
      </c>
      <c r="AN347" s="280">
        <v>37</v>
      </c>
      <c r="AO347" s="280">
        <v>38</v>
      </c>
      <c r="AP347" s="280">
        <v>39</v>
      </c>
      <c r="AQ347" s="280">
        <v>40</v>
      </c>
      <c r="AR347" s="280">
        <v>41</v>
      </c>
      <c r="AS347" s="280">
        <v>42</v>
      </c>
      <c r="AT347" s="280">
        <v>43</v>
      </c>
      <c r="AU347" s="280">
        <v>44</v>
      </c>
      <c r="AV347" s="280">
        <v>45</v>
      </c>
      <c r="AW347" s="280">
        <v>46</v>
      </c>
      <c r="AX347" s="280">
        <v>47</v>
      </c>
      <c r="AY347" s="280">
        <v>48</v>
      </c>
      <c r="AZ347" s="280">
        <v>49</v>
      </c>
      <c r="BA347" s="280">
        <v>50</v>
      </c>
      <c r="BB347" s="280">
        <v>51</v>
      </c>
      <c r="BC347" s="280">
        <v>52</v>
      </c>
      <c r="BD347" s="280">
        <v>53</v>
      </c>
      <c r="BE347" s="280">
        <v>54</v>
      </c>
      <c r="BF347" s="280">
        <v>55</v>
      </c>
      <c r="BG347" s="280">
        <v>56</v>
      </c>
      <c r="BH347" s="280">
        <v>57</v>
      </c>
      <c r="BI347" s="280">
        <v>58</v>
      </c>
      <c r="BJ347" s="280">
        <v>59</v>
      </c>
      <c r="BK347" s="280">
        <v>60</v>
      </c>
      <c r="BL347" s="280">
        <v>61</v>
      </c>
      <c r="BM347" s="280">
        <v>62</v>
      </c>
      <c r="BN347" s="280">
        <v>63</v>
      </c>
      <c r="BO347" s="280">
        <v>64</v>
      </c>
      <c r="BP347" s="280">
        <v>65</v>
      </c>
      <c r="BQ347" s="280">
        <v>66</v>
      </c>
      <c r="BR347" s="280">
        <v>67</v>
      </c>
      <c r="BS347" s="280">
        <v>68</v>
      </c>
      <c r="BT347" s="280">
        <v>69</v>
      </c>
      <c r="BU347" s="280">
        <v>70</v>
      </c>
      <c r="BV347" s="280">
        <v>71</v>
      </c>
      <c r="BW347" s="280">
        <v>72</v>
      </c>
      <c r="BX347" s="280">
        <v>73</v>
      </c>
      <c r="BY347" s="280">
        <v>74</v>
      </c>
      <c r="BZ347" s="280">
        <v>75</v>
      </c>
      <c r="CA347" s="280">
        <v>76</v>
      </c>
      <c r="CB347" s="280">
        <v>77</v>
      </c>
      <c r="CC347" s="280">
        <v>78</v>
      </c>
      <c r="CD347" s="280">
        <v>79</v>
      </c>
      <c r="CE347" s="280"/>
      <c r="CF347" s="280"/>
      <c r="CG347" s="280"/>
      <c r="CH347" s="316"/>
      <c r="CI347" s="315"/>
      <c r="CJ347" s="316"/>
      <c r="CK347" s="315"/>
      <c r="CL347" s="316"/>
      <c r="CM347" s="315"/>
      <c r="CN347" s="316"/>
      <c r="CO347" s="315"/>
      <c r="CP347" s="316"/>
      <c r="CQ347" s="315"/>
      <c r="CR347" s="316"/>
      <c r="CS347" s="315"/>
      <c r="CT347" s="316"/>
      <c r="CU347" s="315"/>
      <c r="CV347" s="316"/>
      <c r="CW347" s="315"/>
      <c r="CX347" s="316"/>
      <c r="CY347" s="315"/>
      <c r="CZ347" s="316"/>
      <c r="DA347" s="315"/>
      <c r="DB347" s="316"/>
      <c r="DC347" s="315"/>
      <c r="DD347" s="316"/>
      <c r="DE347" s="315"/>
      <c r="DF347" s="249"/>
      <c r="DH347" s="249"/>
      <c r="DJ347" s="249"/>
      <c r="DL347" s="249"/>
      <c r="DN347" s="249"/>
      <c r="DP347" s="249"/>
      <c r="DR347" s="249"/>
      <c r="DT347" s="249"/>
      <c r="DV347" s="249"/>
      <c r="DX347" s="249"/>
      <c r="DZ347" s="249"/>
      <c r="EB347" s="249"/>
      <c r="ED347" s="249"/>
      <c r="EF347" s="249"/>
      <c r="EH347" s="249"/>
      <c r="EJ347" s="249"/>
      <c r="EL347" s="249"/>
      <c r="EN347" s="249"/>
      <c r="EP347" s="249"/>
      <c r="ER347" s="249"/>
      <c r="ET347" s="249"/>
      <c r="EV347" s="249"/>
      <c r="EX347" s="249"/>
      <c r="EZ347" s="249"/>
      <c r="FB347" s="249"/>
      <c r="FD347" s="249"/>
      <c r="FF347" s="249"/>
      <c r="FH347" s="249"/>
      <c r="FJ347" s="249"/>
      <c r="FL347" s="249"/>
      <c r="FN347" s="249"/>
      <c r="FP347" s="249"/>
      <c r="FR347" s="249"/>
      <c r="FT347" s="249"/>
      <c r="FV347" s="249"/>
      <c r="FW347" s="431"/>
      <c r="FX347" s="344"/>
      <c r="FZ347" s="249"/>
      <c r="GB347" s="249"/>
      <c r="GD347" s="249"/>
      <c r="GF347" s="249"/>
      <c r="GH347" s="249"/>
      <c r="GJ347" s="249"/>
      <c r="GL347" s="249"/>
      <c r="GN347" s="249"/>
      <c r="GP347" s="249"/>
      <c r="GR347" s="249"/>
      <c r="GT347" s="249"/>
      <c r="GV347" s="249"/>
      <c r="GX347" s="249"/>
      <c r="GZ347" s="249"/>
      <c r="HB347" s="249"/>
      <c r="HD347" s="249"/>
      <c r="HF347" s="249"/>
      <c r="HH347" s="249"/>
      <c r="HJ347" s="249"/>
      <c r="HL347" s="249"/>
      <c r="HN347" s="249"/>
      <c r="HP347" s="249"/>
      <c r="HR347" s="249"/>
      <c r="HT347" s="249"/>
      <c r="HV347" s="249"/>
      <c r="HX347" s="249"/>
      <c r="HZ347" s="249"/>
      <c r="IB347" s="249"/>
      <c r="ID347" s="249"/>
      <c r="IF347" s="249"/>
      <c r="IH347" s="249"/>
      <c r="IJ347" s="249"/>
      <c r="IL347" s="249"/>
      <c r="IN347" s="249"/>
      <c r="IP347" s="249"/>
      <c r="IR347" s="249"/>
      <c r="IT347" s="249"/>
      <c r="IV347" s="249"/>
      <c r="JP347" s="466"/>
      <c r="JQ347" s="466"/>
      <c r="JR347" s="466"/>
      <c r="JS347" s="466"/>
      <c r="JT347" s="466"/>
      <c r="JU347" s="466"/>
      <c r="JV347" s="466"/>
      <c r="JW347" s="466"/>
      <c r="JX347" s="466"/>
      <c r="JY347" s="466"/>
      <c r="JZ347" s="467"/>
      <c r="KA347" s="467"/>
      <c r="KB347" s="467"/>
      <c r="KC347" s="467"/>
      <c r="KD347" s="467"/>
      <c r="KE347" s="467"/>
      <c r="KF347" s="467"/>
    </row>
    <row r="348" spans="1:292" x14ac:dyDescent="0.2">
      <c r="B348" s="215"/>
    </row>
    <row r="350" spans="1:292" x14ac:dyDescent="0.2">
      <c r="A350" s="565" t="s">
        <v>360</v>
      </c>
      <c r="B350" s="565"/>
      <c r="D350" s="379" t="s">
        <v>911</v>
      </c>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c r="AA350" s="200"/>
      <c r="AB350" s="200"/>
      <c r="AC350" s="200"/>
      <c r="AD350" s="200"/>
      <c r="AE350" s="200"/>
      <c r="AF350" s="200"/>
      <c r="AG350" s="200"/>
      <c r="AH350" s="200"/>
      <c r="AI350" s="200"/>
      <c r="AJ350" s="200"/>
      <c r="AK350" s="200"/>
      <c r="AL350" s="200"/>
      <c r="AM350" s="200"/>
      <c r="AN350" s="200"/>
      <c r="AO350" s="200"/>
      <c r="AP350" s="200"/>
      <c r="AQ350" s="200"/>
      <c r="AR350" s="200"/>
      <c r="AS350" s="200"/>
      <c r="AT350" s="200"/>
      <c r="AU350" s="200"/>
      <c r="AV350" s="200"/>
      <c r="AW350" s="200"/>
      <c r="AX350" s="200"/>
      <c r="AY350" s="200"/>
      <c r="AZ350" s="200"/>
      <c r="BA350" s="200"/>
      <c r="BB350" s="200"/>
      <c r="BC350" s="200"/>
      <c r="BD350" s="200"/>
      <c r="BE350" s="200"/>
      <c r="BF350" s="200"/>
      <c r="BG350" s="200"/>
      <c r="BH350" s="200"/>
      <c r="BI350" s="200"/>
      <c r="BJ350" s="200"/>
      <c r="BK350" s="200"/>
      <c r="BL350" s="200"/>
      <c r="BM350" s="200"/>
      <c r="BN350" s="200"/>
      <c r="BO350" s="200"/>
      <c r="BP350" s="200"/>
      <c r="BQ350" s="200"/>
      <c r="BR350" s="200"/>
      <c r="BS350" s="200"/>
      <c r="BT350" s="200"/>
      <c r="BU350" s="200"/>
      <c r="BV350" s="200"/>
      <c r="BW350" s="200"/>
      <c r="BX350" s="200"/>
      <c r="BY350" s="200"/>
      <c r="BZ350" s="200"/>
      <c r="CA350" s="200"/>
      <c r="CB350" s="200"/>
      <c r="CC350" s="200"/>
      <c r="CD350" s="200"/>
      <c r="CE350" s="200"/>
      <c r="CF350" s="200"/>
      <c r="CG350" s="200"/>
      <c r="CH350" s="200"/>
      <c r="CI350" s="200"/>
      <c r="CJ350" s="200"/>
      <c r="CK350" s="200"/>
      <c r="CL350" s="200"/>
      <c r="CM350" s="200"/>
      <c r="CN350" s="200"/>
      <c r="CO350" s="200"/>
      <c r="CP350" s="200"/>
      <c r="CQ350" s="200"/>
      <c r="CR350" s="200"/>
      <c r="CS350" s="200"/>
      <c r="CT350" s="200"/>
      <c r="CU350" s="200"/>
      <c r="CV350" s="200"/>
      <c r="CW350" s="200"/>
      <c r="CX350" s="200"/>
      <c r="CY350" s="200"/>
      <c r="CZ350" s="200"/>
      <c r="DA350" s="200"/>
      <c r="DB350" s="200"/>
      <c r="DC350" s="200"/>
      <c r="DD350" s="200"/>
      <c r="DE350" s="200"/>
      <c r="DF350" s="200"/>
      <c r="DG350" s="200"/>
      <c r="DH350" s="200"/>
      <c r="DI350" s="200"/>
      <c r="DJ350" s="200"/>
      <c r="DK350" s="200"/>
      <c r="DL350" s="200"/>
      <c r="DM350" s="200"/>
      <c r="DN350" s="200"/>
      <c r="DO350" s="200"/>
      <c r="DP350" s="200"/>
      <c r="DQ350" s="200"/>
      <c r="DR350" s="200"/>
      <c r="DS350" s="200"/>
      <c r="DT350" s="200"/>
      <c r="DU350" s="200"/>
      <c r="DV350" s="200"/>
      <c r="DW350" s="200"/>
      <c r="DX350" s="200"/>
      <c r="DY350" s="200"/>
      <c r="DZ350" s="200"/>
      <c r="EA350" s="200"/>
      <c r="EB350" s="200"/>
      <c r="EC350" s="200"/>
      <c r="ED350" s="200"/>
      <c r="EE350" s="200"/>
      <c r="EF350" s="200"/>
      <c r="EG350" s="200"/>
      <c r="EH350" s="200"/>
      <c r="EI350" s="200"/>
      <c r="EJ350" s="200"/>
      <c r="EK350" s="200"/>
      <c r="EL350" s="200"/>
      <c r="EM350" s="200"/>
      <c r="EN350" s="200"/>
      <c r="EO350" s="200"/>
      <c r="EP350" s="200"/>
      <c r="EQ350" s="200"/>
      <c r="ER350" s="200"/>
      <c r="ES350" s="200"/>
      <c r="ET350" s="200"/>
      <c r="EU350" s="200"/>
      <c r="EV350" s="200"/>
      <c r="EW350" s="200"/>
      <c r="EX350" s="200"/>
      <c r="EY350" s="200"/>
      <c r="EZ350" s="200"/>
      <c r="FA350" s="200"/>
      <c r="FB350" s="200"/>
      <c r="FC350" s="200"/>
      <c r="FD350" s="200"/>
      <c r="FE350" s="200"/>
      <c r="FF350" s="200"/>
      <c r="FG350" s="200"/>
      <c r="FH350" s="200"/>
      <c r="FI350" s="200"/>
      <c r="FJ350" s="200"/>
      <c r="FK350" s="200"/>
      <c r="FL350" s="200"/>
      <c r="FM350" s="200"/>
      <c r="FN350" s="200"/>
      <c r="FO350" s="200"/>
      <c r="FP350" s="200"/>
      <c r="FQ350" s="200"/>
      <c r="FR350" s="200"/>
      <c r="FS350" s="200"/>
      <c r="FT350" s="200"/>
      <c r="FU350" s="200"/>
    </row>
    <row r="351" spans="1:292" ht="12.75" customHeight="1" x14ac:dyDescent="0.2">
      <c r="A351" s="565"/>
      <c r="B351" s="565"/>
      <c r="C351" s="203"/>
      <c r="D351" s="204"/>
      <c r="E351" s="566" t="s">
        <v>910</v>
      </c>
      <c r="F351" s="566"/>
      <c r="G351" s="566"/>
      <c r="H351" s="566"/>
      <c r="I351" s="566"/>
      <c r="J351" s="566"/>
      <c r="K351" s="566"/>
      <c r="L351" s="566"/>
      <c r="M351" s="566"/>
      <c r="N351" s="566"/>
      <c r="O351" s="566"/>
      <c r="P351" s="566"/>
      <c r="Q351" s="566"/>
      <c r="R351" s="566"/>
      <c r="S351" s="566"/>
      <c r="T351" s="566"/>
      <c r="U351" s="566"/>
      <c r="V351" s="566"/>
      <c r="W351" s="566"/>
      <c r="X351" s="566"/>
      <c r="Y351" s="566"/>
      <c r="Z351" s="566"/>
      <c r="AA351" s="566"/>
      <c r="AB351" s="567"/>
      <c r="AC351" s="551" t="s">
        <v>361</v>
      </c>
      <c r="AD351" s="549"/>
      <c r="AE351" s="553" t="s">
        <v>141</v>
      </c>
      <c r="AF351" s="553"/>
      <c r="AG351" s="553"/>
      <c r="AH351" s="553"/>
      <c r="AI351" s="553"/>
      <c r="AJ351" s="553"/>
      <c r="AK351" s="553"/>
      <c r="AL351" s="553"/>
      <c r="AM351" s="553"/>
      <c r="AN351" s="553"/>
      <c r="AO351" s="553"/>
      <c r="AP351" s="553"/>
      <c r="AQ351" s="553"/>
      <c r="AR351" s="553"/>
      <c r="AS351" s="553"/>
      <c r="AT351" s="553"/>
      <c r="AU351" s="553"/>
      <c r="AV351" s="553"/>
      <c r="AW351" s="553"/>
      <c r="AX351" s="553"/>
      <c r="AY351" s="553"/>
      <c r="AZ351" s="553"/>
      <c r="BA351" s="554" t="s">
        <v>927</v>
      </c>
      <c r="BB351" s="554"/>
      <c r="BC351" s="554"/>
      <c r="BD351" s="554"/>
      <c r="BE351" s="554"/>
      <c r="BF351" s="554"/>
      <c r="BG351" s="554"/>
      <c r="BH351" s="554"/>
      <c r="BI351" s="554"/>
      <c r="BJ351" s="549" t="s">
        <v>928</v>
      </c>
      <c r="BK351" s="549"/>
      <c r="BL351" s="549"/>
      <c r="BM351" s="549"/>
      <c r="BN351" s="549"/>
      <c r="BO351" s="549"/>
      <c r="BP351" s="549"/>
      <c r="BQ351" s="549"/>
      <c r="BR351" s="549"/>
      <c r="BS351" s="318"/>
      <c r="BT351" s="318"/>
      <c r="BU351" s="318"/>
      <c r="BV351" s="318"/>
      <c r="BW351" s="318"/>
      <c r="BX351" s="318"/>
      <c r="BY351" s="318"/>
      <c r="BZ351" s="318"/>
      <c r="CA351" s="318"/>
      <c r="CB351" s="559" t="s">
        <v>362</v>
      </c>
      <c r="CC351" s="560"/>
      <c r="CD351" s="560"/>
      <c r="CE351" s="560"/>
      <c r="CF351" s="561"/>
      <c r="CL351" s="219"/>
      <c r="CM351" s="219"/>
      <c r="CN351" s="219"/>
      <c r="CO351" s="219"/>
      <c r="CP351" s="219"/>
      <c r="CQ351" s="219"/>
      <c r="CR351" s="219"/>
      <c r="CS351" s="219"/>
      <c r="CT351" s="219"/>
      <c r="CU351" s="219"/>
      <c r="CV351" s="219"/>
      <c r="CW351" s="219"/>
      <c r="CX351" s="219"/>
      <c r="CY351" s="219"/>
      <c r="CZ351" s="219"/>
      <c r="DA351" s="219"/>
      <c r="DB351" s="219"/>
      <c r="DC351" s="219"/>
      <c r="DD351" s="219"/>
      <c r="DE351" s="219"/>
      <c r="DF351" s="219"/>
      <c r="DG351" s="219"/>
      <c r="DH351" s="219"/>
      <c r="DI351" s="219"/>
      <c r="DJ351" s="219"/>
      <c r="DK351" s="219"/>
      <c r="DL351" s="219"/>
      <c r="DM351" s="219"/>
      <c r="DN351" s="219"/>
      <c r="DO351" s="219"/>
      <c r="DP351" s="219"/>
      <c r="DQ351" s="219"/>
      <c r="DR351" s="219"/>
      <c r="DS351" s="219"/>
      <c r="DT351" s="219"/>
      <c r="DU351" s="219"/>
      <c r="DV351" s="219"/>
      <c r="DW351" s="219"/>
      <c r="DX351" s="219"/>
      <c r="DY351" s="219"/>
      <c r="DZ351" s="219"/>
      <c r="EA351" s="219"/>
      <c r="EB351" s="219"/>
      <c r="EC351" s="219"/>
      <c r="ED351" s="219"/>
      <c r="EE351" s="219"/>
      <c r="EF351" s="219"/>
      <c r="EG351" s="219"/>
      <c r="EH351" s="219"/>
      <c r="EI351" s="219"/>
      <c r="EJ351" s="219"/>
      <c r="EK351" s="219"/>
      <c r="EL351" s="219"/>
      <c r="EM351" s="219"/>
      <c r="EN351" s="219"/>
      <c r="EO351" s="219"/>
      <c r="EP351" s="219"/>
      <c r="EQ351" s="219"/>
      <c r="ER351" s="219"/>
      <c r="ES351" s="219"/>
      <c r="ET351" s="219"/>
      <c r="EU351" s="219"/>
      <c r="EV351" s="219"/>
      <c r="EW351" s="219"/>
      <c r="EX351" s="219"/>
      <c r="EY351" s="219"/>
      <c r="EZ351" s="219"/>
      <c r="FA351" s="219"/>
      <c r="FB351" s="219"/>
      <c r="FC351" s="219"/>
      <c r="FD351" s="219"/>
      <c r="FE351" s="219"/>
      <c r="FF351" s="219"/>
      <c r="FG351" s="219"/>
      <c r="FH351" s="219"/>
      <c r="FI351" s="219"/>
      <c r="FJ351" s="219"/>
      <c r="FK351" s="219"/>
      <c r="FL351" s="219"/>
      <c r="FM351" s="219"/>
      <c r="FN351" s="219"/>
      <c r="FO351" s="219"/>
      <c r="FP351" s="219"/>
      <c r="FQ351" s="219"/>
      <c r="FR351" s="219"/>
      <c r="FS351" s="219"/>
      <c r="FT351" s="219"/>
      <c r="FU351" s="219"/>
      <c r="FV351" s="219"/>
      <c r="GH351" s="201"/>
      <c r="GO351" s="202"/>
    </row>
    <row r="352" spans="1:292" ht="12.75" customHeight="1" x14ac:dyDescent="0.2">
      <c r="A352" s="565"/>
      <c r="B352" s="565"/>
      <c r="D352" s="205"/>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9"/>
      <c r="AC352" s="552"/>
      <c r="AD352" s="550"/>
      <c r="AE352" s="553"/>
      <c r="AF352" s="553"/>
      <c r="AG352" s="553"/>
      <c r="AH352" s="553"/>
      <c r="AI352" s="553"/>
      <c r="AJ352" s="553"/>
      <c r="AK352" s="553"/>
      <c r="AL352" s="553"/>
      <c r="AM352" s="553"/>
      <c r="AN352" s="553"/>
      <c r="AO352" s="553"/>
      <c r="AP352" s="553"/>
      <c r="AQ352" s="553"/>
      <c r="AR352" s="553"/>
      <c r="AS352" s="553"/>
      <c r="AT352" s="553"/>
      <c r="AU352" s="553"/>
      <c r="AV352" s="553"/>
      <c r="AW352" s="553"/>
      <c r="AX352" s="553"/>
      <c r="AY352" s="553"/>
      <c r="AZ352" s="553"/>
      <c r="BA352" s="555"/>
      <c r="BB352" s="555"/>
      <c r="BC352" s="555"/>
      <c r="BD352" s="555"/>
      <c r="BE352" s="555"/>
      <c r="BF352" s="555"/>
      <c r="BG352" s="555"/>
      <c r="BH352" s="555"/>
      <c r="BI352" s="555"/>
      <c r="BJ352" s="550"/>
      <c r="BK352" s="550"/>
      <c r="BL352" s="550"/>
      <c r="BM352" s="550"/>
      <c r="BN352" s="550"/>
      <c r="BO352" s="550"/>
      <c r="BP352" s="550"/>
      <c r="BQ352" s="550"/>
      <c r="BR352" s="550"/>
      <c r="BS352" s="319"/>
      <c r="BT352" s="319"/>
      <c r="BU352" s="319"/>
      <c r="BV352" s="319"/>
      <c r="BW352" s="319"/>
      <c r="BX352" s="319"/>
      <c r="BY352" s="319"/>
      <c r="BZ352" s="319"/>
      <c r="CA352" s="319"/>
      <c r="CB352" s="562"/>
      <c r="CC352" s="553"/>
      <c r="CD352" s="553"/>
      <c r="CE352" s="553"/>
      <c r="CF352" s="563"/>
      <c r="CL352" s="219"/>
      <c r="CM352" s="219"/>
      <c r="CN352" s="219"/>
      <c r="CO352" s="219"/>
      <c r="CP352" s="219"/>
      <c r="CQ352" s="219"/>
      <c r="CR352" s="219"/>
      <c r="CS352" s="219"/>
      <c r="CT352" s="219"/>
      <c r="CU352" s="219"/>
      <c r="CV352" s="219"/>
      <c r="CW352" s="219"/>
      <c r="CX352" s="219"/>
      <c r="CY352" s="219"/>
      <c r="CZ352" s="219"/>
      <c r="DA352" s="219"/>
      <c r="DB352" s="219"/>
      <c r="DC352" s="219"/>
      <c r="DD352" s="219"/>
      <c r="DE352" s="219"/>
      <c r="DF352" s="219"/>
      <c r="DG352" s="219"/>
      <c r="DH352" s="219"/>
      <c r="DI352" s="219"/>
      <c r="DJ352" s="219"/>
      <c r="DK352" s="219"/>
      <c r="DL352" s="219"/>
      <c r="DM352" s="219"/>
      <c r="DN352" s="219"/>
      <c r="DO352" s="219"/>
      <c r="DP352" s="219"/>
      <c r="DQ352" s="219"/>
      <c r="DR352" s="219"/>
      <c r="DS352" s="219"/>
      <c r="DT352" s="219"/>
      <c r="DU352" s="219"/>
      <c r="DV352" s="219"/>
      <c r="DW352" s="219"/>
      <c r="DX352" s="219"/>
      <c r="DY352" s="219"/>
      <c r="DZ352" s="219"/>
      <c r="EA352" s="219"/>
      <c r="EB352" s="219"/>
      <c r="EC352" s="219"/>
      <c r="ED352" s="219"/>
      <c r="EE352" s="219"/>
      <c r="EF352" s="219"/>
      <c r="EG352" s="219"/>
      <c r="EH352" s="219"/>
      <c r="EI352" s="219"/>
      <c r="EJ352" s="219"/>
      <c r="EK352" s="219"/>
      <c r="EL352" s="219"/>
      <c r="EM352" s="219"/>
      <c r="EN352" s="219"/>
      <c r="EO352" s="219"/>
      <c r="EP352" s="219"/>
      <c r="EQ352" s="219"/>
      <c r="ER352" s="219"/>
      <c r="ES352" s="219"/>
      <c r="ET352" s="219"/>
      <c r="EU352" s="219"/>
      <c r="EV352" s="219"/>
      <c r="EW352" s="219"/>
      <c r="EX352" s="219"/>
      <c r="EY352" s="219"/>
      <c r="EZ352" s="219"/>
      <c r="FA352" s="219"/>
      <c r="FB352" s="219"/>
      <c r="FC352" s="219"/>
      <c r="FD352" s="219"/>
      <c r="FE352" s="219"/>
      <c r="FF352" s="219"/>
      <c r="FG352" s="219"/>
      <c r="FH352" s="219"/>
      <c r="FI352" s="219"/>
      <c r="FJ352" s="219"/>
      <c r="FK352" s="219"/>
      <c r="FL352" s="219"/>
      <c r="FM352" s="219"/>
      <c r="FN352" s="219"/>
      <c r="FO352" s="219"/>
      <c r="FP352" s="219"/>
      <c r="FQ352" s="219"/>
      <c r="FR352" s="219"/>
      <c r="FS352" s="219"/>
      <c r="FT352" s="219"/>
      <c r="FU352" s="219"/>
      <c r="FV352" s="219"/>
      <c r="GH352" s="201"/>
      <c r="GO352" s="202"/>
    </row>
    <row r="353" spans="1:196" ht="51" x14ac:dyDescent="0.2">
      <c r="D353" s="205"/>
      <c r="E353" s="136" t="s">
        <v>363</v>
      </c>
      <c r="F353" s="136" t="s">
        <v>364</v>
      </c>
      <c r="G353" s="136" t="s">
        <v>365</v>
      </c>
      <c r="H353" s="136" t="s">
        <v>366</v>
      </c>
      <c r="I353" s="136" t="s">
        <v>367</v>
      </c>
      <c r="J353" s="136" t="s">
        <v>368</v>
      </c>
      <c r="K353" s="136" t="s">
        <v>369</v>
      </c>
      <c r="L353" s="136" t="s">
        <v>370</v>
      </c>
      <c r="M353" s="136" t="s">
        <v>371</v>
      </c>
      <c r="N353" s="136" t="s">
        <v>372</v>
      </c>
      <c r="O353" s="136" t="s">
        <v>373</v>
      </c>
      <c r="P353" s="136" t="s">
        <v>374</v>
      </c>
      <c r="Q353" s="136" t="s">
        <v>375</v>
      </c>
      <c r="R353" s="136" t="s">
        <v>376</v>
      </c>
      <c r="S353" s="136" t="s">
        <v>377</v>
      </c>
      <c r="T353" s="136" t="s">
        <v>378</v>
      </c>
      <c r="U353" s="136" t="s">
        <v>379</v>
      </c>
      <c r="V353" s="136" t="s">
        <v>380</v>
      </c>
      <c r="W353" s="136" t="s">
        <v>381</v>
      </c>
      <c r="X353" s="136" t="s">
        <v>382</v>
      </c>
      <c r="Y353" s="136" t="s">
        <v>383</v>
      </c>
      <c r="Z353" s="136" t="s">
        <v>384</v>
      </c>
      <c r="AA353" s="136" t="s">
        <v>385</v>
      </c>
      <c r="AB353" s="136" t="s">
        <v>386</v>
      </c>
      <c r="AC353" s="317" t="s">
        <v>128</v>
      </c>
      <c r="AD353" s="317" t="s">
        <v>129</v>
      </c>
      <c r="AE353" s="317" t="s">
        <v>130</v>
      </c>
      <c r="AF353" s="317" t="s">
        <v>131</v>
      </c>
      <c r="AG353" s="317" t="s">
        <v>132</v>
      </c>
      <c r="AH353" s="317" t="s">
        <v>387</v>
      </c>
      <c r="AI353" s="317" t="s">
        <v>133</v>
      </c>
      <c r="AJ353" s="317" t="s">
        <v>388</v>
      </c>
      <c r="AK353" s="317" t="s">
        <v>134</v>
      </c>
      <c r="AL353" s="317" t="s">
        <v>135</v>
      </c>
      <c r="AM353" s="317" t="s">
        <v>136</v>
      </c>
      <c r="AN353" s="317" t="s">
        <v>137</v>
      </c>
      <c r="AO353" s="317" t="s">
        <v>389</v>
      </c>
      <c r="AP353" s="317" t="s">
        <v>138</v>
      </c>
      <c r="AQ353" s="317" t="s">
        <v>139</v>
      </c>
      <c r="AR353" s="317" t="s">
        <v>140</v>
      </c>
      <c r="AS353" s="317" t="s">
        <v>390</v>
      </c>
      <c r="AT353" s="317" t="s">
        <v>391</v>
      </c>
      <c r="AU353" s="317" t="s">
        <v>392</v>
      </c>
      <c r="AV353" s="317" t="s">
        <v>393</v>
      </c>
      <c r="AW353" s="317" t="s">
        <v>394</v>
      </c>
      <c r="AX353" s="317" t="s">
        <v>395</v>
      </c>
      <c r="AY353" s="317" t="s">
        <v>396</v>
      </c>
      <c r="AZ353" s="317" t="s">
        <v>397</v>
      </c>
      <c r="BA353" s="317" t="s">
        <v>398</v>
      </c>
      <c r="BB353" s="317" t="s">
        <v>399</v>
      </c>
      <c r="BC353" s="317" t="s">
        <v>400</v>
      </c>
      <c r="BD353" s="317" t="s">
        <v>401</v>
      </c>
      <c r="BE353" s="317" t="s">
        <v>402</v>
      </c>
      <c r="BF353" s="317" t="s">
        <v>403</v>
      </c>
      <c r="BG353" s="317" t="s">
        <v>404</v>
      </c>
      <c r="BH353" s="317" t="s">
        <v>405</v>
      </c>
      <c r="BI353" s="317" t="s">
        <v>406</v>
      </c>
      <c r="BJ353" s="317" t="s">
        <v>407</v>
      </c>
      <c r="BK353" s="317" t="s">
        <v>408</v>
      </c>
      <c r="BL353" s="317" t="s">
        <v>409</v>
      </c>
      <c r="BM353" s="317" t="s">
        <v>410</v>
      </c>
      <c r="BN353" s="317" t="s">
        <v>411</v>
      </c>
      <c r="BO353" s="317" t="s">
        <v>412</v>
      </c>
      <c r="BP353" s="317" t="s">
        <v>413</v>
      </c>
      <c r="BQ353" s="317" t="s">
        <v>414</v>
      </c>
      <c r="BR353" s="317" t="s">
        <v>415</v>
      </c>
      <c r="BS353" s="225"/>
      <c r="BT353" s="384"/>
      <c r="BU353" s="385" t="s">
        <v>918</v>
      </c>
      <c r="BV353" s="386" t="s">
        <v>919</v>
      </c>
      <c r="BW353" s="386"/>
      <c r="BX353" s="387"/>
      <c r="BY353" s="388"/>
      <c r="BZ353" s="384"/>
      <c r="CA353" s="384"/>
      <c r="CB353" s="384"/>
      <c r="CC353" s="384"/>
      <c r="CD353" s="384"/>
      <c r="CE353" s="219"/>
      <c r="CF353" s="219"/>
      <c r="CG353" s="219"/>
      <c r="CH353" s="219"/>
      <c r="CI353" s="219"/>
      <c r="CJ353" s="219"/>
      <c r="CK353" s="219"/>
      <c r="CL353" s="219"/>
      <c r="CM353" s="219"/>
      <c r="CN353" s="219"/>
      <c r="CO353" s="219"/>
      <c r="CP353" s="219"/>
      <c r="CQ353" s="219"/>
      <c r="CR353" s="219"/>
      <c r="CS353" s="219"/>
      <c r="CT353" s="219"/>
      <c r="CU353" s="219"/>
      <c r="CV353" s="219"/>
      <c r="CW353" s="219"/>
      <c r="CX353" s="219"/>
      <c r="CY353" s="219"/>
      <c r="CZ353" s="219"/>
      <c r="DA353" s="219"/>
      <c r="DB353" s="219"/>
      <c r="DC353" s="219"/>
      <c r="DD353" s="219"/>
      <c r="DE353" s="219"/>
      <c r="DF353" s="219"/>
      <c r="DG353" s="219"/>
      <c r="DH353" s="219"/>
      <c r="DI353" s="219"/>
      <c r="DJ353" s="219"/>
      <c r="DK353" s="219"/>
      <c r="DL353" s="219"/>
      <c r="DM353" s="219"/>
      <c r="DN353" s="219"/>
      <c r="DO353" s="219"/>
      <c r="DP353" s="219"/>
      <c r="DQ353" s="219"/>
      <c r="DR353" s="219"/>
      <c r="DS353" s="219"/>
      <c r="DT353" s="219"/>
      <c r="DU353" s="219"/>
      <c r="DV353" s="219"/>
      <c r="DW353" s="219"/>
      <c r="DX353" s="219"/>
      <c r="DY353" s="219"/>
      <c r="DZ353" s="219"/>
      <c r="EA353" s="219"/>
      <c r="EB353" s="219"/>
      <c r="EC353" s="219"/>
      <c r="ED353" s="219"/>
      <c r="EE353" s="219"/>
      <c r="EF353" s="219"/>
      <c r="EG353" s="219"/>
      <c r="EH353" s="219"/>
      <c r="EI353" s="219"/>
      <c r="EJ353" s="219"/>
      <c r="EK353" s="219"/>
      <c r="EL353" s="219"/>
      <c r="EM353" s="219"/>
      <c r="EN353" s="219"/>
      <c r="EO353" s="219"/>
      <c r="EP353" s="219"/>
      <c r="EQ353" s="219"/>
      <c r="ER353" s="219"/>
      <c r="ES353" s="219"/>
      <c r="ET353" s="219"/>
      <c r="EU353" s="219"/>
      <c r="EV353" s="219"/>
      <c r="EW353" s="219"/>
      <c r="EX353" s="219"/>
      <c r="EY353" s="219"/>
      <c r="EZ353" s="219"/>
      <c r="FA353" s="219"/>
      <c r="FB353" s="219"/>
      <c r="FC353" s="219"/>
      <c r="FD353" s="219"/>
      <c r="FE353" s="219"/>
      <c r="FF353" s="219"/>
      <c r="FG353" s="219"/>
      <c r="FH353" s="219"/>
      <c r="FI353" s="219"/>
      <c r="FJ353" s="219"/>
      <c r="FK353" s="219"/>
      <c r="FL353" s="219"/>
      <c r="FM353" s="219"/>
      <c r="FN353" s="219"/>
      <c r="GA353" s="202"/>
      <c r="GB353" s="202"/>
      <c r="GC353" s="202"/>
      <c r="GD353" s="202"/>
      <c r="GE353" s="202"/>
      <c r="GF353" s="202"/>
      <c r="GG353" s="202"/>
      <c r="GH353" s="198"/>
      <c r="GI353" s="198"/>
      <c r="GJ353" s="198"/>
      <c r="GK353" s="198"/>
      <c r="GL353" s="198"/>
      <c r="GM353" s="198"/>
      <c r="GN353" s="198"/>
    </row>
    <row r="354" spans="1:196" ht="13.5" thickBot="1" x14ac:dyDescent="0.25">
      <c r="A354" s="209"/>
      <c r="B354" s="210" t="s">
        <v>283</v>
      </c>
      <c r="C354" s="210" t="s">
        <v>284</v>
      </c>
      <c r="D354" s="211"/>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c r="AA354" s="212"/>
      <c r="AB354" s="213"/>
      <c r="AC354" s="214"/>
      <c r="AD354" s="212"/>
      <c r="AE354" s="212"/>
      <c r="AF354" s="212"/>
      <c r="AG354" s="212"/>
      <c r="AH354" s="212"/>
      <c r="AI354" s="212"/>
      <c r="AJ354" s="250"/>
      <c r="AK354" s="214"/>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c r="BI354" s="212"/>
      <c r="BJ354" s="212"/>
      <c r="BK354" s="212"/>
      <c r="BL354" s="212"/>
      <c r="BM354" s="212"/>
      <c r="BN354" s="212"/>
      <c r="BO354" s="212"/>
      <c r="BP354" s="212"/>
      <c r="BQ354" s="212"/>
      <c r="BR354" s="212"/>
      <c r="BS354" s="212"/>
      <c r="BT354" s="389"/>
      <c r="BU354" s="390"/>
      <c r="BV354" s="389"/>
      <c r="BW354" s="389"/>
      <c r="BX354" s="391"/>
      <c r="BY354" s="392"/>
      <c r="BZ354" s="384"/>
      <c r="CA354" s="384"/>
      <c r="CB354" s="384"/>
      <c r="CC354" s="384"/>
      <c r="CD354" s="384"/>
      <c r="CE354" s="219"/>
      <c r="CF354" s="219"/>
      <c r="CG354" s="219"/>
      <c r="CH354" s="219"/>
      <c r="CI354" s="219"/>
      <c r="CJ354" s="219"/>
      <c r="CK354" s="219"/>
      <c r="CL354" s="219"/>
      <c r="CM354" s="219"/>
      <c r="CN354" s="219"/>
      <c r="CO354" s="219"/>
      <c r="CP354" s="219"/>
      <c r="CQ354" s="219"/>
      <c r="CR354" s="219"/>
      <c r="CS354" s="219"/>
      <c r="CT354" s="219"/>
      <c r="CU354" s="219"/>
      <c r="CV354" s="219"/>
      <c r="CW354" s="219"/>
      <c r="CX354" s="219"/>
      <c r="CY354" s="219"/>
      <c r="CZ354" s="219"/>
      <c r="DA354" s="219"/>
      <c r="DB354" s="219"/>
      <c r="DC354" s="219"/>
      <c r="DD354" s="219"/>
      <c r="DE354" s="219"/>
      <c r="DF354" s="219"/>
      <c r="DG354" s="219"/>
      <c r="DH354" s="219"/>
      <c r="DI354" s="219"/>
      <c r="DJ354" s="219"/>
      <c r="DK354" s="219"/>
      <c r="DL354" s="219"/>
      <c r="DM354" s="219"/>
      <c r="DN354" s="219"/>
      <c r="DO354" s="219"/>
      <c r="DP354" s="219"/>
      <c r="DQ354" s="219"/>
      <c r="DR354" s="219"/>
      <c r="DS354" s="219"/>
      <c r="DT354" s="219"/>
      <c r="DU354" s="219"/>
      <c r="DV354" s="219"/>
      <c r="DW354" s="219"/>
      <c r="DX354" s="219"/>
      <c r="DY354" s="219"/>
      <c r="DZ354" s="219"/>
      <c r="EA354" s="219"/>
      <c r="EB354" s="219"/>
      <c r="EC354" s="219"/>
      <c r="ED354" s="219"/>
      <c r="EE354" s="219"/>
      <c r="EF354" s="219"/>
      <c r="EG354" s="219"/>
      <c r="EH354" s="219"/>
      <c r="EI354" s="219"/>
      <c r="EJ354" s="219"/>
      <c r="EK354" s="219"/>
      <c r="EL354" s="219"/>
      <c r="EM354" s="219"/>
      <c r="EN354" s="219"/>
      <c r="EO354" s="219"/>
      <c r="EP354" s="219"/>
      <c r="EQ354" s="219"/>
      <c r="ER354" s="219"/>
      <c r="ES354" s="219"/>
      <c r="ET354" s="219"/>
      <c r="EU354" s="219"/>
      <c r="EV354" s="219"/>
      <c r="EW354" s="219"/>
      <c r="EX354" s="219"/>
      <c r="EY354" s="219"/>
      <c r="EZ354" s="219"/>
      <c r="FA354" s="219"/>
      <c r="FB354" s="219"/>
      <c r="FC354" s="219"/>
      <c r="FD354" s="219"/>
      <c r="FE354" s="219"/>
      <c r="FF354" s="219"/>
      <c r="FG354" s="219"/>
      <c r="FH354" s="219"/>
      <c r="FI354" s="219"/>
      <c r="FJ354" s="219"/>
      <c r="FK354" s="219"/>
      <c r="FL354" s="219"/>
      <c r="FM354" s="219"/>
      <c r="FN354" s="219"/>
      <c r="GA354" s="202"/>
      <c r="GB354" s="202"/>
      <c r="GC354" s="202"/>
      <c r="GD354" s="202"/>
      <c r="GE354" s="202"/>
      <c r="GF354" s="202"/>
      <c r="GG354" s="202"/>
      <c r="GH354" s="198"/>
      <c r="GI354" s="198"/>
      <c r="GJ354" s="198"/>
      <c r="GK354" s="198"/>
      <c r="GL354" s="198"/>
      <c r="GM354" s="198"/>
      <c r="GN354" s="198"/>
    </row>
    <row r="355" spans="1:196" x14ac:dyDescent="0.2">
      <c r="A355" s="215" t="s">
        <v>146</v>
      </c>
      <c r="B355" s="216" t="s">
        <v>285</v>
      </c>
      <c r="C355" s="217" t="s">
        <v>286</v>
      </c>
      <c r="D355" s="218" t="s">
        <v>145</v>
      </c>
      <c r="E355" s="337">
        <v>0</v>
      </c>
      <c r="F355">
        <v>6</v>
      </c>
      <c r="G355" s="337">
        <v>0</v>
      </c>
      <c r="H355">
        <v>2</v>
      </c>
      <c r="I355">
        <v>49</v>
      </c>
      <c r="J355">
        <v>110</v>
      </c>
      <c r="K355">
        <v>1</v>
      </c>
      <c r="L355">
        <v>2</v>
      </c>
      <c r="M355">
        <v>4</v>
      </c>
      <c r="N355">
        <v>3</v>
      </c>
      <c r="O355">
        <v>0</v>
      </c>
      <c r="P355">
        <v>3</v>
      </c>
      <c r="Q355">
        <v>0</v>
      </c>
      <c r="R355">
        <v>22</v>
      </c>
      <c r="S355">
        <v>0</v>
      </c>
      <c r="T355">
        <v>0</v>
      </c>
      <c r="U355">
        <v>1</v>
      </c>
      <c r="V355">
        <v>2</v>
      </c>
      <c r="W355">
        <v>5</v>
      </c>
      <c r="X355">
        <v>4</v>
      </c>
      <c r="Y355">
        <v>46</v>
      </c>
      <c r="Z355">
        <v>0</v>
      </c>
      <c r="AA355">
        <v>15</v>
      </c>
      <c r="AB355">
        <v>275</v>
      </c>
      <c r="AC355" s="351">
        <v>1</v>
      </c>
      <c r="AD355" s="351">
        <v>1</v>
      </c>
      <c r="AE355">
        <v>1</v>
      </c>
      <c r="AF355">
        <v>86</v>
      </c>
      <c r="AG355">
        <v>0</v>
      </c>
      <c r="AH355">
        <v>3</v>
      </c>
      <c r="AI355">
        <v>0</v>
      </c>
      <c r="AJ355">
        <v>56</v>
      </c>
      <c r="AK355">
        <v>28</v>
      </c>
      <c r="AL355">
        <v>84</v>
      </c>
      <c r="AM355">
        <v>5</v>
      </c>
      <c r="AN355">
        <v>0</v>
      </c>
      <c r="AO355">
        <v>1</v>
      </c>
      <c r="AP355">
        <v>76</v>
      </c>
      <c r="AQ355">
        <v>0</v>
      </c>
      <c r="AR355">
        <v>30</v>
      </c>
      <c r="AS355">
        <v>30</v>
      </c>
      <c r="AT355">
        <v>4</v>
      </c>
      <c r="AU355">
        <v>0</v>
      </c>
      <c r="AV355">
        <v>1</v>
      </c>
      <c r="AW355">
        <v>0</v>
      </c>
      <c r="AX355">
        <v>0</v>
      </c>
      <c r="AY355">
        <v>0</v>
      </c>
      <c r="AZ355">
        <v>0</v>
      </c>
      <c r="BA355">
        <v>5</v>
      </c>
      <c r="BB355">
        <v>10</v>
      </c>
      <c r="BC355">
        <v>11</v>
      </c>
      <c r="BD355">
        <v>4</v>
      </c>
      <c r="BE355">
        <v>0</v>
      </c>
      <c r="BF355">
        <v>0</v>
      </c>
      <c r="BG355">
        <v>1</v>
      </c>
      <c r="BH355">
        <v>0</v>
      </c>
      <c r="BI355">
        <v>31</v>
      </c>
      <c r="BJ355">
        <v>6</v>
      </c>
      <c r="BK355">
        <v>8</v>
      </c>
      <c r="BL355">
        <v>5</v>
      </c>
      <c r="BM355">
        <v>1</v>
      </c>
      <c r="BN355">
        <v>1</v>
      </c>
      <c r="BO355">
        <v>0</v>
      </c>
      <c r="BP355">
        <v>1</v>
      </c>
      <c r="BQ355">
        <v>0</v>
      </c>
      <c r="BR355">
        <v>22</v>
      </c>
      <c r="BS355" s="148"/>
      <c r="BT355"/>
      <c r="BU355" s="393" t="str">
        <f>+IF(AC355=1,"Yes","No")</f>
        <v>Yes</v>
      </c>
      <c r="BV355" s="393" t="str">
        <f>+IF(AD355=1,"Yes",IF(AD355=2,"No","Open"))</f>
        <v>Yes</v>
      </c>
      <c r="BW355" s="393"/>
      <c r="BX355" s="151"/>
      <c r="BY355" s="341"/>
      <c r="BZ355" s="384"/>
      <c r="CA355" s="384"/>
      <c r="CB355" s="384"/>
      <c r="CC355" s="384"/>
      <c r="CD355" s="384"/>
      <c r="CE355" s="219"/>
      <c r="CF355" s="219"/>
      <c r="CG355" s="219"/>
      <c r="CH355" s="219"/>
      <c r="CI355" s="219"/>
      <c r="CJ355" s="219"/>
      <c r="CK355" s="219"/>
      <c r="CL355" s="219"/>
      <c r="CM355" s="219"/>
      <c r="CN355" s="219"/>
      <c r="CO355" s="219"/>
      <c r="CP355" s="219"/>
      <c r="CQ355" s="219"/>
      <c r="CR355" s="219"/>
      <c r="CS355" s="219"/>
      <c r="CT355" s="219"/>
      <c r="CU355" s="219"/>
      <c r="CV355" s="219"/>
      <c r="CW355" s="219"/>
      <c r="CX355" s="219"/>
      <c r="CY355" s="219"/>
      <c r="CZ355" s="219"/>
      <c r="DA355" s="219"/>
      <c r="DB355" s="219"/>
      <c r="DC355" s="219"/>
      <c r="DD355" s="219"/>
      <c r="DE355" s="219"/>
      <c r="DF355" s="219"/>
      <c r="DG355" s="219"/>
      <c r="DH355" s="219"/>
      <c r="DI355" s="219"/>
      <c r="DJ355" s="219"/>
      <c r="DK355" s="219"/>
      <c r="DL355" s="219"/>
      <c r="DM355" s="219"/>
      <c r="DN355" s="219"/>
      <c r="DO355" s="219"/>
      <c r="DP355" s="219"/>
      <c r="DQ355" s="219"/>
      <c r="DR355" s="219"/>
      <c r="DS355" s="219"/>
      <c r="DT355" s="219"/>
      <c r="DU355" s="219"/>
      <c r="DV355" s="219"/>
      <c r="DW355" s="219"/>
      <c r="DX355" s="219"/>
      <c r="DY355" s="219"/>
      <c r="DZ355" s="219"/>
      <c r="EA355" s="219"/>
      <c r="EB355" s="219"/>
      <c r="EC355" s="219"/>
      <c r="ED355" s="219"/>
      <c r="EE355" s="219"/>
      <c r="EF355" s="219"/>
      <c r="EG355" s="219"/>
      <c r="EH355" s="219"/>
      <c r="EI355" s="219"/>
      <c r="EJ355" s="219"/>
      <c r="EK355" s="219"/>
      <c r="EL355" s="219"/>
      <c r="EM355" s="219"/>
      <c r="EN355" s="219"/>
      <c r="EO355" s="219"/>
      <c r="EP355" s="219"/>
      <c r="EQ355" s="219"/>
      <c r="ER355" s="219"/>
      <c r="ES355" s="219"/>
      <c r="ET355" s="219"/>
      <c r="EU355" s="219"/>
      <c r="EV355" s="219"/>
      <c r="EW355" s="219"/>
      <c r="EX355" s="219"/>
      <c r="EY355" s="219"/>
      <c r="EZ355" s="219"/>
      <c r="FA355" s="219"/>
      <c r="FB355" s="219"/>
      <c r="FC355" s="219"/>
      <c r="FD355" s="219"/>
      <c r="FE355" s="219"/>
      <c r="FF355" s="219"/>
      <c r="FG355" s="219"/>
      <c r="FH355" s="219"/>
      <c r="FI355" s="219"/>
      <c r="FJ355" s="219"/>
      <c r="FK355" s="219"/>
      <c r="FL355" s="219"/>
      <c r="FM355" s="219"/>
      <c r="FN355" s="219"/>
      <c r="GA355" s="202"/>
      <c r="GB355" s="202"/>
      <c r="GC355" s="202"/>
      <c r="GD355" s="202"/>
      <c r="GE355" s="202"/>
      <c r="GF355" s="202"/>
      <c r="GG355" s="202"/>
      <c r="GH355" s="198"/>
      <c r="GI355" s="198"/>
      <c r="GJ355" s="198"/>
      <c r="GK355" s="198"/>
      <c r="GL355" s="198"/>
      <c r="GM355" s="198"/>
      <c r="GN355" s="198"/>
    </row>
    <row r="356" spans="1:196" x14ac:dyDescent="0.2">
      <c r="A356" s="215" t="s">
        <v>148</v>
      </c>
      <c r="B356" s="216" t="s">
        <v>285</v>
      </c>
      <c r="C356" s="217" t="s">
        <v>287</v>
      </c>
      <c r="D356" s="218" t="s">
        <v>147</v>
      </c>
      <c r="E356" s="337">
        <v>0</v>
      </c>
      <c r="F356">
        <v>115</v>
      </c>
      <c r="G356" s="337">
        <v>0</v>
      </c>
      <c r="H356">
        <v>5</v>
      </c>
      <c r="I356">
        <v>113</v>
      </c>
      <c r="J356">
        <v>182</v>
      </c>
      <c r="K356">
        <v>19</v>
      </c>
      <c r="L356">
        <v>5</v>
      </c>
      <c r="M356">
        <v>6</v>
      </c>
      <c r="N356">
        <v>2</v>
      </c>
      <c r="O356">
        <v>1</v>
      </c>
      <c r="P356">
        <v>18</v>
      </c>
      <c r="Q356">
        <v>1</v>
      </c>
      <c r="R356">
        <v>32</v>
      </c>
      <c r="S356">
        <v>0</v>
      </c>
      <c r="T356">
        <v>0</v>
      </c>
      <c r="U356">
        <v>1</v>
      </c>
      <c r="V356">
        <v>26</v>
      </c>
      <c r="W356">
        <v>3</v>
      </c>
      <c r="X356">
        <v>4</v>
      </c>
      <c r="Y356">
        <v>165</v>
      </c>
      <c r="Z356">
        <v>0</v>
      </c>
      <c r="AA356">
        <v>13</v>
      </c>
      <c r="AB356">
        <v>711</v>
      </c>
      <c r="AC356" s="351">
        <v>1</v>
      </c>
      <c r="AD356" s="351">
        <v>1</v>
      </c>
      <c r="AE356">
        <v>7</v>
      </c>
      <c r="AF356">
        <v>142</v>
      </c>
      <c r="AG356">
        <v>43</v>
      </c>
      <c r="AH356">
        <v>20</v>
      </c>
      <c r="AI356">
        <v>0</v>
      </c>
      <c r="AJ356">
        <v>104</v>
      </c>
      <c r="AK356">
        <v>0</v>
      </c>
      <c r="AL356">
        <v>104</v>
      </c>
      <c r="AM356">
        <v>3</v>
      </c>
      <c r="AN356">
        <v>0</v>
      </c>
      <c r="AO356">
        <v>1</v>
      </c>
      <c r="AP356">
        <v>32</v>
      </c>
      <c r="AQ356">
        <v>10</v>
      </c>
      <c r="AR356">
        <v>21</v>
      </c>
      <c r="AS356">
        <v>31</v>
      </c>
      <c r="AT356">
        <v>3</v>
      </c>
      <c r="AU356">
        <v>0</v>
      </c>
      <c r="AV356">
        <v>3</v>
      </c>
      <c r="AW356">
        <v>0</v>
      </c>
      <c r="AX356">
        <v>0</v>
      </c>
      <c r="AY356">
        <v>0</v>
      </c>
      <c r="AZ356">
        <v>0</v>
      </c>
      <c r="BA356">
        <v>25</v>
      </c>
      <c r="BB356">
        <v>8</v>
      </c>
      <c r="BC356">
        <v>4</v>
      </c>
      <c r="BD356">
        <v>3</v>
      </c>
      <c r="BE356">
        <v>1</v>
      </c>
      <c r="BF356">
        <v>0</v>
      </c>
      <c r="BG356">
        <v>0</v>
      </c>
      <c r="BH356">
        <v>0</v>
      </c>
      <c r="BI356">
        <v>41</v>
      </c>
      <c r="BJ356">
        <v>21</v>
      </c>
      <c r="BK356">
        <v>8</v>
      </c>
      <c r="BL356">
        <v>1</v>
      </c>
      <c r="BM356">
        <v>2</v>
      </c>
      <c r="BN356">
        <v>1</v>
      </c>
      <c r="BO356">
        <v>0</v>
      </c>
      <c r="BP356">
        <v>0</v>
      </c>
      <c r="BQ356">
        <v>0</v>
      </c>
      <c r="BR356">
        <v>33</v>
      </c>
      <c r="BS356" s="148"/>
      <c r="BT356"/>
      <c r="BU356" s="393" t="str">
        <f t="shared" ref="BU356:BU419" si="82">+IF(AC356=1,"Yes","No")</f>
        <v>Yes</v>
      </c>
      <c r="BV356" s="393" t="str">
        <f t="shared" ref="BV356:BV419" si="83">+IF(AD356=1,"Yes",IF(AD356=2,"No","Open"))</f>
        <v>Yes</v>
      </c>
      <c r="BW356" s="393"/>
      <c r="BX356" s="151"/>
      <c r="BY356" s="341"/>
      <c r="BZ356" s="384"/>
      <c r="CA356" s="384"/>
      <c r="CB356" s="384"/>
      <c r="CC356" s="384"/>
      <c r="CD356" s="384"/>
      <c r="CE356" s="219"/>
      <c r="CF356" s="219"/>
      <c r="CG356" s="219"/>
      <c r="CH356" s="219"/>
      <c r="CI356" s="219"/>
      <c r="CJ356" s="219"/>
      <c r="CK356" s="219"/>
      <c r="CL356" s="219"/>
      <c r="CM356" s="219"/>
      <c r="CN356" s="219"/>
      <c r="CO356" s="219"/>
      <c r="CP356" s="219"/>
      <c r="CQ356" s="219"/>
      <c r="CR356" s="219"/>
      <c r="CS356" s="219"/>
      <c r="CT356" s="219"/>
      <c r="CU356" s="219"/>
      <c r="CV356" s="219"/>
      <c r="CW356" s="219"/>
      <c r="CX356" s="219"/>
      <c r="CY356" s="219"/>
      <c r="CZ356" s="219"/>
      <c r="DA356" s="219"/>
      <c r="DB356" s="219"/>
      <c r="DC356" s="219"/>
      <c r="DD356" s="219"/>
      <c r="DE356" s="219"/>
      <c r="DF356" s="219"/>
      <c r="DG356" s="219"/>
      <c r="DH356" s="219"/>
      <c r="DI356" s="219"/>
      <c r="DJ356" s="219"/>
      <c r="DK356" s="219"/>
      <c r="DL356" s="219"/>
      <c r="DM356" s="219"/>
      <c r="DN356" s="219"/>
      <c r="DO356" s="219"/>
      <c r="DP356" s="219"/>
      <c r="DQ356" s="219"/>
      <c r="DR356" s="219"/>
      <c r="DS356" s="219"/>
      <c r="DT356" s="219"/>
      <c r="DU356" s="219"/>
      <c r="DV356" s="219"/>
      <c r="DW356" s="219"/>
      <c r="DX356" s="219"/>
      <c r="DY356" s="219"/>
      <c r="DZ356" s="219"/>
      <c r="EA356" s="219"/>
      <c r="EB356" s="219"/>
      <c r="EC356" s="219"/>
      <c r="ED356" s="219"/>
      <c r="EE356" s="219"/>
      <c r="EF356" s="219"/>
      <c r="EG356" s="219"/>
      <c r="EH356" s="219"/>
      <c r="EI356" s="219"/>
      <c r="EJ356" s="219"/>
      <c r="EK356" s="219"/>
      <c r="EL356" s="219"/>
      <c r="EM356" s="219"/>
      <c r="EN356" s="219"/>
      <c r="EO356" s="219"/>
      <c r="EP356" s="219"/>
      <c r="EQ356" s="219"/>
      <c r="ER356" s="219"/>
      <c r="ES356" s="219"/>
      <c r="ET356" s="219"/>
      <c r="EU356" s="219"/>
      <c r="EV356" s="219"/>
      <c r="EW356" s="219"/>
      <c r="EX356" s="219"/>
      <c r="EY356" s="219"/>
      <c r="EZ356" s="219"/>
      <c r="FA356" s="219"/>
      <c r="FB356" s="219"/>
      <c r="FC356" s="219"/>
      <c r="FD356" s="219"/>
      <c r="FE356" s="219"/>
      <c r="FF356" s="219"/>
      <c r="FG356" s="219"/>
      <c r="FH356" s="219"/>
      <c r="FI356" s="219"/>
      <c r="FJ356" s="219"/>
      <c r="FK356" s="219"/>
      <c r="FL356" s="219"/>
      <c r="FM356" s="219"/>
      <c r="FN356" s="219"/>
      <c r="GA356" s="202"/>
      <c r="GB356" s="202"/>
      <c r="GC356" s="202"/>
      <c r="GD356" s="202"/>
      <c r="GE356" s="202"/>
      <c r="GF356" s="202"/>
      <c r="GG356" s="202"/>
      <c r="GH356" s="198"/>
      <c r="GI356" s="198"/>
      <c r="GJ356" s="198"/>
      <c r="GK356" s="198"/>
      <c r="GL356" s="198"/>
      <c r="GM356" s="198"/>
      <c r="GN356" s="198"/>
    </row>
    <row r="357" spans="1:196" x14ac:dyDescent="0.2">
      <c r="A357" s="215" t="s">
        <v>150</v>
      </c>
      <c r="B357" s="216" t="s">
        <v>285</v>
      </c>
      <c r="C357" s="217" t="s">
        <v>288</v>
      </c>
      <c r="D357" s="218" t="s">
        <v>149</v>
      </c>
      <c r="E357" s="337">
        <v>0</v>
      </c>
      <c r="F357">
        <v>74</v>
      </c>
      <c r="G357" s="337">
        <v>0</v>
      </c>
      <c r="H357">
        <v>5</v>
      </c>
      <c r="I357">
        <v>98</v>
      </c>
      <c r="J357">
        <v>212</v>
      </c>
      <c r="K357">
        <v>4</v>
      </c>
      <c r="L357">
        <v>5</v>
      </c>
      <c r="M357">
        <v>6</v>
      </c>
      <c r="N357">
        <v>1</v>
      </c>
      <c r="O357">
        <v>0</v>
      </c>
      <c r="P357">
        <v>12</v>
      </c>
      <c r="Q357">
        <v>0</v>
      </c>
      <c r="R357">
        <v>41</v>
      </c>
      <c r="S357">
        <v>1</v>
      </c>
      <c r="T357">
        <v>0</v>
      </c>
      <c r="U357">
        <v>12</v>
      </c>
      <c r="V357">
        <v>11</v>
      </c>
      <c r="W357">
        <v>7</v>
      </c>
      <c r="X357">
        <v>16</v>
      </c>
      <c r="Y357">
        <v>133</v>
      </c>
      <c r="Z357">
        <v>0</v>
      </c>
      <c r="AA357">
        <v>27</v>
      </c>
      <c r="AB357">
        <v>665</v>
      </c>
      <c r="AC357" s="351">
        <v>2</v>
      </c>
      <c r="AD357" s="351">
        <v>2</v>
      </c>
      <c r="AE357">
        <v>10</v>
      </c>
      <c r="AF357">
        <v>185</v>
      </c>
      <c r="AG357">
        <v>23</v>
      </c>
      <c r="AH357">
        <v>16</v>
      </c>
      <c r="AI357">
        <v>0</v>
      </c>
      <c r="AJ357">
        <v>216</v>
      </c>
      <c r="AK357">
        <v>0</v>
      </c>
      <c r="AL357">
        <v>216</v>
      </c>
      <c r="AM357">
        <v>3</v>
      </c>
      <c r="AN357">
        <v>0</v>
      </c>
      <c r="AO357">
        <v>13</v>
      </c>
      <c r="AP357">
        <v>151</v>
      </c>
      <c r="AQ357">
        <v>34</v>
      </c>
      <c r="AR357">
        <v>0</v>
      </c>
      <c r="AS357">
        <v>34</v>
      </c>
      <c r="AT357">
        <v>5</v>
      </c>
      <c r="AU357">
        <v>0</v>
      </c>
      <c r="AV357">
        <v>2</v>
      </c>
      <c r="AW357">
        <v>30</v>
      </c>
      <c r="AX357">
        <v>0</v>
      </c>
      <c r="AY357">
        <v>0</v>
      </c>
      <c r="AZ357">
        <v>0</v>
      </c>
      <c r="BA357">
        <v>43</v>
      </c>
      <c r="BB357">
        <v>19</v>
      </c>
      <c r="BC357">
        <v>7</v>
      </c>
      <c r="BD357">
        <v>4</v>
      </c>
      <c r="BE357">
        <v>1</v>
      </c>
      <c r="BF357">
        <v>2</v>
      </c>
      <c r="BG357">
        <v>1</v>
      </c>
      <c r="BH357">
        <v>0</v>
      </c>
      <c r="BI357">
        <v>77</v>
      </c>
      <c r="BJ357">
        <v>25</v>
      </c>
      <c r="BK357">
        <v>10</v>
      </c>
      <c r="BL357">
        <v>2</v>
      </c>
      <c r="BM357">
        <v>1</v>
      </c>
      <c r="BN357">
        <v>1</v>
      </c>
      <c r="BO357">
        <v>1</v>
      </c>
      <c r="BP357">
        <v>1</v>
      </c>
      <c r="BQ357">
        <v>0</v>
      </c>
      <c r="BR357">
        <v>41</v>
      </c>
      <c r="BS357" s="148"/>
      <c r="BT357"/>
      <c r="BU357" s="393" t="str">
        <f t="shared" si="82"/>
        <v>No</v>
      </c>
      <c r="BV357" s="393" t="str">
        <f t="shared" si="83"/>
        <v>No</v>
      </c>
      <c r="BW357" s="393"/>
      <c r="BX357" s="151"/>
      <c r="BY357" s="341"/>
      <c r="BZ357" s="384"/>
      <c r="CA357" s="384"/>
      <c r="CB357" s="384"/>
      <c r="CC357" s="384"/>
      <c r="CD357" s="384"/>
      <c r="CE357" s="219"/>
      <c r="CF357" s="219"/>
      <c r="CG357" s="219"/>
      <c r="CH357" s="219"/>
      <c r="CI357" s="219"/>
      <c r="CJ357" s="219"/>
      <c r="CK357" s="219"/>
      <c r="CL357" s="219"/>
      <c r="CM357" s="219"/>
      <c r="CN357" s="219"/>
      <c r="CO357" s="219"/>
      <c r="CP357" s="219"/>
      <c r="CQ357" s="219"/>
      <c r="CR357" s="219"/>
      <c r="CS357" s="219"/>
      <c r="CT357" s="219"/>
      <c r="CU357" s="219"/>
      <c r="CV357" s="219"/>
      <c r="CW357" s="219"/>
      <c r="CX357" s="219"/>
      <c r="CY357" s="219"/>
      <c r="CZ357" s="219"/>
      <c r="DA357" s="219"/>
      <c r="DB357" s="219"/>
      <c r="DC357" s="219"/>
      <c r="DD357" s="219"/>
      <c r="DE357" s="219"/>
      <c r="DF357" s="219"/>
      <c r="DG357" s="219"/>
      <c r="DH357" s="219"/>
      <c r="DI357" s="219"/>
      <c r="DJ357" s="219"/>
      <c r="DK357" s="219"/>
      <c r="DL357" s="219"/>
      <c r="DM357" s="219"/>
      <c r="DN357" s="219"/>
      <c r="DO357" s="219"/>
      <c r="DP357" s="219"/>
      <c r="DQ357" s="219"/>
      <c r="DR357" s="219"/>
      <c r="DS357" s="219"/>
      <c r="DT357" s="219"/>
      <c r="DU357" s="219"/>
      <c r="DV357" s="219"/>
      <c r="DW357" s="219"/>
      <c r="DX357" s="219"/>
      <c r="DY357" s="219"/>
      <c r="DZ357" s="219"/>
      <c r="EA357" s="219"/>
      <c r="EB357" s="219"/>
      <c r="EC357" s="219"/>
      <c r="ED357" s="219"/>
      <c r="EE357" s="219"/>
      <c r="EF357" s="219"/>
      <c r="EG357" s="219"/>
      <c r="EH357" s="219"/>
      <c r="EI357" s="219"/>
      <c r="EJ357" s="219"/>
      <c r="EK357" s="219"/>
      <c r="EL357" s="219"/>
      <c r="EM357" s="219"/>
      <c r="EN357" s="219"/>
      <c r="EO357" s="219"/>
      <c r="EP357" s="219"/>
      <c r="EQ357" s="219"/>
      <c r="ER357" s="219"/>
      <c r="ES357" s="219"/>
      <c r="ET357" s="219"/>
      <c r="EU357" s="219"/>
      <c r="EV357" s="219"/>
      <c r="EW357" s="219"/>
      <c r="EX357" s="219"/>
      <c r="EY357" s="219"/>
      <c r="EZ357" s="219"/>
      <c r="FA357" s="219"/>
      <c r="FB357" s="219"/>
      <c r="FC357" s="219"/>
      <c r="FD357" s="219"/>
      <c r="FE357" s="219"/>
      <c r="FF357" s="219"/>
      <c r="FG357" s="219"/>
      <c r="FH357" s="219"/>
      <c r="FI357" s="219"/>
      <c r="FJ357" s="219"/>
      <c r="FK357" s="219"/>
      <c r="FL357" s="219"/>
      <c r="FM357" s="219"/>
      <c r="FN357" s="219"/>
      <c r="GA357" s="202"/>
      <c r="GB357" s="202"/>
      <c r="GC357" s="202"/>
      <c r="GD357" s="202"/>
      <c r="GE357" s="202"/>
      <c r="GF357" s="202"/>
      <c r="GG357" s="202"/>
      <c r="GH357" s="198"/>
      <c r="GI357" s="198"/>
      <c r="GJ357" s="198"/>
      <c r="GK357" s="198"/>
      <c r="GL357" s="198"/>
      <c r="GM357" s="198"/>
      <c r="GN357" s="198"/>
    </row>
    <row r="358" spans="1:196" x14ac:dyDescent="0.2">
      <c r="A358" s="215" t="s">
        <v>152</v>
      </c>
      <c r="B358" s="216" t="s">
        <v>285</v>
      </c>
      <c r="C358" s="217" t="s">
        <v>286</v>
      </c>
      <c r="D358" s="218" t="s">
        <v>151</v>
      </c>
      <c r="E358" s="337">
        <v>0</v>
      </c>
      <c r="F358">
        <v>33</v>
      </c>
      <c r="G358" s="337">
        <v>0</v>
      </c>
      <c r="H358">
        <v>3</v>
      </c>
      <c r="I358">
        <v>165</v>
      </c>
      <c r="J358">
        <v>298</v>
      </c>
      <c r="K358">
        <v>2</v>
      </c>
      <c r="L358">
        <v>2</v>
      </c>
      <c r="M358">
        <v>13</v>
      </c>
      <c r="N358">
        <v>4</v>
      </c>
      <c r="O358">
        <v>0</v>
      </c>
      <c r="P358">
        <v>10</v>
      </c>
      <c r="Q358">
        <v>28</v>
      </c>
      <c r="R358">
        <v>100</v>
      </c>
      <c r="S358">
        <v>0</v>
      </c>
      <c r="T358">
        <v>0</v>
      </c>
      <c r="U358">
        <v>1</v>
      </c>
      <c r="V358">
        <v>14</v>
      </c>
      <c r="W358">
        <v>11</v>
      </c>
      <c r="X358">
        <v>11</v>
      </c>
      <c r="Y358">
        <v>166</v>
      </c>
      <c r="Z358">
        <v>0</v>
      </c>
      <c r="AA358">
        <v>47</v>
      </c>
      <c r="AB358">
        <v>908</v>
      </c>
      <c r="AC358" s="351">
        <v>2</v>
      </c>
      <c r="AD358" s="351">
        <v>2</v>
      </c>
      <c r="AE358">
        <v>7</v>
      </c>
      <c r="AF358">
        <v>220</v>
      </c>
      <c r="AG358">
        <v>103</v>
      </c>
      <c r="AH358">
        <v>9</v>
      </c>
      <c r="AI358">
        <v>0</v>
      </c>
      <c r="AJ358">
        <v>172</v>
      </c>
      <c r="AK358">
        <v>0</v>
      </c>
      <c r="AL358">
        <v>172</v>
      </c>
      <c r="AM358">
        <v>0</v>
      </c>
      <c r="AN358">
        <v>0</v>
      </c>
      <c r="AO358">
        <v>0</v>
      </c>
      <c r="AP358">
        <v>120</v>
      </c>
      <c r="AQ358">
        <v>38</v>
      </c>
      <c r="AR358">
        <v>0</v>
      </c>
      <c r="AS358">
        <v>38</v>
      </c>
      <c r="AT358">
        <v>4</v>
      </c>
      <c r="AU358">
        <v>0</v>
      </c>
      <c r="AV358">
        <v>6</v>
      </c>
      <c r="AW358">
        <v>27</v>
      </c>
      <c r="AX358">
        <v>0</v>
      </c>
      <c r="AY358">
        <v>0</v>
      </c>
      <c r="AZ358">
        <v>0</v>
      </c>
      <c r="BA358">
        <v>28</v>
      </c>
      <c r="BB358">
        <v>62</v>
      </c>
      <c r="BC358">
        <v>49</v>
      </c>
      <c r="BD358">
        <v>26</v>
      </c>
      <c r="BE358">
        <v>12</v>
      </c>
      <c r="BF358">
        <v>8</v>
      </c>
      <c r="BG358">
        <v>3</v>
      </c>
      <c r="BH358">
        <v>0</v>
      </c>
      <c r="BI358">
        <v>188</v>
      </c>
      <c r="BJ358">
        <v>19</v>
      </c>
      <c r="BK358">
        <v>48</v>
      </c>
      <c r="BL358">
        <v>29</v>
      </c>
      <c r="BM358">
        <v>18</v>
      </c>
      <c r="BN358">
        <v>8</v>
      </c>
      <c r="BO358">
        <v>5</v>
      </c>
      <c r="BP358">
        <v>1</v>
      </c>
      <c r="BQ358">
        <v>0</v>
      </c>
      <c r="BR358">
        <v>128</v>
      </c>
      <c r="BS358" s="148"/>
      <c r="BT358"/>
      <c r="BU358" s="393" t="str">
        <f t="shared" si="82"/>
        <v>No</v>
      </c>
      <c r="BV358" s="393" t="str">
        <f t="shared" si="83"/>
        <v>No</v>
      </c>
      <c r="BW358" s="393"/>
      <c r="BX358" s="151"/>
      <c r="BY358" s="341"/>
      <c r="BZ358" s="384"/>
      <c r="CA358" s="384"/>
      <c r="CB358" s="384"/>
      <c r="CC358" s="384"/>
      <c r="CD358" s="384"/>
      <c r="CE358" s="219"/>
      <c r="CF358" s="219"/>
      <c r="CG358" s="219"/>
      <c r="CH358" s="219"/>
      <c r="CI358" s="219"/>
      <c r="CJ358" s="219"/>
      <c r="CK358" s="219"/>
      <c r="CL358" s="219"/>
      <c r="CM358" s="219"/>
      <c r="CN358" s="219"/>
      <c r="CO358" s="219"/>
      <c r="CP358" s="219"/>
      <c r="CQ358" s="219"/>
      <c r="CR358" s="219"/>
      <c r="CS358" s="219"/>
      <c r="CT358" s="219"/>
      <c r="CU358" s="219"/>
      <c r="CV358" s="219"/>
      <c r="CW358" s="219"/>
      <c r="CX358" s="219"/>
      <c r="CY358" s="219"/>
      <c r="CZ358" s="219"/>
      <c r="DA358" s="219"/>
      <c r="DB358" s="219"/>
      <c r="DC358" s="219"/>
      <c r="DD358" s="219"/>
      <c r="DE358" s="219"/>
      <c r="DF358" s="219"/>
      <c r="DG358" s="219"/>
      <c r="DH358" s="219"/>
      <c r="DI358" s="219"/>
      <c r="DJ358" s="219"/>
      <c r="DK358" s="219"/>
      <c r="DL358" s="219"/>
      <c r="DM358" s="219"/>
      <c r="DN358" s="219"/>
      <c r="DO358" s="219"/>
      <c r="DP358" s="219"/>
      <c r="DQ358" s="219"/>
      <c r="DR358" s="219"/>
      <c r="DS358" s="219"/>
      <c r="DT358" s="219"/>
      <c r="DU358" s="219"/>
      <c r="DV358" s="219"/>
      <c r="DW358" s="219"/>
      <c r="DX358" s="219"/>
      <c r="DY358" s="219"/>
      <c r="DZ358" s="219"/>
      <c r="EA358" s="219"/>
      <c r="EB358" s="219"/>
      <c r="EC358" s="219"/>
      <c r="ED358" s="219"/>
      <c r="EE358" s="219"/>
      <c r="EF358" s="219"/>
      <c r="EG358" s="219"/>
      <c r="EH358" s="219"/>
      <c r="EI358" s="219"/>
      <c r="EJ358" s="219"/>
      <c r="EK358" s="219"/>
      <c r="EL358" s="219"/>
      <c r="EM358" s="219"/>
      <c r="EN358" s="219"/>
      <c r="EO358" s="219"/>
      <c r="EP358" s="219"/>
      <c r="EQ358" s="219"/>
      <c r="ER358" s="219"/>
      <c r="ES358" s="219"/>
      <c r="ET358" s="219"/>
      <c r="EU358" s="219"/>
      <c r="EV358" s="219"/>
      <c r="EW358" s="219"/>
      <c r="EX358" s="219"/>
      <c r="EY358" s="219"/>
      <c r="EZ358" s="219"/>
      <c r="FA358" s="219"/>
      <c r="FB358" s="219"/>
      <c r="FC358" s="219"/>
      <c r="FD358" s="219"/>
      <c r="FE358" s="219"/>
      <c r="FF358" s="219"/>
      <c r="FG358" s="219"/>
      <c r="FH358" s="219"/>
      <c r="FI358" s="219"/>
      <c r="FJ358" s="219"/>
      <c r="FK358" s="219"/>
      <c r="FL358" s="219"/>
      <c r="FM358" s="219"/>
      <c r="FN358" s="219"/>
      <c r="GA358" s="202"/>
      <c r="GB358" s="202"/>
      <c r="GC358" s="202"/>
      <c r="GD358" s="202"/>
      <c r="GE358" s="202"/>
      <c r="GF358" s="202"/>
      <c r="GG358" s="202"/>
      <c r="GH358" s="198"/>
      <c r="GI358" s="198"/>
      <c r="GJ358" s="198"/>
      <c r="GK358" s="198"/>
      <c r="GL358" s="198"/>
      <c r="GM358" s="198"/>
      <c r="GN358" s="198"/>
    </row>
    <row r="359" spans="1:196" x14ac:dyDescent="0.2">
      <c r="A359" s="215" t="s">
        <v>154</v>
      </c>
      <c r="B359" s="216" t="s">
        <v>285</v>
      </c>
      <c r="C359" s="217" t="s">
        <v>288</v>
      </c>
      <c r="D359" s="218" t="s">
        <v>153</v>
      </c>
      <c r="E359" s="337">
        <v>0</v>
      </c>
      <c r="F359">
        <v>0</v>
      </c>
      <c r="G359" s="337">
        <v>0</v>
      </c>
      <c r="H359">
        <v>5</v>
      </c>
      <c r="I359">
        <v>54</v>
      </c>
      <c r="J359">
        <v>185</v>
      </c>
      <c r="K359">
        <v>2</v>
      </c>
      <c r="L359">
        <v>1</v>
      </c>
      <c r="M359">
        <v>19</v>
      </c>
      <c r="N359">
        <v>2</v>
      </c>
      <c r="O359">
        <v>0</v>
      </c>
      <c r="P359">
        <v>14</v>
      </c>
      <c r="Q359">
        <v>0</v>
      </c>
      <c r="R359">
        <v>60</v>
      </c>
      <c r="S359">
        <v>60</v>
      </c>
      <c r="T359">
        <v>0</v>
      </c>
      <c r="U359">
        <v>8</v>
      </c>
      <c r="V359">
        <v>5</v>
      </c>
      <c r="W359">
        <v>7</v>
      </c>
      <c r="X359">
        <v>3</v>
      </c>
      <c r="Y359">
        <v>79</v>
      </c>
      <c r="Z359">
        <v>0</v>
      </c>
      <c r="AA359">
        <v>7</v>
      </c>
      <c r="AB359">
        <v>511</v>
      </c>
      <c r="AC359" s="351">
        <v>2</v>
      </c>
      <c r="AD359" s="351">
        <v>2</v>
      </c>
      <c r="AE359">
        <v>5</v>
      </c>
      <c r="AF359">
        <v>184</v>
      </c>
      <c r="AG359">
        <v>65</v>
      </c>
      <c r="AH359">
        <v>25</v>
      </c>
      <c r="AI359">
        <v>0</v>
      </c>
      <c r="AJ359">
        <v>114</v>
      </c>
      <c r="AK359">
        <v>38</v>
      </c>
      <c r="AL359">
        <v>152</v>
      </c>
      <c r="AM359">
        <v>27</v>
      </c>
      <c r="AN359">
        <v>0</v>
      </c>
      <c r="AO359">
        <v>0</v>
      </c>
      <c r="AP359">
        <v>112</v>
      </c>
      <c r="AQ359">
        <v>6</v>
      </c>
      <c r="AR359">
        <v>54</v>
      </c>
      <c r="AS359">
        <v>60</v>
      </c>
      <c r="AT359">
        <v>17</v>
      </c>
      <c r="AU359">
        <v>0</v>
      </c>
      <c r="AV359">
        <v>0</v>
      </c>
      <c r="AW359">
        <v>0</v>
      </c>
      <c r="AX359">
        <v>0</v>
      </c>
      <c r="AY359">
        <v>0</v>
      </c>
      <c r="AZ359">
        <v>0</v>
      </c>
      <c r="BA359">
        <v>51</v>
      </c>
      <c r="BB359">
        <v>11</v>
      </c>
      <c r="BC359">
        <v>4</v>
      </c>
      <c r="BD359">
        <v>5</v>
      </c>
      <c r="BE359">
        <v>1</v>
      </c>
      <c r="BF359">
        <v>0</v>
      </c>
      <c r="BG359">
        <v>0</v>
      </c>
      <c r="BH359">
        <v>0</v>
      </c>
      <c r="BI359">
        <v>72</v>
      </c>
      <c r="BJ359">
        <v>41</v>
      </c>
      <c r="BK359">
        <v>11</v>
      </c>
      <c r="BL359">
        <v>5</v>
      </c>
      <c r="BM359">
        <v>1</v>
      </c>
      <c r="BN359">
        <v>2</v>
      </c>
      <c r="BO359">
        <v>0</v>
      </c>
      <c r="BP359">
        <v>0</v>
      </c>
      <c r="BQ359">
        <v>0</v>
      </c>
      <c r="BR359">
        <v>60</v>
      </c>
      <c r="BS359" s="148"/>
      <c r="BT359"/>
      <c r="BU359" s="393" t="str">
        <f t="shared" si="82"/>
        <v>No</v>
      </c>
      <c r="BV359" s="393" t="str">
        <f t="shared" si="83"/>
        <v>No</v>
      </c>
      <c r="BW359" s="393"/>
      <c r="BX359" s="151"/>
      <c r="BY359" s="341"/>
      <c r="BZ359" s="384"/>
      <c r="CA359" s="384"/>
      <c r="CB359" s="384"/>
      <c r="CC359" s="384"/>
      <c r="CD359" s="384"/>
      <c r="CE359" s="219"/>
      <c r="CF359" s="219"/>
      <c r="CG359" s="219"/>
      <c r="CH359" s="219"/>
      <c r="CI359" s="219"/>
      <c r="CJ359" s="219"/>
      <c r="CK359" s="219"/>
      <c r="CL359" s="219"/>
      <c r="CM359" s="219"/>
      <c r="CN359" s="219"/>
      <c r="CO359" s="219"/>
      <c r="CP359" s="219"/>
      <c r="CQ359" s="219"/>
      <c r="CR359" s="219"/>
      <c r="CS359" s="219"/>
      <c r="CT359" s="219"/>
      <c r="CU359" s="219"/>
      <c r="CV359" s="219"/>
      <c r="CW359" s="219"/>
      <c r="CX359" s="219"/>
      <c r="CY359" s="219"/>
      <c r="CZ359" s="219"/>
      <c r="DA359" s="219"/>
      <c r="DB359" s="219"/>
      <c r="DC359" s="219"/>
      <c r="DD359" s="219"/>
      <c r="DE359" s="219"/>
      <c r="DF359" s="219"/>
      <c r="DG359" s="219"/>
      <c r="DH359" s="219"/>
      <c r="DI359" s="219"/>
      <c r="DJ359" s="219"/>
      <c r="DK359" s="219"/>
      <c r="DL359" s="219"/>
      <c r="DM359" s="219"/>
      <c r="DN359" s="219"/>
      <c r="DO359" s="219"/>
      <c r="DP359" s="219"/>
      <c r="DQ359" s="219"/>
      <c r="DR359" s="219"/>
      <c r="DS359" s="219"/>
      <c r="DT359" s="219"/>
      <c r="DU359" s="219"/>
      <c r="DV359" s="219"/>
      <c r="DW359" s="219"/>
      <c r="DX359" s="219"/>
      <c r="DY359" s="219"/>
      <c r="DZ359" s="219"/>
      <c r="EA359" s="219"/>
      <c r="EB359" s="219"/>
      <c r="EC359" s="219"/>
      <c r="ED359" s="219"/>
      <c r="EE359" s="219"/>
      <c r="EF359" s="219"/>
      <c r="EG359" s="219"/>
      <c r="EH359" s="219"/>
      <c r="EI359" s="219"/>
      <c r="EJ359" s="219"/>
      <c r="EK359" s="219"/>
      <c r="EL359" s="219"/>
      <c r="EM359" s="219"/>
      <c r="EN359" s="219"/>
      <c r="EO359" s="219"/>
      <c r="EP359" s="219"/>
      <c r="EQ359" s="219"/>
      <c r="ER359" s="219"/>
      <c r="ES359" s="219"/>
      <c r="ET359" s="219"/>
      <c r="EU359" s="219"/>
      <c r="EV359" s="219"/>
      <c r="EW359" s="219"/>
      <c r="EX359" s="219"/>
      <c r="EY359" s="219"/>
      <c r="EZ359" s="219"/>
      <c r="FA359" s="219"/>
      <c r="FB359" s="219"/>
      <c r="FC359" s="219"/>
      <c r="FD359" s="219"/>
      <c r="FE359" s="219"/>
      <c r="FF359" s="219"/>
      <c r="FG359" s="219"/>
      <c r="FH359" s="219"/>
      <c r="FI359" s="219"/>
      <c r="FJ359" s="219"/>
      <c r="FK359" s="219"/>
      <c r="FL359" s="219"/>
      <c r="FM359" s="219"/>
      <c r="FN359" s="219"/>
      <c r="GA359" s="202"/>
      <c r="GB359" s="202"/>
      <c r="GC359" s="202"/>
      <c r="GD359" s="202"/>
      <c r="GE359" s="202"/>
      <c r="GF359" s="202"/>
      <c r="GG359" s="202"/>
      <c r="GH359" s="198"/>
      <c r="GI359" s="198"/>
      <c r="GJ359" s="198"/>
      <c r="GK359" s="198"/>
      <c r="GL359" s="198"/>
      <c r="GM359" s="198"/>
      <c r="GN359" s="198"/>
    </row>
    <row r="360" spans="1:196" x14ac:dyDescent="0.2">
      <c r="A360" s="215" t="s">
        <v>156</v>
      </c>
      <c r="B360" s="216" t="s">
        <v>285</v>
      </c>
      <c r="C360" s="217" t="s">
        <v>286</v>
      </c>
      <c r="D360" s="218" t="s">
        <v>155</v>
      </c>
      <c r="E360" s="337">
        <v>0</v>
      </c>
      <c r="F360">
        <v>7</v>
      </c>
      <c r="G360" s="337">
        <v>0</v>
      </c>
      <c r="H360">
        <v>5</v>
      </c>
      <c r="I360">
        <v>58</v>
      </c>
      <c r="J360">
        <v>144</v>
      </c>
      <c r="K360">
        <v>1</v>
      </c>
      <c r="L360">
        <v>1</v>
      </c>
      <c r="M360">
        <v>3</v>
      </c>
      <c r="N360">
        <v>1</v>
      </c>
      <c r="O360">
        <v>0</v>
      </c>
      <c r="P360">
        <v>8</v>
      </c>
      <c r="Q360">
        <v>17</v>
      </c>
      <c r="R360">
        <v>69</v>
      </c>
      <c r="S360">
        <v>78</v>
      </c>
      <c r="T360">
        <v>1</v>
      </c>
      <c r="U360">
        <v>1</v>
      </c>
      <c r="V360">
        <v>18</v>
      </c>
      <c r="W360">
        <v>11</v>
      </c>
      <c r="X360">
        <v>49</v>
      </c>
      <c r="Y360">
        <v>54</v>
      </c>
      <c r="Z360">
        <v>0</v>
      </c>
      <c r="AA360">
        <v>60</v>
      </c>
      <c r="AB360">
        <v>586</v>
      </c>
      <c r="AC360" s="351">
        <v>2</v>
      </c>
      <c r="AD360" s="351">
        <v>2</v>
      </c>
      <c r="AE360">
        <v>12</v>
      </c>
      <c r="AF360">
        <v>98</v>
      </c>
      <c r="AG360">
        <v>14</v>
      </c>
      <c r="AH360">
        <v>7</v>
      </c>
      <c r="AI360">
        <v>0</v>
      </c>
      <c r="AJ360">
        <v>183</v>
      </c>
      <c r="AK360">
        <v>48</v>
      </c>
      <c r="AL360">
        <v>231</v>
      </c>
      <c r="AM360">
        <v>0</v>
      </c>
      <c r="AN360">
        <v>0</v>
      </c>
      <c r="AO360">
        <v>3</v>
      </c>
      <c r="AP360">
        <v>139</v>
      </c>
      <c r="AQ360">
        <v>33</v>
      </c>
      <c r="AR360">
        <v>0</v>
      </c>
      <c r="AS360">
        <v>33</v>
      </c>
      <c r="AT360">
        <v>0</v>
      </c>
      <c r="AU360">
        <v>0</v>
      </c>
      <c r="AV360">
        <v>1</v>
      </c>
      <c r="AW360">
        <v>0</v>
      </c>
      <c r="AX360">
        <v>0</v>
      </c>
      <c r="AY360">
        <v>0</v>
      </c>
      <c r="AZ360">
        <v>0</v>
      </c>
      <c r="BA360">
        <v>27</v>
      </c>
      <c r="BB360">
        <v>38</v>
      </c>
      <c r="BC360">
        <v>24</v>
      </c>
      <c r="BD360">
        <v>10</v>
      </c>
      <c r="BE360">
        <v>1</v>
      </c>
      <c r="BF360">
        <v>2</v>
      </c>
      <c r="BG360">
        <v>2</v>
      </c>
      <c r="BH360">
        <v>4</v>
      </c>
      <c r="BI360">
        <v>108</v>
      </c>
      <c r="BJ360">
        <v>27</v>
      </c>
      <c r="BK360">
        <v>30</v>
      </c>
      <c r="BL360">
        <v>13</v>
      </c>
      <c r="BM360">
        <v>8</v>
      </c>
      <c r="BN360">
        <v>2</v>
      </c>
      <c r="BO360">
        <v>0</v>
      </c>
      <c r="BP360">
        <v>2</v>
      </c>
      <c r="BQ360">
        <v>4</v>
      </c>
      <c r="BR360">
        <v>86</v>
      </c>
      <c r="BS360" s="148"/>
      <c r="BT360"/>
      <c r="BU360" s="393" t="str">
        <f t="shared" si="82"/>
        <v>No</v>
      </c>
      <c r="BV360" s="393" t="str">
        <f t="shared" si="83"/>
        <v>No</v>
      </c>
      <c r="BW360" s="393"/>
      <c r="BX360" s="151"/>
      <c r="BY360" s="341"/>
      <c r="BZ360" s="384"/>
      <c r="CA360" s="384"/>
      <c r="CB360" s="384"/>
      <c r="CC360" s="384"/>
      <c r="CD360" s="384"/>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c r="DT360" s="219"/>
      <c r="DU360" s="219"/>
      <c r="DV360" s="219"/>
      <c r="DW360" s="219"/>
      <c r="DX360" s="219"/>
      <c r="DY360" s="219"/>
      <c r="DZ360" s="219"/>
      <c r="EA360" s="219"/>
      <c r="EB360" s="219"/>
      <c r="EC360" s="219"/>
      <c r="ED360" s="219"/>
      <c r="EE360" s="219"/>
      <c r="EF360" s="219"/>
      <c r="EG360" s="219"/>
      <c r="EH360" s="219"/>
      <c r="EI360" s="219"/>
      <c r="EJ360" s="219"/>
      <c r="EK360" s="219"/>
      <c r="EL360" s="219"/>
      <c r="EM360" s="219"/>
      <c r="EN360" s="219"/>
      <c r="EO360" s="219"/>
      <c r="EP360" s="219"/>
      <c r="EQ360" s="219"/>
      <c r="ER360" s="219"/>
      <c r="ES360" s="219"/>
      <c r="ET360" s="219"/>
      <c r="EU360" s="219"/>
      <c r="EV360" s="219"/>
      <c r="EW360" s="219"/>
      <c r="EX360" s="219"/>
      <c r="EY360" s="219"/>
      <c r="EZ360" s="219"/>
      <c r="FA360" s="219"/>
      <c r="FB360" s="219"/>
      <c r="FC360" s="219"/>
      <c r="FD360" s="219"/>
      <c r="FE360" s="219"/>
      <c r="FF360" s="219"/>
      <c r="FG360" s="219"/>
      <c r="FH360" s="219"/>
      <c r="FI360" s="219"/>
      <c r="FJ360" s="219"/>
      <c r="FK360" s="219"/>
      <c r="FL360" s="219"/>
      <c r="FM360" s="219"/>
      <c r="FN360" s="219"/>
      <c r="GA360" s="202"/>
      <c r="GB360" s="202"/>
      <c r="GC360" s="202"/>
      <c r="GD360" s="202"/>
      <c r="GE360" s="202"/>
      <c r="GF360" s="202"/>
      <c r="GG360" s="202"/>
      <c r="GH360" s="198"/>
      <c r="GI360" s="198"/>
      <c r="GJ360" s="198"/>
      <c r="GK360" s="198"/>
      <c r="GL360" s="198"/>
      <c r="GM360" s="198"/>
      <c r="GN360" s="198"/>
    </row>
    <row r="361" spans="1:196" x14ac:dyDescent="0.2">
      <c r="A361" s="215" t="s">
        <v>158</v>
      </c>
      <c r="B361" s="216" t="s">
        <v>285</v>
      </c>
      <c r="C361" s="217" t="s">
        <v>286</v>
      </c>
      <c r="D361" s="218" t="s">
        <v>157</v>
      </c>
      <c r="E361" s="337">
        <v>0</v>
      </c>
      <c r="F361">
        <v>63</v>
      </c>
      <c r="G361" s="337">
        <v>0</v>
      </c>
      <c r="H361">
        <v>8</v>
      </c>
      <c r="I361">
        <v>52</v>
      </c>
      <c r="J361">
        <v>226</v>
      </c>
      <c r="K361">
        <v>35</v>
      </c>
      <c r="L361">
        <v>4</v>
      </c>
      <c r="M361">
        <v>6</v>
      </c>
      <c r="N361">
        <v>2</v>
      </c>
      <c r="O361">
        <v>0</v>
      </c>
      <c r="P361">
        <v>10</v>
      </c>
      <c r="Q361">
        <v>59</v>
      </c>
      <c r="R361">
        <v>254</v>
      </c>
      <c r="S361">
        <v>393</v>
      </c>
      <c r="T361">
        <v>31</v>
      </c>
      <c r="U361">
        <v>7</v>
      </c>
      <c r="V361">
        <v>22</v>
      </c>
      <c r="W361">
        <v>7</v>
      </c>
      <c r="X361">
        <v>56</v>
      </c>
      <c r="Y361">
        <v>205</v>
      </c>
      <c r="Z361">
        <v>6</v>
      </c>
      <c r="AA361">
        <v>41</v>
      </c>
      <c r="AB361">
        <v>1487</v>
      </c>
      <c r="AC361" s="351">
        <v>1</v>
      </c>
      <c r="AD361" s="351">
        <v>3</v>
      </c>
      <c r="AE361">
        <v>13</v>
      </c>
      <c r="AF361">
        <v>129</v>
      </c>
      <c r="AG361">
        <v>25</v>
      </c>
      <c r="AH361">
        <v>13</v>
      </c>
      <c r="AI361">
        <v>0</v>
      </c>
      <c r="AJ361">
        <v>251</v>
      </c>
      <c r="AK361">
        <v>0</v>
      </c>
      <c r="AL361">
        <v>251</v>
      </c>
      <c r="AM361">
        <v>0</v>
      </c>
      <c r="AN361">
        <v>0</v>
      </c>
      <c r="AO361">
        <v>0</v>
      </c>
      <c r="AP361">
        <v>38</v>
      </c>
      <c r="AQ361">
        <v>57</v>
      </c>
      <c r="AR361">
        <v>0</v>
      </c>
      <c r="AS361">
        <v>57</v>
      </c>
      <c r="AT361">
        <v>0</v>
      </c>
      <c r="AU361">
        <v>1</v>
      </c>
      <c r="AV361">
        <v>1</v>
      </c>
      <c r="AW361">
        <v>29</v>
      </c>
      <c r="AX361">
        <v>0</v>
      </c>
      <c r="AY361">
        <v>0</v>
      </c>
      <c r="AZ361">
        <v>0</v>
      </c>
      <c r="BA361">
        <v>59</v>
      </c>
      <c r="BB361">
        <v>146</v>
      </c>
      <c r="BC361">
        <v>119</v>
      </c>
      <c r="BD361">
        <v>41</v>
      </c>
      <c r="BE361">
        <v>21</v>
      </c>
      <c r="BF361">
        <v>5</v>
      </c>
      <c r="BG361">
        <v>9</v>
      </c>
      <c r="BH361">
        <v>5</v>
      </c>
      <c r="BI361">
        <v>405</v>
      </c>
      <c r="BJ361">
        <v>45</v>
      </c>
      <c r="BK361">
        <v>101</v>
      </c>
      <c r="BL361">
        <v>92</v>
      </c>
      <c r="BM361">
        <v>37</v>
      </c>
      <c r="BN361">
        <v>20</v>
      </c>
      <c r="BO361">
        <v>5</v>
      </c>
      <c r="BP361">
        <v>8</v>
      </c>
      <c r="BQ361">
        <v>5</v>
      </c>
      <c r="BR361">
        <v>313</v>
      </c>
      <c r="BS361" s="148"/>
      <c r="BT361"/>
      <c r="BU361" s="393" t="str">
        <f t="shared" si="82"/>
        <v>Yes</v>
      </c>
      <c r="BV361" s="393" t="str">
        <f t="shared" si="83"/>
        <v>Open</v>
      </c>
      <c r="BW361" s="393"/>
      <c r="BX361" s="151"/>
      <c r="BY361" s="341"/>
      <c r="BZ361" s="384"/>
      <c r="CA361" s="384"/>
      <c r="CB361" s="384"/>
      <c r="CC361" s="384"/>
      <c r="CD361" s="384"/>
      <c r="CE361" s="219"/>
      <c r="CF361" s="219"/>
      <c r="CG361" s="219"/>
      <c r="CH361" s="219"/>
      <c r="CI361" s="219"/>
      <c r="CJ361" s="219"/>
      <c r="CK361" s="219"/>
      <c r="CL361" s="219"/>
      <c r="CM361" s="219"/>
      <c r="CN361" s="219"/>
      <c r="CO361" s="219"/>
      <c r="CP361" s="219"/>
      <c r="CQ361" s="219"/>
      <c r="CR361" s="219"/>
      <c r="CS361" s="219"/>
      <c r="CT361" s="219"/>
      <c r="CU361" s="219"/>
      <c r="CV361" s="219"/>
      <c r="CW361" s="219"/>
      <c r="CX361" s="219"/>
      <c r="CY361" s="219"/>
      <c r="CZ361" s="219"/>
      <c r="DA361" s="219"/>
      <c r="DB361" s="219"/>
      <c r="DC361" s="219"/>
      <c r="DD361" s="219"/>
      <c r="DE361" s="219"/>
      <c r="DF361" s="219"/>
      <c r="DG361" s="219"/>
      <c r="DH361" s="219"/>
      <c r="DI361" s="219"/>
      <c r="DJ361" s="219"/>
      <c r="DK361" s="219"/>
      <c r="DL361" s="219"/>
      <c r="DM361" s="219"/>
      <c r="DN361" s="219"/>
      <c r="DO361" s="219"/>
      <c r="DP361" s="219"/>
      <c r="DQ361" s="219"/>
      <c r="DR361" s="219"/>
      <c r="DS361" s="219"/>
      <c r="DT361" s="219"/>
      <c r="DU361" s="219"/>
      <c r="DV361" s="219"/>
      <c r="DW361" s="219"/>
      <c r="DX361" s="219"/>
      <c r="DY361" s="219"/>
      <c r="DZ361" s="219"/>
      <c r="EA361" s="219"/>
      <c r="EB361" s="219"/>
      <c r="EC361" s="219"/>
      <c r="ED361" s="219"/>
      <c r="EE361" s="219"/>
      <c r="EF361" s="219"/>
      <c r="EG361" s="219"/>
      <c r="EH361" s="219"/>
      <c r="EI361" s="219"/>
      <c r="EJ361" s="219"/>
      <c r="EK361" s="219"/>
      <c r="EL361" s="219"/>
      <c r="EM361" s="219"/>
      <c r="EN361" s="219"/>
      <c r="EO361" s="219"/>
      <c r="EP361" s="219"/>
      <c r="EQ361" s="219"/>
      <c r="ER361" s="219"/>
      <c r="ES361" s="219"/>
      <c r="ET361" s="219"/>
      <c r="EU361" s="219"/>
      <c r="EV361" s="219"/>
      <c r="EW361" s="219"/>
      <c r="EX361" s="219"/>
      <c r="EY361" s="219"/>
      <c r="EZ361" s="219"/>
      <c r="FA361" s="219"/>
      <c r="FB361" s="219"/>
      <c r="FC361" s="219"/>
      <c r="FD361" s="219"/>
      <c r="FE361" s="219"/>
      <c r="FF361" s="219"/>
      <c r="FG361" s="219"/>
      <c r="FH361" s="219"/>
      <c r="FI361" s="219"/>
      <c r="FJ361" s="219"/>
      <c r="FK361" s="219"/>
      <c r="FL361" s="219"/>
      <c r="FM361" s="219"/>
      <c r="FN361" s="219"/>
      <c r="GA361" s="202"/>
      <c r="GB361" s="202"/>
      <c r="GC361" s="202"/>
      <c r="GD361" s="202"/>
      <c r="GE361" s="202"/>
      <c r="GF361" s="202"/>
      <c r="GG361" s="202"/>
      <c r="GH361" s="198"/>
      <c r="GI361" s="198"/>
      <c r="GJ361" s="198"/>
      <c r="GK361" s="198"/>
      <c r="GL361" s="198"/>
      <c r="GM361" s="198"/>
      <c r="GN361" s="198"/>
    </row>
    <row r="362" spans="1:196" x14ac:dyDescent="0.2">
      <c r="A362" s="215" t="s">
        <v>160</v>
      </c>
      <c r="B362" s="216" t="s">
        <v>285</v>
      </c>
      <c r="C362" s="217" t="s">
        <v>56</v>
      </c>
      <c r="D362" s="218" t="s">
        <v>159</v>
      </c>
      <c r="E362" s="337">
        <v>0</v>
      </c>
      <c r="F362">
        <v>12</v>
      </c>
      <c r="G362" s="337">
        <v>0</v>
      </c>
      <c r="H362">
        <v>3</v>
      </c>
      <c r="I362">
        <v>46</v>
      </c>
      <c r="J362">
        <v>124</v>
      </c>
      <c r="K362">
        <v>0</v>
      </c>
      <c r="L362">
        <v>3</v>
      </c>
      <c r="M362">
        <v>4</v>
      </c>
      <c r="N362">
        <v>0</v>
      </c>
      <c r="O362">
        <v>0</v>
      </c>
      <c r="P362">
        <v>3</v>
      </c>
      <c r="Q362">
        <v>0</v>
      </c>
      <c r="R362">
        <v>18</v>
      </c>
      <c r="S362">
        <v>250</v>
      </c>
      <c r="T362">
        <v>3</v>
      </c>
      <c r="U362">
        <v>0</v>
      </c>
      <c r="V362">
        <v>3</v>
      </c>
      <c r="W362">
        <v>5</v>
      </c>
      <c r="X362">
        <v>21</v>
      </c>
      <c r="Y362">
        <v>76</v>
      </c>
      <c r="Z362">
        <v>0</v>
      </c>
      <c r="AA362">
        <v>43</v>
      </c>
      <c r="AB362">
        <v>614</v>
      </c>
      <c r="AC362" s="351">
        <v>2</v>
      </c>
      <c r="AD362" s="351">
        <v>2</v>
      </c>
      <c r="AE362">
        <v>2</v>
      </c>
      <c r="AF362">
        <v>115</v>
      </c>
      <c r="AG362">
        <v>3</v>
      </c>
      <c r="AH362">
        <v>3</v>
      </c>
      <c r="AI362">
        <v>0</v>
      </c>
      <c r="AJ362">
        <v>76</v>
      </c>
      <c r="AK362">
        <v>3</v>
      </c>
      <c r="AL362">
        <v>79</v>
      </c>
      <c r="AM362">
        <v>4</v>
      </c>
      <c r="AN362">
        <v>0</v>
      </c>
      <c r="AO362">
        <v>0</v>
      </c>
      <c r="AP362">
        <v>28</v>
      </c>
      <c r="AQ362">
        <v>17</v>
      </c>
      <c r="AR362">
        <v>0</v>
      </c>
      <c r="AS362">
        <v>17</v>
      </c>
      <c r="AT362">
        <v>2</v>
      </c>
      <c r="AU362">
        <v>0</v>
      </c>
      <c r="AV362">
        <v>0</v>
      </c>
      <c r="AW362">
        <v>6</v>
      </c>
      <c r="AX362">
        <v>0</v>
      </c>
      <c r="AY362">
        <v>0</v>
      </c>
      <c r="AZ362">
        <v>0</v>
      </c>
      <c r="BA362">
        <v>13</v>
      </c>
      <c r="BB362">
        <v>20</v>
      </c>
      <c r="BC362">
        <v>2</v>
      </c>
      <c r="BD362">
        <v>4</v>
      </c>
      <c r="BE362">
        <v>1</v>
      </c>
      <c r="BF362">
        <v>0</v>
      </c>
      <c r="BG362">
        <v>0</v>
      </c>
      <c r="BH362">
        <v>1</v>
      </c>
      <c r="BI362">
        <v>41</v>
      </c>
      <c r="BJ362">
        <v>6</v>
      </c>
      <c r="BK362">
        <v>9</v>
      </c>
      <c r="BL362">
        <v>1</v>
      </c>
      <c r="BM362">
        <v>1</v>
      </c>
      <c r="BN362">
        <v>0</v>
      </c>
      <c r="BO362">
        <v>0</v>
      </c>
      <c r="BP362">
        <v>0</v>
      </c>
      <c r="BQ362">
        <v>1</v>
      </c>
      <c r="BR362">
        <v>18</v>
      </c>
      <c r="BS362" s="148"/>
      <c r="BT362"/>
      <c r="BU362" s="393" t="str">
        <f t="shared" si="82"/>
        <v>No</v>
      </c>
      <c r="BV362" s="393" t="str">
        <f t="shared" si="83"/>
        <v>No</v>
      </c>
      <c r="BW362" s="393"/>
      <c r="BX362" s="151"/>
      <c r="BY362" s="341"/>
      <c r="BZ362" s="384"/>
      <c r="CA362" s="384"/>
      <c r="CB362" s="384"/>
      <c r="CC362" s="384"/>
      <c r="CD362" s="384"/>
      <c r="CE362" s="219"/>
      <c r="CF362" s="219"/>
      <c r="CG362" s="219"/>
      <c r="CH362" s="219"/>
      <c r="CI362" s="219"/>
      <c r="CJ362" s="219"/>
      <c r="CK362" s="219"/>
      <c r="CL362" s="219"/>
      <c r="CM362" s="219"/>
      <c r="CN362" s="219"/>
      <c r="CO362" s="219"/>
      <c r="CP362" s="219"/>
      <c r="CQ362" s="219"/>
      <c r="CR362" s="219"/>
      <c r="CS362" s="219"/>
      <c r="CT362" s="219"/>
      <c r="CU362" s="219"/>
      <c r="CV362" s="219"/>
      <c r="CW362" s="219"/>
      <c r="CX362" s="219"/>
      <c r="CY362" s="219"/>
      <c r="CZ362" s="219"/>
      <c r="DA362" s="219"/>
      <c r="DB362" s="219"/>
      <c r="DC362" s="219"/>
      <c r="DD362" s="219"/>
      <c r="DE362" s="219"/>
      <c r="DF362" s="219"/>
      <c r="DG362" s="219"/>
      <c r="DH362" s="219"/>
      <c r="DI362" s="219"/>
      <c r="DJ362" s="219"/>
      <c r="DK362" s="219"/>
      <c r="DL362" s="219"/>
      <c r="DM362" s="219"/>
      <c r="DN362" s="219"/>
      <c r="DO362" s="219"/>
      <c r="DP362" s="219"/>
      <c r="DQ362" s="219"/>
      <c r="DR362" s="219"/>
      <c r="DS362" s="219"/>
      <c r="DT362" s="219"/>
      <c r="DU362" s="219"/>
      <c r="DV362" s="219"/>
      <c r="DW362" s="219"/>
      <c r="DX362" s="219"/>
      <c r="DY362" s="219"/>
      <c r="DZ362" s="219"/>
      <c r="EA362" s="219"/>
      <c r="EB362" s="219"/>
      <c r="EC362" s="219"/>
      <c r="ED362" s="219"/>
      <c r="EE362" s="219"/>
      <c r="EF362" s="219"/>
      <c r="EG362" s="219"/>
      <c r="EH362" s="219"/>
      <c r="EI362" s="219"/>
      <c r="EJ362" s="219"/>
      <c r="EK362" s="219"/>
      <c r="EL362" s="219"/>
      <c r="EM362" s="219"/>
      <c r="EN362" s="219"/>
      <c r="EO362" s="219"/>
      <c r="EP362" s="219"/>
      <c r="EQ362" s="219"/>
      <c r="ER362" s="219"/>
      <c r="ES362" s="219"/>
      <c r="ET362" s="219"/>
      <c r="EU362" s="219"/>
      <c r="EV362" s="219"/>
      <c r="EW362" s="219"/>
      <c r="EX362" s="219"/>
      <c r="EY362" s="219"/>
      <c r="EZ362" s="219"/>
      <c r="FA362" s="219"/>
      <c r="FB362" s="219"/>
      <c r="FC362" s="219"/>
      <c r="FD362" s="219"/>
      <c r="FE362" s="219"/>
      <c r="FF362" s="219"/>
      <c r="FG362" s="219"/>
      <c r="FH362" s="219"/>
      <c r="FI362" s="219"/>
      <c r="FJ362" s="219"/>
      <c r="FK362" s="219"/>
      <c r="FL362" s="219"/>
      <c r="FM362" s="219"/>
      <c r="FN362" s="219"/>
      <c r="GA362" s="202"/>
      <c r="GB362" s="202"/>
      <c r="GC362" s="202"/>
      <c r="GD362" s="202"/>
      <c r="GE362" s="202"/>
      <c r="GF362" s="202"/>
      <c r="GG362" s="202"/>
      <c r="GH362" s="198"/>
      <c r="GI362" s="198"/>
      <c r="GJ362" s="198"/>
      <c r="GK362" s="198"/>
      <c r="GL362" s="198"/>
      <c r="GM362" s="198"/>
      <c r="GN362" s="198"/>
    </row>
    <row r="363" spans="1:196" x14ac:dyDescent="0.2">
      <c r="A363" s="215" t="s">
        <v>161</v>
      </c>
      <c r="B363" s="216" t="s">
        <v>289</v>
      </c>
      <c r="C363" s="217" t="s">
        <v>109</v>
      </c>
      <c r="D363" s="218" t="s">
        <v>290</v>
      </c>
      <c r="E363" s="337">
        <v>0</v>
      </c>
      <c r="F363">
        <v>17</v>
      </c>
      <c r="G363" s="337">
        <v>0</v>
      </c>
      <c r="H363">
        <v>8</v>
      </c>
      <c r="I363">
        <v>44</v>
      </c>
      <c r="J363">
        <v>230</v>
      </c>
      <c r="K363">
        <v>336</v>
      </c>
      <c r="L363">
        <v>5</v>
      </c>
      <c r="M363">
        <v>14</v>
      </c>
      <c r="N363">
        <v>1</v>
      </c>
      <c r="O363">
        <v>0</v>
      </c>
      <c r="P363">
        <v>14</v>
      </c>
      <c r="Q363">
        <v>0</v>
      </c>
      <c r="R363">
        <v>472</v>
      </c>
      <c r="S363">
        <v>0</v>
      </c>
      <c r="T363">
        <v>0</v>
      </c>
      <c r="U363">
        <v>1</v>
      </c>
      <c r="V363">
        <v>6</v>
      </c>
      <c r="W363">
        <v>22</v>
      </c>
      <c r="X363">
        <v>3</v>
      </c>
      <c r="Y363">
        <v>236</v>
      </c>
      <c r="Z363">
        <v>6</v>
      </c>
      <c r="AA363">
        <v>2</v>
      </c>
      <c r="AB363">
        <v>1417</v>
      </c>
      <c r="AC363" s="351">
        <v>2</v>
      </c>
      <c r="AD363" s="351">
        <v>2</v>
      </c>
      <c r="AE363">
        <v>11</v>
      </c>
      <c r="AF363">
        <v>104</v>
      </c>
      <c r="AG363">
        <v>15</v>
      </c>
      <c r="AH363">
        <v>8</v>
      </c>
      <c r="AI363">
        <v>0</v>
      </c>
      <c r="AJ363">
        <v>540</v>
      </c>
      <c r="AK363">
        <v>3</v>
      </c>
      <c r="AL363">
        <v>0</v>
      </c>
      <c r="AM363">
        <v>0</v>
      </c>
      <c r="AN363">
        <v>1</v>
      </c>
      <c r="AO363">
        <v>2</v>
      </c>
      <c r="AP363">
        <v>30</v>
      </c>
      <c r="AQ363">
        <v>39</v>
      </c>
      <c r="AR363">
        <v>0</v>
      </c>
      <c r="AS363">
        <v>39</v>
      </c>
      <c r="AT363">
        <v>1</v>
      </c>
      <c r="AU363">
        <v>0</v>
      </c>
      <c r="AV363">
        <v>4</v>
      </c>
      <c r="AW363">
        <v>2</v>
      </c>
      <c r="AX363">
        <v>0</v>
      </c>
      <c r="AY363">
        <v>0</v>
      </c>
      <c r="AZ363">
        <v>0</v>
      </c>
      <c r="BA363">
        <v>119</v>
      </c>
      <c r="BB363">
        <v>168</v>
      </c>
      <c r="BC363">
        <v>353</v>
      </c>
      <c r="BD363">
        <v>52</v>
      </c>
      <c r="BE363">
        <v>5</v>
      </c>
      <c r="BF363">
        <v>1</v>
      </c>
      <c r="BG363">
        <v>0</v>
      </c>
      <c r="BH363">
        <v>0</v>
      </c>
      <c r="BI363">
        <v>698</v>
      </c>
      <c r="BJ363">
        <v>60</v>
      </c>
      <c r="BK363">
        <v>113</v>
      </c>
      <c r="BL363">
        <v>259</v>
      </c>
      <c r="BM363">
        <v>35</v>
      </c>
      <c r="BN363">
        <v>5</v>
      </c>
      <c r="BO363">
        <v>0</v>
      </c>
      <c r="BP363">
        <v>0</v>
      </c>
      <c r="BQ363">
        <v>0</v>
      </c>
      <c r="BR363">
        <v>472</v>
      </c>
      <c r="BS363" s="148"/>
      <c r="BT363"/>
      <c r="BU363" s="393" t="str">
        <f t="shared" si="82"/>
        <v>No</v>
      </c>
      <c r="BV363" s="393" t="str">
        <f t="shared" si="83"/>
        <v>No</v>
      </c>
      <c r="BW363" s="393"/>
      <c r="BX363" s="151"/>
      <c r="BY363" s="341"/>
      <c r="BZ363" s="384"/>
      <c r="CA363" s="384"/>
      <c r="CB363" s="384"/>
      <c r="CC363" s="384"/>
      <c r="CD363" s="384"/>
      <c r="CE363" s="219"/>
      <c r="CF363" s="219"/>
      <c r="CG363" s="219"/>
      <c r="CH363" s="219"/>
      <c r="CI363" s="219"/>
      <c r="CJ363" s="219"/>
      <c r="CK363" s="219"/>
      <c r="CL363" s="219"/>
      <c r="CM363" s="219"/>
      <c r="CN363" s="219"/>
      <c r="CO363" s="219"/>
      <c r="CP363" s="219"/>
      <c r="CQ363" s="219"/>
      <c r="CR363" s="219"/>
      <c r="CS363" s="219"/>
      <c r="CT363" s="219"/>
      <c r="CU363" s="219"/>
      <c r="CV363" s="219"/>
      <c r="CW363" s="219"/>
      <c r="CX363" s="219"/>
      <c r="CY363" s="219"/>
      <c r="CZ363" s="219"/>
      <c r="DA363" s="219"/>
      <c r="DB363" s="219"/>
      <c r="DC363" s="219"/>
      <c r="DD363" s="219"/>
      <c r="DE363" s="219"/>
      <c r="DF363" s="219"/>
      <c r="DG363" s="219"/>
      <c r="DH363" s="219"/>
      <c r="DI363" s="219"/>
      <c r="DJ363" s="219"/>
      <c r="DK363" s="219"/>
      <c r="DL363" s="219"/>
      <c r="DM363" s="219"/>
      <c r="DN363" s="219"/>
      <c r="DO363" s="219"/>
      <c r="DP363" s="219"/>
      <c r="DQ363" s="219"/>
      <c r="DR363" s="219"/>
      <c r="DS363" s="219"/>
      <c r="DT363" s="219"/>
      <c r="DU363" s="219"/>
      <c r="DV363" s="219"/>
      <c r="DW363" s="219"/>
      <c r="DX363" s="219"/>
      <c r="DY363" s="219"/>
      <c r="DZ363" s="219"/>
      <c r="EA363" s="219"/>
      <c r="EB363" s="219"/>
      <c r="EC363" s="219"/>
      <c r="ED363" s="219"/>
      <c r="EE363" s="219"/>
      <c r="EF363" s="219"/>
      <c r="EG363" s="219"/>
      <c r="EH363" s="219"/>
      <c r="EI363" s="219"/>
      <c r="EJ363" s="219"/>
      <c r="EK363" s="219"/>
      <c r="EL363" s="219"/>
      <c r="EM363" s="219"/>
      <c r="EN363" s="219"/>
      <c r="EO363" s="219"/>
      <c r="EP363" s="219"/>
      <c r="EQ363" s="219"/>
      <c r="ER363" s="219"/>
      <c r="ES363" s="219"/>
      <c r="ET363" s="219"/>
      <c r="EU363" s="219"/>
      <c r="EV363" s="219"/>
      <c r="EW363" s="219"/>
      <c r="EX363" s="219"/>
      <c r="EY363" s="219"/>
      <c r="EZ363" s="219"/>
      <c r="FA363" s="219"/>
      <c r="FB363" s="219"/>
      <c r="FC363" s="219"/>
      <c r="FD363" s="219"/>
      <c r="FE363" s="219"/>
      <c r="FF363" s="219"/>
      <c r="FG363" s="219"/>
      <c r="FH363" s="219"/>
      <c r="FI363" s="219"/>
      <c r="FJ363" s="219"/>
      <c r="FK363" s="219"/>
      <c r="FL363" s="219"/>
      <c r="FM363" s="219"/>
      <c r="FN363" s="219"/>
      <c r="GA363" s="202"/>
      <c r="GB363" s="202"/>
      <c r="GC363" s="202"/>
      <c r="GD363" s="202"/>
      <c r="GE363" s="202"/>
      <c r="GF363" s="202"/>
      <c r="GG363" s="202"/>
      <c r="GH363" s="198"/>
      <c r="GI363" s="198"/>
      <c r="GJ363" s="198"/>
      <c r="GK363" s="198"/>
      <c r="GL363" s="198"/>
      <c r="GM363" s="198"/>
      <c r="GN363" s="198"/>
    </row>
    <row r="364" spans="1:196" x14ac:dyDescent="0.2">
      <c r="A364" s="215" t="s">
        <v>163</v>
      </c>
      <c r="B364" s="216" t="s">
        <v>289</v>
      </c>
      <c r="C364" s="217" t="s">
        <v>109</v>
      </c>
      <c r="D364" s="218" t="s">
        <v>162</v>
      </c>
      <c r="E364" s="337">
        <v>0</v>
      </c>
      <c r="F364">
        <v>28</v>
      </c>
      <c r="G364" s="337">
        <v>0</v>
      </c>
      <c r="H364">
        <v>6</v>
      </c>
      <c r="I364">
        <v>95</v>
      </c>
      <c r="J364">
        <v>416</v>
      </c>
      <c r="K364">
        <v>24</v>
      </c>
      <c r="L364">
        <v>0</v>
      </c>
      <c r="M364">
        <v>6</v>
      </c>
      <c r="N364">
        <v>4</v>
      </c>
      <c r="O364">
        <v>0</v>
      </c>
      <c r="P364">
        <v>18</v>
      </c>
      <c r="Q364">
        <v>111</v>
      </c>
      <c r="R364">
        <v>957</v>
      </c>
      <c r="S364">
        <v>81</v>
      </c>
      <c r="T364">
        <v>2</v>
      </c>
      <c r="U364">
        <v>0</v>
      </c>
      <c r="V364">
        <v>5</v>
      </c>
      <c r="W364">
        <v>10</v>
      </c>
      <c r="X364">
        <v>5</v>
      </c>
      <c r="Y364">
        <v>359</v>
      </c>
      <c r="Z364">
        <v>262</v>
      </c>
      <c r="AA364">
        <v>5</v>
      </c>
      <c r="AB364">
        <v>2394</v>
      </c>
      <c r="AC364" s="351">
        <v>1</v>
      </c>
      <c r="AD364" s="351">
        <v>1</v>
      </c>
      <c r="AE364">
        <v>10</v>
      </c>
      <c r="AF364">
        <v>365</v>
      </c>
      <c r="AG364">
        <v>73</v>
      </c>
      <c r="AH364">
        <v>9</v>
      </c>
      <c r="AI364">
        <v>0</v>
      </c>
      <c r="AJ364">
        <v>1271</v>
      </c>
      <c r="AK364">
        <v>52</v>
      </c>
      <c r="AL364">
        <v>1323</v>
      </c>
      <c r="AM364">
        <v>5</v>
      </c>
      <c r="AN364">
        <v>0</v>
      </c>
      <c r="AO364">
        <v>0</v>
      </c>
      <c r="AP364">
        <v>227</v>
      </c>
      <c r="AQ364">
        <v>29</v>
      </c>
      <c r="AR364">
        <v>124</v>
      </c>
      <c r="AS364">
        <v>126</v>
      </c>
      <c r="AT364">
        <v>0</v>
      </c>
      <c r="AU364">
        <v>0</v>
      </c>
      <c r="AV364">
        <v>69</v>
      </c>
      <c r="AW364">
        <v>26</v>
      </c>
      <c r="AX364">
        <v>0</v>
      </c>
      <c r="AY364">
        <v>1</v>
      </c>
      <c r="AZ364">
        <v>0</v>
      </c>
      <c r="BA364">
        <v>97</v>
      </c>
      <c r="BB364">
        <v>253</v>
      </c>
      <c r="BC364">
        <v>452</v>
      </c>
      <c r="BD364">
        <v>501</v>
      </c>
      <c r="BE364">
        <v>265</v>
      </c>
      <c r="BF364">
        <v>116</v>
      </c>
      <c r="BG364">
        <v>42</v>
      </c>
      <c r="BH364">
        <v>15</v>
      </c>
      <c r="BI364">
        <v>1741</v>
      </c>
      <c r="BJ364">
        <v>56</v>
      </c>
      <c r="BK364">
        <v>157</v>
      </c>
      <c r="BL364">
        <v>301</v>
      </c>
      <c r="BM364">
        <v>313</v>
      </c>
      <c r="BN364">
        <v>137</v>
      </c>
      <c r="BO364">
        <v>66</v>
      </c>
      <c r="BP364">
        <v>28</v>
      </c>
      <c r="BQ364">
        <v>10</v>
      </c>
      <c r="BR364">
        <v>1068</v>
      </c>
      <c r="BS364" s="148"/>
      <c r="BT364"/>
      <c r="BU364" s="393" t="str">
        <f t="shared" si="82"/>
        <v>Yes</v>
      </c>
      <c r="BV364" s="393" t="str">
        <f t="shared" si="83"/>
        <v>Yes</v>
      </c>
      <c r="BW364" s="393"/>
      <c r="BX364" s="151"/>
      <c r="BY364" s="341"/>
      <c r="BZ364" s="384"/>
      <c r="CA364" s="384"/>
      <c r="CB364" s="384"/>
      <c r="CC364" s="384"/>
      <c r="CD364" s="384"/>
      <c r="CE364" s="219"/>
      <c r="CF364" s="219"/>
      <c r="CG364" s="219"/>
      <c r="CH364" s="219"/>
      <c r="CI364" s="219"/>
      <c r="CJ364" s="219"/>
      <c r="CK364" s="219"/>
      <c r="CL364" s="219"/>
      <c r="CM364" s="219"/>
      <c r="CN364" s="219"/>
      <c r="CO364" s="219"/>
      <c r="CP364" s="219"/>
      <c r="CQ364" s="219"/>
      <c r="CR364" s="219"/>
      <c r="CS364" s="219"/>
      <c r="CT364" s="219"/>
      <c r="CU364" s="219"/>
      <c r="CV364" s="219"/>
      <c r="CW364" s="219"/>
      <c r="CX364" s="219"/>
      <c r="CY364" s="219"/>
      <c r="CZ364" s="219"/>
      <c r="DA364" s="219"/>
      <c r="DB364" s="219"/>
      <c r="DC364" s="219"/>
      <c r="DD364" s="219"/>
      <c r="DE364" s="219"/>
      <c r="DF364" s="219"/>
      <c r="DG364" s="219"/>
      <c r="DH364" s="219"/>
      <c r="DI364" s="219"/>
      <c r="DJ364" s="219"/>
      <c r="DK364" s="219"/>
      <c r="DL364" s="219"/>
      <c r="DM364" s="219"/>
      <c r="DN364" s="219"/>
      <c r="DO364" s="219"/>
      <c r="DP364" s="219"/>
      <c r="DQ364" s="219"/>
      <c r="DR364" s="219"/>
      <c r="DS364" s="219"/>
      <c r="DT364" s="219"/>
      <c r="DU364" s="219"/>
      <c r="DV364" s="219"/>
      <c r="DW364" s="219"/>
      <c r="DX364" s="219"/>
      <c r="DY364" s="219"/>
      <c r="DZ364" s="219"/>
      <c r="EA364" s="219"/>
      <c r="EB364" s="219"/>
      <c r="EC364" s="219"/>
      <c r="ED364" s="219"/>
      <c r="EE364" s="219"/>
      <c r="EF364" s="219"/>
      <c r="EG364" s="219"/>
      <c r="EH364" s="219"/>
      <c r="EI364" s="219"/>
      <c r="EJ364" s="219"/>
      <c r="EK364" s="219"/>
      <c r="EL364" s="219"/>
      <c r="EM364" s="219"/>
      <c r="EN364" s="219"/>
      <c r="EO364" s="219"/>
      <c r="EP364" s="219"/>
      <c r="EQ364" s="219"/>
      <c r="ER364" s="219"/>
      <c r="ES364" s="219"/>
      <c r="ET364" s="219"/>
      <c r="EU364" s="219"/>
      <c r="EV364" s="219"/>
      <c r="EW364" s="219"/>
      <c r="EX364" s="219"/>
      <c r="EY364" s="219"/>
      <c r="EZ364" s="219"/>
      <c r="FA364" s="219"/>
      <c r="FB364" s="219"/>
      <c r="FC364" s="219"/>
      <c r="FD364" s="219"/>
      <c r="FE364" s="219"/>
      <c r="FF364" s="219"/>
      <c r="FG364" s="219"/>
      <c r="FH364" s="219"/>
      <c r="FI364" s="219"/>
      <c r="FJ364" s="219"/>
      <c r="FK364" s="219"/>
      <c r="FL364" s="219"/>
      <c r="FM364" s="219"/>
      <c r="FN364" s="219"/>
      <c r="GA364" s="202"/>
      <c r="GB364" s="202"/>
      <c r="GC364" s="202"/>
      <c r="GD364" s="202"/>
      <c r="GE364" s="202"/>
      <c r="GF364" s="202"/>
      <c r="GG364" s="202"/>
      <c r="GH364" s="198"/>
      <c r="GI364" s="198"/>
      <c r="GJ364" s="198"/>
      <c r="GK364" s="198"/>
      <c r="GL364" s="198"/>
      <c r="GM364" s="198"/>
      <c r="GN364" s="198"/>
    </row>
    <row r="365" spans="1:196" x14ac:dyDescent="0.2">
      <c r="A365" s="215" t="s">
        <v>165</v>
      </c>
      <c r="B365" s="216" t="s">
        <v>291</v>
      </c>
      <c r="C365" s="217" t="s">
        <v>292</v>
      </c>
      <c r="D365" s="218" t="s">
        <v>164</v>
      </c>
      <c r="E365" s="337">
        <v>0</v>
      </c>
      <c r="F365">
        <v>5</v>
      </c>
      <c r="G365" s="337">
        <v>0</v>
      </c>
      <c r="H365">
        <v>14</v>
      </c>
      <c r="I365">
        <v>124</v>
      </c>
      <c r="J365">
        <v>320</v>
      </c>
      <c r="K365">
        <v>17</v>
      </c>
      <c r="L365">
        <v>5</v>
      </c>
      <c r="M365">
        <v>12</v>
      </c>
      <c r="N365">
        <v>4</v>
      </c>
      <c r="O365">
        <v>0</v>
      </c>
      <c r="P365">
        <v>29</v>
      </c>
      <c r="Q365">
        <v>5</v>
      </c>
      <c r="R365">
        <v>125</v>
      </c>
      <c r="S365">
        <v>0</v>
      </c>
      <c r="T365">
        <v>0</v>
      </c>
      <c r="U365">
        <v>8</v>
      </c>
      <c r="V365">
        <v>0</v>
      </c>
      <c r="W365">
        <v>38</v>
      </c>
      <c r="X365">
        <v>3</v>
      </c>
      <c r="Y365">
        <v>244</v>
      </c>
      <c r="Z365">
        <v>0</v>
      </c>
      <c r="AA365">
        <v>14</v>
      </c>
      <c r="AB365">
        <v>967</v>
      </c>
      <c r="AC365" s="351">
        <v>1</v>
      </c>
      <c r="AD365" s="351">
        <v>1</v>
      </c>
      <c r="AE365">
        <v>21</v>
      </c>
      <c r="AF365">
        <v>265</v>
      </c>
      <c r="AG365">
        <v>8</v>
      </c>
      <c r="AH365">
        <v>59</v>
      </c>
      <c r="AI365">
        <v>0</v>
      </c>
      <c r="AJ365">
        <v>235</v>
      </c>
      <c r="AK365">
        <v>0</v>
      </c>
      <c r="AL365">
        <v>235</v>
      </c>
      <c r="AM365">
        <v>0</v>
      </c>
      <c r="AN365">
        <v>1</v>
      </c>
      <c r="AO365">
        <v>7</v>
      </c>
      <c r="AP365">
        <v>72</v>
      </c>
      <c r="AQ365">
        <v>50</v>
      </c>
      <c r="AR365">
        <v>0</v>
      </c>
      <c r="AS365">
        <v>50</v>
      </c>
      <c r="AT365">
        <v>3</v>
      </c>
      <c r="AU365">
        <v>0</v>
      </c>
      <c r="AV365">
        <v>1</v>
      </c>
      <c r="AW365">
        <v>6</v>
      </c>
      <c r="AX365">
        <v>0</v>
      </c>
      <c r="AY365">
        <v>0</v>
      </c>
      <c r="AZ365">
        <v>0</v>
      </c>
      <c r="BA365">
        <v>140</v>
      </c>
      <c r="BB365">
        <v>41</v>
      </c>
      <c r="BC365">
        <v>19</v>
      </c>
      <c r="BD365">
        <v>9</v>
      </c>
      <c r="BE365">
        <v>3</v>
      </c>
      <c r="BF365">
        <v>1</v>
      </c>
      <c r="BG365">
        <v>1</v>
      </c>
      <c r="BH365">
        <v>1</v>
      </c>
      <c r="BI365">
        <v>215</v>
      </c>
      <c r="BJ365">
        <v>89</v>
      </c>
      <c r="BK365">
        <v>20</v>
      </c>
      <c r="BL365">
        <v>10</v>
      </c>
      <c r="BM365">
        <v>6</v>
      </c>
      <c r="BN365">
        <v>2</v>
      </c>
      <c r="BO365">
        <v>1</v>
      </c>
      <c r="BP365">
        <v>1</v>
      </c>
      <c r="BQ365">
        <v>1</v>
      </c>
      <c r="BR365">
        <v>130</v>
      </c>
      <c r="BS365" s="148"/>
      <c r="BT365"/>
      <c r="BU365" s="393" t="str">
        <f t="shared" si="82"/>
        <v>Yes</v>
      </c>
      <c r="BV365" s="393" t="str">
        <f t="shared" si="83"/>
        <v>Yes</v>
      </c>
      <c r="BW365" s="393"/>
      <c r="BX365" s="151"/>
      <c r="BY365" s="341"/>
      <c r="BZ365" s="384"/>
      <c r="CA365" s="384"/>
      <c r="CB365" s="384"/>
      <c r="CC365" s="384"/>
      <c r="CD365" s="384"/>
      <c r="CE365" s="219"/>
      <c r="CF365" s="219"/>
      <c r="CG365" s="219"/>
      <c r="CH365" s="219"/>
      <c r="CI365" s="219"/>
      <c r="CJ365" s="219"/>
      <c r="CK365" s="219"/>
      <c r="CL365" s="219"/>
      <c r="CM365" s="219"/>
      <c r="CN365" s="219"/>
      <c r="CO365" s="219"/>
      <c r="CP365" s="219"/>
      <c r="CQ365" s="219"/>
      <c r="CR365" s="219"/>
      <c r="CS365" s="219"/>
      <c r="CT365" s="219"/>
      <c r="CU365" s="219"/>
      <c r="CV365" s="219"/>
      <c r="CW365" s="219"/>
      <c r="CX365" s="219"/>
      <c r="CY365" s="219"/>
      <c r="CZ365" s="219"/>
      <c r="DA365" s="219"/>
      <c r="DB365" s="219"/>
      <c r="DC365" s="219"/>
      <c r="DD365" s="219"/>
      <c r="DE365" s="219"/>
      <c r="DF365" s="219"/>
      <c r="DG365" s="219"/>
      <c r="DH365" s="219"/>
      <c r="DI365" s="219"/>
      <c r="DJ365" s="219"/>
      <c r="DK365" s="219"/>
      <c r="DL365" s="219"/>
      <c r="DM365" s="219"/>
      <c r="DN365" s="219"/>
      <c r="DO365" s="219"/>
      <c r="DP365" s="219"/>
      <c r="DQ365" s="219"/>
      <c r="DR365" s="219"/>
      <c r="DS365" s="219"/>
      <c r="DT365" s="219"/>
      <c r="DU365" s="219"/>
      <c r="DV365" s="219"/>
      <c r="DW365" s="219"/>
      <c r="DX365" s="219"/>
      <c r="DY365" s="219"/>
      <c r="DZ365" s="219"/>
      <c r="EA365" s="219"/>
      <c r="EB365" s="219"/>
      <c r="EC365" s="219"/>
      <c r="ED365" s="219"/>
      <c r="EE365" s="219"/>
      <c r="EF365" s="219"/>
      <c r="EG365" s="219"/>
      <c r="EH365" s="219"/>
      <c r="EI365" s="219"/>
      <c r="EJ365" s="219"/>
      <c r="EK365" s="219"/>
      <c r="EL365" s="219"/>
      <c r="EM365" s="219"/>
      <c r="EN365" s="219"/>
      <c r="EO365" s="219"/>
      <c r="EP365" s="219"/>
      <c r="EQ365" s="219"/>
      <c r="ER365" s="219"/>
      <c r="ES365" s="219"/>
      <c r="ET365" s="219"/>
      <c r="EU365" s="219"/>
      <c r="EV365" s="219"/>
      <c r="EW365" s="219"/>
      <c r="EX365" s="219"/>
      <c r="EY365" s="219"/>
      <c r="EZ365" s="219"/>
      <c r="FA365" s="219"/>
      <c r="FB365" s="219"/>
      <c r="FC365" s="219"/>
      <c r="FD365" s="219"/>
      <c r="FE365" s="219"/>
      <c r="FF365" s="219"/>
      <c r="FG365" s="219"/>
      <c r="FH365" s="219"/>
      <c r="FI365" s="219"/>
      <c r="FJ365" s="219"/>
      <c r="FK365" s="219"/>
      <c r="FL365" s="219"/>
      <c r="FM365" s="219"/>
      <c r="FN365" s="219"/>
      <c r="GA365" s="202"/>
      <c r="GB365" s="202"/>
      <c r="GC365" s="202"/>
      <c r="GD365" s="202"/>
      <c r="GE365" s="202"/>
      <c r="GF365" s="202"/>
      <c r="GG365" s="202"/>
      <c r="GH365" s="198"/>
      <c r="GI365" s="198"/>
      <c r="GJ365" s="198"/>
      <c r="GK365" s="198"/>
      <c r="GL365" s="198"/>
      <c r="GM365" s="198"/>
      <c r="GN365" s="198"/>
    </row>
    <row r="366" spans="1:196" x14ac:dyDescent="0.2">
      <c r="A366" s="215" t="s">
        <v>167</v>
      </c>
      <c r="B366" s="216" t="s">
        <v>285</v>
      </c>
      <c r="C366" s="217" t="s">
        <v>287</v>
      </c>
      <c r="D366" s="218" t="s">
        <v>166</v>
      </c>
      <c r="E366" s="337">
        <v>0</v>
      </c>
      <c r="F366">
        <v>0</v>
      </c>
      <c r="G366" s="337">
        <v>0</v>
      </c>
      <c r="H366">
        <v>11</v>
      </c>
      <c r="I366">
        <v>72</v>
      </c>
      <c r="J366">
        <v>174</v>
      </c>
      <c r="K366">
        <v>9</v>
      </c>
      <c r="L366">
        <v>2</v>
      </c>
      <c r="M366">
        <v>5</v>
      </c>
      <c r="N366">
        <v>3</v>
      </c>
      <c r="O366">
        <v>0</v>
      </c>
      <c r="P366">
        <v>9</v>
      </c>
      <c r="Q366">
        <v>0</v>
      </c>
      <c r="R366">
        <v>34</v>
      </c>
      <c r="S366">
        <v>0</v>
      </c>
      <c r="T366">
        <v>6</v>
      </c>
      <c r="U366">
        <v>1</v>
      </c>
      <c r="V366">
        <v>2</v>
      </c>
      <c r="W366">
        <v>9</v>
      </c>
      <c r="X366">
        <v>1</v>
      </c>
      <c r="Y366">
        <v>117</v>
      </c>
      <c r="Z366">
        <v>0</v>
      </c>
      <c r="AA366">
        <v>4</v>
      </c>
      <c r="AB366">
        <v>459</v>
      </c>
      <c r="AC366" s="351">
        <v>1</v>
      </c>
      <c r="AD366" s="351">
        <v>1</v>
      </c>
      <c r="AE366">
        <v>5</v>
      </c>
      <c r="AF366">
        <v>109</v>
      </c>
      <c r="AG366">
        <v>10</v>
      </c>
      <c r="AH366">
        <v>19</v>
      </c>
      <c r="AI366">
        <v>0</v>
      </c>
      <c r="AJ366">
        <v>95</v>
      </c>
      <c r="AK366">
        <v>0</v>
      </c>
      <c r="AL366">
        <v>95</v>
      </c>
      <c r="AM366">
        <v>3</v>
      </c>
      <c r="AN366">
        <v>0</v>
      </c>
      <c r="AO366">
        <v>0</v>
      </c>
      <c r="AP366">
        <v>50</v>
      </c>
      <c r="AQ366">
        <v>0</v>
      </c>
      <c r="AR366">
        <v>24</v>
      </c>
      <c r="AS366">
        <v>24</v>
      </c>
      <c r="AT366">
        <v>0</v>
      </c>
      <c r="AU366">
        <v>0</v>
      </c>
      <c r="AV366">
        <v>2</v>
      </c>
      <c r="AW366">
        <v>0</v>
      </c>
      <c r="AX366">
        <v>0</v>
      </c>
      <c r="AY366">
        <v>0</v>
      </c>
      <c r="AZ366">
        <v>0</v>
      </c>
      <c r="BA366">
        <v>31</v>
      </c>
      <c r="BB366">
        <v>15</v>
      </c>
      <c r="BC366">
        <v>2</v>
      </c>
      <c r="BD366">
        <v>0</v>
      </c>
      <c r="BE366">
        <v>0</v>
      </c>
      <c r="BF366">
        <v>0</v>
      </c>
      <c r="BG366">
        <v>0</v>
      </c>
      <c r="BH366">
        <v>0</v>
      </c>
      <c r="BI366">
        <v>48</v>
      </c>
      <c r="BJ366">
        <v>12</v>
      </c>
      <c r="BK366">
        <v>19</v>
      </c>
      <c r="BL366">
        <v>3</v>
      </c>
      <c r="BM366">
        <v>0</v>
      </c>
      <c r="BN366">
        <v>0</v>
      </c>
      <c r="BO366">
        <v>0</v>
      </c>
      <c r="BP366">
        <v>0</v>
      </c>
      <c r="BQ366">
        <v>0</v>
      </c>
      <c r="BR366">
        <v>34</v>
      </c>
      <c r="BS366" s="148"/>
      <c r="BT366"/>
      <c r="BU366" s="393" t="str">
        <f t="shared" si="82"/>
        <v>Yes</v>
      </c>
      <c r="BV366" s="393" t="str">
        <f t="shared" si="83"/>
        <v>Yes</v>
      </c>
      <c r="BW366" s="393"/>
      <c r="BX366" s="151"/>
      <c r="BY366" s="341"/>
      <c r="BZ366" s="384"/>
      <c r="CA366" s="384"/>
      <c r="CB366" s="384"/>
      <c r="CC366" s="384"/>
      <c r="CD366" s="384"/>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DQ366" s="219"/>
      <c r="DR366" s="219"/>
      <c r="DS366" s="219"/>
      <c r="DT366" s="219"/>
      <c r="DU366" s="219"/>
      <c r="DV366" s="219"/>
      <c r="DW366" s="219"/>
      <c r="DX366" s="219"/>
      <c r="DY366" s="219"/>
      <c r="DZ366" s="219"/>
      <c r="EA366" s="219"/>
      <c r="EB366" s="219"/>
      <c r="EC366" s="219"/>
      <c r="ED366" s="219"/>
      <c r="EE366" s="219"/>
      <c r="EF366" s="219"/>
      <c r="EG366" s="219"/>
      <c r="EH366" s="219"/>
      <c r="EI366" s="219"/>
      <c r="EJ366" s="219"/>
      <c r="EK366" s="219"/>
      <c r="EL366" s="219"/>
      <c r="EM366" s="219"/>
      <c r="EN366" s="219"/>
      <c r="EO366" s="219"/>
      <c r="EP366" s="219"/>
      <c r="EQ366" s="219"/>
      <c r="ER366" s="219"/>
      <c r="ES366" s="219"/>
      <c r="ET366" s="219"/>
      <c r="EU366" s="219"/>
      <c r="EV366" s="219"/>
      <c r="EW366" s="219"/>
      <c r="EX366" s="219"/>
      <c r="EY366" s="219"/>
      <c r="EZ366" s="219"/>
      <c r="FA366" s="219"/>
      <c r="FB366" s="219"/>
      <c r="FC366" s="219"/>
      <c r="FD366" s="219"/>
      <c r="FE366" s="219"/>
      <c r="FF366" s="219"/>
      <c r="FG366" s="219"/>
      <c r="FH366" s="219"/>
      <c r="FI366" s="219"/>
      <c r="FJ366" s="219"/>
      <c r="FK366" s="219"/>
      <c r="FL366" s="219"/>
      <c r="FM366" s="219"/>
      <c r="FN366" s="219"/>
      <c r="GA366" s="202"/>
      <c r="GB366" s="202"/>
      <c r="GC366" s="202"/>
      <c r="GD366" s="202"/>
      <c r="GE366" s="202"/>
      <c r="GF366" s="202"/>
      <c r="GG366" s="202"/>
      <c r="GH366" s="198"/>
      <c r="GI366" s="198"/>
      <c r="GJ366" s="198"/>
      <c r="GK366" s="198"/>
      <c r="GL366" s="198"/>
      <c r="GM366" s="198"/>
      <c r="GN366" s="198"/>
    </row>
    <row r="367" spans="1:196" x14ac:dyDescent="0.2">
      <c r="A367" s="215" t="s">
        <v>169</v>
      </c>
      <c r="B367" s="216" t="s">
        <v>285</v>
      </c>
      <c r="C367" s="217" t="s">
        <v>56</v>
      </c>
      <c r="D367" s="218" t="s">
        <v>168</v>
      </c>
      <c r="E367" s="337">
        <v>0</v>
      </c>
      <c r="F367">
        <v>37</v>
      </c>
      <c r="G367" s="337">
        <v>0</v>
      </c>
      <c r="H367">
        <v>6</v>
      </c>
      <c r="I367">
        <v>93</v>
      </c>
      <c r="J367">
        <v>229</v>
      </c>
      <c r="K367">
        <v>4</v>
      </c>
      <c r="L367">
        <v>5</v>
      </c>
      <c r="M367">
        <v>4</v>
      </c>
      <c r="N367">
        <v>1</v>
      </c>
      <c r="O367">
        <v>0</v>
      </c>
      <c r="P367">
        <v>9</v>
      </c>
      <c r="Q367">
        <v>0</v>
      </c>
      <c r="R367">
        <v>71</v>
      </c>
      <c r="S367">
        <v>0</v>
      </c>
      <c r="T367">
        <v>0</v>
      </c>
      <c r="U367">
        <v>0</v>
      </c>
      <c r="V367">
        <v>27</v>
      </c>
      <c r="W367">
        <v>17</v>
      </c>
      <c r="X367">
        <v>14</v>
      </c>
      <c r="Y367">
        <v>202</v>
      </c>
      <c r="Z367">
        <v>0</v>
      </c>
      <c r="AA367">
        <v>14</v>
      </c>
      <c r="AB367">
        <v>733</v>
      </c>
      <c r="AC367" s="351">
        <v>1</v>
      </c>
      <c r="AD367" s="351">
        <v>1</v>
      </c>
      <c r="AE367">
        <v>9</v>
      </c>
      <c r="AF367">
        <v>221</v>
      </c>
      <c r="AG367">
        <v>60</v>
      </c>
      <c r="AH367">
        <v>14</v>
      </c>
      <c r="AI367">
        <v>0</v>
      </c>
      <c r="AJ367">
        <v>247</v>
      </c>
      <c r="AK367">
        <v>4</v>
      </c>
      <c r="AL367">
        <v>71</v>
      </c>
      <c r="AM367">
        <v>13</v>
      </c>
      <c r="AN367">
        <v>0</v>
      </c>
      <c r="AO367">
        <v>9</v>
      </c>
      <c r="AP367">
        <v>50</v>
      </c>
      <c r="AQ367">
        <v>65</v>
      </c>
      <c r="AR367">
        <v>0</v>
      </c>
      <c r="AS367">
        <v>65</v>
      </c>
      <c r="AT367">
        <v>2</v>
      </c>
      <c r="AU367">
        <v>0</v>
      </c>
      <c r="AV367">
        <v>9</v>
      </c>
      <c r="AW367">
        <v>46</v>
      </c>
      <c r="AX367">
        <v>0</v>
      </c>
      <c r="AY367">
        <v>0</v>
      </c>
      <c r="AZ367">
        <v>0</v>
      </c>
      <c r="BA367">
        <v>23</v>
      </c>
      <c r="BB367">
        <v>29</v>
      </c>
      <c r="BC367">
        <v>38</v>
      </c>
      <c r="BD367">
        <v>8</v>
      </c>
      <c r="BE367">
        <v>3</v>
      </c>
      <c r="BF367">
        <v>0</v>
      </c>
      <c r="BG367">
        <v>1</v>
      </c>
      <c r="BH367">
        <v>0</v>
      </c>
      <c r="BI367">
        <v>102</v>
      </c>
      <c r="BJ367">
        <v>20</v>
      </c>
      <c r="BK367">
        <v>27</v>
      </c>
      <c r="BL367">
        <v>18</v>
      </c>
      <c r="BM367">
        <v>3</v>
      </c>
      <c r="BN367">
        <v>1</v>
      </c>
      <c r="BO367">
        <v>0</v>
      </c>
      <c r="BP367">
        <v>2</v>
      </c>
      <c r="BQ367">
        <v>0</v>
      </c>
      <c r="BR367">
        <v>71</v>
      </c>
      <c r="BS367" s="148"/>
      <c r="BT367"/>
      <c r="BU367" s="393" t="str">
        <f t="shared" si="82"/>
        <v>Yes</v>
      </c>
      <c r="BV367" s="393" t="str">
        <f t="shared" si="83"/>
        <v>Yes</v>
      </c>
      <c r="BW367" s="393"/>
      <c r="BX367" s="151"/>
      <c r="BY367" s="341"/>
      <c r="BZ367" s="384"/>
      <c r="CA367" s="384"/>
      <c r="CB367" s="384"/>
      <c r="CC367" s="384"/>
      <c r="CD367" s="384"/>
      <c r="CE367" s="219"/>
      <c r="CF367" s="219"/>
      <c r="CG367" s="219"/>
      <c r="CH367" s="219"/>
      <c r="CI367" s="219"/>
      <c r="CJ367" s="219"/>
      <c r="CK367" s="219"/>
      <c r="CL367" s="219"/>
      <c r="CM367" s="219"/>
      <c r="CN367" s="219"/>
      <c r="CO367" s="219"/>
      <c r="CP367" s="219"/>
      <c r="CQ367" s="219"/>
      <c r="CR367" s="219"/>
      <c r="CS367" s="219"/>
      <c r="CT367" s="219"/>
      <c r="CU367" s="219"/>
      <c r="CV367" s="219"/>
      <c r="CW367" s="219"/>
      <c r="CX367" s="219"/>
      <c r="CY367" s="219"/>
      <c r="CZ367" s="219"/>
      <c r="DA367" s="219"/>
      <c r="DB367" s="219"/>
      <c r="DC367" s="219"/>
      <c r="DD367" s="219"/>
      <c r="DE367" s="219"/>
      <c r="DF367" s="219"/>
      <c r="DG367" s="219"/>
      <c r="DH367" s="219"/>
      <c r="DI367" s="219"/>
      <c r="DJ367" s="219"/>
      <c r="DK367" s="219"/>
      <c r="DL367" s="219"/>
      <c r="DM367" s="219"/>
      <c r="DN367" s="219"/>
      <c r="DO367" s="219"/>
      <c r="DP367" s="219"/>
      <c r="DQ367" s="219"/>
      <c r="DR367" s="219"/>
      <c r="DS367" s="219"/>
      <c r="DT367" s="219"/>
      <c r="DU367" s="219"/>
      <c r="DV367" s="219"/>
      <c r="DW367" s="219"/>
      <c r="DX367" s="219"/>
      <c r="DY367" s="219"/>
      <c r="DZ367" s="219"/>
      <c r="EA367" s="219"/>
      <c r="EB367" s="219"/>
      <c r="EC367" s="219"/>
      <c r="ED367" s="219"/>
      <c r="EE367" s="219"/>
      <c r="EF367" s="219"/>
      <c r="EG367" s="219"/>
      <c r="EH367" s="219"/>
      <c r="EI367" s="219"/>
      <c r="EJ367" s="219"/>
      <c r="EK367" s="219"/>
      <c r="EL367" s="219"/>
      <c r="EM367" s="219"/>
      <c r="EN367" s="219"/>
      <c r="EO367" s="219"/>
      <c r="EP367" s="219"/>
      <c r="EQ367" s="219"/>
      <c r="ER367" s="219"/>
      <c r="ES367" s="219"/>
      <c r="ET367" s="219"/>
      <c r="EU367" s="219"/>
      <c r="EV367" s="219"/>
      <c r="EW367" s="219"/>
      <c r="EX367" s="219"/>
      <c r="EY367" s="219"/>
      <c r="EZ367" s="219"/>
      <c r="FA367" s="219"/>
      <c r="FB367" s="219"/>
      <c r="FC367" s="219"/>
      <c r="FD367" s="219"/>
      <c r="FE367" s="219"/>
      <c r="FF367" s="219"/>
      <c r="FG367" s="219"/>
      <c r="FH367" s="219"/>
      <c r="FI367" s="219"/>
      <c r="FJ367" s="219"/>
      <c r="FK367" s="219"/>
      <c r="FL367" s="219"/>
      <c r="FM367" s="219"/>
      <c r="FN367" s="219"/>
      <c r="GA367" s="202"/>
      <c r="GB367" s="202"/>
      <c r="GC367" s="202"/>
      <c r="GD367" s="202"/>
      <c r="GE367" s="202"/>
      <c r="GF367" s="202"/>
      <c r="GG367" s="202"/>
      <c r="GH367" s="198"/>
      <c r="GI367" s="198"/>
      <c r="GJ367" s="198"/>
      <c r="GK367" s="198"/>
      <c r="GL367" s="198"/>
      <c r="GM367" s="198"/>
      <c r="GN367" s="198"/>
    </row>
    <row r="368" spans="1:196" x14ac:dyDescent="0.2">
      <c r="A368" s="215" t="s">
        <v>170</v>
      </c>
      <c r="B368" s="216" t="s">
        <v>285</v>
      </c>
      <c r="C368" s="217" t="s">
        <v>286</v>
      </c>
      <c r="D368" s="218" t="s">
        <v>41</v>
      </c>
      <c r="E368" s="337">
        <v>0</v>
      </c>
      <c r="F368">
        <v>19</v>
      </c>
      <c r="G368" s="337">
        <v>0</v>
      </c>
      <c r="H368">
        <v>10</v>
      </c>
      <c r="I368">
        <v>53</v>
      </c>
      <c r="J368">
        <v>186</v>
      </c>
      <c r="K368">
        <v>0</v>
      </c>
      <c r="L368">
        <v>3</v>
      </c>
      <c r="M368">
        <v>3</v>
      </c>
      <c r="N368">
        <v>0</v>
      </c>
      <c r="O368">
        <v>0</v>
      </c>
      <c r="P368">
        <v>6</v>
      </c>
      <c r="Q368">
        <v>7</v>
      </c>
      <c r="R368">
        <v>97</v>
      </c>
      <c r="S368">
        <v>0</v>
      </c>
      <c r="T368">
        <v>3</v>
      </c>
      <c r="U368">
        <v>0</v>
      </c>
      <c r="V368">
        <v>7</v>
      </c>
      <c r="W368">
        <v>18</v>
      </c>
      <c r="X368">
        <v>16</v>
      </c>
      <c r="Y368">
        <v>113</v>
      </c>
      <c r="Z368">
        <v>0</v>
      </c>
      <c r="AA368">
        <v>22</v>
      </c>
      <c r="AB368">
        <v>563</v>
      </c>
      <c r="AC368" s="351">
        <v>1</v>
      </c>
      <c r="AD368" s="351">
        <v>1</v>
      </c>
      <c r="AE368">
        <v>8</v>
      </c>
      <c r="AF368">
        <v>307</v>
      </c>
      <c r="AG368">
        <v>14</v>
      </c>
      <c r="AH368">
        <v>8</v>
      </c>
      <c r="AI368">
        <v>0</v>
      </c>
      <c r="AJ368">
        <v>321</v>
      </c>
      <c r="AK368">
        <v>0</v>
      </c>
      <c r="AL368">
        <v>321</v>
      </c>
      <c r="AM368">
        <v>5</v>
      </c>
      <c r="AN368">
        <v>0</v>
      </c>
      <c r="AO368">
        <v>0</v>
      </c>
      <c r="AP368">
        <v>116</v>
      </c>
      <c r="AQ368">
        <v>9</v>
      </c>
      <c r="AR368">
        <v>41</v>
      </c>
      <c r="AS368">
        <v>50</v>
      </c>
      <c r="AT368">
        <v>6</v>
      </c>
      <c r="AU368">
        <v>0</v>
      </c>
      <c r="AV368">
        <v>4</v>
      </c>
      <c r="AW368">
        <v>5</v>
      </c>
      <c r="AX368">
        <v>0</v>
      </c>
      <c r="AY368">
        <v>0</v>
      </c>
      <c r="AZ368">
        <v>0</v>
      </c>
      <c r="BA368">
        <v>15</v>
      </c>
      <c r="BB368">
        <v>14</v>
      </c>
      <c r="BC368">
        <v>57</v>
      </c>
      <c r="BD368">
        <v>11</v>
      </c>
      <c r="BE368">
        <v>6</v>
      </c>
      <c r="BF368">
        <v>1</v>
      </c>
      <c r="BG368">
        <v>3</v>
      </c>
      <c r="BH368">
        <v>2</v>
      </c>
      <c r="BI368">
        <v>109</v>
      </c>
      <c r="BJ368">
        <v>9</v>
      </c>
      <c r="BK368">
        <v>17</v>
      </c>
      <c r="BL368">
        <v>58</v>
      </c>
      <c r="BM368">
        <v>11</v>
      </c>
      <c r="BN368">
        <v>4</v>
      </c>
      <c r="BO368">
        <v>0</v>
      </c>
      <c r="BP368">
        <v>3</v>
      </c>
      <c r="BQ368">
        <v>2</v>
      </c>
      <c r="BR368">
        <v>104</v>
      </c>
      <c r="BS368" s="148"/>
      <c r="BT368"/>
      <c r="BU368" s="393" t="str">
        <f t="shared" si="82"/>
        <v>Yes</v>
      </c>
      <c r="BV368" s="393" t="str">
        <f t="shared" si="83"/>
        <v>Yes</v>
      </c>
      <c r="BW368" s="393"/>
      <c r="BX368" s="151"/>
      <c r="BY368" s="341"/>
      <c r="BZ368" s="384"/>
      <c r="CA368" s="384"/>
      <c r="CB368" s="384"/>
      <c r="CC368" s="384"/>
      <c r="CD368" s="384"/>
      <c r="CE368" s="219"/>
      <c r="CF368" s="219"/>
      <c r="CG368" s="219"/>
      <c r="CH368" s="219"/>
      <c r="CI368" s="219"/>
      <c r="CJ368" s="219"/>
      <c r="CK368" s="219"/>
      <c r="CL368" s="219"/>
      <c r="CM368" s="219"/>
      <c r="CN368" s="219"/>
      <c r="CO368" s="219"/>
      <c r="CP368" s="219"/>
      <c r="CQ368" s="219"/>
      <c r="CR368" s="219"/>
      <c r="CS368" s="219"/>
      <c r="CT368" s="219"/>
      <c r="CU368" s="219"/>
      <c r="CV368" s="219"/>
      <c r="CW368" s="219"/>
      <c r="CX368" s="219"/>
      <c r="CY368" s="219"/>
      <c r="CZ368" s="219"/>
      <c r="DA368" s="219"/>
      <c r="DB368" s="219"/>
      <c r="DC368" s="219"/>
      <c r="DD368" s="219"/>
      <c r="DE368" s="219"/>
      <c r="DF368" s="219"/>
      <c r="DG368" s="219"/>
      <c r="DH368" s="219"/>
      <c r="DI368" s="219"/>
      <c r="DJ368" s="219"/>
      <c r="DK368" s="219"/>
      <c r="DL368" s="219"/>
      <c r="DM368" s="219"/>
      <c r="DN368" s="219"/>
      <c r="DO368" s="219"/>
      <c r="DP368" s="219"/>
      <c r="DQ368" s="219"/>
      <c r="DR368" s="219"/>
      <c r="DS368" s="219"/>
      <c r="DT368" s="219"/>
      <c r="DU368" s="219"/>
      <c r="DV368" s="219"/>
      <c r="DW368" s="219"/>
      <c r="DX368" s="219"/>
      <c r="DY368" s="219"/>
      <c r="DZ368" s="219"/>
      <c r="EA368" s="219"/>
      <c r="EB368" s="219"/>
      <c r="EC368" s="219"/>
      <c r="ED368" s="219"/>
      <c r="EE368" s="219"/>
      <c r="EF368" s="219"/>
      <c r="EG368" s="219"/>
      <c r="EH368" s="219"/>
      <c r="EI368" s="219"/>
      <c r="EJ368" s="219"/>
      <c r="EK368" s="219"/>
      <c r="EL368" s="219"/>
      <c r="EM368" s="219"/>
      <c r="EN368" s="219"/>
      <c r="EO368" s="219"/>
      <c r="EP368" s="219"/>
      <c r="EQ368" s="219"/>
      <c r="ER368" s="219"/>
      <c r="ES368" s="219"/>
      <c r="ET368" s="219"/>
      <c r="EU368" s="219"/>
      <c r="EV368" s="219"/>
      <c r="EW368" s="219"/>
      <c r="EX368" s="219"/>
      <c r="EY368" s="219"/>
      <c r="EZ368" s="219"/>
      <c r="FA368" s="219"/>
      <c r="FB368" s="219"/>
      <c r="FC368" s="219"/>
      <c r="FD368" s="219"/>
      <c r="FE368" s="219"/>
      <c r="FF368" s="219"/>
      <c r="FG368" s="219"/>
      <c r="FH368" s="219"/>
      <c r="FI368" s="219"/>
      <c r="FJ368" s="219"/>
      <c r="FK368" s="219"/>
      <c r="FL368" s="219"/>
      <c r="FM368" s="219"/>
      <c r="FN368" s="219"/>
      <c r="GA368" s="202"/>
      <c r="GB368" s="202"/>
      <c r="GC368" s="202"/>
      <c r="GD368" s="202"/>
      <c r="GE368" s="202"/>
      <c r="GF368" s="202"/>
      <c r="GG368" s="202"/>
      <c r="GH368" s="198"/>
      <c r="GI368" s="198"/>
      <c r="GJ368" s="198"/>
      <c r="GK368" s="198"/>
      <c r="GL368" s="198"/>
      <c r="GM368" s="198"/>
      <c r="GN368" s="198"/>
    </row>
    <row r="369" spans="1:196" x14ac:dyDescent="0.2">
      <c r="A369" s="215" t="s">
        <v>172</v>
      </c>
      <c r="B369" s="216" t="s">
        <v>285</v>
      </c>
      <c r="C369" s="217" t="s">
        <v>288</v>
      </c>
      <c r="D369" s="218" t="s">
        <v>171</v>
      </c>
      <c r="E369" s="337">
        <v>0</v>
      </c>
      <c r="F369">
        <v>28</v>
      </c>
      <c r="G369" s="337">
        <v>0</v>
      </c>
      <c r="H369">
        <v>4</v>
      </c>
      <c r="I369">
        <v>75</v>
      </c>
      <c r="J369">
        <v>145</v>
      </c>
      <c r="K369">
        <v>2</v>
      </c>
      <c r="L369">
        <v>4</v>
      </c>
      <c r="M369">
        <v>9</v>
      </c>
      <c r="N369">
        <v>0</v>
      </c>
      <c r="O369">
        <v>1</v>
      </c>
      <c r="P369">
        <v>25</v>
      </c>
      <c r="Q369">
        <v>2</v>
      </c>
      <c r="R369">
        <v>42</v>
      </c>
      <c r="S369">
        <v>0</v>
      </c>
      <c r="T369">
        <v>0</v>
      </c>
      <c r="U369">
        <v>2</v>
      </c>
      <c r="V369">
        <v>53</v>
      </c>
      <c r="W369">
        <v>19</v>
      </c>
      <c r="X369">
        <v>29</v>
      </c>
      <c r="Y369">
        <v>162</v>
      </c>
      <c r="Z369">
        <v>0</v>
      </c>
      <c r="AA369">
        <v>32</v>
      </c>
      <c r="AB369">
        <v>634</v>
      </c>
      <c r="AC369" s="351">
        <v>2</v>
      </c>
      <c r="AD369" s="351">
        <v>2</v>
      </c>
      <c r="AE369">
        <v>5</v>
      </c>
      <c r="AF369">
        <v>151</v>
      </c>
      <c r="AG369">
        <v>0</v>
      </c>
      <c r="AH369">
        <v>8</v>
      </c>
      <c r="AI369">
        <v>0</v>
      </c>
      <c r="AJ369">
        <v>118</v>
      </c>
      <c r="AK369">
        <v>16</v>
      </c>
      <c r="AL369">
        <v>134</v>
      </c>
      <c r="AM369">
        <v>3</v>
      </c>
      <c r="AN369">
        <v>0</v>
      </c>
      <c r="AO369">
        <v>0</v>
      </c>
      <c r="AP369">
        <v>38</v>
      </c>
      <c r="AQ369">
        <v>47</v>
      </c>
      <c r="AR369">
        <v>1</v>
      </c>
      <c r="AS369">
        <v>48</v>
      </c>
      <c r="AT369">
        <v>3</v>
      </c>
      <c r="AU369">
        <v>0</v>
      </c>
      <c r="AV369">
        <v>0</v>
      </c>
      <c r="AW369">
        <v>6</v>
      </c>
      <c r="AX369">
        <v>0</v>
      </c>
      <c r="AY369">
        <v>0</v>
      </c>
      <c r="AZ369">
        <v>0</v>
      </c>
      <c r="BA369">
        <v>48</v>
      </c>
      <c r="BB369">
        <v>8</v>
      </c>
      <c r="BC369">
        <v>6</v>
      </c>
      <c r="BD369">
        <v>5</v>
      </c>
      <c r="BE369">
        <v>0</v>
      </c>
      <c r="BF369">
        <v>1</v>
      </c>
      <c r="BG369">
        <v>2</v>
      </c>
      <c r="BH369">
        <v>1</v>
      </c>
      <c r="BI369">
        <v>71</v>
      </c>
      <c r="BJ369">
        <v>24</v>
      </c>
      <c r="BK369">
        <v>5</v>
      </c>
      <c r="BL369">
        <v>4</v>
      </c>
      <c r="BM369">
        <v>5</v>
      </c>
      <c r="BN369">
        <v>0</v>
      </c>
      <c r="BO369">
        <v>0</v>
      </c>
      <c r="BP369">
        <v>2</v>
      </c>
      <c r="BQ369">
        <v>4</v>
      </c>
      <c r="BR369">
        <v>44</v>
      </c>
      <c r="BS369" s="148"/>
      <c r="BT369"/>
      <c r="BU369" s="393" t="str">
        <f t="shared" si="82"/>
        <v>No</v>
      </c>
      <c r="BV369" s="393" t="str">
        <f t="shared" si="83"/>
        <v>No</v>
      </c>
      <c r="BW369" s="393"/>
      <c r="BX369" s="151"/>
      <c r="BY369" s="341"/>
      <c r="BZ369" s="384"/>
      <c r="CA369" s="384"/>
      <c r="CB369" s="384"/>
      <c r="CC369" s="384"/>
      <c r="CD369" s="384"/>
      <c r="CE369" s="219"/>
      <c r="CF369" s="219"/>
      <c r="CG369" s="219"/>
      <c r="CH369" s="219"/>
      <c r="CI369" s="219"/>
      <c r="CJ369" s="219"/>
      <c r="CK369" s="219"/>
      <c r="CL369" s="219"/>
      <c r="CM369" s="219"/>
      <c r="CN369" s="219"/>
      <c r="CO369" s="219"/>
      <c r="CP369" s="219"/>
      <c r="CQ369" s="219"/>
      <c r="CR369" s="219"/>
      <c r="CS369" s="219"/>
      <c r="CT369" s="219"/>
      <c r="CU369" s="219"/>
      <c r="CV369" s="219"/>
      <c r="CW369" s="219"/>
      <c r="CX369" s="219"/>
      <c r="CY369" s="219"/>
      <c r="CZ369" s="219"/>
      <c r="DA369" s="219"/>
      <c r="DB369" s="219"/>
      <c r="DC369" s="219"/>
      <c r="DD369" s="219"/>
      <c r="DE369" s="219"/>
      <c r="DF369" s="219"/>
      <c r="DG369" s="219"/>
      <c r="DH369" s="219"/>
      <c r="DI369" s="219"/>
      <c r="DJ369" s="219"/>
      <c r="DK369" s="219"/>
      <c r="DL369" s="219"/>
      <c r="DM369" s="219"/>
      <c r="DN369" s="219"/>
      <c r="DO369" s="219"/>
      <c r="DP369" s="219"/>
      <c r="DQ369" s="219"/>
      <c r="DR369" s="219"/>
      <c r="DS369" s="219"/>
      <c r="DT369" s="219"/>
      <c r="DU369" s="219"/>
      <c r="DV369" s="219"/>
      <c r="DW369" s="219"/>
      <c r="DX369" s="219"/>
      <c r="DY369" s="219"/>
      <c r="DZ369" s="219"/>
      <c r="EA369" s="219"/>
      <c r="EB369" s="219"/>
      <c r="EC369" s="219"/>
      <c r="ED369" s="219"/>
      <c r="EE369" s="219"/>
      <c r="EF369" s="219"/>
      <c r="EG369" s="219"/>
      <c r="EH369" s="219"/>
      <c r="EI369" s="219"/>
      <c r="EJ369" s="219"/>
      <c r="EK369" s="219"/>
      <c r="EL369" s="219"/>
      <c r="EM369" s="219"/>
      <c r="EN369" s="219"/>
      <c r="EO369" s="219"/>
      <c r="EP369" s="219"/>
      <c r="EQ369" s="219"/>
      <c r="ER369" s="219"/>
      <c r="ES369" s="219"/>
      <c r="ET369" s="219"/>
      <c r="EU369" s="219"/>
      <c r="EV369" s="219"/>
      <c r="EW369" s="219"/>
      <c r="EX369" s="219"/>
      <c r="EY369" s="219"/>
      <c r="EZ369" s="219"/>
      <c r="FA369" s="219"/>
      <c r="FB369" s="219"/>
      <c r="FC369" s="219"/>
      <c r="FD369" s="219"/>
      <c r="FE369" s="219"/>
      <c r="FF369" s="219"/>
      <c r="FG369" s="219"/>
      <c r="FH369" s="219"/>
      <c r="FI369" s="219"/>
      <c r="FJ369" s="219"/>
      <c r="FK369" s="219"/>
      <c r="FL369" s="219"/>
      <c r="FM369" s="219"/>
      <c r="FN369" s="219"/>
      <c r="GA369" s="202"/>
      <c r="GB369" s="202"/>
      <c r="GC369" s="202"/>
      <c r="GD369" s="202"/>
      <c r="GE369" s="202"/>
      <c r="GF369" s="202"/>
      <c r="GG369" s="202"/>
      <c r="GH369" s="198"/>
      <c r="GI369" s="198"/>
      <c r="GJ369" s="198"/>
      <c r="GK369" s="198"/>
      <c r="GL369" s="198"/>
      <c r="GM369" s="198"/>
      <c r="GN369" s="198"/>
    </row>
    <row r="370" spans="1:196" x14ac:dyDescent="0.2">
      <c r="A370" s="215" t="s">
        <v>174</v>
      </c>
      <c r="B370" s="216" t="s">
        <v>293</v>
      </c>
      <c r="C370" s="217" t="s">
        <v>294</v>
      </c>
      <c r="D370" s="218" t="s">
        <v>173</v>
      </c>
      <c r="E370" s="337">
        <v>0</v>
      </c>
      <c r="F370">
        <v>123</v>
      </c>
      <c r="G370" s="337">
        <v>0</v>
      </c>
      <c r="H370">
        <v>3</v>
      </c>
      <c r="I370">
        <v>122</v>
      </c>
      <c r="J370">
        <v>173</v>
      </c>
      <c r="K370">
        <v>3</v>
      </c>
      <c r="L370">
        <v>1</v>
      </c>
      <c r="M370">
        <v>7</v>
      </c>
      <c r="N370">
        <v>2</v>
      </c>
      <c r="O370">
        <v>3</v>
      </c>
      <c r="P370">
        <v>4</v>
      </c>
      <c r="Q370">
        <v>410</v>
      </c>
      <c r="R370">
        <v>2217</v>
      </c>
      <c r="S370">
        <v>14</v>
      </c>
      <c r="T370">
        <v>5</v>
      </c>
      <c r="U370">
        <v>0</v>
      </c>
      <c r="V370">
        <v>1</v>
      </c>
      <c r="W370">
        <v>6</v>
      </c>
      <c r="X370">
        <v>29</v>
      </c>
      <c r="Y370">
        <v>159</v>
      </c>
      <c r="Z370">
        <v>0</v>
      </c>
      <c r="AA370">
        <v>36</v>
      </c>
      <c r="AB370">
        <v>3318</v>
      </c>
      <c r="AC370" s="351">
        <v>1</v>
      </c>
      <c r="AD370" s="351">
        <v>1</v>
      </c>
      <c r="AE370">
        <v>5</v>
      </c>
      <c r="AF370">
        <v>159</v>
      </c>
      <c r="AG370">
        <v>18</v>
      </c>
      <c r="AH370">
        <v>5</v>
      </c>
      <c r="AI370">
        <v>0</v>
      </c>
      <c r="AJ370">
        <v>516</v>
      </c>
      <c r="AK370">
        <v>0</v>
      </c>
      <c r="AL370">
        <v>516</v>
      </c>
      <c r="AM370">
        <v>2</v>
      </c>
      <c r="AN370">
        <v>0</v>
      </c>
      <c r="AO370">
        <v>11</v>
      </c>
      <c r="AP370">
        <v>88</v>
      </c>
      <c r="AQ370">
        <v>43</v>
      </c>
      <c r="AR370">
        <v>0</v>
      </c>
      <c r="AS370">
        <v>43</v>
      </c>
      <c r="AT370">
        <v>6</v>
      </c>
      <c r="AU370">
        <v>0</v>
      </c>
      <c r="AV370">
        <v>3</v>
      </c>
      <c r="AW370">
        <v>0</v>
      </c>
      <c r="AX370">
        <v>1</v>
      </c>
      <c r="AY370">
        <v>0</v>
      </c>
      <c r="AZ370">
        <v>0</v>
      </c>
      <c r="BA370">
        <v>348</v>
      </c>
      <c r="BB370">
        <v>555</v>
      </c>
      <c r="BC370">
        <v>1458</v>
      </c>
      <c r="BD370">
        <v>466</v>
      </c>
      <c r="BE370">
        <v>282</v>
      </c>
      <c r="BF370">
        <v>116</v>
      </c>
      <c r="BG370">
        <v>31</v>
      </c>
      <c r="BH370">
        <v>17</v>
      </c>
      <c r="BI370">
        <v>3273</v>
      </c>
      <c r="BJ370">
        <v>257</v>
      </c>
      <c r="BK370">
        <v>397</v>
      </c>
      <c r="BL370">
        <v>1213</v>
      </c>
      <c r="BM370">
        <v>370</v>
      </c>
      <c r="BN370">
        <v>237</v>
      </c>
      <c r="BO370">
        <v>107</v>
      </c>
      <c r="BP370">
        <v>29</v>
      </c>
      <c r="BQ370">
        <v>17</v>
      </c>
      <c r="BR370">
        <v>2627</v>
      </c>
      <c r="BS370" s="148"/>
      <c r="BT370"/>
      <c r="BU370" s="393" t="str">
        <f t="shared" si="82"/>
        <v>Yes</v>
      </c>
      <c r="BV370" s="393" t="str">
        <f t="shared" si="83"/>
        <v>Yes</v>
      </c>
      <c r="BW370" s="393"/>
      <c r="BX370" s="151"/>
      <c r="BY370" s="341"/>
      <c r="BZ370" s="384"/>
      <c r="CA370" s="384"/>
      <c r="CB370" s="384"/>
      <c r="CC370" s="384"/>
      <c r="CD370" s="384"/>
      <c r="CE370" s="219"/>
      <c r="CF370" s="219"/>
      <c r="CG370" s="219"/>
      <c r="CH370" s="219"/>
      <c r="CI370" s="219"/>
      <c r="CJ370" s="219"/>
      <c r="CK370" s="219"/>
      <c r="CL370" s="219"/>
      <c r="CM370" s="219"/>
      <c r="CN370" s="219"/>
      <c r="CO370" s="219"/>
      <c r="CP370" s="219"/>
      <c r="CQ370" s="219"/>
      <c r="CR370" s="219"/>
      <c r="CS370" s="219"/>
      <c r="CT370" s="219"/>
      <c r="CU370" s="219"/>
      <c r="CV370" s="219"/>
      <c r="CW370" s="219"/>
      <c r="CX370" s="219"/>
      <c r="CY370" s="219"/>
      <c r="CZ370" s="219"/>
      <c r="DA370" s="219"/>
      <c r="DB370" s="219"/>
      <c r="DC370" s="219"/>
      <c r="DD370" s="219"/>
      <c r="DE370" s="219"/>
      <c r="DF370" s="219"/>
      <c r="DG370" s="219"/>
      <c r="DH370" s="219"/>
      <c r="DI370" s="219"/>
      <c r="DJ370" s="219"/>
      <c r="DK370" s="219"/>
      <c r="DL370" s="219"/>
      <c r="DM370" s="219"/>
      <c r="DN370" s="219"/>
      <c r="DO370" s="219"/>
      <c r="DP370" s="219"/>
      <c r="DQ370" s="219"/>
      <c r="DR370" s="219"/>
      <c r="DS370" s="219"/>
      <c r="DT370" s="219"/>
      <c r="DU370" s="219"/>
      <c r="DV370" s="219"/>
      <c r="DW370" s="219"/>
      <c r="DX370" s="219"/>
      <c r="DY370" s="219"/>
      <c r="DZ370" s="219"/>
      <c r="EA370" s="219"/>
      <c r="EB370" s="219"/>
      <c r="EC370" s="219"/>
      <c r="ED370" s="219"/>
      <c r="EE370" s="219"/>
      <c r="EF370" s="219"/>
      <c r="EG370" s="219"/>
      <c r="EH370" s="219"/>
      <c r="EI370" s="219"/>
      <c r="EJ370" s="219"/>
      <c r="EK370" s="219"/>
      <c r="EL370" s="219"/>
      <c r="EM370" s="219"/>
      <c r="EN370" s="219"/>
      <c r="EO370" s="219"/>
      <c r="EP370" s="219"/>
      <c r="EQ370" s="219"/>
      <c r="ER370" s="219"/>
      <c r="ES370" s="219"/>
      <c r="ET370" s="219"/>
      <c r="EU370" s="219"/>
      <c r="EV370" s="219"/>
      <c r="EW370" s="219"/>
      <c r="EX370" s="219"/>
      <c r="EY370" s="219"/>
      <c r="EZ370" s="219"/>
      <c r="FA370" s="219"/>
      <c r="FB370" s="219"/>
      <c r="FC370" s="219"/>
      <c r="FD370" s="219"/>
      <c r="FE370" s="219"/>
      <c r="FF370" s="219"/>
      <c r="FG370" s="219"/>
      <c r="FH370" s="219"/>
      <c r="FI370" s="219"/>
      <c r="FJ370" s="219"/>
      <c r="FK370" s="219"/>
      <c r="FL370" s="219"/>
      <c r="FM370" s="219"/>
      <c r="FN370" s="219"/>
      <c r="GA370" s="202"/>
      <c r="GB370" s="202"/>
      <c r="GC370" s="202"/>
      <c r="GD370" s="202"/>
      <c r="GE370" s="202"/>
      <c r="GF370" s="202"/>
      <c r="GG370" s="202"/>
      <c r="GH370" s="198"/>
      <c r="GI370" s="198"/>
      <c r="GJ370" s="198"/>
      <c r="GK370" s="198"/>
      <c r="GL370" s="198"/>
      <c r="GM370" s="198"/>
      <c r="GN370" s="198"/>
    </row>
    <row r="371" spans="1:196" x14ac:dyDescent="0.2">
      <c r="A371" s="215" t="s">
        <v>76</v>
      </c>
      <c r="B371" s="216" t="s">
        <v>293</v>
      </c>
      <c r="C371" s="217" t="s">
        <v>56</v>
      </c>
      <c r="D371" s="218" t="s">
        <v>75</v>
      </c>
      <c r="E371" s="337">
        <v>0</v>
      </c>
      <c r="F371">
        <v>127</v>
      </c>
      <c r="G371" s="337">
        <v>0</v>
      </c>
      <c r="H371">
        <v>2</v>
      </c>
      <c r="I371">
        <v>92</v>
      </c>
      <c r="J371">
        <v>194</v>
      </c>
      <c r="K371">
        <v>8</v>
      </c>
      <c r="L371">
        <v>4</v>
      </c>
      <c r="M371">
        <v>11</v>
      </c>
      <c r="N371">
        <v>2</v>
      </c>
      <c r="O371">
        <v>0</v>
      </c>
      <c r="P371">
        <v>12</v>
      </c>
      <c r="Q371">
        <v>9</v>
      </c>
      <c r="R371">
        <v>281</v>
      </c>
      <c r="S371">
        <v>0</v>
      </c>
      <c r="T371">
        <v>9</v>
      </c>
      <c r="U371">
        <v>1</v>
      </c>
      <c r="V371">
        <v>18</v>
      </c>
      <c r="W371">
        <v>23</v>
      </c>
      <c r="X371">
        <v>14</v>
      </c>
      <c r="Y371">
        <v>105</v>
      </c>
      <c r="Z371">
        <v>1</v>
      </c>
      <c r="AA371">
        <v>44</v>
      </c>
      <c r="AB371">
        <v>957</v>
      </c>
      <c r="AC371" s="351">
        <v>2</v>
      </c>
      <c r="AD371" s="351">
        <v>3</v>
      </c>
      <c r="AE371">
        <v>13</v>
      </c>
      <c r="AF371">
        <v>165</v>
      </c>
      <c r="AG371">
        <v>63</v>
      </c>
      <c r="AH371">
        <v>8</v>
      </c>
      <c r="AI371">
        <v>0</v>
      </c>
      <c r="AJ371">
        <v>251</v>
      </c>
      <c r="AK371">
        <v>21</v>
      </c>
      <c r="AL371">
        <v>272</v>
      </c>
      <c r="AM371">
        <v>11</v>
      </c>
      <c r="AN371">
        <v>0</v>
      </c>
      <c r="AO371">
        <v>1</v>
      </c>
      <c r="AP371">
        <v>96</v>
      </c>
      <c r="AQ371">
        <v>0</v>
      </c>
      <c r="AR371">
        <v>0</v>
      </c>
      <c r="AS371">
        <v>19</v>
      </c>
      <c r="AT371">
        <v>24</v>
      </c>
      <c r="AU371">
        <v>0</v>
      </c>
      <c r="AV371">
        <v>3</v>
      </c>
      <c r="AW371">
        <v>0</v>
      </c>
      <c r="AX371">
        <v>0</v>
      </c>
      <c r="AY371">
        <v>0</v>
      </c>
      <c r="AZ371">
        <v>0</v>
      </c>
      <c r="BA371">
        <v>139</v>
      </c>
      <c r="BB371">
        <v>198</v>
      </c>
      <c r="BC371">
        <v>142</v>
      </c>
      <c r="BD371">
        <v>56</v>
      </c>
      <c r="BE371">
        <v>21</v>
      </c>
      <c r="BF371">
        <v>8</v>
      </c>
      <c r="BG371">
        <v>1</v>
      </c>
      <c r="BH371">
        <v>2</v>
      </c>
      <c r="BI371">
        <v>567</v>
      </c>
      <c r="BJ371">
        <v>69</v>
      </c>
      <c r="BK371">
        <v>102</v>
      </c>
      <c r="BL371">
        <v>76</v>
      </c>
      <c r="BM371">
        <v>29</v>
      </c>
      <c r="BN371">
        <v>11</v>
      </c>
      <c r="BO371">
        <v>2</v>
      </c>
      <c r="BP371">
        <v>0</v>
      </c>
      <c r="BQ371">
        <v>1</v>
      </c>
      <c r="BR371">
        <v>290</v>
      </c>
      <c r="BS371" s="148"/>
      <c r="BT371"/>
      <c r="BU371" s="393" t="str">
        <f t="shared" si="82"/>
        <v>No</v>
      </c>
      <c r="BV371" s="393" t="str">
        <f t="shared" si="83"/>
        <v>Open</v>
      </c>
      <c r="BW371" s="393"/>
      <c r="BX371" s="151"/>
      <c r="BY371" s="341"/>
      <c r="BZ371" s="384"/>
      <c r="CA371" s="384"/>
      <c r="CB371" s="384"/>
      <c r="CC371" s="384"/>
      <c r="CD371" s="384"/>
      <c r="CE371" s="219"/>
      <c r="CF371" s="219"/>
      <c r="CG371" s="219"/>
      <c r="CH371" s="219"/>
      <c r="CI371" s="219"/>
      <c r="CJ371" s="219"/>
      <c r="CK371" s="219"/>
      <c r="CL371" s="219"/>
      <c r="CM371" s="219"/>
      <c r="CN371" s="219"/>
      <c r="CO371" s="219"/>
      <c r="CP371" s="219"/>
      <c r="CQ371" s="219"/>
      <c r="CR371" s="219"/>
      <c r="CS371" s="219"/>
      <c r="CT371" s="219"/>
      <c r="CU371" s="219"/>
      <c r="CV371" s="219"/>
      <c r="CW371" s="219"/>
      <c r="CX371" s="219"/>
      <c r="CY371" s="219"/>
      <c r="CZ371" s="219"/>
      <c r="DA371" s="219"/>
      <c r="DB371" s="219"/>
      <c r="DC371" s="219"/>
      <c r="DD371" s="219"/>
      <c r="DE371" s="219"/>
      <c r="DF371" s="219"/>
      <c r="DG371" s="219"/>
      <c r="DH371" s="219"/>
      <c r="DI371" s="219"/>
      <c r="DJ371" s="219"/>
      <c r="DK371" s="219"/>
      <c r="DL371" s="219"/>
      <c r="DM371" s="219"/>
      <c r="DN371" s="219"/>
      <c r="DO371" s="219"/>
      <c r="DP371" s="219"/>
      <c r="DQ371" s="219"/>
      <c r="DR371" s="219"/>
      <c r="DS371" s="219"/>
      <c r="DT371" s="219"/>
      <c r="DU371" s="219"/>
      <c r="DV371" s="219"/>
      <c r="DW371" s="219"/>
      <c r="DX371" s="219"/>
      <c r="DY371" s="219"/>
      <c r="DZ371" s="219"/>
      <c r="EA371" s="219"/>
      <c r="EB371" s="219"/>
      <c r="EC371" s="219"/>
      <c r="ED371" s="219"/>
      <c r="EE371" s="219"/>
      <c r="EF371" s="219"/>
      <c r="EG371" s="219"/>
      <c r="EH371" s="219"/>
      <c r="EI371" s="219"/>
      <c r="EJ371" s="219"/>
      <c r="EK371" s="219"/>
      <c r="EL371" s="219"/>
      <c r="EM371" s="219"/>
      <c r="EN371" s="219"/>
      <c r="EO371" s="219"/>
      <c r="EP371" s="219"/>
      <c r="EQ371" s="219"/>
      <c r="ER371" s="219"/>
      <c r="ES371" s="219"/>
      <c r="ET371" s="219"/>
      <c r="EU371" s="219"/>
      <c r="EV371" s="219"/>
      <c r="EW371" s="219"/>
      <c r="EX371" s="219"/>
      <c r="EY371" s="219"/>
      <c r="EZ371" s="219"/>
      <c r="FA371" s="219"/>
      <c r="FB371" s="219"/>
      <c r="FC371" s="219"/>
      <c r="FD371" s="219"/>
      <c r="FE371" s="219"/>
      <c r="FF371" s="219"/>
      <c r="FG371" s="219"/>
      <c r="FH371" s="219"/>
      <c r="FI371" s="219"/>
      <c r="FJ371" s="219"/>
      <c r="FK371" s="219"/>
      <c r="FL371" s="219"/>
      <c r="FM371" s="219"/>
      <c r="FN371" s="219"/>
      <c r="GA371" s="202"/>
      <c r="GB371" s="202"/>
      <c r="GC371" s="202"/>
      <c r="GD371" s="202"/>
      <c r="GE371" s="202"/>
      <c r="GF371" s="202"/>
      <c r="GG371" s="202"/>
      <c r="GH371" s="198"/>
      <c r="GI371" s="198"/>
      <c r="GJ371" s="198"/>
      <c r="GK371" s="198"/>
      <c r="GL371" s="198"/>
      <c r="GM371" s="198"/>
      <c r="GN371" s="198"/>
    </row>
    <row r="372" spans="1:196" x14ac:dyDescent="0.2">
      <c r="A372" s="215" t="s">
        <v>176</v>
      </c>
      <c r="B372" s="216" t="s">
        <v>289</v>
      </c>
      <c r="C372" s="217" t="s">
        <v>109</v>
      </c>
      <c r="D372" s="218" t="s">
        <v>175</v>
      </c>
      <c r="E372" s="337">
        <v>0</v>
      </c>
      <c r="F372">
        <v>63</v>
      </c>
      <c r="G372" s="337">
        <v>0</v>
      </c>
      <c r="H372">
        <v>5</v>
      </c>
      <c r="I372">
        <v>131</v>
      </c>
      <c r="J372">
        <v>338</v>
      </c>
      <c r="K372">
        <v>17</v>
      </c>
      <c r="L372">
        <v>2</v>
      </c>
      <c r="M372">
        <v>9</v>
      </c>
      <c r="N372">
        <v>3</v>
      </c>
      <c r="O372">
        <v>0</v>
      </c>
      <c r="P372">
        <v>9</v>
      </c>
      <c r="Q372">
        <v>0</v>
      </c>
      <c r="R372">
        <v>366</v>
      </c>
      <c r="S372">
        <v>0</v>
      </c>
      <c r="T372">
        <v>0</v>
      </c>
      <c r="U372">
        <v>0</v>
      </c>
      <c r="V372">
        <v>4</v>
      </c>
      <c r="W372">
        <v>6</v>
      </c>
      <c r="X372">
        <v>6</v>
      </c>
      <c r="Y372">
        <v>180</v>
      </c>
      <c r="Z372">
        <v>4</v>
      </c>
      <c r="AA372">
        <v>6</v>
      </c>
      <c r="AB372">
        <v>1149</v>
      </c>
      <c r="AC372" s="351">
        <v>1</v>
      </c>
      <c r="AD372" s="351">
        <v>2</v>
      </c>
      <c r="AE372">
        <v>3</v>
      </c>
      <c r="AF372">
        <v>305</v>
      </c>
      <c r="AG372">
        <v>9</v>
      </c>
      <c r="AH372">
        <v>12</v>
      </c>
      <c r="AI372">
        <v>0</v>
      </c>
      <c r="AJ372">
        <v>387</v>
      </c>
      <c r="AK372">
        <v>0</v>
      </c>
      <c r="AL372">
        <v>387</v>
      </c>
      <c r="AM372">
        <v>1</v>
      </c>
      <c r="AN372">
        <v>1</v>
      </c>
      <c r="AO372">
        <v>0</v>
      </c>
      <c r="AP372">
        <v>47</v>
      </c>
      <c r="AQ372">
        <v>0</v>
      </c>
      <c r="AR372">
        <v>87</v>
      </c>
      <c r="AS372">
        <v>87</v>
      </c>
      <c r="AT372">
        <v>12</v>
      </c>
      <c r="AU372">
        <v>0</v>
      </c>
      <c r="AV372">
        <v>3</v>
      </c>
      <c r="AW372">
        <v>9</v>
      </c>
      <c r="AX372">
        <v>0</v>
      </c>
      <c r="AY372">
        <v>0</v>
      </c>
      <c r="AZ372">
        <v>1</v>
      </c>
      <c r="BA372">
        <v>60</v>
      </c>
      <c r="BB372">
        <v>114</v>
      </c>
      <c r="BC372">
        <v>219</v>
      </c>
      <c r="BD372">
        <v>90</v>
      </c>
      <c r="BE372">
        <v>35</v>
      </c>
      <c r="BF372">
        <v>7</v>
      </c>
      <c r="BG372">
        <v>0</v>
      </c>
      <c r="BH372">
        <v>0</v>
      </c>
      <c r="BI372">
        <v>525</v>
      </c>
      <c r="BJ372">
        <v>56</v>
      </c>
      <c r="BK372">
        <v>79</v>
      </c>
      <c r="BL372">
        <v>159</v>
      </c>
      <c r="BM372">
        <v>44</v>
      </c>
      <c r="BN372">
        <v>22</v>
      </c>
      <c r="BO372">
        <v>5</v>
      </c>
      <c r="BP372">
        <v>0</v>
      </c>
      <c r="BQ372">
        <v>1</v>
      </c>
      <c r="BR372">
        <v>366</v>
      </c>
      <c r="BS372" s="148"/>
      <c r="BT372"/>
      <c r="BU372" s="393" t="str">
        <f t="shared" si="82"/>
        <v>Yes</v>
      </c>
      <c r="BV372" s="393" t="str">
        <f t="shared" si="83"/>
        <v>No</v>
      </c>
      <c r="BW372" s="393"/>
      <c r="BX372" s="151"/>
      <c r="BY372" s="341"/>
      <c r="BZ372" s="384"/>
      <c r="CA372" s="384"/>
      <c r="CB372" s="384"/>
      <c r="CC372" s="384"/>
      <c r="CD372" s="384"/>
      <c r="CE372" s="219"/>
      <c r="CF372" s="219"/>
      <c r="CG372" s="219"/>
      <c r="CH372" s="219"/>
      <c r="CI372" s="219"/>
      <c r="CJ372" s="219"/>
      <c r="CK372" s="219"/>
      <c r="CL372" s="219"/>
      <c r="CM372" s="219"/>
      <c r="CN372" s="219"/>
      <c r="CO372" s="219"/>
      <c r="CP372" s="219"/>
      <c r="CQ372" s="219"/>
      <c r="CR372" s="219"/>
      <c r="CS372" s="219"/>
      <c r="CT372" s="219"/>
      <c r="CU372" s="219"/>
      <c r="CV372" s="219"/>
      <c r="CW372" s="219"/>
      <c r="CX372" s="219"/>
      <c r="CY372" s="219"/>
      <c r="CZ372" s="219"/>
      <c r="DA372" s="219"/>
      <c r="DB372" s="219"/>
      <c r="DC372" s="219"/>
      <c r="DD372" s="219"/>
      <c r="DE372" s="219"/>
      <c r="DF372" s="219"/>
      <c r="DG372" s="219"/>
      <c r="DH372" s="219"/>
      <c r="DI372" s="219"/>
      <c r="DJ372" s="219"/>
      <c r="DK372" s="219"/>
      <c r="DL372" s="219"/>
      <c r="DM372" s="219"/>
      <c r="DN372" s="219"/>
      <c r="DO372" s="219"/>
      <c r="DP372" s="219"/>
      <c r="DQ372" s="219"/>
      <c r="DR372" s="219"/>
      <c r="DS372" s="219"/>
      <c r="DT372" s="219"/>
      <c r="DU372" s="219"/>
      <c r="DV372" s="219"/>
      <c r="DW372" s="219"/>
      <c r="DX372" s="219"/>
      <c r="DY372" s="219"/>
      <c r="DZ372" s="219"/>
      <c r="EA372" s="219"/>
      <c r="EB372" s="219"/>
      <c r="EC372" s="219"/>
      <c r="ED372" s="219"/>
      <c r="EE372" s="219"/>
      <c r="EF372" s="219"/>
      <c r="EG372" s="219"/>
      <c r="EH372" s="219"/>
      <c r="EI372" s="219"/>
      <c r="EJ372" s="219"/>
      <c r="EK372" s="219"/>
      <c r="EL372" s="219"/>
      <c r="EM372" s="219"/>
      <c r="EN372" s="219"/>
      <c r="EO372" s="219"/>
      <c r="EP372" s="219"/>
      <c r="EQ372" s="219"/>
      <c r="ER372" s="219"/>
      <c r="ES372" s="219"/>
      <c r="ET372" s="219"/>
      <c r="EU372" s="219"/>
      <c r="EV372" s="219"/>
      <c r="EW372" s="219"/>
      <c r="EX372" s="219"/>
      <c r="EY372" s="219"/>
      <c r="EZ372" s="219"/>
      <c r="FA372" s="219"/>
      <c r="FB372" s="219"/>
      <c r="FC372" s="219"/>
      <c r="FD372" s="219"/>
      <c r="FE372" s="219"/>
      <c r="FF372" s="219"/>
      <c r="FG372" s="219"/>
      <c r="FH372" s="219"/>
      <c r="FI372" s="219"/>
      <c r="FJ372" s="219"/>
      <c r="FK372" s="219"/>
      <c r="FL372" s="219"/>
      <c r="FM372" s="219"/>
      <c r="FN372" s="219"/>
      <c r="GA372" s="202"/>
      <c r="GB372" s="202"/>
      <c r="GC372" s="202"/>
      <c r="GD372" s="202"/>
      <c r="GE372" s="202"/>
      <c r="GF372" s="202"/>
      <c r="GG372" s="202"/>
      <c r="GH372" s="198"/>
      <c r="GI372" s="198"/>
      <c r="GJ372" s="198"/>
      <c r="GK372" s="198"/>
      <c r="GL372" s="198"/>
      <c r="GM372" s="198"/>
      <c r="GN372" s="198"/>
    </row>
    <row r="373" spans="1:196" x14ac:dyDescent="0.2">
      <c r="A373" s="215" t="s">
        <v>178</v>
      </c>
      <c r="B373" s="216" t="s">
        <v>291</v>
      </c>
      <c r="C373" s="217" t="s">
        <v>295</v>
      </c>
      <c r="D373" s="218" t="s">
        <v>177</v>
      </c>
      <c r="E373" s="337">
        <v>0</v>
      </c>
      <c r="F373">
        <v>193</v>
      </c>
      <c r="G373" s="337">
        <v>0</v>
      </c>
      <c r="H373">
        <v>44</v>
      </c>
      <c r="I373">
        <v>278</v>
      </c>
      <c r="J373">
        <v>1415</v>
      </c>
      <c r="K373">
        <v>3</v>
      </c>
      <c r="L373">
        <v>11</v>
      </c>
      <c r="M373">
        <v>13</v>
      </c>
      <c r="N373">
        <v>12</v>
      </c>
      <c r="O373">
        <v>0</v>
      </c>
      <c r="P373">
        <v>109</v>
      </c>
      <c r="Q373">
        <v>2307</v>
      </c>
      <c r="R373">
        <v>6719</v>
      </c>
      <c r="S373">
        <v>72</v>
      </c>
      <c r="T373">
        <v>15</v>
      </c>
      <c r="U373">
        <v>3</v>
      </c>
      <c r="V373">
        <v>6</v>
      </c>
      <c r="W373">
        <v>121</v>
      </c>
      <c r="X373">
        <v>3</v>
      </c>
      <c r="Y373">
        <v>805</v>
      </c>
      <c r="Z373">
        <v>25</v>
      </c>
      <c r="AA373">
        <v>5</v>
      </c>
      <c r="AB373">
        <v>12159</v>
      </c>
      <c r="AC373" s="351">
        <v>2</v>
      </c>
      <c r="AD373" s="351">
        <v>3</v>
      </c>
      <c r="AE373">
        <v>30</v>
      </c>
      <c r="AF373">
        <v>627</v>
      </c>
      <c r="AG373">
        <v>11</v>
      </c>
      <c r="AH373">
        <v>22</v>
      </c>
      <c r="AI373">
        <v>0</v>
      </c>
      <c r="AJ373">
        <v>1920</v>
      </c>
      <c r="AK373">
        <v>0</v>
      </c>
      <c r="AL373">
        <v>1920</v>
      </c>
      <c r="AM373">
        <v>11</v>
      </c>
      <c r="AN373">
        <v>2</v>
      </c>
      <c r="AO373">
        <v>2</v>
      </c>
      <c r="AP373">
        <v>244</v>
      </c>
      <c r="AQ373">
        <v>170</v>
      </c>
      <c r="AR373">
        <v>0</v>
      </c>
      <c r="AS373">
        <v>170</v>
      </c>
      <c r="AT373">
        <v>80</v>
      </c>
      <c r="AU373">
        <v>0</v>
      </c>
      <c r="AV373">
        <v>50</v>
      </c>
      <c r="AW373">
        <v>1</v>
      </c>
      <c r="AX373">
        <v>0</v>
      </c>
      <c r="AY373">
        <v>0</v>
      </c>
      <c r="AZ373">
        <v>0</v>
      </c>
      <c r="BA373">
        <v>2773</v>
      </c>
      <c r="BB373">
        <v>3088</v>
      </c>
      <c r="BC373">
        <v>1787</v>
      </c>
      <c r="BD373">
        <v>1943</v>
      </c>
      <c r="BE373">
        <v>958</v>
      </c>
      <c r="BF373">
        <v>72</v>
      </c>
      <c r="BG373">
        <v>48</v>
      </c>
      <c r="BH373">
        <v>27</v>
      </c>
      <c r="BI373">
        <v>10696</v>
      </c>
      <c r="BJ373">
        <v>2296</v>
      </c>
      <c r="BK373">
        <v>2551</v>
      </c>
      <c r="BL373">
        <v>1510</v>
      </c>
      <c r="BM373">
        <v>1713</v>
      </c>
      <c r="BN373">
        <v>820</v>
      </c>
      <c r="BO373">
        <v>64</v>
      </c>
      <c r="BP373">
        <v>45</v>
      </c>
      <c r="BQ373">
        <v>27</v>
      </c>
      <c r="BR373">
        <v>9026</v>
      </c>
      <c r="BS373" s="148"/>
      <c r="BT373"/>
      <c r="BU373" s="393" t="str">
        <f t="shared" si="82"/>
        <v>No</v>
      </c>
      <c r="BV373" s="393" t="str">
        <f t="shared" si="83"/>
        <v>Open</v>
      </c>
      <c r="BW373" s="393"/>
      <c r="BX373" s="151"/>
      <c r="BY373" s="341"/>
      <c r="BZ373" s="384"/>
      <c r="CA373" s="384"/>
      <c r="CB373" s="384"/>
      <c r="CC373" s="384"/>
      <c r="CD373" s="384"/>
      <c r="CE373" s="219"/>
      <c r="CF373" s="219"/>
      <c r="CG373" s="219"/>
      <c r="CH373" s="219"/>
      <c r="CI373" s="219"/>
      <c r="CJ373" s="219"/>
      <c r="CK373" s="219"/>
      <c r="CL373" s="219"/>
      <c r="CM373" s="219"/>
      <c r="CN373" s="219"/>
      <c r="CO373" s="219"/>
      <c r="CP373" s="219"/>
      <c r="CQ373" s="219"/>
      <c r="CR373" s="219"/>
      <c r="CS373" s="219"/>
      <c r="CT373" s="219"/>
      <c r="CU373" s="219"/>
      <c r="CV373" s="219"/>
      <c r="CW373" s="219"/>
      <c r="CX373" s="219"/>
      <c r="CY373" s="219"/>
      <c r="CZ373" s="219"/>
      <c r="DA373" s="219"/>
      <c r="DB373" s="219"/>
      <c r="DC373" s="219"/>
      <c r="DD373" s="219"/>
      <c r="DE373" s="219"/>
      <c r="DF373" s="219"/>
      <c r="DG373" s="219"/>
      <c r="DH373" s="219"/>
      <c r="DI373" s="219"/>
      <c r="DJ373" s="219"/>
      <c r="DK373" s="219"/>
      <c r="DL373" s="219"/>
      <c r="DM373" s="219"/>
      <c r="DN373" s="219"/>
      <c r="DO373" s="219"/>
      <c r="DP373" s="219"/>
      <c r="DQ373" s="219"/>
      <c r="DR373" s="219"/>
      <c r="DS373" s="219"/>
      <c r="DT373" s="219"/>
      <c r="DU373" s="219"/>
      <c r="DV373" s="219"/>
      <c r="DW373" s="219"/>
      <c r="DX373" s="219"/>
      <c r="DY373" s="219"/>
      <c r="DZ373" s="219"/>
      <c r="EA373" s="219"/>
      <c r="EB373" s="219"/>
      <c r="EC373" s="219"/>
      <c r="ED373" s="219"/>
      <c r="EE373" s="219"/>
      <c r="EF373" s="219"/>
      <c r="EG373" s="219"/>
      <c r="EH373" s="219"/>
      <c r="EI373" s="219"/>
      <c r="EJ373" s="219"/>
      <c r="EK373" s="219"/>
      <c r="EL373" s="219"/>
      <c r="EM373" s="219"/>
      <c r="EN373" s="219"/>
      <c r="EO373" s="219"/>
      <c r="EP373" s="219"/>
      <c r="EQ373" s="219"/>
      <c r="ER373" s="219"/>
      <c r="ES373" s="219"/>
      <c r="ET373" s="219"/>
      <c r="EU373" s="219"/>
      <c r="EV373" s="219"/>
      <c r="EW373" s="219"/>
      <c r="EX373" s="219"/>
      <c r="EY373" s="219"/>
      <c r="EZ373" s="219"/>
      <c r="FA373" s="219"/>
      <c r="FB373" s="219"/>
      <c r="FC373" s="219"/>
      <c r="FD373" s="219"/>
      <c r="FE373" s="219"/>
      <c r="FF373" s="219"/>
      <c r="FG373" s="219"/>
      <c r="FH373" s="219"/>
      <c r="FI373" s="219"/>
      <c r="FJ373" s="219"/>
      <c r="FK373" s="219"/>
      <c r="FL373" s="219"/>
      <c r="FM373" s="219"/>
      <c r="FN373" s="219"/>
      <c r="GA373" s="202"/>
      <c r="GB373" s="202"/>
      <c r="GC373" s="202"/>
      <c r="GD373" s="202"/>
      <c r="GE373" s="202"/>
      <c r="GF373" s="202"/>
      <c r="GG373" s="202"/>
      <c r="GH373" s="198"/>
      <c r="GI373" s="198"/>
      <c r="GJ373" s="198"/>
      <c r="GK373" s="198"/>
      <c r="GL373" s="198"/>
      <c r="GM373" s="198"/>
      <c r="GN373" s="198"/>
    </row>
    <row r="374" spans="1:196" x14ac:dyDescent="0.2">
      <c r="A374" s="215" t="s">
        <v>180</v>
      </c>
      <c r="B374" s="216" t="s">
        <v>285</v>
      </c>
      <c r="C374" s="217" t="s">
        <v>288</v>
      </c>
      <c r="D374" s="218" t="s">
        <v>179</v>
      </c>
      <c r="E374" s="337">
        <v>0</v>
      </c>
      <c r="F374">
        <v>23</v>
      </c>
      <c r="G374" s="337">
        <v>0</v>
      </c>
      <c r="H374">
        <v>0</v>
      </c>
      <c r="I374">
        <v>50</v>
      </c>
      <c r="J374">
        <v>144</v>
      </c>
      <c r="K374">
        <v>1</v>
      </c>
      <c r="L374">
        <v>1</v>
      </c>
      <c r="M374">
        <v>1</v>
      </c>
      <c r="N374">
        <v>0</v>
      </c>
      <c r="O374">
        <v>0</v>
      </c>
      <c r="P374">
        <v>2</v>
      </c>
      <c r="Q374">
        <v>0</v>
      </c>
      <c r="R374">
        <v>40</v>
      </c>
      <c r="S374">
        <v>0</v>
      </c>
      <c r="T374">
        <v>0</v>
      </c>
      <c r="U374">
        <v>1</v>
      </c>
      <c r="V374">
        <v>30</v>
      </c>
      <c r="W374">
        <v>6</v>
      </c>
      <c r="X374">
        <v>3</v>
      </c>
      <c r="Y374">
        <v>115</v>
      </c>
      <c r="Z374">
        <v>0</v>
      </c>
      <c r="AA374">
        <v>11</v>
      </c>
      <c r="AB374">
        <v>428</v>
      </c>
      <c r="AC374" s="351">
        <v>2</v>
      </c>
      <c r="AD374" s="351">
        <v>2</v>
      </c>
      <c r="AE374">
        <v>5</v>
      </c>
      <c r="AF374">
        <v>174</v>
      </c>
      <c r="AG374">
        <v>0</v>
      </c>
      <c r="AH374">
        <v>11</v>
      </c>
      <c r="AI374">
        <v>0</v>
      </c>
      <c r="AJ374">
        <v>92</v>
      </c>
      <c r="AK374">
        <v>29</v>
      </c>
      <c r="AL374">
        <v>121</v>
      </c>
      <c r="AM374">
        <v>2</v>
      </c>
      <c r="AN374">
        <v>0</v>
      </c>
      <c r="AO374">
        <v>3</v>
      </c>
      <c r="AP374">
        <v>23</v>
      </c>
      <c r="AQ374">
        <v>0</v>
      </c>
      <c r="AR374">
        <v>57</v>
      </c>
      <c r="AS374">
        <v>57</v>
      </c>
      <c r="AT374">
        <v>0</v>
      </c>
      <c r="AU374">
        <v>0</v>
      </c>
      <c r="AV374">
        <v>2</v>
      </c>
      <c r="AW374">
        <v>16</v>
      </c>
      <c r="AX374">
        <v>0</v>
      </c>
      <c r="AY374">
        <v>0</v>
      </c>
      <c r="AZ374">
        <v>0</v>
      </c>
      <c r="BA374">
        <v>12</v>
      </c>
      <c r="BB374">
        <v>27</v>
      </c>
      <c r="BC374">
        <v>9</v>
      </c>
      <c r="BD374">
        <v>4</v>
      </c>
      <c r="BE374">
        <v>2</v>
      </c>
      <c r="BF374">
        <v>0</v>
      </c>
      <c r="BG374">
        <v>0</v>
      </c>
      <c r="BH374">
        <v>0</v>
      </c>
      <c r="BI374">
        <v>54</v>
      </c>
      <c r="BJ374">
        <v>11</v>
      </c>
      <c r="BK374">
        <v>20</v>
      </c>
      <c r="BL374">
        <v>5</v>
      </c>
      <c r="BM374">
        <v>1</v>
      </c>
      <c r="BN374">
        <v>3</v>
      </c>
      <c r="BO374">
        <v>0</v>
      </c>
      <c r="BP374">
        <v>0</v>
      </c>
      <c r="BQ374">
        <v>0</v>
      </c>
      <c r="BR374">
        <v>40</v>
      </c>
      <c r="BS374" s="148"/>
      <c r="BT374"/>
      <c r="BU374" s="393" t="str">
        <f t="shared" si="82"/>
        <v>No</v>
      </c>
      <c r="BV374" s="393" t="str">
        <f t="shared" si="83"/>
        <v>No</v>
      </c>
      <c r="BW374" s="393"/>
      <c r="BX374" s="151"/>
      <c r="BY374" s="341"/>
      <c r="BZ374" s="384"/>
      <c r="CA374" s="384"/>
      <c r="CB374" s="384"/>
      <c r="CC374" s="384"/>
      <c r="CD374" s="384"/>
      <c r="CE374" s="219"/>
      <c r="CF374" s="219"/>
      <c r="CG374" s="219"/>
      <c r="CH374" s="219"/>
      <c r="CI374" s="219"/>
      <c r="CJ374" s="219"/>
      <c r="CK374" s="219"/>
      <c r="CL374" s="219"/>
      <c r="CM374" s="219"/>
      <c r="CN374" s="219"/>
      <c r="CO374" s="219"/>
      <c r="CP374" s="219"/>
      <c r="CQ374" s="219"/>
      <c r="CR374" s="219"/>
      <c r="CS374" s="219"/>
      <c r="CT374" s="219"/>
      <c r="CU374" s="219"/>
      <c r="CV374" s="219"/>
      <c r="CW374" s="219"/>
      <c r="CX374" s="219"/>
      <c r="CY374" s="219"/>
      <c r="CZ374" s="219"/>
      <c r="DA374" s="219"/>
      <c r="DB374" s="219"/>
      <c r="DC374" s="219"/>
      <c r="DD374" s="219"/>
      <c r="DE374" s="219"/>
      <c r="DF374" s="219"/>
      <c r="DG374" s="219"/>
      <c r="DH374" s="219"/>
      <c r="DI374" s="219"/>
      <c r="DJ374" s="219"/>
      <c r="DK374" s="219"/>
      <c r="DL374" s="219"/>
      <c r="DM374" s="219"/>
      <c r="DN374" s="219"/>
      <c r="DO374" s="219"/>
      <c r="DP374" s="219"/>
      <c r="DQ374" s="219"/>
      <c r="DR374" s="219"/>
      <c r="DS374" s="219"/>
      <c r="DT374" s="219"/>
      <c r="DU374" s="219"/>
      <c r="DV374" s="219"/>
      <c r="DW374" s="219"/>
      <c r="DX374" s="219"/>
      <c r="DY374" s="219"/>
      <c r="DZ374" s="219"/>
      <c r="EA374" s="219"/>
      <c r="EB374" s="219"/>
      <c r="EC374" s="219"/>
      <c r="ED374" s="219"/>
      <c r="EE374" s="219"/>
      <c r="EF374" s="219"/>
      <c r="EG374" s="219"/>
      <c r="EH374" s="219"/>
      <c r="EI374" s="219"/>
      <c r="EJ374" s="219"/>
      <c r="EK374" s="219"/>
      <c r="EL374" s="219"/>
      <c r="EM374" s="219"/>
      <c r="EN374" s="219"/>
      <c r="EO374" s="219"/>
      <c r="EP374" s="219"/>
      <c r="EQ374" s="219"/>
      <c r="ER374" s="219"/>
      <c r="ES374" s="219"/>
      <c r="ET374" s="219"/>
      <c r="EU374" s="219"/>
      <c r="EV374" s="219"/>
      <c r="EW374" s="219"/>
      <c r="EX374" s="219"/>
      <c r="EY374" s="219"/>
      <c r="EZ374" s="219"/>
      <c r="FA374" s="219"/>
      <c r="FB374" s="219"/>
      <c r="FC374" s="219"/>
      <c r="FD374" s="219"/>
      <c r="FE374" s="219"/>
      <c r="FF374" s="219"/>
      <c r="FG374" s="219"/>
      <c r="FH374" s="219"/>
      <c r="FI374" s="219"/>
      <c r="FJ374" s="219"/>
      <c r="FK374" s="219"/>
      <c r="FL374" s="219"/>
      <c r="FM374" s="219"/>
      <c r="FN374" s="219"/>
      <c r="GA374" s="202"/>
      <c r="GB374" s="202"/>
      <c r="GC374" s="202"/>
      <c r="GD374" s="202"/>
      <c r="GE374" s="202"/>
      <c r="GF374" s="202"/>
      <c r="GG374" s="202"/>
      <c r="GH374" s="198"/>
      <c r="GI374" s="198"/>
      <c r="GJ374" s="198"/>
      <c r="GK374" s="198"/>
      <c r="GL374" s="198"/>
      <c r="GM374" s="198"/>
      <c r="GN374" s="198"/>
    </row>
    <row r="375" spans="1:196" x14ac:dyDescent="0.2">
      <c r="A375" s="215" t="s">
        <v>181</v>
      </c>
      <c r="B375" s="216" t="s">
        <v>293</v>
      </c>
      <c r="C375" s="217" t="s">
        <v>287</v>
      </c>
      <c r="D375" s="218" t="s">
        <v>296</v>
      </c>
      <c r="E375" s="337">
        <v>0</v>
      </c>
      <c r="F375">
        <v>38</v>
      </c>
      <c r="G375" s="337">
        <v>0</v>
      </c>
      <c r="H375">
        <v>12</v>
      </c>
      <c r="I375">
        <v>103</v>
      </c>
      <c r="J375">
        <v>222</v>
      </c>
      <c r="K375">
        <v>153</v>
      </c>
      <c r="L375">
        <v>3</v>
      </c>
      <c r="M375">
        <v>12</v>
      </c>
      <c r="N375">
        <v>1</v>
      </c>
      <c r="O375">
        <v>0</v>
      </c>
      <c r="P375">
        <v>39</v>
      </c>
      <c r="Q375">
        <v>24</v>
      </c>
      <c r="R375">
        <v>185</v>
      </c>
      <c r="S375">
        <v>0</v>
      </c>
      <c r="T375">
        <v>0</v>
      </c>
      <c r="U375">
        <v>7</v>
      </c>
      <c r="V375">
        <v>8</v>
      </c>
      <c r="W375">
        <v>18</v>
      </c>
      <c r="X375">
        <v>3</v>
      </c>
      <c r="Y375">
        <v>224</v>
      </c>
      <c r="Z375">
        <v>0</v>
      </c>
      <c r="AA375">
        <v>6</v>
      </c>
      <c r="AB375">
        <v>1058</v>
      </c>
      <c r="AC375" s="351">
        <v>2</v>
      </c>
      <c r="AD375" s="351">
        <v>2</v>
      </c>
      <c r="AE375">
        <v>13</v>
      </c>
      <c r="AF375">
        <v>157</v>
      </c>
      <c r="AG375">
        <v>19</v>
      </c>
      <c r="AH375">
        <v>12</v>
      </c>
      <c r="AI375">
        <v>0</v>
      </c>
      <c r="AJ375">
        <v>367</v>
      </c>
      <c r="AK375">
        <v>0</v>
      </c>
      <c r="AL375">
        <v>367</v>
      </c>
      <c r="AM375">
        <v>0</v>
      </c>
      <c r="AN375">
        <v>0</v>
      </c>
      <c r="AO375">
        <v>40</v>
      </c>
      <c r="AP375">
        <v>0</v>
      </c>
      <c r="AQ375">
        <v>5</v>
      </c>
      <c r="AR375">
        <v>0</v>
      </c>
      <c r="AS375">
        <v>5</v>
      </c>
      <c r="AT375">
        <v>11</v>
      </c>
      <c r="AU375">
        <v>0</v>
      </c>
      <c r="AV375">
        <v>3</v>
      </c>
      <c r="AW375">
        <v>56</v>
      </c>
      <c r="AX375">
        <v>0</v>
      </c>
      <c r="AY375">
        <v>0</v>
      </c>
      <c r="AZ375">
        <v>0</v>
      </c>
      <c r="BA375">
        <v>279</v>
      </c>
      <c r="BB375">
        <v>60</v>
      </c>
      <c r="BC375">
        <v>22</v>
      </c>
      <c r="BD375">
        <v>8</v>
      </c>
      <c r="BE375">
        <v>6</v>
      </c>
      <c r="BF375">
        <v>0</v>
      </c>
      <c r="BG375">
        <v>0</v>
      </c>
      <c r="BH375">
        <v>1</v>
      </c>
      <c r="BI375">
        <v>376</v>
      </c>
      <c r="BJ375">
        <v>162</v>
      </c>
      <c r="BK375">
        <v>30</v>
      </c>
      <c r="BL375">
        <v>10</v>
      </c>
      <c r="BM375">
        <v>3</v>
      </c>
      <c r="BN375">
        <v>3</v>
      </c>
      <c r="BO375">
        <v>0</v>
      </c>
      <c r="BP375">
        <v>0</v>
      </c>
      <c r="BQ375">
        <v>1</v>
      </c>
      <c r="BR375">
        <v>209</v>
      </c>
      <c r="BS375" s="148"/>
      <c r="BT375"/>
      <c r="BU375" s="393" t="str">
        <f t="shared" si="82"/>
        <v>No</v>
      </c>
      <c r="BV375" s="393" t="str">
        <f t="shared" si="83"/>
        <v>No</v>
      </c>
      <c r="BW375" s="393"/>
      <c r="BX375" s="151"/>
      <c r="BY375" s="341"/>
      <c r="BZ375" s="384"/>
      <c r="CA375" s="384"/>
      <c r="CB375" s="384"/>
      <c r="CC375" s="384"/>
      <c r="CD375" s="384"/>
      <c r="CE375" s="219"/>
      <c r="CF375" s="219"/>
      <c r="CG375" s="219"/>
      <c r="CH375" s="219"/>
      <c r="CI375" s="219"/>
      <c r="CJ375" s="219"/>
      <c r="CK375" s="219"/>
      <c r="CL375" s="219"/>
      <c r="CM375" s="219"/>
      <c r="CN375" s="219"/>
      <c r="CO375" s="219"/>
      <c r="CP375" s="219"/>
      <c r="CQ375" s="219"/>
      <c r="CR375" s="219"/>
      <c r="CS375" s="219"/>
      <c r="CT375" s="219"/>
      <c r="CU375" s="219"/>
      <c r="CV375" s="219"/>
      <c r="CW375" s="219"/>
      <c r="CX375" s="219"/>
      <c r="CY375" s="219"/>
      <c r="CZ375" s="219"/>
      <c r="DA375" s="219"/>
      <c r="DB375" s="219"/>
      <c r="DC375" s="219"/>
      <c r="DD375" s="219"/>
      <c r="DE375" s="219"/>
      <c r="DF375" s="219"/>
      <c r="DG375" s="219"/>
      <c r="DH375" s="219"/>
      <c r="DI375" s="219"/>
      <c r="DJ375" s="219"/>
      <c r="DK375" s="219"/>
      <c r="DL375" s="219"/>
      <c r="DM375" s="219"/>
      <c r="DN375" s="219"/>
      <c r="DO375" s="219"/>
      <c r="DP375" s="219"/>
      <c r="DQ375" s="219"/>
      <c r="DR375" s="219"/>
      <c r="DS375" s="219"/>
      <c r="DT375" s="219"/>
      <c r="DU375" s="219"/>
      <c r="DV375" s="219"/>
      <c r="DW375" s="219"/>
      <c r="DX375" s="219"/>
      <c r="DY375" s="219"/>
      <c r="DZ375" s="219"/>
      <c r="EA375" s="219"/>
      <c r="EB375" s="219"/>
      <c r="EC375" s="219"/>
      <c r="ED375" s="219"/>
      <c r="EE375" s="219"/>
      <c r="EF375" s="219"/>
      <c r="EG375" s="219"/>
      <c r="EH375" s="219"/>
      <c r="EI375" s="219"/>
      <c r="EJ375" s="219"/>
      <c r="EK375" s="219"/>
      <c r="EL375" s="219"/>
      <c r="EM375" s="219"/>
      <c r="EN375" s="219"/>
      <c r="EO375" s="219"/>
      <c r="EP375" s="219"/>
      <c r="EQ375" s="219"/>
      <c r="ER375" s="219"/>
      <c r="ES375" s="219"/>
      <c r="ET375" s="219"/>
      <c r="EU375" s="219"/>
      <c r="EV375" s="219"/>
      <c r="EW375" s="219"/>
      <c r="EX375" s="219"/>
      <c r="EY375" s="219"/>
      <c r="EZ375" s="219"/>
      <c r="FA375" s="219"/>
      <c r="FB375" s="219"/>
      <c r="FC375" s="219"/>
      <c r="FD375" s="219"/>
      <c r="FE375" s="219"/>
      <c r="FF375" s="219"/>
      <c r="FG375" s="219"/>
      <c r="FH375" s="219"/>
      <c r="FI375" s="219"/>
      <c r="FJ375" s="219"/>
      <c r="FK375" s="219"/>
      <c r="FL375" s="219"/>
      <c r="FM375" s="219"/>
      <c r="FN375" s="219"/>
      <c r="GA375" s="202"/>
      <c r="GB375" s="202"/>
      <c r="GC375" s="202"/>
      <c r="GD375" s="202"/>
      <c r="GE375" s="202"/>
      <c r="GF375" s="202"/>
      <c r="GG375" s="202"/>
      <c r="GH375" s="198"/>
      <c r="GI375" s="198"/>
      <c r="GJ375" s="198"/>
      <c r="GK375" s="198"/>
      <c r="GL375" s="198"/>
      <c r="GM375" s="198"/>
      <c r="GN375" s="198"/>
    </row>
    <row r="376" spans="1:196" x14ac:dyDescent="0.2">
      <c r="A376" s="215" t="s">
        <v>182</v>
      </c>
      <c r="B376" s="216" t="s">
        <v>293</v>
      </c>
      <c r="C376" s="217" t="s">
        <v>287</v>
      </c>
      <c r="D376" s="218" t="s">
        <v>297</v>
      </c>
      <c r="E376" s="337">
        <v>0</v>
      </c>
      <c r="F376">
        <v>22</v>
      </c>
      <c r="G376" s="337">
        <v>0</v>
      </c>
      <c r="H376">
        <v>11</v>
      </c>
      <c r="I376">
        <v>153</v>
      </c>
      <c r="J376">
        <v>323</v>
      </c>
      <c r="K376">
        <v>71</v>
      </c>
      <c r="L376">
        <v>1</v>
      </c>
      <c r="M376">
        <v>14</v>
      </c>
      <c r="N376">
        <v>4</v>
      </c>
      <c r="O376">
        <v>0</v>
      </c>
      <c r="P376">
        <v>110</v>
      </c>
      <c r="Q376">
        <v>0</v>
      </c>
      <c r="R376">
        <v>167</v>
      </c>
      <c r="S376">
        <v>0</v>
      </c>
      <c r="T376">
        <v>0</v>
      </c>
      <c r="U376">
        <v>12</v>
      </c>
      <c r="V376">
        <v>9</v>
      </c>
      <c r="W376">
        <v>37</v>
      </c>
      <c r="X376">
        <v>2</v>
      </c>
      <c r="Y376">
        <v>175</v>
      </c>
      <c r="Z376">
        <v>0</v>
      </c>
      <c r="AA376">
        <v>6</v>
      </c>
      <c r="AB376">
        <v>1117</v>
      </c>
      <c r="AC376" s="351">
        <v>1</v>
      </c>
      <c r="AD376" s="351">
        <v>1</v>
      </c>
      <c r="AE376">
        <v>9</v>
      </c>
      <c r="AF376">
        <v>155</v>
      </c>
      <c r="AG376">
        <v>90</v>
      </c>
      <c r="AH376">
        <v>14</v>
      </c>
      <c r="AI376">
        <v>0</v>
      </c>
      <c r="AJ376">
        <v>298</v>
      </c>
      <c r="AK376">
        <v>40</v>
      </c>
      <c r="AL376">
        <v>338</v>
      </c>
      <c r="AM376">
        <v>12</v>
      </c>
      <c r="AN376">
        <v>0</v>
      </c>
      <c r="AO376">
        <v>1</v>
      </c>
      <c r="AP376">
        <v>115</v>
      </c>
      <c r="AQ376">
        <v>9</v>
      </c>
      <c r="AR376">
        <v>39</v>
      </c>
      <c r="AS376">
        <v>48</v>
      </c>
      <c r="AT376">
        <v>3</v>
      </c>
      <c r="AU376">
        <v>0</v>
      </c>
      <c r="AV376">
        <v>2</v>
      </c>
      <c r="AW376">
        <v>1</v>
      </c>
      <c r="AX376">
        <v>0</v>
      </c>
      <c r="AY376">
        <v>0</v>
      </c>
      <c r="AZ376">
        <v>0</v>
      </c>
      <c r="BA376">
        <v>126</v>
      </c>
      <c r="BB376">
        <v>82</v>
      </c>
      <c r="BC376">
        <v>44</v>
      </c>
      <c r="BD376">
        <v>18</v>
      </c>
      <c r="BE376">
        <v>7</v>
      </c>
      <c r="BF376">
        <v>2</v>
      </c>
      <c r="BG376">
        <v>1</v>
      </c>
      <c r="BH376">
        <v>0</v>
      </c>
      <c r="BI376">
        <v>280</v>
      </c>
      <c r="BJ376">
        <v>75</v>
      </c>
      <c r="BK376">
        <v>49</v>
      </c>
      <c r="BL376">
        <v>26</v>
      </c>
      <c r="BM376">
        <v>11</v>
      </c>
      <c r="BN376">
        <v>4</v>
      </c>
      <c r="BO376">
        <v>1</v>
      </c>
      <c r="BP376">
        <v>1</v>
      </c>
      <c r="BQ376">
        <v>0</v>
      </c>
      <c r="BR376">
        <v>167</v>
      </c>
      <c r="BS376" s="148"/>
      <c r="BT376"/>
      <c r="BU376" s="393" t="str">
        <f t="shared" si="82"/>
        <v>Yes</v>
      </c>
      <c r="BV376" s="393" t="str">
        <f t="shared" si="83"/>
        <v>Yes</v>
      </c>
      <c r="BW376" s="393"/>
      <c r="BX376" s="151"/>
      <c r="BY376" s="341"/>
      <c r="BZ376" s="384"/>
      <c r="CA376" s="384"/>
      <c r="CB376" s="384"/>
      <c r="CC376" s="384"/>
      <c r="CD376" s="384"/>
      <c r="CE376" s="219"/>
      <c r="CF376" s="219"/>
      <c r="CG376" s="219"/>
      <c r="CH376" s="219"/>
      <c r="CI376" s="219"/>
      <c r="CJ376" s="219"/>
      <c r="CK376" s="219"/>
      <c r="CL376" s="219"/>
      <c r="CM376" s="219"/>
      <c r="CN376" s="219"/>
      <c r="CO376" s="219"/>
      <c r="CP376" s="219"/>
      <c r="CQ376" s="219"/>
      <c r="CR376" s="219"/>
      <c r="CS376" s="219"/>
      <c r="CT376" s="219"/>
      <c r="CU376" s="219"/>
      <c r="CV376" s="219"/>
      <c r="CW376" s="219"/>
      <c r="CX376" s="219"/>
      <c r="CY376" s="219"/>
      <c r="CZ376" s="219"/>
      <c r="DA376" s="219"/>
      <c r="DB376" s="219"/>
      <c r="DC376" s="219"/>
      <c r="DD376" s="219"/>
      <c r="DE376" s="219"/>
      <c r="DF376" s="219"/>
      <c r="DG376" s="219"/>
      <c r="DH376" s="219"/>
      <c r="DI376" s="219"/>
      <c r="DJ376" s="219"/>
      <c r="DK376" s="219"/>
      <c r="DL376" s="219"/>
      <c r="DM376" s="219"/>
      <c r="DN376" s="219"/>
      <c r="DO376" s="219"/>
      <c r="DP376" s="219"/>
      <c r="DQ376" s="219"/>
      <c r="DR376" s="219"/>
      <c r="DS376" s="219"/>
      <c r="DT376" s="219"/>
      <c r="DU376" s="219"/>
      <c r="DV376" s="219"/>
      <c r="DW376" s="219"/>
      <c r="DX376" s="219"/>
      <c r="DY376" s="219"/>
      <c r="DZ376" s="219"/>
      <c r="EA376" s="219"/>
      <c r="EB376" s="219"/>
      <c r="EC376" s="219"/>
      <c r="ED376" s="219"/>
      <c r="EE376" s="219"/>
      <c r="EF376" s="219"/>
      <c r="EG376" s="219"/>
      <c r="EH376" s="219"/>
      <c r="EI376" s="219"/>
      <c r="EJ376" s="219"/>
      <c r="EK376" s="219"/>
      <c r="EL376" s="219"/>
      <c r="EM376" s="219"/>
      <c r="EN376" s="219"/>
      <c r="EO376" s="219"/>
      <c r="EP376" s="219"/>
      <c r="EQ376" s="219"/>
      <c r="ER376" s="219"/>
      <c r="ES376" s="219"/>
      <c r="ET376" s="219"/>
      <c r="EU376" s="219"/>
      <c r="EV376" s="219"/>
      <c r="EW376" s="219"/>
      <c r="EX376" s="219"/>
      <c r="EY376" s="219"/>
      <c r="EZ376" s="219"/>
      <c r="FA376" s="219"/>
      <c r="FB376" s="219"/>
      <c r="FC376" s="219"/>
      <c r="FD376" s="219"/>
      <c r="FE376" s="219"/>
      <c r="FF376" s="219"/>
      <c r="FG376" s="219"/>
      <c r="FH376" s="219"/>
      <c r="FI376" s="219"/>
      <c r="FJ376" s="219"/>
      <c r="FK376" s="219"/>
      <c r="FL376" s="219"/>
      <c r="FM376" s="219"/>
      <c r="FN376" s="219"/>
      <c r="GA376" s="202"/>
      <c r="GB376" s="202"/>
      <c r="GC376" s="202"/>
      <c r="GD376" s="202"/>
      <c r="GE376" s="202"/>
      <c r="GF376" s="202"/>
      <c r="GG376" s="202"/>
      <c r="GH376" s="198"/>
      <c r="GI376" s="198"/>
      <c r="GJ376" s="198"/>
      <c r="GK376" s="198"/>
      <c r="GL376" s="198"/>
      <c r="GM376" s="198"/>
      <c r="GN376" s="198"/>
    </row>
    <row r="377" spans="1:196" x14ac:dyDescent="0.2">
      <c r="A377" s="215" t="s">
        <v>184</v>
      </c>
      <c r="B377" s="216" t="s">
        <v>285</v>
      </c>
      <c r="C377" s="217" t="s">
        <v>288</v>
      </c>
      <c r="D377" s="218" t="s">
        <v>183</v>
      </c>
      <c r="E377" s="337">
        <v>0</v>
      </c>
      <c r="F377">
        <v>9</v>
      </c>
      <c r="G377" s="337">
        <v>0</v>
      </c>
      <c r="H377">
        <v>2</v>
      </c>
      <c r="I377">
        <v>50</v>
      </c>
      <c r="J377">
        <v>77</v>
      </c>
      <c r="K377">
        <v>0</v>
      </c>
      <c r="L377">
        <v>4</v>
      </c>
      <c r="M377">
        <v>6</v>
      </c>
      <c r="N377">
        <v>0</v>
      </c>
      <c r="O377">
        <v>1</v>
      </c>
      <c r="P377">
        <v>9</v>
      </c>
      <c r="Q377">
        <v>0</v>
      </c>
      <c r="R377">
        <v>20</v>
      </c>
      <c r="S377">
        <v>0</v>
      </c>
      <c r="T377">
        <v>0</v>
      </c>
      <c r="U377">
        <v>0</v>
      </c>
      <c r="V377">
        <v>3</v>
      </c>
      <c r="W377">
        <v>2</v>
      </c>
      <c r="X377">
        <v>15</v>
      </c>
      <c r="Y377">
        <v>61</v>
      </c>
      <c r="Z377">
        <v>0</v>
      </c>
      <c r="AA377">
        <v>7</v>
      </c>
      <c r="AB377">
        <v>266</v>
      </c>
      <c r="AC377" s="351">
        <v>2</v>
      </c>
      <c r="AD377" s="351">
        <v>2</v>
      </c>
      <c r="AE377">
        <v>7</v>
      </c>
      <c r="AF377">
        <v>83</v>
      </c>
      <c r="AG377">
        <v>36</v>
      </c>
      <c r="AH377">
        <v>0</v>
      </c>
      <c r="AI377">
        <v>0</v>
      </c>
      <c r="AJ377">
        <v>58</v>
      </c>
      <c r="AK377">
        <v>17</v>
      </c>
      <c r="AL377">
        <v>75</v>
      </c>
      <c r="AM377">
        <v>4</v>
      </c>
      <c r="AN377">
        <v>0</v>
      </c>
      <c r="AO377">
        <v>4</v>
      </c>
      <c r="AP377">
        <v>30</v>
      </c>
      <c r="AQ377">
        <v>39</v>
      </c>
      <c r="AR377">
        <v>0</v>
      </c>
      <c r="AS377">
        <v>39</v>
      </c>
      <c r="AT377">
        <v>0</v>
      </c>
      <c r="AU377">
        <v>0</v>
      </c>
      <c r="AV377">
        <v>0</v>
      </c>
      <c r="AW377">
        <v>0</v>
      </c>
      <c r="AX377">
        <v>0</v>
      </c>
      <c r="AY377">
        <v>0</v>
      </c>
      <c r="AZ377">
        <v>0</v>
      </c>
      <c r="BA377">
        <v>16</v>
      </c>
      <c r="BB377">
        <v>5</v>
      </c>
      <c r="BC377">
        <v>2</v>
      </c>
      <c r="BD377">
        <v>0</v>
      </c>
      <c r="BE377">
        <v>0</v>
      </c>
      <c r="BF377">
        <v>0</v>
      </c>
      <c r="BG377">
        <v>0</v>
      </c>
      <c r="BH377">
        <v>0</v>
      </c>
      <c r="BI377">
        <v>23</v>
      </c>
      <c r="BJ377">
        <v>16</v>
      </c>
      <c r="BK377">
        <v>2</v>
      </c>
      <c r="BL377">
        <v>2</v>
      </c>
      <c r="BM377">
        <v>0</v>
      </c>
      <c r="BN377">
        <v>0</v>
      </c>
      <c r="BO377">
        <v>0</v>
      </c>
      <c r="BP377">
        <v>0</v>
      </c>
      <c r="BQ377">
        <v>0</v>
      </c>
      <c r="BR377">
        <v>20</v>
      </c>
      <c r="BS377" s="148"/>
      <c r="BT377"/>
      <c r="BU377" s="393" t="str">
        <f t="shared" si="82"/>
        <v>No</v>
      </c>
      <c r="BV377" s="393" t="str">
        <f t="shared" si="83"/>
        <v>No</v>
      </c>
      <c r="BW377" s="393"/>
      <c r="BX377" s="151"/>
      <c r="BY377" s="341"/>
      <c r="BZ377" s="384"/>
      <c r="CA377" s="384"/>
      <c r="CB377" s="384"/>
      <c r="CC377" s="384"/>
      <c r="CD377" s="384"/>
      <c r="CE377" s="219"/>
      <c r="CF377" s="219"/>
      <c r="CG377" s="219"/>
      <c r="CH377" s="219"/>
      <c r="CI377" s="219"/>
      <c r="CJ377" s="219"/>
      <c r="CK377" s="219"/>
      <c r="CL377" s="219"/>
      <c r="CM377" s="219"/>
      <c r="CN377" s="219"/>
      <c r="CO377" s="219"/>
      <c r="CP377" s="219"/>
      <c r="CQ377" s="219"/>
      <c r="CR377" s="219"/>
      <c r="CS377" s="219"/>
      <c r="CT377" s="219"/>
      <c r="CU377" s="219"/>
      <c r="CV377" s="219"/>
      <c r="CW377" s="219"/>
      <c r="CX377" s="219"/>
      <c r="CY377" s="219"/>
      <c r="CZ377" s="219"/>
      <c r="DA377" s="219"/>
      <c r="DB377" s="219"/>
      <c r="DC377" s="219"/>
      <c r="DD377" s="219"/>
      <c r="DE377" s="219"/>
      <c r="DF377" s="219"/>
      <c r="DG377" s="219"/>
      <c r="DH377" s="219"/>
      <c r="DI377" s="219"/>
      <c r="DJ377" s="219"/>
      <c r="DK377" s="219"/>
      <c r="DL377" s="219"/>
      <c r="DM377" s="219"/>
      <c r="DN377" s="219"/>
      <c r="DO377" s="219"/>
      <c r="DP377" s="219"/>
      <c r="DQ377" s="219"/>
      <c r="DR377" s="219"/>
      <c r="DS377" s="219"/>
      <c r="DT377" s="219"/>
      <c r="DU377" s="219"/>
      <c r="DV377" s="219"/>
      <c r="DW377" s="219"/>
      <c r="DX377" s="219"/>
      <c r="DY377" s="219"/>
      <c r="DZ377" s="219"/>
      <c r="EA377" s="219"/>
      <c r="EB377" s="219"/>
      <c r="EC377" s="219"/>
      <c r="ED377" s="219"/>
      <c r="EE377" s="219"/>
      <c r="EF377" s="219"/>
      <c r="EG377" s="219"/>
      <c r="EH377" s="219"/>
      <c r="EI377" s="219"/>
      <c r="EJ377" s="219"/>
      <c r="EK377" s="219"/>
      <c r="EL377" s="219"/>
      <c r="EM377" s="219"/>
      <c r="EN377" s="219"/>
      <c r="EO377" s="219"/>
      <c r="EP377" s="219"/>
      <c r="EQ377" s="219"/>
      <c r="ER377" s="219"/>
      <c r="ES377" s="219"/>
      <c r="ET377" s="219"/>
      <c r="EU377" s="219"/>
      <c r="EV377" s="219"/>
      <c r="EW377" s="219"/>
      <c r="EX377" s="219"/>
      <c r="EY377" s="219"/>
      <c r="EZ377" s="219"/>
      <c r="FA377" s="219"/>
      <c r="FB377" s="219"/>
      <c r="FC377" s="219"/>
      <c r="FD377" s="219"/>
      <c r="FE377" s="219"/>
      <c r="FF377" s="219"/>
      <c r="FG377" s="219"/>
      <c r="FH377" s="219"/>
      <c r="FI377" s="219"/>
      <c r="FJ377" s="219"/>
      <c r="FK377" s="219"/>
      <c r="FL377" s="219"/>
      <c r="FM377" s="219"/>
      <c r="FN377" s="219"/>
      <c r="GA377" s="202"/>
      <c r="GB377" s="202"/>
      <c r="GC377" s="202"/>
      <c r="GD377" s="202"/>
      <c r="GE377" s="202"/>
      <c r="GF377" s="202"/>
      <c r="GG377" s="202"/>
      <c r="GH377" s="198"/>
      <c r="GI377" s="198"/>
      <c r="GJ377" s="198"/>
      <c r="GK377" s="198"/>
      <c r="GL377" s="198"/>
      <c r="GM377" s="198"/>
      <c r="GN377" s="198"/>
    </row>
    <row r="378" spans="1:196" x14ac:dyDescent="0.2">
      <c r="A378" s="215" t="s">
        <v>186</v>
      </c>
      <c r="B378" s="216" t="s">
        <v>291</v>
      </c>
      <c r="C378" s="217" t="s">
        <v>287</v>
      </c>
      <c r="D378" s="218" t="s">
        <v>185</v>
      </c>
      <c r="E378" s="337">
        <v>0</v>
      </c>
      <c r="F378">
        <v>425</v>
      </c>
      <c r="G378" s="337">
        <v>0</v>
      </c>
      <c r="H378">
        <v>14</v>
      </c>
      <c r="I378">
        <v>230</v>
      </c>
      <c r="J378">
        <v>351</v>
      </c>
      <c r="K378">
        <v>76</v>
      </c>
      <c r="L378">
        <v>13</v>
      </c>
      <c r="M378">
        <v>18</v>
      </c>
      <c r="N378">
        <v>5</v>
      </c>
      <c r="O378">
        <v>0</v>
      </c>
      <c r="P378">
        <v>52</v>
      </c>
      <c r="Q378">
        <v>108</v>
      </c>
      <c r="R378">
        <v>358</v>
      </c>
      <c r="S378">
        <v>0</v>
      </c>
      <c r="T378">
        <v>0</v>
      </c>
      <c r="U378">
        <v>4</v>
      </c>
      <c r="V378">
        <v>53</v>
      </c>
      <c r="W378">
        <v>21</v>
      </c>
      <c r="X378">
        <v>17</v>
      </c>
      <c r="Y378">
        <v>335</v>
      </c>
      <c r="Z378">
        <v>0</v>
      </c>
      <c r="AA378">
        <v>21</v>
      </c>
      <c r="AB378">
        <v>2101</v>
      </c>
      <c r="AC378" s="351">
        <v>2</v>
      </c>
      <c r="AD378" s="351">
        <v>2</v>
      </c>
      <c r="AE378">
        <v>4</v>
      </c>
      <c r="AF378">
        <v>421</v>
      </c>
      <c r="AG378">
        <v>114</v>
      </c>
      <c r="AH378">
        <v>36</v>
      </c>
      <c r="AI378">
        <v>0</v>
      </c>
      <c r="AJ378">
        <v>531</v>
      </c>
      <c r="AK378">
        <v>0</v>
      </c>
      <c r="AL378">
        <v>531</v>
      </c>
      <c r="AM378">
        <v>6</v>
      </c>
      <c r="AN378">
        <v>0</v>
      </c>
      <c r="AO378">
        <v>18</v>
      </c>
      <c r="AP378">
        <v>25</v>
      </c>
      <c r="AQ378">
        <v>0</v>
      </c>
      <c r="AR378">
        <v>114</v>
      </c>
      <c r="AS378">
        <v>114</v>
      </c>
      <c r="AT378">
        <v>3</v>
      </c>
      <c r="AU378">
        <v>0</v>
      </c>
      <c r="AV378">
        <v>4</v>
      </c>
      <c r="AW378">
        <v>112</v>
      </c>
      <c r="AX378">
        <v>0</v>
      </c>
      <c r="AY378">
        <v>0</v>
      </c>
      <c r="AZ378">
        <v>0</v>
      </c>
      <c r="BA378">
        <v>547</v>
      </c>
      <c r="BB378">
        <v>133</v>
      </c>
      <c r="BC378">
        <v>43</v>
      </c>
      <c r="BD378">
        <v>14</v>
      </c>
      <c r="BE378">
        <v>6</v>
      </c>
      <c r="BF378">
        <v>3</v>
      </c>
      <c r="BG378">
        <v>1</v>
      </c>
      <c r="BH378">
        <v>0</v>
      </c>
      <c r="BI378">
        <v>747</v>
      </c>
      <c r="BJ378">
        <v>326</v>
      </c>
      <c r="BK378">
        <v>94</v>
      </c>
      <c r="BL378">
        <v>33</v>
      </c>
      <c r="BM378">
        <v>9</v>
      </c>
      <c r="BN378">
        <v>3</v>
      </c>
      <c r="BO378">
        <v>0</v>
      </c>
      <c r="BP378">
        <v>1</v>
      </c>
      <c r="BQ378">
        <v>0</v>
      </c>
      <c r="BR378">
        <v>466</v>
      </c>
      <c r="BS378" s="148"/>
      <c r="BT378"/>
      <c r="BU378" s="393" t="str">
        <f t="shared" si="82"/>
        <v>No</v>
      </c>
      <c r="BV378" s="393" t="str">
        <f t="shared" si="83"/>
        <v>No</v>
      </c>
      <c r="BW378" s="393"/>
      <c r="BX378" s="151"/>
      <c r="BY378" s="341"/>
      <c r="BZ378" s="384"/>
      <c r="CA378" s="384"/>
      <c r="CB378" s="384"/>
      <c r="CC378" s="384"/>
      <c r="CD378" s="384"/>
      <c r="CE378" s="219"/>
      <c r="CF378" s="219"/>
      <c r="CG378" s="219"/>
      <c r="CH378" s="219"/>
      <c r="CI378" s="219"/>
      <c r="CJ378" s="219"/>
      <c r="CK378" s="219"/>
      <c r="CL378" s="219"/>
      <c r="CM378" s="219"/>
      <c r="CN378" s="219"/>
      <c r="CO378" s="219"/>
      <c r="CP378" s="219"/>
      <c r="CQ378" s="219"/>
      <c r="CR378" s="219"/>
      <c r="CS378" s="219"/>
      <c r="CT378" s="219"/>
      <c r="CU378" s="219"/>
      <c r="CV378" s="219"/>
      <c r="CW378" s="219"/>
      <c r="CX378" s="219"/>
      <c r="CY378" s="219"/>
      <c r="CZ378" s="219"/>
      <c r="DA378" s="219"/>
      <c r="DB378" s="219"/>
      <c r="DC378" s="219"/>
      <c r="DD378" s="219"/>
      <c r="DE378" s="219"/>
      <c r="DF378" s="219"/>
      <c r="DG378" s="219"/>
      <c r="DH378" s="219"/>
      <c r="DI378" s="219"/>
      <c r="DJ378" s="219"/>
      <c r="DK378" s="219"/>
      <c r="DL378" s="219"/>
      <c r="DM378" s="219"/>
      <c r="DN378" s="219"/>
      <c r="DO378" s="219"/>
      <c r="DP378" s="219"/>
      <c r="DQ378" s="219"/>
      <c r="DR378" s="219"/>
      <c r="DS378" s="219"/>
      <c r="DT378" s="219"/>
      <c r="DU378" s="219"/>
      <c r="DV378" s="219"/>
      <c r="DW378" s="219"/>
      <c r="DX378" s="219"/>
      <c r="DY378" s="219"/>
      <c r="DZ378" s="219"/>
      <c r="EA378" s="219"/>
      <c r="EB378" s="219"/>
      <c r="EC378" s="219"/>
      <c r="ED378" s="219"/>
      <c r="EE378" s="219"/>
      <c r="EF378" s="219"/>
      <c r="EG378" s="219"/>
      <c r="EH378" s="219"/>
      <c r="EI378" s="219"/>
      <c r="EJ378" s="219"/>
      <c r="EK378" s="219"/>
      <c r="EL378" s="219"/>
      <c r="EM378" s="219"/>
      <c r="EN378" s="219"/>
      <c r="EO378" s="219"/>
      <c r="EP378" s="219"/>
      <c r="EQ378" s="219"/>
      <c r="ER378" s="219"/>
      <c r="ES378" s="219"/>
      <c r="ET378" s="219"/>
      <c r="EU378" s="219"/>
      <c r="EV378" s="219"/>
      <c r="EW378" s="219"/>
      <c r="EX378" s="219"/>
      <c r="EY378" s="219"/>
      <c r="EZ378" s="219"/>
      <c r="FA378" s="219"/>
      <c r="FB378" s="219"/>
      <c r="FC378" s="219"/>
      <c r="FD378" s="219"/>
      <c r="FE378" s="219"/>
      <c r="FF378" s="219"/>
      <c r="FG378" s="219"/>
      <c r="FH378" s="219"/>
      <c r="FI378" s="219"/>
      <c r="FJ378" s="219"/>
      <c r="FK378" s="219"/>
      <c r="FL378" s="219"/>
      <c r="FM378" s="219"/>
      <c r="FN378" s="219"/>
      <c r="GA378" s="202"/>
      <c r="GB378" s="202"/>
      <c r="GC378" s="202"/>
      <c r="GD378" s="202"/>
      <c r="GE378" s="202"/>
      <c r="GF378" s="202"/>
      <c r="GG378" s="202"/>
      <c r="GH378" s="198"/>
      <c r="GI378" s="198"/>
      <c r="GJ378" s="198"/>
      <c r="GK378" s="198"/>
      <c r="GL378" s="198"/>
      <c r="GM378" s="198"/>
      <c r="GN378" s="198"/>
    </row>
    <row r="379" spans="1:196" x14ac:dyDescent="0.2">
      <c r="A379" s="215" t="s">
        <v>188</v>
      </c>
      <c r="B379" s="216" t="s">
        <v>285</v>
      </c>
      <c r="C379" s="217" t="s">
        <v>288</v>
      </c>
      <c r="D379" s="218" t="s">
        <v>187</v>
      </c>
      <c r="E379" s="337">
        <v>0</v>
      </c>
      <c r="F379">
        <v>22</v>
      </c>
      <c r="G379" s="337">
        <v>0</v>
      </c>
      <c r="H379">
        <v>0</v>
      </c>
      <c r="I379">
        <v>40</v>
      </c>
      <c r="J379">
        <v>114</v>
      </c>
      <c r="K379">
        <v>12</v>
      </c>
      <c r="L379">
        <v>2</v>
      </c>
      <c r="M379">
        <v>5</v>
      </c>
      <c r="N379">
        <v>2</v>
      </c>
      <c r="O379">
        <v>0</v>
      </c>
      <c r="P379">
        <v>8</v>
      </c>
      <c r="Q379">
        <v>9</v>
      </c>
      <c r="R379">
        <v>32</v>
      </c>
      <c r="S379">
        <v>0</v>
      </c>
      <c r="T379">
        <v>1</v>
      </c>
      <c r="U379">
        <v>0</v>
      </c>
      <c r="V379">
        <v>1</v>
      </c>
      <c r="W379">
        <v>5</v>
      </c>
      <c r="X379">
        <v>8</v>
      </c>
      <c r="Y379">
        <v>86</v>
      </c>
      <c r="Z379">
        <v>0</v>
      </c>
      <c r="AA379">
        <v>9</v>
      </c>
      <c r="AB379">
        <v>356</v>
      </c>
      <c r="AC379" s="351">
        <v>1</v>
      </c>
      <c r="AD379" s="351">
        <v>1</v>
      </c>
      <c r="AE379">
        <v>1</v>
      </c>
      <c r="AF379">
        <v>81</v>
      </c>
      <c r="AG379">
        <v>1</v>
      </c>
      <c r="AH379">
        <v>4</v>
      </c>
      <c r="AI379">
        <v>0</v>
      </c>
      <c r="AJ379">
        <v>107</v>
      </c>
      <c r="AK379">
        <v>0</v>
      </c>
      <c r="AL379">
        <v>107</v>
      </c>
      <c r="AM379">
        <v>24</v>
      </c>
      <c r="AN379">
        <v>0</v>
      </c>
      <c r="AO379">
        <v>0</v>
      </c>
      <c r="AP379">
        <v>13</v>
      </c>
      <c r="AQ379">
        <v>17</v>
      </c>
      <c r="AR379">
        <v>0</v>
      </c>
      <c r="AS379">
        <v>17</v>
      </c>
      <c r="AT379">
        <v>0</v>
      </c>
      <c r="AU379">
        <v>0</v>
      </c>
      <c r="AV379">
        <v>1</v>
      </c>
      <c r="AW379">
        <v>1</v>
      </c>
      <c r="AX379">
        <v>0</v>
      </c>
      <c r="AY379">
        <v>0</v>
      </c>
      <c r="AZ379">
        <v>0</v>
      </c>
      <c r="BA379">
        <v>23</v>
      </c>
      <c r="BB379">
        <v>8</v>
      </c>
      <c r="BC379">
        <v>6</v>
      </c>
      <c r="BD379">
        <v>5</v>
      </c>
      <c r="BE379">
        <v>0</v>
      </c>
      <c r="BF379">
        <v>2</v>
      </c>
      <c r="BG379">
        <v>0</v>
      </c>
      <c r="BH379">
        <v>0</v>
      </c>
      <c r="BI379">
        <v>44</v>
      </c>
      <c r="BJ379">
        <v>20</v>
      </c>
      <c r="BK379">
        <v>8</v>
      </c>
      <c r="BL379">
        <v>7</v>
      </c>
      <c r="BM379">
        <v>4</v>
      </c>
      <c r="BN379">
        <v>0</v>
      </c>
      <c r="BO379">
        <v>2</v>
      </c>
      <c r="BP379">
        <v>0</v>
      </c>
      <c r="BQ379">
        <v>0</v>
      </c>
      <c r="BR379">
        <v>41</v>
      </c>
      <c r="BS379" s="148"/>
      <c r="BT379"/>
      <c r="BU379" s="393" t="str">
        <f t="shared" si="82"/>
        <v>Yes</v>
      </c>
      <c r="BV379" s="393" t="str">
        <f t="shared" si="83"/>
        <v>Yes</v>
      </c>
      <c r="BW379" s="393"/>
      <c r="BX379" s="151"/>
      <c r="BY379" s="341"/>
      <c r="BZ379" s="384"/>
      <c r="CA379" s="384"/>
      <c r="CB379" s="384"/>
      <c r="CC379" s="384"/>
      <c r="CD379" s="384"/>
      <c r="CE379" s="219"/>
      <c r="CF379" s="219"/>
      <c r="CG379" s="219"/>
      <c r="CH379" s="219"/>
      <c r="CI379" s="219"/>
      <c r="CJ379" s="219"/>
      <c r="CK379" s="219"/>
      <c r="CL379" s="219"/>
      <c r="CM379" s="219"/>
      <c r="CN379" s="219"/>
      <c r="CO379" s="219"/>
      <c r="CP379" s="219"/>
      <c r="CQ379" s="219"/>
      <c r="CR379" s="219"/>
      <c r="CS379" s="219"/>
      <c r="CT379" s="219"/>
      <c r="CU379" s="219"/>
      <c r="CV379" s="219"/>
      <c r="CW379" s="219"/>
      <c r="CX379" s="219"/>
      <c r="CY379" s="219"/>
      <c r="CZ379" s="219"/>
      <c r="DA379" s="219"/>
      <c r="DB379" s="219"/>
      <c r="DC379" s="219"/>
      <c r="DD379" s="219"/>
      <c r="DE379" s="219"/>
      <c r="DF379" s="219"/>
      <c r="DG379" s="219"/>
      <c r="DH379" s="219"/>
      <c r="DI379" s="219"/>
      <c r="DJ379" s="219"/>
      <c r="DK379" s="219"/>
      <c r="DL379" s="219"/>
      <c r="DM379" s="219"/>
      <c r="DN379" s="219"/>
      <c r="DO379" s="219"/>
      <c r="DP379" s="219"/>
      <c r="DQ379" s="219"/>
      <c r="DR379" s="219"/>
      <c r="DS379" s="219"/>
      <c r="DT379" s="219"/>
      <c r="DU379" s="219"/>
      <c r="DV379" s="219"/>
      <c r="DW379" s="219"/>
      <c r="DX379" s="219"/>
      <c r="DY379" s="219"/>
      <c r="DZ379" s="219"/>
      <c r="EA379" s="219"/>
      <c r="EB379" s="219"/>
      <c r="EC379" s="219"/>
      <c r="ED379" s="219"/>
      <c r="EE379" s="219"/>
      <c r="EF379" s="219"/>
      <c r="EG379" s="219"/>
      <c r="EH379" s="219"/>
      <c r="EI379" s="219"/>
      <c r="EJ379" s="219"/>
      <c r="EK379" s="219"/>
      <c r="EL379" s="219"/>
      <c r="EM379" s="219"/>
      <c r="EN379" s="219"/>
      <c r="EO379" s="219"/>
      <c r="EP379" s="219"/>
      <c r="EQ379" s="219"/>
      <c r="ER379" s="219"/>
      <c r="ES379" s="219"/>
      <c r="ET379" s="219"/>
      <c r="EU379" s="219"/>
      <c r="EV379" s="219"/>
      <c r="EW379" s="219"/>
      <c r="EX379" s="219"/>
      <c r="EY379" s="219"/>
      <c r="EZ379" s="219"/>
      <c r="FA379" s="219"/>
      <c r="FB379" s="219"/>
      <c r="FC379" s="219"/>
      <c r="FD379" s="219"/>
      <c r="FE379" s="219"/>
      <c r="FF379" s="219"/>
      <c r="FG379" s="219"/>
      <c r="FH379" s="219"/>
      <c r="FI379" s="219"/>
      <c r="FJ379" s="219"/>
      <c r="FK379" s="219"/>
      <c r="FL379" s="219"/>
      <c r="FM379" s="219"/>
      <c r="FN379" s="219"/>
      <c r="GA379" s="202"/>
      <c r="GB379" s="202"/>
      <c r="GC379" s="202"/>
      <c r="GD379" s="202"/>
      <c r="GE379" s="202"/>
      <c r="GF379" s="202"/>
      <c r="GG379" s="202"/>
      <c r="GH379" s="198"/>
      <c r="GI379" s="198"/>
      <c r="GJ379" s="198"/>
      <c r="GK379" s="198"/>
      <c r="GL379" s="198"/>
      <c r="GM379" s="198"/>
      <c r="GN379" s="198"/>
    </row>
    <row r="380" spans="1:196" x14ac:dyDescent="0.2">
      <c r="A380" s="215" t="s">
        <v>189</v>
      </c>
      <c r="B380" s="216" t="s">
        <v>293</v>
      </c>
      <c r="C380" s="217" t="s">
        <v>294</v>
      </c>
      <c r="D380" s="218" t="s">
        <v>298</v>
      </c>
      <c r="E380" s="337">
        <v>0</v>
      </c>
      <c r="F380">
        <v>4</v>
      </c>
      <c r="G380" s="337">
        <v>0</v>
      </c>
      <c r="H380">
        <v>8</v>
      </c>
      <c r="I380">
        <v>161</v>
      </c>
      <c r="J380">
        <v>280</v>
      </c>
      <c r="K380">
        <v>6</v>
      </c>
      <c r="L380">
        <v>7</v>
      </c>
      <c r="M380">
        <v>20</v>
      </c>
      <c r="N380">
        <v>3</v>
      </c>
      <c r="O380">
        <v>2</v>
      </c>
      <c r="P380">
        <v>36</v>
      </c>
      <c r="Q380">
        <v>622</v>
      </c>
      <c r="R380">
        <v>1916</v>
      </c>
      <c r="S380">
        <v>0</v>
      </c>
      <c r="T380">
        <v>0</v>
      </c>
      <c r="U380">
        <v>21</v>
      </c>
      <c r="V380">
        <v>30</v>
      </c>
      <c r="W380">
        <v>15</v>
      </c>
      <c r="X380">
        <v>16</v>
      </c>
      <c r="Y380">
        <v>158</v>
      </c>
      <c r="Z380">
        <v>1</v>
      </c>
      <c r="AA380">
        <v>16</v>
      </c>
      <c r="AB380">
        <v>3322</v>
      </c>
      <c r="AC380" s="351">
        <v>1</v>
      </c>
      <c r="AD380" s="351">
        <v>1</v>
      </c>
      <c r="AE380">
        <v>8</v>
      </c>
      <c r="AF380">
        <v>231</v>
      </c>
      <c r="AG380">
        <v>21</v>
      </c>
      <c r="AH380">
        <v>37</v>
      </c>
      <c r="AI380">
        <v>0</v>
      </c>
      <c r="AJ380">
        <v>873</v>
      </c>
      <c r="AK380">
        <v>0</v>
      </c>
      <c r="AL380">
        <v>873</v>
      </c>
      <c r="AM380">
        <v>8</v>
      </c>
      <c r="AN380">
        <v>0</v>
      </c>
      <c r="AO380">
        <v>8</v>
      </c>
      <c r="AP380">
        <v>258</v>
      </c>
      <c r="AQ380">
        <v>56</v>
      </c>
      <c r="AR380">
        <v>0</v>
      </c>
      <c r="AS380">
        <v>56</v>
      </c>
      <c r="AT380">
        <v>63</v>
      </c>
      <c r="AU380">
        <v>0</v>
      </c>
      <c r="AV380">
        <v>15</v>
      </c>
      <c r="AW380">
        <v>11</v>
      </c>
      <c r="AX380">
        <v>0</v>
      </c>
      <c r="AY380">
        <v>0</v>
      </c>
      <c r="AZ380">
        <v>0</v>
      </c>
      <c r="BA380">
        <v>531</v>
      </c>
      <c r="BB380">
        <v>487</v>
      </c>
      <c r="BC380">
        <v>993</v>
      </c>
      <c r="BD380">
        <v>867</v>
      </c>
      <c r="BE380">
        <v>104</v>
      </c>
      <c r="BF380">
        <v>28</v>
      </c>
      <c r="BG380">
        <v>2</v>
      </c>
      <c r="BH380">
        <v>3</v>
      </c>
      <c r="BI380">
        <v>3015</v>
      </c>
      <c r="BJ380">
        <v>466</v>
      </c>
      <c r="BK380">
        <v>399</v>
      </c>
      <c r="BL380">
        <v>787</v>
      </c>
      <c r="BM380">
        <v>773</v>
      </c>
      <c r="BN380">
        <v>83</v>
      </c>
      <c r="BO380">
        <v>24</v>
      </c>
      <c r="BP380">
        <v>3</v>
      </c>
      <c r="BQ380">
        <v>3</v>
      </c>
      <c r="BR380">
        <v>2538</v>
      </c>
      <c r="BS380" s="148"/>
      <c r="BT380"/>
      <c r="BU380" s="393" t="str">
        <f t="shared" si="82"/>
        <v>Yes</v>
      </c>
      <c r="BV380" s="393" t="str">
        <f t="shared" si="83"/>
        <v>Yes</v>
      </c>
      <c r="BW380" s="393"/>
      <c r="BX380" s="151"/>
      <c r="BY380" s="341"/>
      <c r="BZ380" s="384"/>
      <c r="CA380" s="384"/>
      <c r="CB380" s="384"/>
      <c r="CC380" s="384"/>
      <c r="CD380" s="384"/>
      <c r="CE380" s="219"/>
      <c r="CF380" s="219"/>
      <c r="CG380" s="219"/>
      <c r="CH380" s="219"/>
      <c r="CI380" s="219"/>
      <c r="CJ380" s="219"/>
      <c r="CK380" s="219"/>
      <c r="CL380" s="219"/>
      <c r="CM380" s="219"/>
      <c r="CN380" s="219"/>
      <c r="CO380" s="219"/>
      <c r="CP380" s="219"/>
      <c r="CQ380" s="219"/>
      <c r="CR380" s="219"/>
      <c r="CS380" s="219"/>
      <c r="CT380" s="219"/>
      <c r="CU380" s="219"/>
      <c r="CV380" s="219"/>
      <c r="CW380" s="219"/>
      <c r="CX380" s="219"/>
      <c r="CY380" s="219"/>
      <c r="CZ380" s="219"/>
      <c r="DA380" s="219"/>
      <c r="DB380" s="219"/>
      <c r="DC380" s="219"/>
      <c r="DD380" s="219"/>
      <c r="DE380" s="219"/>
      <c r="DF380" s="219"/>
      <c r="DG380" s="219"/>
      <c r="DH380" s="219"/>
      <c r="DI380" s="219"/>
      <c r="DJ380" s="219"/>
      <c r="DK380" s="219"/>
      <c r="DL380" s="219"/>
      <c r="DM380" s="219"/>
      <c r="DN380" s="219"/>
      <c r="DO380" s="219"/>
      <c r="DP380" s="219"/>
      <c r="DQ380" s="219"/>
      <c r="DR380" s="219"/>
      <c r="DS380" s="219"/>
      <c r="DT380" s="219"/>
      <c r="DU380" s="219"/>
      <c r="DV380" s="219"/>
      <c r="DW380" s="219"/>
      <c r="DX380" s="219"/>
      <c r="DY380" s="219"/>
      <c r="DZ380" s="219"/>
      <c r="EA380" s="219"/>
      <c r="EB380" s="219"/>
      <c r="EC380" s="219"/>
      <c r="ED380" s="219"/>
      <c r="EE380" s="219"/>
      <c r="EF380" s="219"/>
      <c r="EG380" s="219"/>
      <c r="EH380" s="219"/>
      <c r="EI380" s="219"/>
      <c r="EJ380" s="219"/>
      <c r="EK380" s="219"/>
      <c r="EL380" s="219"/>
      <c r="EM380" s="219"/>
      <c r="EN380" s="219"/>
      <c r="EO380" s="219"/>
      <c r="EP380" s="219"/>
      <c r="EQ380" s="219"/>
      <c r="ER380" s="219"/>
      <c r="ES380" s="219"/>
      <c r="ET380" s="219"/>
      <c r="EU380" s="219"/>
      <c r="EV380" s="219"/>
      <c r="EW380" s="219"/>
      <c r="EX380" s="219"/>
      <c r="EY380" s="219"/>
      <c r="EZ380" s="219"/>
      <c r="FA380" s="219"/>
      <c r="FB380" s="219"/>
      <c r="FC380" s="219"/>
      <c r="FD380" s="219"/>
      <c r="FE380" s="219"/>
      <c r="FF380" s="219"/>
      <c r="FG380" s="219"/>
      <c r="FH380" s="219"/>
      <c r="FI380" s="219"/>
      <c r="FJ380" s="219"/>
      <c r="FK380" s="219"/>
      <c r="FL380" s="219"/>
      <c r="FM380" s="219"/>
      <c r="FN380" s="219"/>
      <c r="GA380" s="202"/>
      <c r="GB380" s="202"/>
      <c r="GC380" s="202"/>
      <c r="GD380" s="202"/>
      <c r="GE380" s="202"/>
      <c r="GF380" s="202"/>
      <c r="GG380" s="202"/>
      <c r="GH380" s="198"/>
      <c r="GI380" s="198"/>
      <c r="GJ380" s="198"/>
      <c r="GK380" s="198"/>
      <c r="GL380" s="198"/>
      <c r="GM380" s="198"/>
      <c r="GN380" s="198"/>
    </row>
    <row r="381" spans="1:196" x14ac:dyDescent="0.2">
      <c r="A381" s="215" t="s">
        <v>190</v>
      </c>
      <c r="B381" s="216" t="s">
        <v>293</v>
      </c>
      <c r="C381" s="217" t="s">
        <v>286</v>
      </c>
      <c r="D381" s="218" t="s">
        <v>299</v>
      </c>
      <c r="E381" s="337">
        <v>0</v>
      </c>
      <c r="F381">
        <v>75</v>
      </c>
      <c r="G381" s="337">
        <v>0</v>
      </c>
      <c r="H381">
        <v>3</v>
      </c>
      <c r="I381">
        <v>34</v>
      </c>
      <c r="J381">
        <v>85</v>
      </c>
      <c r="K381">
        <v>0</v>
      </c>
      <c r="L381">
        <v>0</v>
      </c>
      <c r="M381">
        <v>4</v>
      </c>
      <c r="N381">
        <v>0</v>
      </c>
      <c r="O381">
        <v>1</v>
      </c>
      <c r="P381">
        <v>4</v>
      </c>
      <c r="Q381">
        <v>1</v>
      </c>
      <c r="R381">
        <v>39</v>
      </c>
      <c r="S381">
        <v>268</v>
      </c>
      <c r="T381">
        <v>0</v>
      </c>
      <c r="U381">
        <v>0</v>
      </c>
      <c r="V381">
        <v>22</v>
      </c>
      <c r="W381">
        <v>4</v>
      </c>
      <c r="X381">
        <v>17</v>
      </c>
      <c r="Y381">
        <v>127</v>
      </c>
      <c r="Z381">
        <v>1</v>
      </c>
      <c r="AA381">
        <v>11</v>
      </c>
      <c r="AB381">
        <v>696</v>
      </c>
      <c r="AC381" s="351">
        <v>2</v>
      </c>
      <c r="AD381" s="351">
        <v>2</v>
      </c>
      <c r="AE381">
        <v>2</v>
      </c>
      <c r="AF381">
        <v>99</v>
      </c>
      <c r="AG381">
        <v>2</v>
      </c>
      <c r="AH381">
        <v>1</v>
      </c>
      <c r="AI381">
        <v>0</v>
      </c>
      <c r="AJ381">
        <v>84</v>
      </c>
      <c r="AK381">
        <v>0</v>
      </c>
      <c r="AL381">
        <v>84</v>
      </c>
      <c r="AM381">
        <v>11</v>
      </c>
      <c r="AN381">
        <v>0</v>
      </c>
      <c r="AO381">
        <v>1</v>
      </c>
      <c r="AP381">
        <v>9</v>
      </c>
      <c r="AQ381">
        <v>29</v>
      </c>
      <c r="AR381">
        <v>0</v>
      </c>
      <c r="AS381">
        <v>29</v>
      </c>
      <c r="AT381">
        <v>0</v>
      </c>
      <c r="AU381">
        <v>0</v>
      </c>
      <c r="AV381">
        <v>1</v>
      </c>
      <c r="AW381">
        <v>13</v>
      </c>
      <c r="AX381">
        <v>0</v>
      </c>
      <c r="AY381">
        <v>0</v>
      </c>
      <c r="AZ381">
        <v>0</v>
      </c>
      <c r="BA381">
        <v>0</v>
      </c>
      <c r="BB381">
        <v>14</v>
      </c>
      <c r="BC381">
        <v>27</v>
      </c>
      <c r="BD381">
        <v>7</v>
      </c>
      <c r="BE381">
        <v>6</v>
      </c>
      <c r="BF381">
        <v>3</v>
      </c>
      <c r="BG381">
        <v>2</v>
      </c>
      <c r="BH381">
        <v>3</v>
      </c>
      <c r="BI381">
        <v>62</v>
      </c>
      <c r="BJ381">
        <v>0</v>
      </c>
      <c r="BK381">
        <v>11</v>
      </c>
      <c r="BL381">
        <v>19</v>
      </c>
      <c r="BM381">
        <v>2</v>
      </c>
      <c r="BN381">
        <v>4</v>
      </c>
      <c r="BO381">
        <v>2</v>
      </c>
      <c r="BP381">
        <v>0</v>
      </c>
      <c r="BQ381">
        <v>2</v>
      </c>
      <c r="BR381">
        <v>40</v>
      </c>
      <c r="BS381" s="148"/>
      <c r="BT381"/>
      <c r="BU381" s="393" t="str">
        <f t="shared" si="82"/>
        <v>No</v>
      </c>
      <c r="BV381" s="393" t="str">
        <f t="shared" si="83"/>
        <v>No</v>
      </c>
      <c r="BW381" s="393"/>
      <c r="BX381" s="151"/>
      <c r="BY381" s="341"/>
      <c r="BZ381" s="384"/>
      <c r="CA381" s="384"/>
      <c r="CB381" s="384"/>
      <c r="CC381" s="384"/>
      <c r="CD381" s="384"/>
      <c r="CE381" s="219"/>
      <c r="CF381" s="219"/>
      <c r="CG381" s="219"/>
      <c r="CH381" s="219"/>
      <c r="CI381" s="219"/>
      <c r="CJ381" s="219"/>
      <c r="CK381" s="219"/>
      <c r="CL381" s="219"/>
      <c r="CM381" s="219"/>
      <c r="CN381" s="219"/>
      <c r="CO381" s="219"/>
      <c r="CP381" s="219"/>
      <c r="CQ381" s="219"/>
      <c r="CR381" s="219"/>
      <c r="CS381" s="219"/>
      <c r="CT381" s="219"/>
      <c r="CU381" s="219"/>
      <c r="CV381" s="219"/>
      <c r="CW381" s="219"/>
      <c r="CX381" s="219"/>
      <c r="CY381" s="219"/>
      <c r="CZ381" s="219"/>
      <c r="DA381" s="219"/>
      <c r="DB381" s="219"/>
      <c r="DC381" s="219"/>
      <c r="DD381" s="219"/>
      <c r="DE381" s="219"/>
      <c r="DF381" s="219"/>
      <c r="DG381" s="219"/>
      <c r="DH381" s="219"/>
      <c r="DI381" s="219"/>
      <c r="DJ381" s="219"/>
      <c r="DK381" s="219"/>
      <c r="DL381" s="219"/>
      <c r="DM381" s="219"/>
      <c r="DN381" s="219"/>
      <c r="DO381" s="219"/>
      <c r="DP381" s="219"/>
      <c r="DQ381" s="219"/>
      <c r="DR381" s="219"/>
      <c r="DS381" s="219"/>
      <c r="DT381" s="219"/>
      <c r="DU381" s="219"/>
      <c r="DV381" s="219"/>
      <c r="DW381" s="219"/>
      <c r="DX381" s="219"/>
      <c r="DY381" s="219"/>
      <c r="DZ381" s="219"/>
      <c r="EA381" s="219"/>
      <c r="EB381" s="219"/>
      <c r="EC381" s="219"/>
      <c r="ED381" s="219"/>
      <c r="EE381" s="219"/>
      <c r="EF381" s="219"/>
      <c r="EG381" s="219"/>
      <c r="EH381" s="219"/>
      <c r="EI381" s="219"/>
      <c r="EJ381" s="219"/>
      <c r="EK381" s="219"/>
      <c r="EL381" s="219"/>
      <c r="EM381" s="219"/>
      <c r="EN381" s="219"/>
      <c r="EO381" s="219"/>
      <c r="EP381" s="219"/>
      <c r="EQ381" s="219"/>
      <c r="ER381" s="219"/>
      <c r="ES381" s="219"/>
      <c r="ET381" s="219"/>
      <c r="EU381" s="219"/>
      <c r="EV381" s="219"/>
      <c r="EW381" s="219"/>
      <c r="EX381" s="219"/>
      <c r="EY381" s="219"/>
      <c r="EZ381" s="219"/>
      <c r="FA381" s="219"/>
      <c r="FB381" s="219"/>
      <c r="FC381" s="219"/>
      <c r="FD381" s="219"/>
      <c r="FE381" s="219"/>
      <c r="FF381" s="219"/>
      <c r="FG381" s="219"/>
      <c r="FH381" s="219"/>
      <c r="FI381" s="219"/>
      <c r="FJ381" s="219"/>
      <c r="FK381" s="219"/>
      <c r="FL381" s="219"/>
      <c r="FM381" s="219"/>
      <c r="FN381" s="219"/>
      <c r="GA381" s="202"/>
      <c r="GB381" s="202"/>
      <c r="GC381" s="202"/>
      <c r="GD381" s="202"/>
      <c r="GE381" s="202"/>
      <c r="GF381" s="202"/>
      <c r="GG381" s="202"/>
      <c r="GH381" s="198"/>
      <c r="GI381" s="198"/>
      <c r="GJ381" s="198"/>
      <c r="GK381" s="198"/>
      <c r="GL381" s="198"/>
      <c r="GM381" s="198"/>
      <c r="GN381" s="198"/>
    </row>
    <row r="382" spans="1:196" x14ac:dyDescent="0.2">
      <c r="A382" s="215" t="s">
        <v>192</v>
      </c>
      <c r="B382" s="216" t="s">
        <v>291</v>
      </c>
      <c r="C382" s="217" t="s">
        <v>292</v>
      </c>
      <c r="D382" s="218" t="s">
        <v>191</v>
      </c>
      <c r="E382" s="337">
        <v>0</v>
      </c>
      <c r="F382">
        <v>884</v>
      </c>
      <c r="G382" s="337">
        <v>0</v>
      </c>
      <c r="H382">
        <v>28</v>
      </c>
      <c r="I382">
        <v>284</v>
      </c>
      <c r="J382">
        <v>565</v>
      </c>
      <c r="K382">
        <v>5</v>
      </c>
      <c r="L382">
        <v>4</v>
      </c>
      <c r="M382">
        <v>24</v>
      </c>
      <c r="N382">
        <v>8</v>
      </c>
      <c r="O382">
        <v>0</v>
      </c>
      <c r="P382">
        <v>91</v>
      </c>
      <c r="Q382">
        <v>760</v>
      </c>
      <c r="R382">
        <v>893</v>
      </c>
      <c r="S382">
        <v>1</v>
      </c>
      <c r="T382">
        <v>4</v>
      </c>
      <c r="U382">
        <v>33</v>
      </c>
      <c r="V382">
        <v>34</v>
      </c>
      <c r="W382">
        <v>65</v>
      </c>
      <c r="X382">
        <v>31</v>
      </c>
      <c r="Y382">
        <v>662</v>
      </c>
      <c r="Z382">
        <v>4</v>
      </c>
      <c r="AA382">
        <v>34</v>
      </c>
      <c r="AB382">
        <v>4414</v>
      </c>
      <c r="AC382" s="351">
        <v>1</v>
      </c>
      <c r="AD382" s="351">
        <v>1</v>
      </c>
      <c r="AE382">
        <v>3</v>
      </c>
      <c r="AF382">
        <v>621</v>
      </c>
      <c r="AG382">
        <v>5</v>
      </c>
      <c r="AH382">
        <v>20</v>
      </c>
      <c r="AI382">
        <v>0</v>
      </c>
      <c r="AJ382">
        <v>636</v>
      </c>
      <c r="AK382">
        <v>373</v>
      </c>
      <c r="AL382">
        <v>1009</v>
      </c>
      <c r="AM382">
        <v>0</v>
      </c>
      <c r="AN382">
        <v>3</v>
      </c>
      <c r="AO382">
        <v>0</v>
      </c>
      <c r="AP382">
        <v>145</v>
      </c>
      <c r="AQ382">
        <v>0</v>
      </c>
      <c r="AR382">
        <v>237</v>
      </c>
      <c r="AS382">
        <v>237</v>
      </c>
      <c r="AT382">
        <v>44</v>
      </c>
      <c r="AU382">
        <v>1</v>
      </c>
      <c r="AV382">
        <v>3</v>
      </c>
      <c r="AW382">
        <v>0</v>
      </c>
      <c r="AX382">
        <v>0</v>
      </c>
      <c r="AY382">
        <v>0</v>
      </c>
      <c r="AZ382">
        <v>0</v>
      </c>
      <c r="BA382">
        <v>1022</v>
      </c>
      <c r="BB382">
        <v>528</v>
      </c>
      <c r="BC382">
        <v>251</v>
      </c>
      <c r="BD382">
        <v>93</v>
      </c>
      <c r="BE382">
        <v>11</v>
      </c>
      <c r="BF382">
        <v>6</v>
      </c>
      <c r="BG382">
        <v>9</v>
      </c>
      <c r="BH382">
        <v>1</v>
      </c>
      <c r="BI382">
        <v>1921</v>
      </c>
      <c r="BJ382">
        <v>863</v>
      </c>
      <c r="BK382">
        <v>473</v>
      </c>
      <c r="BL382">
        <v>208</v>
      </c>
      <c r="BM382">
        <v>83</v>
      </c>
      <c r="BN382">
        <v>11</v>
      </c>
      <c r="BO382">
        <v>4</v>
      </c>
      <c r="BP382">
        <v>10</v>
      </c>
      <c r="BQ382">
        <v>1</v>
      </c>
      <c r="BR382">
        <v>1653</v>
      </c>
      <c r="BS382" s="148"/>
      <c r="BT382"/>
      <c r="BU382" s="393" t="str">
        <f t="shared" si="82"/>
        <v>Yes</v>
      </c>
      <c r="BV382" s="393" t="str">
        <f t="shared" si="83"/>
        <v>Yes</v>
      </c>
      <c r="BW382" s="393"/>
      <c r="BX382" s="151"/>
      <c r="BY382" s="341"/>
      <c r="BZ382" s="384"/>
      <c r="CA382" s="384"/>
      <c r="CB382" s="384"/>
      <c r="CC382" s="384"/>
      <c r="CD382" s="384"/>
      <c r="CE382" s="219"/>
      <c r="CF382" s="219"/>
      <c r="CG382" s="219"/>
      <c r="CH382" s="219"/>
      <c r="CI382" s="219"/>
      <c r="CJ382" s="219"/>
      <c r="CK382" s="219"/>
      <c r="CL382" s="219"/>
      <c r="CM382" s="219"/>
      <c r="CN382" s="219"/>
      <c r="CO382" s="219"/>
      <c r="CP382" s="219"/>
      <c r="CQ382" s="219"/>
      <c r="CR382" s="219"/>
      <c r="CS382" s="219"/>
      <c r="CT382" s="219"/>
      <c r="CU382" s="219"/>
      <c r="CV382" s="219"/>
      <c r="CW382" s="219"/>
      <c r="CX382" s="219"/>
      <c r="CY382" s="219"/>
      <c r="CZ382" s="219"/>
      <c r="DA382" s="219"/>
      <c r="DB382" s="219"/>
      <c r="DC382" s="219"/>
      <c r="DD382" s="219"/>
      <c r="DE382" s="219"/>
      <c r="DF382" s="219"/>
      <c r="DG382" s="219"/>
      <c r="DH382" s="219"/>
      <c r="DI382" s="219"/>
      <c r="DJ382" s="219"/>
      <c r="DK382" s="219"/>
      <c r="DL382" s="219"/>
      <c r="DM382" s="219"/>
      <c r="DN382" s="219"/>
      <c r="DO382" s="219"/>
      <c r="DP382" s="219"/>
      <c r="DQ382" s="219"/>
      <c r="DR382" s="219"/>
      <c r="DS382" s="219"/>
      <c r="DT382" s="219"/>
      <c r="DU382" s="219"/>
      <c r="DV382" s="219"/>
      <c r="DW382" s="219"/>
      <c r="DX382" s="219"/>
      <c r="DY382" s="219"/>
      <c r="DZ382" s="219"/>
      <c r="EA382" s="219"/>
      <c r="EB382" s="219"/>
      <c r="EC382" s="219"/>
      <c r="ED382" s="219"/>
      <c r="EE382" s="219"/>
      <c r="EF382" s="219"/>
      <c r="EG382" s="219"/>
      <c r="EH382" s="219"/>
      <c r="EI382" s="219"/>
      <c r="EJ382" s="219"/>
      <c r="EK382" s="219"/>
      <c r="EL382" s="219"/>
      <c r="EM382" s="219"/>
      <c r="EN382" s="219"/>
      <c r="EO382" s="219"/>
      <c r="EP382" s="219"/>
      <c r="EQ382" s="219"/>
      <c r="ER382" s="219"/>
      <c r="ES382" s="219"/>
      <c r="ET382" s="219"/>
      <c r="EU382" s="219"/>
      <c r="EV382" s="219"/>
      <c r="EW382" s="219"/>
      <c r="EX382" s="219"/>
      <c r="EY382" s="219"/>
      <c r="EZ382" s="219"/>
      <c r="FA382" s="219"/>
      <c r="FB382" s="219"/>
      <c r="FC382" s="219"/>
      <c r="FD382" s="219"/>
      <c r="FE382" s="219"/>
      <c r="FF382" s="219"/>
      <c r="FG382" s="219"/>
      <c r="FH382" s="219"/>
      <c r="FI382" s="219"/>
      <c r="FJ382" s="219"/>
      <c r="FK382" s="219"/>
      <c r="FL382" s="219"/>
      <c r="FM382" s="219"/>
      <c r="FN382" s="219"/>
      <c r="GA382" s="202"/>
      <c r="GB382" s="202"/>
      <c r="GC382" s="202"/>
      <c r="GD382" s="202"/>
      <c r="GE382" s="202"/>
      <c r="GF382" s="202"/>
      <c r="GG382" s="202"/>
      <c r="GH382" s="198"/>
      <c r="GI382" s="198"/>
      <c r="GJ382" s="198"/>
      <c r="GK382" s="198"/>
      <c r="GL382" s="198"/>
      <c r="GM382" s="198"/>
      <c r="GN382" s="198"/>
    </row>
    <row r="383" spans="1:196" x14ac:dyDescent="0.2">
      <c r="A383" s="215" t="s">
        <v>194</v>
      </c>
      <c r="B383" s="216" t="s">
        <v>285</v>
      </c>
      <c r="C383" s="217" t="s">
        <v>56</v>
      </c>
      <c r="D383" s="218" t="s">
        <v>193</v>
      </c>
      <c r="E383" s="337">
        <v>0</v>
      </c>
      <c r="F383">
        <v>119</v>
      </c>
      <c r="G383" s="337">
        <v>0</v>
      </c>
      <c r="H383">
        <v>5</v>
      </c>
      <c r="I383">
        <v>126</v>
      </c>
      <c r="J383">
        <v>178</v>
      </c>
      <c r="K383">
        <v>4</v>
      </c>
      <c r="L383">
        <v>7</v>
      </c>
      <c r="M383">
        <v>15</v>
      </c>
      <c r="N383">
        <v>1</v>
      </c>
      <c r="O383">
        <v>1</v>
      </c>
      <c r="P383">
        <v>19</v>
      </c>
      <c r="Q383">
        <v>0</v>
      </c>
      <c r="R383">
        <v>65</v>
      </c>
      <c r="S383">
        <v>29</v>
      </c>
      <c r="T383">
        <v>0</v>
      </c>
      <c r="U383">
        <v>4</v>
      </c>
      <c r="V383">
        <v>20</v>
      </c>
      <c r="W383">
        <v>12</v>
      </c>
      <c r="X383">
        <v>60</v>
      </c>
      <c r="Y383">
        <v>129</v>
      </c>
      <c r="Z383">
        <v>0</v>
      </c>
      <c r="AA383">
        <v>46</v>
      </c>
      <c r="AB383">
        <v>840</v>
      </c>
      <c r="AC383" s="351">
        <v>2</v>
      </c>
      <c r="AD383" s="351">
        <v>2</v>
      </c>
      <c r="AE383">
        <v>1</v>
      </c>
      <c r="AF383">
        <v>170</v>
      </c>
      <c r="AG383">
        <v>9</v>
      </c>
      <c r="AH383">
        <v>14</v>
      </c>
      <c r="AI383">
        <v>0</v>
      </c>
      <c r="AJ383">
        <v>156</v>
      </c>
      <c r="AK383">
        <v>158</v>
      </c>
      <c r="AL383">
        <v>314</v>
      </c>
      <c r="AM383">
        <v>2</v>
      </c>
      <c r="AN383">
        <v>0</v>
      </c>
      <c r="AO383">
        <v>0</v>
      </c>
      <c r="AP383">
        <v>137</v>
      </c>
      <c r="AQ383">
        <v>81</v>
      </c>
      <c r="AR383">
        <v>0</v>
      </c>
      <c r="AS383">
        <v>81</v>
      </c>
      <c r="AT383">
        <v>12</v>
      </c>
      <c r="AU383">
        <v>0</v>
      </c>
      <c r="AV383">
        <v>6</v>
      </c>
      <c r="AW383">
        <v>0</v>
      </c>
      <c r="AX383">
        <v>0</v>
      </c>
      <c r="AY383">
        <v>0</v>
      </c>
      <c r="AZ383">
        <v>0</v>
      </c>
      <c r="BA383">
        <v>15</v>
      </c>
      <c r="BB383">
        <v>26</v>
      </c>
      <c r="BC383">
        <v>16</v>
      </c>
      <c r="BD383">
        <v>3</v>
      </c>
      <c r="BE383">
        <v>0</v>
      </c>
      <c r="BF383">
        <v>0</v>
      </c>
      <c r="BG383">
        <v>1</v>
      </c>
      <c r="BH383">
        <v>1</v>
      </c>
      <c r="BI383">
        <v>62</v>
      </c>
      <c r="BJ383">
        <v>17</v>
      </c>
      <c r="BK383">
        <v>25</v>
      </c>
      <c r="BL383">
        <v>17</v>
      </c>
      <c r="BM383">
        <v>2</v>
      </c>
      <c r="BN383">
        <v>2</v>
      </c>
      <c r="BO383">
        <v>0</v>
      </c>
      <c r="BP383">
        <v>1</v>
      </c>
      <c r="BQ383">
        <v>1</v>
      </c>
      <c r="BR383">
        <v>65</v>
      </c>
      <c r="BS383" s="148"/>
      <c r="BT383"/>
      <c r="BU383" s="393" t="str">
        <f t="shared" si="82"/>
        <v>No</v>
      </c>
      <c r="BV383" s="393" t="str">
        <f t="shared" si="83"/>
        <v>No</v>
      </c>
      <c r="BW383" s="393"/>
      <c r="BX383" s="151"/>
      <c r="BY383" s="341"/>
      <c r="BZ383" s="384"/>
      <c r="CA383" s="384"/>
      <c r="CB383" s="384"/>
      <c r="CC383" s="384"/>
      <c r="CD383" s="384"/>
      <c r="CE383" s="219"/>
      <c r="CF383" s="219"/>
      <c r="CG383" s="219"/>
      <c r="CH383" s="219"/>
      <c r="CI383" s="219"/>
      <c r="CJ383" s="219"/>
      <c r="CK383" s="219"/>
      <c r="CL383" s="219"/>
      <c r="CM383" s="219"/>
      <c r="CN383" s="219"/>
      <c r="CO383" s="219"/>
      <c r="CP383" s="219"/>
      <c r="CQ383" s="219"/>
      <c r="CR383" s="219"/>
      <c r="CS383" s="219"/>
      <c r="CT383" s="219"/>
      <c r="CU383" s="219"/>
      <c r="CV383" s="219"/>
      <c r="CW383" s="219"/>
      <c r="CX383" s="219"/>
      <c r="CY383" s="219"/>
      <c r="CZ383" s="219"/>
      <c r="DA383" s="219"/>
      <c r="DB383" s="219"/>
      <c r="DC383" s="219"/>
      <c r="DD383" s="219"/>
      <c r="DE383" s="219"/>
      <c r="DF383" s="219"/>
      <c r="DG383" s="219"/>
      <c r="DH383" s="219"/>
      <c r="DI383" s="219"/>
      <c r="DJ383" s="219"/>
      <c r="DK383" s="219"/>
      <c r="DL383" s="219"/>
      <c r="DM383" s="219"/>
      <c r="DN383" s="219"/>
      <c r="DO383" s="219"/>
      <c r="DP383" s="219"/>
      <c r="DQ383" s="219"/>
      <c r="DR383" s="219"/>
      <c r="DS383" s="219"/>
      <c r="DT383" s="219"/>
      <c r="DU383" s="219"/>
      <c r="DV383" s="219"/>
      <c r="DW383" s="219"/>
      <c r="DX383" s="219"/>
      <c r="DY383" s="219"/>
      <c r="DZ383" s="219"/>
      <c r="EA383" s="219"/>
      <c r="EB383" s="219"/>
      <c r="EC383" s="219"/>
      <c r="ED383" s="219"/>
      <c r="EE383" s="219"/>
      <c r="EF383" s="219"/>
      <c r="EG383" s="219"/>
      <c r="EH383" s="219"/>
      <c r="EI383" s="219"/>
      <c r="EJ383" s="219"/>
      <c r="EK383" s="219"/>
      <c r="EL383" s="219"/>
      <c r="EM383" s="219"/>
      <c r="EN383" s="219"/>
      <c r="EO383" s="219"/>
      <c r="EP383" s="219"/>
      <c r="EQ383" s="219"/>
      <c r="ER383" s="219"/>
      <c r="ES383" s="219"/>
      <c r="ET383" s="219"/>
      <c r="EU383" s="219"/>
      <c r="EV383" s="219"/>
      <c r="EW383" s="219"/>
      <c r="EX383" s="219"/>
      <c r="EY383" s="219"/>
      <c r="EZ383" s="219"/>
      <c r="FA383" s="219"/>
      <c r="FB383" s="219"/>
      <c r="FC383" s="219"/>
      <c r="FD383" s="219"/>
      <c r="FE383" s="219"/>
      <c r="FF383" s="219"/>
      <c r="FG383" s="219"/>
      <c r="FH383" s="219"/>
      <c r="FI383" s="219"/>
      <c r="FJ383" s="219"/>
      <c r="FK383" s="219"/>
      <c r="FL383" s="219"/>
      <c r="FM383" s="219"/>
      <c r="FN383" s="219"/>
      <c r="GA383" s="202"/>
      <c r="GB383" s="202"/>
      <c r="GC383" s="202"/>
      <c r="GD383" s="202"/>
      <c r="GE383" s="202"/>
      <c r="GF383" s="202"/>
      <c r="GG383" s="202"/>
      <c r="GH383" s="198"/>
      <c r="GI383" s="198"/>
      <c r="GJ383" s="198"/>
      <c r="GK383" s="198"/>
      <c r="GL383" s="198"/>
      <c r="GM383" s="198"/>
      <c r="GN383" s="198"/>
    </row>
    <row r="384" spans="1:196" x14ac:dyDescent="0.2">
      <c r="A384" s="215" t="s">
        <v>196</v>
      </c>
      <c r="B384" s="216" t="s">
        <v>285</v>
      </c>
      <c r="C384" s="217" t="s">
        <v>56</v>
      </c>
      <c r="D384" s="218" t="s">
        <v>195</v>
      </c>
      <c r="E384" s="337">
        <v>0</v>
      </c>
      <c r="F384">
        <v>81</v>
      </c>
      <c r="G384" s="337">
        <v>0</v>
      </c>
      <c r="H384">
        <v>2</v>
      </c>
      <c r="I384">
        <v>113</v>
      </c>
      <c r="J384">
        <v>161</v>
      </c>
      <c r="K384">
        <v>9</v>
      </c>
      <c r="L384">
        <v>2</v>
      </c>
      <c r="M384">
        <v>4</v>
      </c>
      <c r="N384">
        <v>2</v>
      </c>
      <c r="O384">
        <v>0</v>
      </c>
      <c r="P384">
        <v>10</v>
      </c>
      <c r="Q384">
        <v>0</v>
      </c>
      <c r="R384">
        <v>28</v>
      </c>
      <c r="S384">
        <v>331</v>
      </c>
      <c r="T384">
        <v>421</v>
      </c>
      <c r="U384">
        <v>0</v>
      </c>
      <c r="V384">
        <v>10</v>
      </c>
      <c r="W384">
        <v>6</v>
      </c>
      <c r="X384">
        <v>61</v>
      </c>
      <c r="Y384">
        <v>68</v>
      </c>
      <c r="Z384">
        <v>0</v>
      </c>
      <c r="AA384">
        <v>81</v>
      </c>
      <c r="AB384">
        <v>1390</v>
      </c>
      <c r="AC384" s="351">
        <v>2</v>
      </c>
      <c r="AD384" s="351">
        <v>2</v>
      </c>
      <c r="AE384">
        <v>4</v>
      </c>
      <c r="AF384">
        <v>182</v>
      </c>
      <c r="AG384">
        <v>10</v>
      </c>
      <c r="AH384">
        <v>4</v>
      </c>
      <c r="AI384">
        <v>0</v>
      </c>
      <c r="AJ384">
        <v>169</v>
      </c>
      <c r="AK384">
        <v>0</v>
      </c>
      <c r="AL384">
        <v>169</v>
      </c>
      <c r="AM384">
        <v>1</v>
      </c>
      <c r="AN384">
        <v>0</v>
      </c>
      <c r="AO384">
        <v>3</v>
      </c>
      <c r="AP384">
        <v>85</v>
      </c>
      <c r="AQ384">
        <v>23</v>
      </c>
      <c r="AR384">
        <v>0</v>
      </c>
      <c r="AS384">
        <v>23</v>
      </c>
      <c r="AT384">
        <v>8</v>
      </c>
      <c r="AU384">
        <v>0</v>
      </c>
      <c r="AV384">
        <v>3</v>
      </c>
      <c r="AW384">
        <v>30</v>
      </c>
      <c r="AX384">
        <v>0</v>
      </c>
      <c r="AY384">
        <v>0</v>
      </c>
      <c r="AZ384">
        <v>0</v>
      </c>
      <c r="BA384">
        <v>25</v>
      </c>
      <c r="BB384">
        <v>14</v>
      </c>
      <c r="BC384">
        <v>6</v>
      </c>
      <c r="BD384">
        <v>1</v>
      </c>
      <c r="BE384">
        <v>1</v>
      </c>
      <c r="BF384">
        <v>0</v>
      </c>
      <c r="BG384">
        <v>0</v>
      </c>
      <c r="BH384">
        <v>0</v>
      </c>
      <c r="BI384">
        <v>47</v>
      </c>
      <c r="BJ384">
        <v>15</v>
      </c>
      <c r="BK384">
        <v>10</v>
      </c>
      <c r="BL384">
        <v>2</v>
      </c>
      <c r="BM384">
        <v>1</v>
      </c>
      <c r="BN384">
        <v>0</v>
      </c>
      <c r="BO384">
        <v>0</v>
      </c>
      <c r="BP384">
        <v>0</v>
      </c>
      <c r="BQ384">
        <v>0</v>
      </c>
      <c r="BR384">
        <v>28</v>
      </c>
      <c r="BS384" s="148"/>
      <c r="BT384"/>
      <c r="BU384" s="393" t="str">
        <f t="shared" si="82"/>
        <v>No</v>
      </c>
      <c r="BV384" s="393" t="str">
        <f t="shared" si="83"/>
        <v>No</v>
      </c>
      <c r="BW384" s="393"/>
      <c r="BX384" s="151"/>
      <c r="BY384" s="341"/>
      <c r="BZ384" s="384"/>
      <c r="CA384" s="384"/>
      <c r="CB384" s="384"/>
      <c r="CC384" s="384"/>
      <c r="CD384" s="384"/>
      <c r="CE384" s="219"/>
      <c r="CF384" s="219"/>
      <c r="CG384" s="219"/>
      <c r="CH384" s="219"/>
      <c r="CI384" s="219"/>
      <c r="CJ384" s="219"/>
      <c r="CK384" s="219"/>
      <c r="CL384" s="219"/>
      <c r="CM384" s="219"/>
      <c r="CN384" s="219"/>
      <c r="CO384" s="219"/>
      <c r="CP384" s="219"/>
      <c r="CQ384" s="219"/>
      <c r="CR384" s="219"/>
      <c r="CS384" s="219"/>
      <c r="CT384" s="219"/>
      <c r="CU384" s="219"/>
      <c r="CV384" s="219"/>
      <c r="CW384" s="219"/>
      <c r="CX384" s="219"/>
      <c r="CY384" s="219"/>
      <c r="CZ384" s="219"/>
      <c r="DA384" s="219"/>
      <c r="DB384" s="219"/>
      <c r="DC384" s="219"/>
      <c r="DD384" s="219"/>
      <c r="DE384" s="219"/>
      <c r="DF384" s="219"/>
      <c r="DG384" s="219"/>
      <c r="DH384" s="219"/>
      <c r="DI384" s="219"/>
      <c r="DJ384" s="219"/>
      <c r="DK384" s="219"/>
      <c r="DL384" s="219"/>
      <c r="DM384" s="219"/>
      <c r="DN384" s="219"/>
      <c r="DO384" s="219"/>
      <c r="DP384" s="219"/>
      <c r="DQ384" s="219"/>
      <c r="DR384" s="219"/>
      <c r="DS384" s="219"/>
      <c r="DT384" s="219"/>
      <c r="DU384" s="219"/>
      <c r="DV384" s="219"/>
      <c r="DW384" s="219"/>
      <c r="DX384" s="219"/>
      <c r="DY384" s="219"/>
      <c r="DZ384" s="219"/>
      <c r="EA384" s="219"/>
      <c r="EB384" s="219"/>
      <c r="EC384" s="219"/>
      <c r="ED384" s="219"/>
      <c r="EE384" s="219"/>
      <c r="EF384" s="219"/>
      <c r="EG384" s="219"/>
      <c r="EH384" s="219"/>
      <c r="EI384" s="219"/>
      <c r="EJ384" s="219"/>
      <c r="EK384" s="219"/>
      <c r="EL384" s="219"/>
      <c r="EM384" s="219"/>
      <c r="EN384" s="219"/>
      <c r="EO384" s="219"/>
      <c r="EP384" s="219"/>
      <c r="EQ384" s="219"/>
      <c r="ER384" s="219"/>
      <c r="ES384" s="219"/>
      <c r="ET384" s="219"/>
      <c r="EU384" s="219"/>
      <c r="EV384" s="219"/>
      <c r="EW384" s="219"/>
      <c r="EX384" s="219"/>
      <c r="EY384" s="219"/>
      <c r="EZ384" s="219"/>
      <c r="FA384" s="219"/>
      <c r="FB384" s="219"/>
      <c r="FC384" s="219"/>
      <c r="FD384" s="219"/>
      <c r="FE384" s="219"/>
      <c r="FF384" s="219"/>
      <c r="FG384" s="219"/>
      <c r="FH384" s="219"/>
      <c r="FI384" s="219"/>
      <c r="FJ384" s="219"/>
      <c r="FK384" s="219"/>
      <c r="FL384" s="219"/>
      <c r="FM384" s="219"/>
      <c r="FN384" s="219"/>
      <c r="GA384" s="202"/>
      <c r="GB384" s="202"/>
      <c r="GC384" s="202"/>
      <c r="GD384" s="202"/>
      <c r="GE384" s="202"/>
      <c r="GF384" s="202"/>
      <c r="GG384" s="202"/>
      <c r="GH384" s="198"/>
      <c r="GI384" s="198"/>
      <c r="GJ384" s="198"/>
      <c r="GK384" s="198"/>
      <c r="GL384" s="198"/>
      <c r="GM384" s="198"/>
      <c r="GN384" s="198"/>
    </row>
    <row r="385" spans="1:196" x14ac:dyDescent="0.2">
      <c r="A385" s="215" t="s">
        <v>198</v>
      </c>
      <c r="B385" s="216" t="s">
        <v>289</v>
      </c>
      <c r="C385" s="217" t="s">
        <v>109</v>
      </c>
      <c r="D385" s="218" t="s">
        <v>197</v>
      </c>
      <c r="E385" s="337">
        <v>0</v>
      </c>
      <c r="F385">
        <v>126</v>
      </c>
      <c r="G385" s="337">
        <v>0</v>
      </c>
      <c r="H385">
        <v>14</v>
      </c>
      <c r="I385">
        <v>53</v>
      </c>
      <c r="J385">
        <v>235</v>
      </c>
      <c r="K385">
        <v>19</v>
      </c>
      <c r="L385">
        <v>3</v>
      </c>
      <c r="M385">
        <v>9</v>
      </c>
      <c r="N385">
        <v>4</v>
      </c>
      <c r="O385">
        <v>0</v>
      </c>
      <c r="P385">
        <v>11</v>
      </c>
      <c r="Q385">
        <v>170</v>
      </c>
      <c r="R385">
        <v>1432</v>
      </c>
      <c r="S385">
        <v>0</v>
      </c>
      <c r="T385">
        <v>3</v>
      </c>
      <c r="U385">
        <v>2</v>
      </c>
      <c r="V385">
        <v>0</v>
      </c>
      <c r="W385">
        <v>10</v>
      </c>
      <c r="X385">
        <v>0</v>
      </c>
      <c r="Y385">
        <v>196</v>
      </c>
      <c r="Z385">
        <v>113</v>
      </c>
      <c r="AA385">
        <v>1</v>
      </c>
      <c r="AB385">
        <v>2401</v>
      </c>
      <c r="AC385" s="351">
        <v>2</v>
      </c>
      <c r="AD385" s="351">
        <v>2</v>
      </c>
      <c r="AE385">
        <v>6</v>
      </c>
      <c r="AF385">
        <v>189</v>
      </c>
      <c r="AG385">
        <v>6</v>
      </c>
      <c r="AH385">
        <v>4</v>
      </c>
      <c r="AI385">
        <v>0</v>
      </c>
      <c r="AJ385">
        <v>0</v>
      </c>
      <c r="AK385">
        <v>0</v>
      </c>
      <c r="AL385">
        <v>0</v>
      </c>
      <c r="AM385">
        <v>1</v>
      </c>
      <c r="AN385">
        <v>0</v>
      </c>
      <c r="AO385">
        <v>5</v>
      </c>
      <c r="AP385">
        <v>83</v>
      </c>
      <c r="AQ385">
        <v>0</v>
      </c>
      <c r="AR385">
        <v>0</v>
      </c>
      <c r="AS385">
        <v>0</v>
      </c>
      <c r="AT385">
        <v>25</v>
      </c>
      <c r="AU385">
        <v>1</v>
      </c>
      <c r="AV385">
        <v>45</v>
      </c>
      <c r="AW385">
        <v>28</v>
      </c>
      <c r="AX385">
        <v>0</v>
      </c>
      <c r="AY385">
        <v>0</v>
      </c>
      <c r="AZ385">
        <v>0</v>
      </c>
      <c r="BA385">
        <v>423</v>
      </c>
      <c r="BB385">
        <v>175</v>
      </c>
      <c r="BC385">
        <v>439</v>
      </c>
      <c r="BD385">
        <v>397</v>
      </c>
      <c r="BE385">
        <v>224</v>
      </c>
      <c r="BF385">
        <v>36</v>
      </c>
      <c r="BG385">
        <v>20</v>
      </c>
      <c r="BH385">
        <v>3</v>
      </c>
      <c r="BI385">
        <v>1717</v>
      </c>
      <c r="BJ385">
        <v>381</v>
      </c>
      <c r="BK385">
        <v>174</v>
      </c>
      <c r="BL385">
        <v>398</v>
      </c>
      <c r="BM385">
        <v>396</v>
      </c>
      <c r="BN385">
        <v>209</v>
      </c>
      <c r="BO385">
        <v>27</v>
      </c>
      <c r="BP385">
        <v>14</v>
      </c>
      <c r="BQ385">
        <v>3</v>
      </c>
      <c r="BR385">
        <v>1602</v>
      </c>
      <c r="BS385" s="148"/>
      <c r="BT385"/>
      <c r="BU385" s="393" t="str">
        <f t="shared" si="82"/>
        <v>No</v>
      </c>
      <c r="BV385" s="393" t="str">
        <f t="shared" si="83"/>
        <v>No</v>
      </c>
      <c r="BW385" s="393"/>
      <c r="BX385" s="151"/>
      <c r="BY385" s="341"/>
      <c r="BZ385" s="384"/>
      <c r="CA385" s="384"/>
      <c r="CB385" s="384"/>
      <c r="CC385" s="384"/>
      <c r="CD385" s="384"/>
      <c r="CE385" s="219"/>
      <c r="CF385" s="219"/>
      <c r="CG385" s="219"/>
      <c r="CH385" s="219"/>
      <c r="CI385" s="219"/>
      <c r="CJ385" s="219"/>
      <c r="CK385" s="219"/>
      <c r="CL385" s="219"/>
      <c r="CM385" s="219"/>
      <c r="CN385" s="219"/>
      <c r="CO385" s="219"/>
      <c r="CP385" s="219"/>
      <c r="CQ385" s="219"/>
      <c r="CR385" s="219"/>
      <c r="CS385" s="219"/>
      <c r="CT385" s="219"/>
      <c r="CU385" s="219"/>
      <c r="CV385" s="219"/>
      <c r="CW385" s="219"/>
      <c r="CX385" s="219"/>
      <c r="CY385" s="219"/>
      <c r="CZ385" s="219"/>
      <c r="DA385" s="219"/>
      <c r="DB385" s="219"/>
      <c r="DC385" s="219"/>
      <c r="DD385" s="219"/>
      <c r="DE385" s="219"/>
      <c r="DF385" s="219"/>
      <c r="DG385" s="219"/>
      <c r="DH385" s="219"/>
      <c r="DI385" s="219"/>
      <c r="DJ385" s="219"/>
      <c r="DK385" s="219"/>
      <c r="DL385" s="219"/>
      <c r="DM385" s="219"/>
      <c r="DN385" s="219"/>
      <c r="DO385" s="219"/>
      <c r="DP385" s="219"/>
      <c r="DQ385" s="219"/>
      <c r="DR385" s="219"/>
      <c r="DS385" s="219"/>
      <c r="DT385" s="219"/>
      <c r="DU385" s="219"/>
      <c r="DV385" s="219"/>
      <c r="DW385" s="219"/>
      <c r="DX385" s="219"/>
      <c r="DY385" s="219"/>
      <c r="DZ385" s="219"/>
      <c r="EA385" s="219"/>
      <c r="EB385" s="219"/>
      <c r="EC385" s="219"/>
      <c r="ED385" s="219"/>
      <c r="EE385" s="219"/>
      <c r="EF385" s="219"/>
      <c r="EG385" s="219"/>
      <c r="EH385" s="219"/>
      <c r="EI385" s="219"/>
      <c r="EJ385" s="219"/>
      <c r="EK385" s="219"/>
      <c r="EL385" s="219"/>
      <c r="EM385" s="219"/>
      <c r="EN385" s="219"/>
      <c r="EO385" s="219"/>
      <c r="EP385" s="219"/>
      <c r="EQ385" s="219"/>
      <c r="ER385" s="219"/>
      <c r="ES385" s="219"/>
      <c r="ET385" s="219"/>
      <c r="EU385" s="219"/>
      <c r="EV385" s="219"/>
      <c r="EW385" s="219"/>
      <c r="EX385" s="219"/>
      <c r="EY385" s="219"/>
      <c r="EZ385" s="219"/>
      <c r="FA385" s="219"/>
      <c r="FB385" s="219"/>
      <c r="FC385" s="219"/>
      <c r="FD385" s="219"/>
      <c r="FE385" s="219"/>
      <c r="FF385" s="219"/>
      <c r="FG385" s="219"/>
      <c r="FH385" s="219"/>
      <c r="FI385" s="219"/>
      <c r="FJ385" s="219"/>
      <c r="FK385" s="219"/>
      <c r="FL385" s="219"/>
      <c r="FM385" s="219"/>
      <c r="FN385" s="219"/>
      <c r="GA385" s="202"/>
      <c r="GB385" s="202"/>
      <c r="GC385" s="202"/>
      <c r="GD385" s="202"/>
      <c r="GE385" s="202"/>
      <c r="GF385" s="202"/>
      <c r="GG385" s="202"/>
      <c r="GH385" s="198"/>
      <c r="GI385" s="198"/>
      <c r="GJ385" s="198"/>
      <c r="GK385" s="198"/>
      <c r="GL385" s="198"/>
      <c r="GM385" s="198"/>
      <c r="GN385" s="198"/>
    </row>
    <row r="386" spans="1:196" x14ac:dyDescent="0.2">
      <c r="A386" s="215" t="s">
        <v>200</v>
      </c>
      <c r="B386" s="216" t="s">
        <v>285</v>
      </c>
      <c r="C386" s="217" t="s">
        <v>56</v>
      </c>
      <c r="D386" s="218" t="s">
        <v>199</v>
      </c>
      <c r="E386" s="337">
        <v>0</v>
      </c>
      <c r="F386">
        <v>2</v>
      </c>
      <c r="G386" s="337">
        <v>0</v>
      </c>
      <c r="H386">
        <v>1</v>
      </c>
      <c r="I386">
        <v>64</v>
      </c>
      <c r="J386">
        <v>106</v>
      </c>
      <c r="K386">
        <v>3</v>
      </c>
      <c r="L386">
        <v>1</v>
      </c>
      <c r="M386">
        <v>4</v>
      </c>
      <c r="N386">
        <v>0</v>
      </c>
      <c r="O386">
        <v>0</v>
      </c>
      <c r="P386">
        <v>2</v>
      </c>
      <c r="Q386">
        <v>0</v>
      </c>
      <c r="R386">
        <v>23</v>
      </c>
      <c r="S386">
        <v>0</v>
      </c>
      <c r="T386">
        <v>0</v>
      </c>
      <c r="U386">
        <v>0</v>
      </c>
      <c r="V386">
        <v>1</v>
      </c>
      <c r="W386">
        <v>3</v>
      </c>
      <c r="X386">
        <v>9</v>
      </c>
      <c r="Y386">
        <v>55</v>
      </c>
      <c r="Z386">
        <v>1</v>
      </c>
      <c r="AA386">
        <v>4</v>
      </c>
      <c r="AB386">
        <v>279</v>
      </c>
      <c r="AC386" s="351">
        <v>2</v>
      </c>
      <c r="AD386" s="351">
        <v>2</v>
      </c>
      <c r="AE386">
        <v>3</v>
      </c>
      <c r="AF386">
        <v>122</v>
      </c>
      <c r="AG386">
        <v>1</v>
      </c>
      <c r="AH386">
        <v>4</v>
      </c>
      <c r="AI386">
        <v>0</v>
      </c>
      <c r="AJ386">
        <v>109</v>
      </c>
      <c r="AK386">
        <v>0</v>
      </c>
      <c r="AL386">
        <v>109</v>
      </c>
      <c r="AM386">
        <v>0</v>
      </c>
      <c r="AN386">
        <v>0</v>
      </c>
      <c r="AO386">
        <v>0</v>
      </c>
      <c r="AP386">
        <v>37</v>
      </c>
      <c r="AQ386">
        <v>5</v>
      </c>
      <c r="AR386">
        <v>18</v>
      </c>
      <c r="AS386">
        <v>23</v>
      </c>
      <c r="AT386">
        <v>0</v>
      </c>
      <c r="AU386">
        <v>0</v>
      </c>
      <c r="AV386">
        <v>14</v>
      </c>
      <c r="AW386">
        <v>20</v>
      </c>
      <c r="AX386">
        <v>0</v>
      </c>
      <c r="AY386">
        <v>0</v>
      </c>
      <c r="AZ386">
        <v>0</v>
      </c>
      <c r="BA386">
        <v>0</v>
      </c>
      <c r="BB386">
        <v>0</v>
      </c>
      <c r="BC386">
        <v>4</v>
      </c>
      <c r="BD386">
        <v>7</v>
      </c>
      <c r="BE386">
        <v>2</v>
      </c>
      <c r="BF386">
        <v>1</v>
      </c>
      <c r="BG386">
        <v>1</v>
      </c>
      <c r="BH386">
        <v>1</v>
      </c>
      <c r="BI386">
        <v>16</v>
      </c>
      <c r="BJ386">
        <v>2</v>
      </c>
      <c r="BK386">
        <v>2</v>
      </c>
      <c r="BL386">
        <v>5</v>
      </c>
      <c r="BM386">
        <v>9</v>
      </c>
      <c r="BN386">
        <v>2</v>
      </c>
      <c r="BO386">
        <v>1</v>
      </c>
      <c r="BP386">
        <v>1</v>
      </c>
      <c r="BQ386">
        <v>1</v>
      </c>
      <c r="BR386">
        <v>23</v>
      </c>
      <c r="BS386" s="148"/>
      <c r="BT386"/>
      <c r="BU386" s="393" t="str">
        <f t="shared" si="82"/>
        <v>No</v>
      </c>
      <c r="BV386" s="393" t="str">
        <f t="shared" si="83"/>
        <v>No</v>
      </c>
      <c r="BW386" s="393"/>
      <c r="BX386" s="151"/>
      <c r="BY386" s="341"/>
      <c r="BZ386" s="384"/>
      <c r="CA386" s="384"/>
      <c r="CB386" s="384"/>
      <c r="CC386" s="384"/>
      <c r="CD386" s="384"/>
      <c r="CE386" s="219"/>
      <c r="CF386" s="219"/>
      <c r="CG386" s="219"/>
      <c r="CH386" s="219"/>
      <c r="CI386" s="219"/>
      <c r="CJ386" s="219"/>
      <c r="CK386" s="219"/>
      <c r="CL386" s="219"/>
      <c r="CM386" s="219"/>
      <c r="CN386" s="219"/>
      <c r="CO386" s="219"/>
      <c r="CP386" s="219"/>
      <c r="CQ386" s="219"/>
      <c r="CR386" s="219"/>
      <c r="CS386" s="219"/>
      <c r="CT386" s="219"/>
      <c r="CU386" s="219"/>
      <c r="CV386" s="219"/>
      <c r="CW386" s="219"/>
      <c r="CX386" s="219"/>
      <c r="CY386" s="219"/>
      <c r="CZ386" s="219"/>
      <c r="DA386" s="219"/>
      <c r="DB386" s="219"/>
      <c r="DC386" s="219"/>
      <c r="DD386" s="219"/>
      <c r="DE386" s="219"/>
      <c r="DF386" s="219"/>
      <c r="DG386" s="219"/>
      <c r="DH386" s="219"/>
      <c r="DI386" s="219"/>
      <c r="DJ386" s="219"/>
      <c r="DK386" s="219"/>
      <c r="DL386" s="219"/>
      <c r="DM386" s="219"/>
      <c r="DN386" s="219"/>
      <c r="DO386" s="219"/>
      <c r="DP386" s="219"/>
      <c r="DQ386" s="219"/>
      <c r="DR386" s="219"/>
      <c r="DS386" s="219"/>
      <c r="DT386" s="219"/>
      <c r="DU386" s="219"/>
      <c r="DV386" s="219"/>
      <c r="DW386" s="219"/>
      <c r="DX386" s="219"/>
      <c r="DY386" s="219"/>
      <c r="DZ386" s="219"/>
      <c r="EA386" s="219"/>
      <c r="EB386" s="219"/>
      <c r="EC386" s="219"/>
      <c r="ED386" s="219"/>
      <c r="EE386" s="219"/>
      <c r="EF386" s="219"/>
      <c r="EG386" s="219"/>
      <c r="EH386" s="219"/>
      <c r="EI386" s="219"/>
      <c r="EJ386" s="219"/>
      <c r="EK386" s="219"/>
      <c r="EL386" s="219"/>
      <c r="EM386" s="219"/>
      <c r="EN386" s="219"/>
      <c r="EO386" s="219"/>
      <c r="EP386" s="219"/>
      <c r="EQ386" s="219"/>
      <c r="ER386" s="219"/>
      <c r="ES386" s="219"/>
      <c r="ET386" s="219"/>
      <c r="EU386" s="219"/>
      <c r="EV386" s="219"/>
      <c r="EW386" s="219"/>
      <c r="EX386" s="219"/>
      <c r="EY386" s="219"/>
      <c r="EZ386" s="219"/>
      <c r="FA386" s="219"/>
      <c r="FB386" s="219"/>
      <c r="FC386" s="219"/>
      <c r="FD386" s="219"/>
      <c r="FE386" s="219"/>
      <c r="FF386" s="219"/>
      <c r="FG386" s="219"/>
      <c r="FH386" s="219"/>
      <c r="FI386" s="219"/>
      <c r="FJ386" s="219"/>
      <c r="FK386" s="219"/>
      <c r="FL386" s="219"/>
      <c r="FM386" s="219"/>
      <c r="FN386" s="219"/>
      <c r="GA386" s="202"/>
      <c r="GB386" s="202"/>
      <c r="GC386" s="202"/>
      <c r="GD386" s="202"/>
      <c r="GE386" s="202"/>
      <c r="GF386" s="202"/>
      <c r="GG386" s="202"/>
      <c r="GH386" s="198"/>
      <c r="GI386" s="198"/>
      <c r="GJ386" s="198"/>
      <c r="GK386" s="198"/>
      <c r="GL386" s="198"/>
      <c r="GM386" s="198"/>
      <c r="GN386" s="198"/>
    </row>
    <row r="387" spans="1:196" x14ac:dyDescent="0.2">
      <c r="A387" s="215" t="s">
        <v>201</v>
      </c>
      <c r="B387" s="216" t="s">
        <v>293</v>
      </c>
      <c r="C387" s="217" t="s">
        <v>286</v>
      </c>
      <c r="D387" s="218" t="s">
        <v>300</v>
      </c>
      <c r="E387" s="337">
        <v>0</v>
      </c>
      <c r="F387">
        <v>51</v>
      </c>
      <c r="G387" s="337">
        <v>0</v>
      </c>
      <c r="H387">
        <v>12</v>
      </c>
      <c r="I387">
        <v>134</v>
      </c>
      <c r="J387">
        <v>530</v>
      </c>
      <c r="K387">
        <v>7</v>
      </c>
      <c r="L387">
        <v>4</v>
      </c>
      <c r="M387">
        <v>24</v>
      </c>
      <c r="N387">
        <v>4</v>
      </c>
      <c r="O387">
        <v>1</v>
      </c>
      <c r="P387">
        <v>6</v>
      </c>
      <c r="Q387">
        <v>1248</v>
      </c>
      <c r="R387">
        <v>4737</v>
      </c>
      <c r="S387">
        <v>6</v>
      </c>
      <c r="T387">
        <v>0</v>
      </c>
      <c r="U387">
        <v>2</v>
      </c>
      <c r="V387">
        <v>0</v>
      </c>
      <c r="W387">
        <v>9</v>
      </c>
      <c r="X387">
        <v>2</v>
      </c>
      <c r="Y387">
        <v>328</v>
      </c>
      <c r="Z387">
        <v>2</v>
      </c>
      <c r="AA387">
        <v>10</v>
      </c>
      <c r="AB387">
        <v>7117</v>
      </c>
      <c r="AC387" s="351">
        <v>1</v>
      </c>
      <c r="AD387" s="351">
        <v>1</v>
      </c>
      <c r="AE387">
        <v>5</v>
      </c>
      <c r="AF387">
        <v>137</v>
      </c>
      <c r="AG387">
        <v>5</v>
      </c>
      <c r="AH387">
        <v>16</v>
      </c>
      <c r="AI387">
        <v>0</v>
      </c>
      <c r="AJ387">
        <v>1022</v>
      </c>
      <c r="AK387">
        <v>75</v>
      </c>
      <c r="AL387">
        <v>1097</v>
      </c>
      <c r="AM387">
        <v>18</v>
      </c>
      <c r="AN387">
        <v>0</v>
      </c>
      <c r="AO387">
        <v>126</v>
      </c>
      <c r="AP387">
        <v>0</v>
      </c>
      <c r="AQ387">
        <v>100</v>
      </c>
      <c r="AR387">
        <v>0</v>
      </c>
      <c r="AS387">
        <v>100</v>
      </c>
      <c r="AT387">
        <v>32</v>
      </c>
      <c r="AU387">
        <v>0</v>
      </c>
      <c r="AV387">
        <v>7</v>
      </c>
      <c r="AW387">
        <v>3</v>
      </c>
      <c r="AX387">
        <v>0</v>
      </c>
      <c r="AY387">
        <v>0</v>
      </c>
      <c r="AZ387">
        <v>0</v>
      </c>
      <c r="BA387">
        <v>1332</v>
      </c>
      <c r="BB387">
        <v>988</v>
      </c>
      <c r="BC387">
        <v>2383</v>
      </c>
      <c r="BD387">
        <v>771</v>
      </c>
      <c r="BE387">
        <v>202</v>
      </c>
      <c r="BF387">
        <v>46</v>
      </c>
      <c r="BG387">
        <v>55</v>
      </c>
      <c r="BH387">
        <v>14</v>
      </c>
      <c r="BI387">
        <v>5791</v>
      </c>
      <c r="BJ387">
        <v>1419</v>
      </c>
      <c r="BK387">
        <v>1011</v>
      </c>
      <c r="BL387">
        <v>2437</v>
      </c>
      <c r="BM387">
        <v>791</v>
      </c>
      <c r="BN387">
        <v>206</v>
      </c>
      <c r="BO387">
        <v>50</v>
      </c>
      <c r="BP387">
        <v>56</v>
      </c>
      <c r="BQ387">
        <v>15</v>
      </c>
      <c r="BR387">
        <v>5985</v>
      </c>
      <c r="BS387" s="148"/>
      <c r="BT387"/>
      <c r="BU387" s="393" t="str">
        <f t="shared" si="82"/>
        <v>Yes</v>
      </c>
      <c r="BV387" s="393" t="str">
        <f t="shared" si="83"/>
        <v>Yes</v>
      </c>
      <c r="BW387" s="393"/>
      <c r="BX387" s="151"/>
      <c r="BY387" s="341"/>
      <c r="BZ387" s="384"/>
      <c r="CA387" s="384"/>
      <c r="CB387" s="384"/>
      <c r="CC387" s="384"/>
      <c r="CD387" s="384"/>
      <c r="CE387" s="219"/>
      <c r="CF387" s="219"/>
      <c r="CG387" s="219"/>
      <c r="CH387" s="219"/>
      <c r="CI387" s="219"/>
      <c r="CJ387" s="219"/>
      <c r="CK387" s="219"/>
      <c r="CL387" s="219"/>
      <c r="CM387" s="219"/>
      <c r="CN387" s="219"/>
      <c r="CO387" s="219"/>
      <c r="CP387" s="219"/>
      <c r="CQ387" s="219"/>
      <c r="CR387" s="219"/>
      <c r="CS387" s="219"/>
      <c r="CT387" s="219"/>
      <c r="CU387" s="219"/>
      <c r="CV387" s="219"/>
      <c r="CW387" s="219"/>
      <c r="CX387" s="219"/>
      <c r="CY387" s="219"/>
      <c r="CZ387" s="219"/>
      <c r="DA387" s="219"/>
      <c r="DB387" s="219"/>
      <c r="DC387" s="219"/>
      <c r="DD387" s="219"/>
      <c r="DE387" s="219"/>
      <c r="DF387" s="219"/>
      <c r="DG387" s="219"/>
      <c r="DH387" s="219"/>
      <c r="DI387" s="219"/>
      <c r="DJ387" s="219"/>
      <c r="DK387" s="219"/>
      <c r="DL387" s="219"/>
      <c r="DM387" s="219"/>
      <c r="DN387" s="219"/>
      <c r="DO387" s="219"/>
      <c r="DP387" s="219"/>
      <c r="DQ387" s="219"/>
      <c r="DR387" s="219"/>
      <c r="DS387" s="219"/>
      <c r="DT387" s="219"/>
      <c r="DU387" s="219"/>
      <c r="DV387" s="219"/>
      <c r="DW387" s="219"/>
      <c r="DX387" s="219"/>
      <c r="DY387" s="219"/>
      <c r="DZ387" s="219"/>
      <c r="EA387" s="219"/>
      <c r="EB387" s="219"/>
      <c r="EC387" s="219"/>
      <c r="ED387" s="219"/>
      <c r="EE387" s="219"/>
      <c r="EF387" s="219"/>
      <c r="EG387" s="219"/>
      <c r="EH387" s="219"/>
      <c r="EI387" s="219"/>
      <c r="EJ387" s="219"/>
      <c r="EK387" s="219"/>
      <c r="EL387" s="219"/>
      <c r="EM387" s="219"/>
      <c r="EN387" s="219"/>
      <c r="EO387" s="219"/>
      <c r="EP387" s="219"/>
      <c r="EQ387" s="219"/>
      <c r="ER387" s="219"/>
      <c r="ES387" s="219"/>
      <c r="ET387" s="219"/>
      <c r="EU387" s="219"/>
      <c r="EV387" s="219"/>
      <c r="EW387" s="219"/>
      <c r="EX387" s="219"/>
      <c r="EY387" s="219"/>
      <c r="EZ387" s="219"/>
      <c r="FA387" s="219"/>
      <c r="FB387" s="219"/>
      <c r="FC387" s="219"/>
      <c r="FD387" s="219"/>
      <c r="FE387" s="219"/>
      <c r="FF387" s="219"/>
      <c r="FG387" s="219"/>
      <c r="FH387" s="219"/>
      <c r="FI387" s="219"/>
      <c r="FJ387" s="219"/>
      <c r="FK387" s="219"/>
      <c r="FL387" s="219"/>
      <c r="FM387" s="219"/>
      <c r="FN387" s="219"/>
      <c r="GA387" s="202"/>
      <c r="GB387" s="202"/>
      <c r="GC387" s="202"/>
      <c r="GD387" s="202"/>
      <c r="GE387" s="202"/>
      <c r="GF387" s="202"/>
      <c r="GG387" s="202"/>
      <c r="GH387" s="198"/>
      <c r="GI387" s="198"/>
      <c r="GJ387" s="198"/>
      <c r="GK387" s="198"/>
      <c r="GL387" s="198"/>
      <c r="GM387" s="198"/>
      <c r="GN387" s="198"/>
    </row>
    <row r="388" spans="1:196" x14ac:dyDescent="0.2">
      <c r="A388" s="215" t="s">
        <v>203</v>
      </c>
      <c r="B388" s="216" t="s">
        <v>293</v>
      </c>
      <c r="C388" s="217" t="s">
        <v>294</v>
      </c>
      <c r="D388" s="218" t="s">
        <v>202</v>
      </c>
      <c r="E388" s="337">
        <v>0</v>
      </c>
      <c r="F388">
        <v>139</v>
      </c>
      <c r="G388" s="337">
        <v>0</v>
      </c>
      <c r="H388">
        <v>14</v>
      </c>
      <c r="I388">
        <v>151</v>
      </c>
      <c r="J388">
        <v>384</v>
      </c>
      <c r="K388">
        <v>11</v>
      </c>
      <c r="L388">
        <v>4</v>
      </c>
      <c r="M388">
        <v>12</v>
      </c>
      <c r="N388">
        <v>1</v>
      </c>
      <c r="O388">
        <v>4</v>
      </c>
      <c r="P388">
        <v>19</v>
      </c>
      <c r="Q388">
        <v>1002</v>
      </c>
      <c r="R388">
        <v>3630</v>
      </c>
      <c r="S388">
        <v>16</v>
      </c>
      <c r="T388">
        <v>8</v>
      </c>
      <c r="U388">
        <v>4</v>
      </c>
      <c r="V388">
        <v>9</v>
      </c>
      <c r="W388">
        <v>19</v>
      </c>
      <c r="X388">
        <v>14</v>
      </c>
      <c r="Y388">
        <v>315</v>
      </c>
      <c r="Z388">
        <v>0</v>
      </c>
      <c r="AA388">
        <v>11</v>
      </c>
      <c r="AB388">
        <v>5767</v>
      </c>
      <c r="AC388" s="351">
        <v>2</v>
      </c>
      <c r="AD388" s="351">
        <v>2</v>
      </c>
      <c r="AE388">
        <v>24</v>
      </c>
      <c r="AF388">
        <v>293</v>
      </c>
      <c r="AG388">
        <v>23</v>
      </c>
      <c r="AH388">
        <v>21</v>
      </c>
      <c r="AI388">
        <v>0</v>
      </c>
      <c r="AJ388">
        <v>1348</v>
      </c>
      <c r="AK388">
        <v>0</v>
      </c>
      <c r="AL388">
        <v>1348</v>
      </c>
      <c r="AM388">
        <v>3</v>
      </c>
      <c r="AN388">
        <v>0</v>
      </c>
      <c r="AO388">
        <v>2</v>
      </c>
      <c r="AP388">
        <v>175</v>
      </c>
      <c r="AQ388">
        <v>96</v>
      </c>
      <c r="AR388">
        <v>0</v>
      </c>
      <c r="AS388">
        <v>96</v>
      </c>
      <c r="AT388">
        <v>90</v>
      </c>
      <c r="AU388">
        <v>0</v>
      </c>
      <c r="AV388">
        <v>18</v>
      </c>
      <c r="AW388">
        <v>43</v>
      </c>
      <c r="AX388">
        <v>0</v>
      </c>
      <c r="AY388">
        <v>0</v>
      </c>
      <c r="AZ388">
        <v>0</v>
      </c>
      <c r="BA388">
        <v>1458</v>
      </c>
      <c r="BB388">
        <v>1226</v>
      </c>
      <c r="BC388">
        <v>1363</v>
      </c>
      <c r="BD388">
        <v>1200</v>
      </c>
      <c r="BE388">
        <v>974</v>
      </c>
      <c r="BF388">
        <v>170</v>
      </c>
      <c r="BG388">
        <v>40</v>
      </c>
      <c r="BH388">
        <v>14</v>
      </c>
      <c r="BI388">
        <v>6445</v>
      </c>
      <c r="BJ388">
        <v>1016</v>
      </c>
      <c r="BK388">
        <v>797</v>
      </c>
      <c r="BL388">
        <v>931</v>
      </c>
      <c r="BM388">
        <v>901</v>
      </c>
      <c r="BN388">
        <v>815</v>
      </c>
      <c r="BO388">
        <v>132</v>
      </c>
      <c r="BP388">
        <v>27</v>
      </c>
      <c r="BQ388">
        <v>13</v>
      </c>
      <c r="BR388">
        <v>4632</v>
      </c>
      <c r="BS388" s="148"/>
      <c r="BT388"/>
      <c r="BU388" s="393" t="str">
        <f t="shared" si="82"/>
        <v>No</v>
      </c>
      <c r="BV388" s="393" t="str">
        <f t="shared" si="83"/>
        <v>No</v>
      </c>
      <c r="BW388" s="393"/>
      <c r="BX388" s="151"/>
      <c r="BY388" s="341"/>
      <c r="BZ388" s="384"/>
      <c r="CA388" s="384"/>
      <c r="CB388" s="384"/>
      <c r="CC388" s="384"/>
      <c r="CD388" s="384"/>
      <c r="CE388" s="219"/>
      <c r="CF388" s="219"/>
      <c r="CG388" s="219"/>
      <c r="CH388" s="219"/>
      <c r="CI388" s="219"/>
      <c r="CJ388" s="219"/>
      <c r="CK388" s="219"/>
      <c r="CL388" s="219"/>
      <c r="CM388" s="219"/>
      <c r="CN388" s="219"/>
      <c r="CO388" s="219"/>
      <c r="CP388" s="219"/>
      <c r="CQ388" s="219"/>
      <c r="CR388" s="219"/>
      <c r="CS388" s="219"/>
      <c r="CT388" s="219"/>
      <c r="CU388" s="219"/>
      <c r="CV388" s="219"/>
      <c r="CW388" s="219"/>
      <c r="CX388" s="219"/>
      <c r="CY388" s="219"/>
      <c r="CZ388" s="219"/>
      <c r="DA388" s="219"/>
      <c r="DB388" s="219"/>
      <c r="DC388" s="219"/>
      <c r="DD388" s="219"/>
      <c r="DE388" s="219"/>
      <c r="DF388" s="219"/>
      <c r="DG388" s="219"/>
      <c r="DH388" s="219"/>
      <c r="DI388" s="219"/>
      <c r="DJ388" s="219"/>
      <c r="DK388" s="219"/>
      <c r="DL388" s="219"/>
      <c r="DM388" s="219"/>
      <c r="DN388" s="219"/>
      <c r="DO388" s="219"/>
      <c r="DP388" s="219"/>
      <c r="DQ388" s="219"/>
      <c r="DR388" s="219"/>
      <c r="DS388" s="219"/>
      <c r="DT388" s="219"/>
      <c r="DU388" s="219"/>
      <c r="DV388" s="219"/>
      <c r="DW388" s="219"/>
      <c r="DX388" s="219"/>
      <c r="DY388" s="219"/>
      <c r="DZ388" s="219"/>
      <c r="EA388" s="219"/>
      <c r="EB388" s="219"/>
      <c r="EC388" s="219"/>
      <c r="ED388" s="219"/>
      <c r="EE388" s="219"/>
      <c r="EF388" s="219"/>
      <c r="EG388" s="219"/>
      <c r="EH388" s="219"/>
      <c r="EI388" s="219"/>
      <c r="EJ388" s="219"/>
      <c r="EK388" s="219"/>
      <c r="EL388" s="219"/>
      <c r="EM388" s="219"/>
      <c r="EN388" s="219"/>
      <c r="EO388" s="219"/>
      <c r="EP388" s="219"/>
      <c r="EQ388" s="219"/>
      <c r="ER388" s="219"/>
      <c r="ES388" s="219"/>
      <c r="ET388" s="219"/>
      <c r="EU388" s="219"/>
      <c r="EV388" s="219"/>
      <c r="EW388" s="219"/>
      <c r="EX388" s="219"/>
      <c r="EY388" s="219"/>
      <c r="EZ388" s="219"/>
      <c r="FA388" s="219"/>
      <c r="FB388" s="219"/>
      <c r="FC388" s="219"/>
      <c r="FD388" s="219"/>
      <c r="FE388" s="219"/>
      <c r="FF388" s="219"/>
      <c r="FG388" s="219"/>
      <c r="FH388" s="219"/>
      <c r="FI388" s="219"/>
      <c r="FJ388" s="219"/>
      <c r="FK388" s="219"/>
      <c r="FL388" s="219"/>
      <c r="FM388" s="219"/>
      <c r="FN388" s="219"/>
      <c r="GA388" s="202"/>
      <c r="GB388" s="202"/>
      <c r="GC388" s="202"/>
      <c r="GD388" s="202"/>
      <c r="GE388" s="202"/>
      <c r="GF388" s="202"/>
      <c r="GG388" s="202"/>
      <c r="GH388" s="198"/>
      <c r="GI388" s="198"/>
      <c r="GJ388" s="198"/>
      <c r="GK388" s="198"/>
      <c r="GL388" s="198"/>
      <c r="GM388" s="198"/>
      <c r="GN388" s="198"/>
    </row>
    <row r="389" spans="1:196" x14ac:dyDescent="0.2">
      <c r="A389" s="215" t="s">
        <v>205</v>
      </c>
      <c r="B389" s="216" t="s">
        <v>285</v>
      </c>
      <c r="C389" s="217" t="s">
        <v>56</v>
      </c>
      <c r="D389" s="218" t="s">
        <v>204</v>
      </c>
      <c r="E389" s="337">
        <v>0</v>
      </c>
      <c r="F389">
        <v>49</v>
      </c>
      <c r="G389" s="337">
        <v>0</v>
      </c>
      <c r="H389">
        <v>3</v>
      </c>
      <c r="I389">
        <v>89</v>
      </c>
      <c r="J389">
        <v>153</v>
      </c>
      <c r="K389">
        <v>7</v>
      </c>
      <c r="L389">
        <v>4</v>
      </c>
      <c r="M389">
        <v>7</v>
      </c>
      <c r="N389">
        <v>0</v>
      </c>
      <c r="O389">
        <v>0</v>
      </c>
      <c r="P389">
        <v>3</v>
      </c>
      <c r="Q389">
        <v>0</v>
      </c>
      <c r="R389">
        <v>32</v>
      </c>
      <c r="S389">
        <v>31</v>
      </c>
      <c r="T389">
        <v>2</v>
      </c>
      <c r="U389">
        <v>0</v>
      </c>
      <c r="V389">
        <v>10</v>
      </c>
      <c r="W389">
        <v>6</v>
      </c>
      <c r="X389">
        <v>46</v>
      </c>
      <c r="Y389">
        <v>91</v>
      </c>
      <c r="Z389">
        <v>0</v>
      </c>
      <c r="AA389">
        <v>84</v>
      </c>
      <c r="AB389">
        <v>617</v>
      </c>
      <c r="AC389" s="351">
        <v>2</v>
      </c>
      <c r="AD389" s="351">
        <v>2</v>
      </c>
      <c r="AE389">
        <v>6</v>
      </c>
      <c r="AF389">
        <v>162</v>
      </c>
      <c r="AG389">
        <v>8</v>
      </c>
      <c r="AH389">
        <v>12</v>
      </c>
      <c r="AI389">
        <v>0</v>
      </c>
      <c r="AJ389">
        <v>145</v>
      </c>
      <c r="AK389">
        <v>2</v>
      </c>
      <c r="AL389">
        <v>147</v>
      </c>
      <c r="AM389">
        <v>0</v>
      </c>
      <c r="AN389">
        <v>0</v>
      </c>
      <c r="AO389">
        <v>1</v>
      </c>
      <c r="AP389">
        <v>91</v>
      </c>
      <c r="AQ389">
        <v>0</v>
      </c>
      <c r="AR389">
        <v>38</v>
      </c>
      <c r="AS389">
        <v>38</v>
      </c>
      <c r="AT389">
        <v>4</v>
      </c>
      <c r="AU389">
        <v>0</v>
      </c>
      <c r="AV389">
        <v>1</v>
      </c>
      <c r="AW389">
        <v>2</v>
      </c>
      <c r="AX389">
        <v>0</v>
      </c>
      <c r="AY389">
        <v>0</v>
      </c>
      <c r="AZ389">
        <v>0</v>
      </c>
      <c r="BA389">
        <v>11</v>
      </c>
      <c r="BB389">
        <v>19</v>
      </c>
      <c r="BC389">
        <v>11</v>
      </c>
      <c r="BD389">
        <v>3</v>
      </c>
      <c r="BE389">
        <v>2</v>
      </c>
      <c r="BF389">
        <v>2</v>
      </c>
      <c r="BG389">
        <v>0</v>
      </c>
      <c r="BH389">
        <v>0</v>
      </c>
      <c r="BI389">
        <v>48</v>
      </c>
      <c r="BJ389">
        <v>5</v>
      </c>
      <c r="BK389">
        <v>11</v>
      </c>
      <c r="BL389">
        <v>11</v>
      </c>
      <c r="BM389">
        <v>2</v>
      </c>
      <c r="BN389">
        <v>2</v>
      </c>
      <c r="BO389">
        <v>1</v>
      </c>
      <c r="BP389">
        <v>0</v>
      </c>
      <c r="BQ389">
        <v>0</v>
      </c>
      <c r="BR389">
        <v>32</v>
      </c>
      <c r="BS389" s="148"/>
      <c r="BT389"/>
      <c r="BU389" s="393" t="str">
        <f t="shared" si="82"/>
        <v>No</v>
      </c>
      <c r="BV389" s="393" t="str">
        <f t="shared" si="83"/>
        <v>No</v>
      </c>
      <c r="BW389" s="393"/>
      <c r="BX389" s="151"/>
      <c r="BY389" s="341"/>
      <c r="BZ389" s="384"/>
      <c r="CA389" s="384"/>
      <c r="CB389" s="384"/>
      <c r="CC389" s="384"/>
      <c r="CD389" s="384"/>
      <c r="CE389" s="219"/>
      <c r="CF389" s="219"/>
      <c r="CG389" s="219"/>
      <c r="CH389" s="219"/>
      <c r="CI389" s="219"/>
      <c r="CJ389" s="219"/>
      <c r="CK389" s="219"/>
      <c r="CL389" s="219"/>
      <c r="CM389" s="219"/>
      <c r="CN389" s="219"/>
      <c r="CO389" s="219"/>
      <c r="CP389" s="219"/>
      <c r="CQ389" s="219"/>
      <c r="CR389" s="219"/>
      <c r="CS389" s="219"/>
      <c r="CT389" s="219"/>
      <c r="CU389" s="219"/>
      <c r="CV389" s="219"/>
      <c r="CW389" s="219"/>
      <c r="CX389" s="219"/>
      <c r="CY389" s="219"/>
      <c r="CZ389" s="219"/>
      <c r="DA389" s="219"/>
      <c r="DB389" s="219"/>
      <c r="DC389" s="219"/>
      <c r="DD389" s="219"/>
      <c r="DE389" s="219"/>
      <c r="DF389" s="219"/>
      <c r="DG389" s="219"/>
      <c r="DH389" s="219"/>
      <c r="DI389" s="219"/>
      <c r="DJ389" s="219"/>
      <c r="DK389" s="219"/>
      <c r="DL389" s="219"/>
      <c r="DM389" s="219"/>
      <c r="DN389" s="219"/>
      <c r="DO389" s="219"/>
      <c r="DP389" s="219"/>
      <c r="DQ389" s="219"/>
      <c r="DR389" s="219"/>
      <c r="DS389" s="219"/>
      <c r="DT389" s="219"/>
      <c r="DU389" s="219"/>
      <c r="DV389" s="219"/>
      <c r="DW389" s="219"/>
      <c r="DX389" s="219"/>
      <c r="DY389" s="219"/>
      <c r="DZ389" s="219"/>
      <c r="EA389" s="219"/>
      <c r="EB389" s="219"/>
      <c r="EC389" s="219"/>
      <c r="ED389" s="219"/>
      <c r="EE389" s="219"/>
      <c r="EF389" s="219"/>
      <c r="EG389" s="219"/>
      <c r="EH389" s="219"/>
      <c r="EI389" s="219"/>
      <c r="EJ389" s="219"/>
      <c r="EK389" s="219"/>
      <c r="EL389" s="219"/>
      <c r="EM389" s="219"/>
      <c r="EN389" s="219"/>
      <c r="EO389" s="219"/>
      <c r="EP389" s="219"/>
      <c r="EQ389" s="219"/>
      <c r="ER389" s="219"/>
      <c r="ES389" s="219"/>
      <c r="ET389" s="219"/>
      <c r="EU389" s="219"/>
      <c r="EV389" s="219"/>
      <c r="EW389" s="219"/>
      <c r="EX389" s="219"/>
      <c r="EY389" s="219"/>
      <c r="EZ389" s="219"/>
      <c r="FA389" s="219"/>
      <c r="FB389" s="219"/>
      <c r="FC389" s="219"/>
      <c r="FD389" s="219"/>
      <c r="FE389" s="219"/>
      <c r="FF389" s="219"/>
      <c r="FG389" s="219"/>
      <c r="FH389" s="219"/>
      <c r="FI389" s="219"/>
      <c r="FJ389" s="219"/>
      <c r="FK389" s="219"/>
      <c r="FL389" s="219"/>
      <c r="FM389" s="219"/>
      <c r="FN389" s="219"/>
      <c r="GA389" s="202"/>
      <c r="GB389" s="202"/>
      <c r="GC389" s="202"/>
      <c r="GD389" s="202"/>
      <c r="GE389" s="202"/>
      <c r="GF389" s="202"/>
      <c r="GG389" s="202"/>
      <c r="GH389" s="198"/>
      <c r="GI389" s="198"/>
      <c r="GJ389" s="198"/>
      <c r="GK389" s="198"/>
      <c r="GL389" s="198"/>
      <c r="GM389" s="198"/>
      <c r="GN389" s="198"/>
    </row>
    <row r="390" spans="1:196" x14ac:dyDescent="0.2">
      <c r="A390" s="215" t="s">
        <v>207</v>
      </c>
      <c r="B390" s="216" t="s">
        <v>289</v>
      </c>
      <c r="C390" s="217" t="s">
        <v>109</v>
      </c>
      <c r="D390" s="218" t="s">
        <v>206</v>
      </c>
      <c r="E390" s="337">
        <v>0</v>
      </c>
      <c r="F390">
        <v>206</v>
      </c>
      <c r="G390" s="337">
        <v>0</v>
      </c>
      <c r="H390">
        <v>3</v>
      </c>
      <c r="I390">
        <v>133</v>
      </c>
      <c r="J390">
        <v>451</v>
      </c>
      <c r="K390">
        <v>11</v>
      </c>
      <c r="L390">
        <v>1</v>
      </c>
      <c r="M390">
        <v>14</v>
      </c>
      <c r="N390">
        <v>7</v>
      </c>
      <c r="O390">
        <v>0</v>
      </c>
      <c r="P390">
        <v>15</v>
      </c>
      <c r="Q390">
        <v>4</v>
      </c>
      <c r="R390">
        <v>312</v>
      </c>
      <c r="S390">
        <v>42</v>
      </c>
      <c r="T390">
        <v>1</v>
      </c>
      <c r="U390">
        <v>2</v>
      </c>
      <c r="V390">
        <v>18</v>
      </c>
      <c r="W390">
        <v>9</v>
      </c>
      <c r="X390">
        <v>11</v>
      </c>
      <c r="Y390">
        <v>393</v>
      </c>
      <c r="Z390">
        <v>21</v>
      </c>
      <c r="AA390">
        <v>18</v>
      </c>
      <c r="AB390">
        <v>1672</v>
      </c>
      <c r="AC390" s="351">
        <v>2</v>
      </c>
      <c r="AD390" s="351">
        <v>2</v>
      </c>
      <c r="AE390">
        <v>15</v>
      </c>
      <c r="AF390">
        <v>392</v>
      </c>
      <c r="AG390">
        <v>54</v>
      </c>
      <c r="AH390">
        <v>24</v>
      </c>
      <c r="AI390">
        <v>1</v>
      </c>
      <c r="AJ390">
        <v>829</v>
      </c>
      <c r="AK390">
        <v>0</v>
      </c>
      <c r="AL390">
        <v>830</v>
      </c>
      <c r="AM390">
        <v>6</v>
      </c>
      <c r="AN390">
        <v>0</v>
      </c>
      <c r="AO390">
        <v>14</v>
      </c>
      <c r="AP390">
        <v>145</v>
      </c>
      <c r="AQ390">
        <v>126</v>
      </c>
      <c r="AR390">
        <v>0</v>
      </c>
      <c r="AS390">
        <v>126</v>
      </c>
      <c r="AT390">
        <v>25</v>
      </c>
      <c r="AU390">
        <v>1</v>
      </c>
      <c r="AV390">
        <v>10</v>
      </c>
      <c r="AW390">
        <v>13</v>
      </c>
      <c r="AX390">
        <v>0</v>
      </c>
      <c r="AY390">
        <v>0</v>
      </c>
      <c r="AZ390">
        <v>0</v>
      </c>
      <c r="BA390">
        <v>11</v>
      </c>
      <c r="BB390">
        <v>82</v>
      </c>
      <c r="BC390">
        <v>149</v>
      </c>
      <c r="BD390">
        <v>86</v>
      </c>
      <c r="BE390">
        <v>28</v>
      </c>
      <c r="BF390">
        <v>15</v>
      </c>
      <c r="BG390">
        <v>5</v>
      </c>
      <c r="BH390">
        <v>3</v>
      </c>
      <c r="BI390">
        <v>379</v>
      </c>
      <c r="BJ390">
        <v>11</v>
      </c>
      <c r="BK390">
        <v>72</v>
      </c>
      <c r="BL390">
        <v>126</v>
      </c>
      <c r="BM390">
        <v>70</v>
      </c>
      <c r="BN390">
        <v>20</v>
      </c>
      <c r="BO390">
        <v>10</v>
      </c>
      <c r="BP390">
        <v>4</v>
      </c>
      <c r="BQ390">
        <v>3</v>
      </c>
      <c r="BR390">
        <v>316</v>
      </c>
      <c r="BS390" s="148"/>
      <c r="BT390"/>
      <c r="BU390" s="393" t="str">
        <f t="shared" si="82"/>
        <v>No</v>
      </c>
      <c r="BV390" s="393" t="str">
        <f t="shared" si="83"/>
        <v>No</v>
      </c>
      <c r="BW390" s="393"/>
      <c r="BX390" s="151"/>
      <c r="BY390" s="341"/>
      <c r="BZ390" s="384"/>
      <c r="CA390" s="384"/>
      <c r="CB390" s="384"/>
      <c r="CC390" s="384"/>
      <c r="CD390" s="384"/>
      <c r="CE390" s="219"/>
      <c r="CF390" s="219"/>
      <c r="CG390" s="219"/>
      <c r="CH390" s="219"/>
      <c r="CI390" s="219"/>
      <c r="CJ390" s="219"/>
      <c r="CK390" s="219"/>
      <c r="CL390" s="219"/>
      <c r="CM390" s="219"/>
      <c r="CN390" s="219"/>
      <c r="CO390" s="219"/>
      <c r="CP390" s="219"/>
      <c r="CQ390" s="219"/>
      <c r="CR390" s="219"/>
      <c r="CS390" s="219"/>
      <c r="CT390" s="219"/>
      <c r="CU390" s="219"/>
      <c r="CV390" s="219"/>
      <c r="CW390" s="219"/>
      <c r="CX390" s="219"/>
      <c r="CY390" s="219"/>
      <c r="CZ390" s="219"/>
      <c r="DA390" s="219"/>
      <c r="DB390" s="219"/>
      <c r="DC390" s="219"/>
      <c r="DD390" s="219"/>
      <c r="DE390" s="219"/>
      <c r="DF390" s="219"/>
      <c r="DG390" s="219"/>
      <c r="DH390" s="219"/>
      <c r="DI390" s="219"/>
      <c r="DJ390" s="219"/>
      <c r="DK390" s="219"/>
      <c r="DL390" s="219"/>
      <c r="DM390" s="219"/>
      <c r="DN390" s="219"/>
      <c r="DO390" s="219"/>
      <c r="DP390" s="219"/>
      <c r="DQ390" s="219"/>
      <c r="DR390" s="219"/>
      <c r="DS390" s="219"/>
      <c r="DT390" s="219"/>
      <c r="DU390" s="219"/>
      <c r="DV390" s="219"/>
      <c r="DW390" s="219"/>
      <c r="DX390" s="219"/>
      <c r="DY390" s="219"/>
      <c r="DZ390" s="219"/>
      <c r="EA390" s="219"/>
      <c r="EB390" s="219"/>
      <c r="EC390" s="219"/>
      <c r="ED390" s="219"/>
      <c r="EE390" s="219"/>
      <c r="EF390" s="219"/>
      <c r="EG390" s="219"/>
      <c r="EH390" s="219"/>
      <c r="EI390" s="219"/>
      <c r="EJ390" s="219"/>
      <c r="EK390" s="219"/>
      <c r="EL390" s="219"/>
      <c r="EM390" s="219"/>
      <c r="EN390" s="219"/>
      <c r="EO390" s="219"/>
      <c r="EP390" s="219"/>
      <c r="EQ390" s="219"/>
      <c r="ER390" s="219"/>
      <c r="ES390" s="219"/>
      <c r="ET390" s="219"/>
      <c r="EU390" s="219"/>
      <c r="EV390" s="219"/>
      <c r="EW390" s="219"/>
      <c r="EX390" s="219"/>
      <c r="EY390" s="219"/>
      <c r="EZ390" s="219"/>
      <c r="FA390" s="219"/>
      <c r="FB390" s="219"/>
      <c r="FC390" s="219"/>
      <c r="FD390" s="219"/>
      <c r="FE390" s="219"/>
      <c r="FF390" s="219"/>
      <c r="FG390" s="219"/>
      <c r="FH390" s="219"/>
      <c r="FI390" s="219"/>
      <c r="FJ390" s="219"/>
      <c r="FK390" s="219"/>
      <c r="FL390" s="219"/>
      <c r="FM390" s="219"/>
      <c r="FN390" s="219"/>
      <c r="GA390" s="202"/>
      <c r="GB390" s="202"/>
      <c r="GC390" s="202"/>
      <c r="GD390" s="202"/>
      <c r="GE390" s="202"/>
      <c r="GF390" s="202"/>
      <c r="GG390" s="202"/>
      <c r="GH390" s="198"/>
      <c r="GI390" s="198"/>
      <c r="GJ390" s="198"/>
      <c r="GK390" s="198"/>
      <c r="GL390" s="198"/>
      <c r="GM390" s="198"/>
      <c r="GN390" s="198"/>
    </row>
    <row r="391" spans="1:196" x14ac:dyDescent="0.2">
      <c r="A391" s="215" t="s">
        <v>209</v>
      </c>
      <c r="B391" s="216" t="s">
        <v>285</v>
      </c>
      <c r="C391" s="217" t="s">
        <v>295</v>
      </c>
      <c r="D391" s="218" t="s">
        <v>208</v>
      </c>
      <c r="E391" s="337">
        <v>0</v>
      </c>
      <c r="F391">
        <v>28</v>
      </c>
      <c r="G391" s="337">
        <v>0</v>
      </c>
      <c r="H391">
        <v>1</v>
      </c>
      <c r="I391">
        <v>78</v>
      </c>
      <c r="J391">
        <v>152</v>
      </c>
      <c r="K391">
        <v>4</v>
      </c>
      <c r="L391">
        <v>2</v>
      </c>
      <c r="M391">
        <v>9</v>
      </c>
      <c r="N391">
        <v>0</v>
      </c>
      <c r="O391">
        <v>0</v>
      </c>
      <c r="P391">
        <v>7</v>
      </c>
      <c r="Q391">
        <v>1</v>
      </c>
      <c r="R391">
        <v>51</v>
      </c>
      <c r="S391">
        <v>0</v>
      </c>
      <c r="T391">
        <v>0</v>
      </c>
      <c r="U391">
        <v>2</v>
      </c>
      <c r="V391">
        <v>10</v>
      </c>
      <c r="W391">
        <v>6</v>
      </c>
      <c r="X391">
        <v>4</v>
      </c>
      <c r="Y391">
        <v>77</v>
      </c>
      <c r="Z391">
        <v>0</v>
      </c>
      <c r="AA391">
        <v>20</v>
      </c>
      <c r="AB391">
        <v>452</v>
      </c>
      <c r="AC391" s="351">
        <v>2</v>
      </c>
      <c r="AD391" s="351">
        <v>2</v>
      </c>
      <c r="AE391">
        <v>2</v>
      </c>
      <c r="AF391">
        <v>162</v>
      </c>
      <c r="AG391">
        <v>16</v>
      </c>
      <c r="AH391">
        <v>21</v>
      </c>
      <c r="AI391">
        <v>0</v>
      </c>
      <c r="AJ391">
        <v>196</v>
      </c>
      <c r="AK391">
        <v>13</v>
      </c>
      <c r="AL391">
        <v>209</v>
      </c>
      <c r="AM391">
        <v>10</v>
      </c>
      <c r="AN391">
        <v>0</v>
      </c>
      <c r="AO391">
        <v>0</v>
      </c>
      <c r="AP391">
        <v>65</v>
      </c>
      <c r="AQ391">
        <v>0</v>
      </c>
      <c r="AR391">
        <v>19</v>
      </c>
      <c r="AS391">
        <v>19</v>
      </c>
      <c r="AT391">
        <v>4</v>
      </c>
      <c r="AU391">
        <v>0</v>
      </c>
      <c r="AV391">
        <v>0</v>
      </c>
      <c r="AW391">
        <v>7</v>
      </c>
      <c r="AX391">
        <v>0</v>
      </c>
      <c r="AY391">
        <v>0</v>
      </c>
      <c r="AZ391">
        <v>0</v>
      </c>
      <c r="BA391">
        <v>0</v>
      </c>
      <c r="BB391">
        <v>0</v>
      </c>
      <c r="BC391">
        <v>0</v>
      </c>
      <c r="BD391">
        <v>0</v>
      </c>
      <c r="BE391">
        <v>0</v>
      </c>
      <c r="BF391">
        <v>0</v>
      </c>
      <c r="BG391">
        <v>0</v>
      </c>
      <c r="BH391">
        <v>0</v>
      </c>
      <c r="BI391">
        <v>0</v>
      </c>
      <c r="BJ391">
        <v>12</v>
      </c>
      <c r="BK391">
        <v>15</v>
      </c>
      <c r="BL391">
        <v>14</v>
      </c>
      <c r="BM391">
        <v>2</v>
      </c>
      <c r="BN391">
        <v>4</v>
      </c>
      <c r="BO391">
        <v>2</v>
      </c>
      <c r="BP391">
        <v>1</v>
      </c>
      <c r="BQ391">
        <v>2</v>
      </c>
      <c r="BR391">
        <v>52</v>
      </c>
      <c r="BS391" s="148"/>
      <c r="BT391"/>
      <c r="BU391" s="393" t="str">
        <f t="shared" si="82"/>
        <v>No</v>
      </c>
      <c r="BV391" s="393" t="str">
        <f t="shared" si="83"/>
        <v>No</v>
      </c>
      <c r="BW391" s="393"/>
      <c r="BX391" s="151"/>
      <c r="BY391" s="341"/>
      <c r="BZ391" s="384"/>
      <c r="CA391" s="384"/>
      <c r="CB391" s="384"/>
      <c r="CC391" s="384"/>
      <c r="CD391" s="384"/>
      <c r="CE391" s="219"/>
      <c r="CF391" s="219"/>
      <c r="CG391" s="219"/>
      <c r="CH391" s="219"/>
      <c r="CI391" s="219"/>
      <c r="CJ391" s="219"/>
      <c r="CK391" s="219"/>
      <c r="CL391" s="219"/>
      <c r="CM391" s="219"/>
      <c r="CN391" s="219"/>
      <c r="CO391" s="219"/>
      <c r="CP391" s="219"/>
      <c r="CQ391" s="219"/>
      <c r="CR391" s="219"/>
      <c r="CS391" s="219"/>
      <c r="CT391" s="219"/>
      <c r="CU391" s="219"/>
      <c r="CV391" s="219"/>
      <c r="CW391" s="219"/>
      <c r="CX391" s="219"/>
      <c r="CY391" s="219"/>
      <c r="CZ391" s="219"/>
      <c r="DA391" s="219"/>
      <c r="DB391" s="219"/>
      <c r="DC391" s="219"/>
      <c r="DD391" s="219"/>
      <c r="DE391" s="219"/>
      <c r="DF391" s="219"/>
      <c r="DG391" s="219"/>
      <c r="DH391" s="219"/>
      <c r="DI391" s="219"/>
      <c r="DJ391" s="219"/>
      <c r="DK391" s="219"/>
      <c r="DL391" s="219"/>
      <c r="DM391" s="219"/>
      <c r="DN391" s="219"/>
      <c r="DO391" s="219"/>
      <c r="DP391" s="219"/>
      <c r="DQ391" s="219"/>
      <c r="DR391" s="219"/>
      <c r="DS391" s="219"/>
      <c r="DT391" s="219"/>
      <c r="DU391" s="219"/>
      <c r="DV391" s="219"/>
      <c r="DW391" s="219"/>
      <c r="DX391" s="219"/>
      <c r="DY391" s="219"/>
      <c r="DZ391" s="219"/>
      <c r="EA391" s="219"/>
      <c r="EB391" s="219"/>
      <c r="EC391" s="219"/>
      <c r="ED391" s="219"/>
      <c r="EE391" s="219"/>
      <c r="EF391" s="219"/>
      <c r="EG391" s="219"/>
      <c r="EH391" s="219"/>
      <c r="EI391" s="219"/>
      <c r="EJ391" s="219"/>
      <c r="EK391" s="219"/>
      <c r="EL391" s="219"/>
      <c r="EM391" s="219"/>
      <c r="EN391" s="219"/>
      <c r="EO391" s="219"/>
      <c r="EP391" s="219"/>
      <c r="EQ391" s="219"/>
      <c r="ER391" s="219"/>
      <c r="ES391" s="219"/>
      <c r="ET391" s="219"/>
      <c r="EU391" s="219"/>
      <c r="EV391" s="219"/>
      <c r="EW391" s="219"/>
      <c r="EX391" s="219"/>
      <c r="EY391" s="219"/>
      <c r="EZ391" s="219"/>
      <c r="FA391" s="219"/>
      <c r="FB391" s="219"/>
      <c r="FC391" s="219"/>
      <c r="FD391" s="219"/>
      <c r="FE391" s="219"/>
      <c r="FF391" s="219"/>
      <c r="FG391" s="219"/>
      <c r="FH391" s="219"/>
      <c r="FI391" s="219"/>
      <c r="FJ391" s="219"/>
      <c r="FK391" s="219"/>
      <c r="FL391" s="219"/>
      <c r="FM391" s="219"/>
      <c r="FN391" s="219"/>
      <c r="GA391" s="202"/>
      <c r="GB391" s="202"/>
      <c r="GC391" s="202"/>
      <c r="GD391" s="202"/>
      <c r="GE391" s="202"/>
      <c r="GF391" s="202"/>
      <c r="GG391" s="202"/>
      <c r="GH391" s="198"/>
      <c r="GI391" s="198"/>
      <c r="GJ391" s="198"/>
      <c r="GK391" s="198"/>
      <c r="GL391" s="198"/>
      <c r="GM391" s="198"/>
      <c r="GN391" s="198"/>
    </row>
    <row r="392" spans="1:196" x14ac:dyDescent="0.2">
      <c r="A392" s="215" t="s">
        <v>211</v>
      </c>
      <c r="B392" s="216" t="s">
        <v>285</v>
      </c>
      <c r="C392" s="217" t="s">
        <v>56</v>
      </c>
      <c r="D392" s="218" t="s">
        <v>210</v>
      </c>
      <c r="E392" s="337">
        <v>0</v>
      </c>
      <c r="F392">
        <v>53</v>
      </c>
      <c r="G392" s="337">
        <v>0</v>
      </c>
      <c r="H392">
        <v>4</v>
      </c>
      <c r="I392">
        <v>44</v>
      </c>
      <c r="J392">
        <v>103</v>
      </c>
      <c r="K392">
        <v>6</v>
      </c>
      <c r="L392">
        <v>0</v>
      </c>
      <c r="M392">
        <v>4</v>
      </c>
      <c r="N392">
        <v>0</v>
      </c>
      <c r="O392">
        <v>0</v>
      </c>
      <c r="P392">
        <v>8</v>
      </c>
      <c r="Q392">
        <v>0</v>
      </c>
      <c r="R392">
        <v>44</v>
      </c>
      <c r="S392">
        <v>0</v>
      </c>
      <c r="T392">
        <v>0</v>
      </c>
      <c r="U392">
        <v>0</v>
      </c>
      <c r="V392">
        <v>4</v>
      </c>
      <c r="W392">
        <v>3</v>
      </c>
      <c r="X392">
        <v>1</v>
      </c>
      <c r="Y392">
        <v>100</v>
      </c>
      <c r="Z392">
        <v>0</v>
      </c>
      <c r="AA392">
        <v>3</v>
      </c>
      <c r="AB392">
        <v>377</v>
      </c>
      <c r="AC392" s="351">
        <v>2</v>
      </c>
      <c r="AD392" s="351">
        <v>3</v>
      </c>
      <c r="AE392">
        <v>6</v>
      </c>
      <c r="AF392">
        <v>94</v>
      </c>
      <c r="AG392">
        <v>14</v>
      </c>
      <c r="AH392">
        <v>11</v>
      </c>
      <c r="AI392">
        <v>0</v>
      </c>
      <c r="AJ392">
        <v>195</v>
      </c>
      <c r="AK392">
        <v>0</v>
      </c>
      <c r="AL392">
        <v>195</v>
      </c>
      <c r="AM392">
        <v>0</v>
      </c>
      <c r="AN392">
        <v>0</v>
      </c>
      <c r="AO392">
        <v>1</v>
      </c>
      <c r="AP392">
        <v>42</v>
      </c>
      <c r="AQ392">
        <v>0</v>
      </c>
      <c r="AR392">
        <v>33</v>
      </c>
      <c r="AS392">
        <v>33</v>
      </c>
      <c r="AT392">
        <v>0</v>
      </c>
      <c r="AU392">
        <v>0</v>
      </c>
      <c r="AV392">
        <v>1</v>
      </c>
      <c r="AW392">
        <v>35</v>
      </c>
      <c r="AX392">
        <v>0</v>
      </c>
      <c r="AY392">
        <v>1</v>
      </c>
      <c r="AZ392">
        <v>0</v>
      </c>
      <c r="BA392">
        <v>5</v>
      </c>
      <c r="BB392">
        <v>16</v>
      </c>
      <c r="BC392">
        <v>39</v>
      </c>
      <c r="BD392">
        <v>10</v>
      </c>
      <c r="BE392">
        <v>3</v>
      </c>
      <c r="BF392">
        <v>0</v>
      </c>
      <c r="BG392">
        <v>0</v>
      </c>
      <c r="BH392">
        <v>0</v>
      </c>
      <c r="BI392">
        <v>73</v>
      </c>
      <c r="BJ392">
        <v>1</v>
      </c>
      <c r="BK392">
        <v>10</v>
      </c>
      <c r="BL392">
        <v>25</v>
      </c>
      <c r="BM392">
        <v>7</v>
      </c>
      <c r="BN392">
        <v>1</v>
      </c>
      <c r="BO392">
        <v>0</v>
      </c>
      <c r="BP392">
        <v>0</v>
      </c>
      <c r="BQ392">
        <v>0</v>
      </c>
      <c r="BR392">
        <v>44</v>
      </c>
      <c r="BS392" s="148"/>
      <c r="BT392"/>
      <c r="BU392" s="393" t="str">
        <f t="shared" si="82"/>
        <v>No</v>
      </c>
      <c r="BV392" s="393" t="str">
        <f t="shared" si="83"/>
        <v>Open</v>
      </c>
      <c r="BW392" s="393"/>
      <c r="BX392" s="151"/>
      <c r="BY392" s="341"/>
      <c r="BZ392" s="384"/>
      <c r="CA392" s="384"/>
      <c r="CB392" s="384"/>
      <c r="CC392" s="384"/>
      <c r="CD392" s="384"/>
      <c r="CE392" s="219"/>
      <c r="CF392" s="219"/>
      <c r="CG392" s="219"/>
      <c r="CH392" s="219"/>
      <c r="CI392" s="219"/>
      <c r="CJ392" s="219"/>
      <c r="CK392" s="219"/>
      <c r="CL392" s="219"/>
      <c r="CM392" s="219"/>
      <c r="CN392" s="219"/>
      <c r="CO392" s="219"/>
      <c r="CP392" s="219"/>
      <c r="CQ392" s="219"/>
      <c r="CR392" s="219"/>
      <c r="CS392" s="219"/>
      <c r="CT392" s="219"/>
      <c r="CU392" s="219"/>
      <c r="CV392" s="219"/>
      <c r="CW392" s="219"/>
      <c r="CX392" s="219"/>
      <c r="CY392" s="219"/>
      <c r="CZ392" s="219"/>
      <c r="DA392" s="219"/>
      <c r="DB392" s="219"/>
      <c r="DC392" s="219"/>
      <c r="DD392" s="219"/>
      <c r="DE392" s="219"/>
      <c r="DF392" s="219"/>
      <c r="DG392" s="219"/>
      <c r="DH392" s="219"/>
      <c r="DI392" s="219"/>
      <c r="DJ392" s="219"/>
      <c r="DK392" s="219"/>
      <c r="DL392" s="219"/>
      <c r="DM392" s="219"/>
      <c r="DN392" s="219"/>
      <c r="DO392" s="219"/>
      <c r="DP392" s="219"/>
      <c r="DQ392" s="219"/>
      <c r="DR392" s="219"/>
      <c r="DS392" s="219"/>
      <c r="DT392" s="219"/>
      <c r="DU392" s="219"/>
      <c r="DV392" s="219"/>
      <c r="DW392" s="219"/>
      <c r="DX392" s="219"/>
      <c r="DY392" s="219"/>
      <c r="DZ392" s="219"/>
      <c r="EA392" s="219"/>
      <c r="EB392" s="219"/>
      <c r="EC392" s="219"/>
      <c r="ED392" s="219"/>
      <c r="EE392" s="219"/>
      <c r="EF392" s="219"/>
      <c r="EG392" s="219"/>
      <c r="EH392" s="219"/>
      <c r="EI392" s="219"/>
      <c r="EJ392" s="219"/>
      <c r="EK392" s="219"/>
      <c r="EL392" s="219"/>
      <c r="EM392" s="219"/>
      <c r="EN392" s="219"/>
      <c r="EO392" s="219"/>
      <c r="EP392" s="219"/>
      <c r="EQ392" s="219"/>
      <c r="ER392" s="219"/>
      <c r="ES392" s="219"/>
      <c r="ET392" s="219"/>
      <c r="EU392" s="219"/>
      <c r="EV392" s="219"/>
      <c r="EW392" s="219"/>
      <c r="EX392" s="219"/>
      <c r="EY392" s="219"/>
      <c r="EZ392" s="219"/>
      <c r="FA392" s="219"/>
      <c r="FB392" s="219"/>
      <c r="FC392" s="219"/>
      <c r="FD392" s="219"/>
      <c r="FE392" s="219"/>
      <c r="FF392" s="219"/>
      <c r="FG392" s="219"/>
      <c r="FH392" s="219"/>
      <c r="FI392" s="219"/>
      <c r="FJ392" s="219"/>
      <c r="FK392" s="219"/>
      <c r="FL392" s="219"/>
      <c r="FM392" s="219"/>
      <c r="FN392" s="219"/>
      <c r="GA392" s="202"/>
      <c r="GB392" s="202"/>
      <c r="GC392" s="202"/>
      <c r="GD392" s="202"/>
      <c r="GE392" s="202"/>
      <c r="GF392" s="202"/>
      <c r="GG392" s="202"/>
      <c r="GH392" s="198"/>
      <c r="GI392" s="198"/>
      <c r="GJ392" s="198"/>
      <c r="GK392" s="198"/>
      <c r="GL392" s="198"/>
      <c r="GM392" s="198"/>
      <c r="GN392" s="198"/>
    </row>
    <row r="393" spans="1:196" x14ac:dyDescent="0.2">
      <c r="A393" s="215" t="s">
        <v>213</v>
      </c>
      <c r="B393" s="216" t="s">
        <v>285</v>
      </c>
      <c r="C393" s="217" t="s">
        <v>288</v>
      </c>
      <c r="D393" s="218" t="s">
        <v>212</v>
      </c>
      <c r="E393" s="337">
        <v>0</v>
      </c>
      <c r="F393">
        <v>8</v>
      </c>
      <c r="G393" s="337">
        <v>0</v>
      </c>
      <c r="H393">
        <v>6</v>
      </c>
      <c r="I393">
        <v>80</v>
      </c>
      <c r="J393">
        <v>159</v>
      </c>
      <c r="K393">
        <v>4</v>
      </c>
      <c r="L393">
        <v>0</v>
      </c>
      <c r="M393">
        <v>4</v>
      </c>
      <c r="N393">
        <v>1</v>
      </c>
      <c r="O393">
        <v>0</v>
      </c>
      <c r="P393">
        <v>10</v>
      </c>
      <c r="Q393">
        <v>203</v>
      </c>
      <c r="R393">
        <v>358</v>
      </c>
      <c r="S393">
        <v>197</v>
      </c>
      <c r="T393">
        <v>0</v>
      </c>
      <c r="U393">
        <v>0</v>
      </c>
      <c r="V393">
        <v>16</v>
      </c>
      <c r="W393">
        <v>1</v>
      </c>
      <c r="X393">
        <v>2</v>
      </c>
      <c r="Y393">
        <v>97</v>
      </c>
      <c r="Z393">
        <v>0</v>
      </c>
      <c r="AA393">
        <v>7</v>
      </c>
      <c r="AB393">
        <v>1153</v>
      </c>
      <c r="AC393" s="351">
        <v>2</v>
      </c>
      <c r="AD393" s="351">
        <v>2</v>
      </c>
      <c r="AE393">
        <v>7</v>
      </c>
      <c r="AF393">
        <v>145</v>
      </c>
      <c r="AG393">
        <v>25</v>
      </c>
      <c r="AH393">
        <v>18</v>
      </c>
      <c r="AI393">
        <v>0</v>
      </c>
      <c r="AJ393">
        <v>407</v>
      </c>
      <c r="AK393">
        <v>0</v>
      </c>
      <c r="AL393">
        <v>407</v>
      </c>
      <c r="AM393">
        <v>7</v>
      </c>
      <c r="AN393">
        <v>0</v>
      </c>
      <c r="AO393">
        <v>0</v>
      </c>
      <c r="AP393">
        <v>43</v>
      </c>
      <c r="AQ393">
        <v>72</v>
      </c>
      <c r="AR393">
        <v>0</v>
      </c>
      <c r="AS393">
        <v>72</v>
      </c>
      <c r="AT393">
        <v>30</v>
      </c>
      <c r="AU393">
        <v>0</v>
      </c>
      <c r="AV393">
        <v>2</v>
      </c>
      <c r="AW393">
        <v>6</v>
      </c>
      <c r="AX393">
        <v>0</v>
      </c>
      <c r="AY393">
        <v>0</v>
      </c>
      <c r="AZ393">
        <v>0</v>
      </c>
      <c r="BA393">
        <v>387</v>
      </c>
      <c r="BB393">
        <v>336</v>
      </c>
      <c r="BC393">
        <v>119</v>
      </c>
      <c r="BD393">
        <v>13</v>
      </c>
      <c r="BE393">
        <v>9</v>
      </c>
      <c r="BF393">
        <v>3</v>
      </c>
      <c r="BG393">
        <v>0</v>
      </c>
      <c r="BH393">
        <v>0</v>
      </c>
      <c r="BI393">
        <v>867</v>
      </c>
      <c r="BJ393">
        <v>280</v>
      </c>
      <c r="BK393">
        <v>190</v>
      </c>
      <c r="BL393">
        <v>74</v>
      </c>
      <c r="BM393">
        <v>8</v>
      </c>
      <c r="BN393">
        <v>5</v>
      </c>
      <c r="BO393">
        <v>4</v>
      </c>
      <c r="BP393">
        <v>0</v>
      </c>
      <c r="BQ393">
        <v>0</v>
      </c>
      <c r="BR393">
        <v>561</v>
      </c>
      <c r="BS393" s="148"/>
      <c r="BT393"/>
      <c r="BU393" s="393" t="str">
        <f t="shared" si="82"/>
        <v>No</v>
      </c>
      <c r="BV393" s="393" t="str">
        <f t="shared" si="83"/>
        <v>No</v>
      </c>
      <c r="BW393" s="393"/>
      <c r="BX393" s="151"/>
      <c r="BY393" s="341"/>
      <c r="BZ393" s="384"/>
      <c r="CA393" s="384"/>
      <c r="CB393" s="384"/>
      <c r="CC393" s="384"/>
      <c r="CD393" s="384"/>
      <c r="CE393" s="219"/>
      <c r="CF393" s="219"/>
      <c r="CG393" s="219"/>
      <c r="CH393" s="219"/>
      <c r="CI393" s="219"/>
      <c r="CJ393" s="219"/>
      <c r="CK393" s="219"/>
      <c r="CL393" s="219"/>
      <c r="CM393" s="219"/>
      <c r="CN393" s="219"/>
      <c r="CO393" s="219"/>
      <c r="CP393" s="219"/>
      <c r="CQ393" s="219"/>
      <c r="CR393" s="219"/>
      <c r="CS393" s="219"/>
      <c r="CT393" s="219"/>
      <c r="CU393" s="219"/>
      <c r="CV393" s="219"/>
      <c r="CW393" s="219"/>
      <c r="CX393" s="219"/>
      <c r="CY393" s="219"/>
      <c r="CZ393" s="219"/>
      <c r="DA393" s="219"/>
      <c r="DB393" s="219"/>
      <c r="DC393" s="219"/>
      <c r="DD393" s="219"/>
      <c r="DE393" s="219"/>
      <c r="DF393" s="219"/>
      <c r="DG393" s="219"/>
      <c r="DH393" s="219"/>
      <c r="DI393" s="219"/>
      <c r="DJ393" s="219"/>
      <c r="DK393" s="219"/>
      <c r="DL393" s="219"/>
      <c r="DM393" s="219"/>
      <c r="DN393" s="219"/>
      <c r="DO393" s="219"/>
      <c r="DP393" s="219"/>
      <c r="DQ393" s="219"/>
      <c r="DR393" s="219"/>
      <c r="DS393" s="219"/>
      <c r="DT393" s="219"/>
      <c r="DU393" s="219"/>
      <c r="DV393" s="219"/>
      <c r="DW393" s="219"/>
      <c r="DX393" s="219"/>
      <c r="DY393" s="219"/>
      <c r="DZ393" s="219"/>
      <c r="EA393" s="219"/>
      <c r="EB393" s="219"/>
      <c r="EC393" s="219"/>
      <c r="ED393" s="219"/>
      <c r="EE393" s="219"/>
      <c r="EF393" s="219"/>
      <c r="EG393" s="219"/>
      <c r="EH393" s="219"/>
      <c r="EI393" s="219"/>
      <c r="EJ393" s="219"/>
      <c r="EK393" s="219"/>
      <c r="EL393" s="219"/>
      <c r="EM393" s="219"/>
      <c r="EN393" s="219"/>
      <c r="EO393" s="219"/>
      <c r="EP393" s="219"/>
      <c r="EQ393" s="219"/>
      <c r="ER393" s="219"/>
      <c r="ES393" s="219"/>
      <c r="ET393" s="219"/>
      <c r="EU393" s="219"/>
      <c r="EV393" s="219"/>
      <c r="EW393" s="219"/>
      <c r="EX393" s="219"/>
      <c r="EY393" s="219"/>
      <c r="EZ393" s="219"/>
      <c r="FA393" s="219"/>
      <c r="FB393" s="219"/>
      <c r="FC393" s="219"/>
      <c r="FD393" s="219"/>
      <c r="FE393" s="219"/>
      <c r="FF393" s="219"/>
      <c r="FG393" s="219"/>
      <c r="FH393" s="219"/>
      <c r="FI393" s="219"/>
      <c r="FJ393" s="219"/>
      <c r="FK393" s="219"/>
      <c r="FL393" s="219"/>
      <c r="FM393" s="219"/>
      <c r="FN393" s="219"/>
      <c r="GA393" s="202"/>
      <c r="GB393" s="202"/>
      <c r="GC393" s="202"/>
      <c r="GD393" s="202"/>
      <c r="GE393" s="202"/>
      <c r="GF393" s="202"/>
      <c r="GG393" s="202"/>
      <c r="GH393" s="198"/>
      <c r="GI393" s="198"/>
      <c r="GJ393" s="198"/>
      <c r="GK393" s="198"/>
      <c r="GL393" s="198"/>
      <c r="GM393" s="198"/>
      <c r="GN393" s="198"/>
    </row>
    <row r="394" spans="1:196" x14ac:dyDescent="0.2">
      <c r="A394" s="215" t="s">
        <v>215</v>
      </c>
      <c r="B394" s="216" t="s">
        <v>285</v>
      </c>
      <c r="C394" s="217" t="s">
        <v>287</v>
      </c>
      <c r="D394" s="218" t="s">
        <v>214</v>
      </c>
      <c r="E394" s="337">
        <v>0</v>
      </c>
      <c r="F394">
        <v>98</v>
      </c>
      <c r="G394" s="337">
        <v>0</v>
      </c>
      <c r="H394">
        <v>3</v>
      </c>
      <c r="I394">
        <v>68</v>
      </c>
      <c r="J394">
        <v>114</v>
      </c>
      <c r="K394">
        <v>42</v>
      </c>
      <c r="L394">
        <v>2</v>
      </c>
      <c r="M394">
        <v>7</v>
      </c>
      <c r="N394">
        <v>3</v>
      </c>
      <c r="O394">
        <v>0</v>
      </c>
      <c r="P394">
        <v>33</v>
      </c>
      <c r="Q394">
        <v>8</v>
      </c>
      <c r="R394">
        <v>118</v>
      </c>
      <c r="S394">
        <v>0</v>
      </c>
      <c r="T394">
        <v>0</v>
      </c>
      <c r="U394">
        <v>0</v>
      </c>
      <c r="V394">
        <v>0</v>
      </c>
      <c r="W394">
        <v>20</v>
      </c>
      <c r="X394">
        <v>2</v>
      </c>
      <c r="Y394">
        <v>125</v>
      </c>
      <c r="Z394">
        <v>0</v>
      </c>
      <c r="AA394">
        <v>5</v>
      </c>
      <c r="AB394">
        <v>648</v>
      </c>
      <c r="AC394" s="351">
        <v>1</v>
      </c>
      <c r="AD394" s="351">
        <v>1</v>
      </c>
      <c r="AE394">
        <v>6</v>
      </c>
      <c r="AF394">
        <v>118</v>
      </c>
      <c r="AG394">
        <v>10</v>
      </c>
      <c r="AH394">
        <v>22</v>
      </c>
      <c r="AI394">
        <v>0</v>
      </c>
      <c r="AJ394">
        <v>140</v>
      </c>
      <c r="AK394">
        <v>15</v>
      </c>
      <c r="AL394">
        <v>155</v>
      </c>
      <c r="AM394">
        <v>1</v>
      </c>
      <c r="AN394">
        <v>0</v>
      </c>
      <c r="AO394">
        <v>0</v>
      </c>
      <c r="AP394">
        <v>37</v>
      </c>
      <c r="AQ394">
        <v>0</v>
      </c>
      <c r="AR394">
        <v>0</v>
      </c>
      <c r="AS394">
        <v>32</v>
      </c>
      <c r="AT394">
        <v>0</v>
      </c>
      <c r="AU394">
        <v>0</v>
      </c>
      <c r="AV394">
        <v>1</v>
      </c>
      <c r="AW394">
        <v>0</v>
      </c>
      <c r="AX394">
        <v>0</v>
      </c>
      <c r="AY394">
        <v>0</v>
      </c>
      <c r="AZ394">
        <v>0</v>
      </c>
      <c r="BA394">
        <v>171</v>
      </c>
      <c r="BB394">
        <v>18</v>
      </c>
      <c r="BC394">
        <v>11</v>
      </c>
      <c r="BD394">
        <v>4</v>
      </c>
      <c r="BE394">
        <v>0</v>
      </c>
      <c r="BF394">
        <v>1</v>
      </c>
      <c r="BG394">
        <v>0</v>
      </c>
      <c r="BH394">
        <v>2</v>
      </c>
      <c r="BI394">
        <v>207</v>
      </c>
      <c r="BJ394">
        <v>102</v>
      </c>
      <c r="BK394">
        <v>14</v>
      </c>
      <c r="BL394">
        <v>5</v>
      </c>
      <c r="BM394">
        <v>2</v>
      </c>
      <c r="BN394">
        <v>0</v>
      </c>
      <c r="BO394">
        <v>1</v>
      </c>
      <c r="BP394">
        <v>0</v>
      </c>
      <c r="BQ394">
        <v>2</v>
      </c>
      <c r="BR394">
        <v>126</v>
      </c>
      <c r="BS394" s="148"/>
      <c r="BT394"/>
      <c r="BU394" s="393" t="str">
        <f t="shared" si="82"/>
        <v>Yes</v>
      </c>
      <c r="BV394" s="393" t="str">
        <f t="shared" si="83"/>
        <v>Yes</v>
      </c>
      <c r="BW394" s="393"/>
      <c r="BX394" s="151"/>
      <c r="BY394" s="341"/>
      <c r="BZ394" s="384"/>
      <c r="CA394" s="384"/>
      <c r="CB394" s="384"/>
      <c r="CC394" s="384"/>
      <c r="CD394" s="384"/>
      <c r="CE394" s="219"/>
      <c r="CF394" s="219"/>
      <c r="CG394" s="219"/>
      <c r="CH394" s="219"/>
      <c r="CI394" s="219"/>
      <c r="CJ394" s="219"/>
      <c r="CK394" s="219"/>
      <c r="CL394" s="219"/>
      <c r="CM394" s="219"/>
      <c r="CN394" s="219"/>
      <c r="CO394" s="219"/>
      <c r="CP394" s="219"/>
      <c r="CQ394" s="219"/>
      <c r="CR394" s="219"/>
      <c r="CS394" s="219"/>
      <c r="CT394" s="219"/>
      <c r="CU394" s="219"/>
      <c r="CV394" s="219"/>
      <c r="CW394" s="219"/>
      <c r="CX394" s="219"/>
      <c r="CY394" s="219"/>
      <c r="CZ394" s="219"/>
      <c r="DA394" s="219"/>
      <c r="DB394" s="219"/>
      <c r="DC394" s="219"/>
      <c r="DD394" s="219"/>
      <c r="DE394" s="219"/>
      <c r="DF394" s="219"/>
      <c r="DG394" s="219"/>
      <c r="DH394" s="219"/>
      <c r="DI394" s="219"/>
      <c r="DJ394" s="219"/>
      <c r="DK394" s="219"/>
      <c r="DL394" s="219"/>
      <c r="DM394" s="219"/>
      <c r="DN394" s="219"/>
      <c r="DO394" s="219"/>
      <c r="DP394" s="219"/>
      <c r="DQ394" s="219"/>
      <c r="DR394" s="219"/>
      <c r="DS394" s="219"/>
      <c r="DT394" s="219"/>
      <c r="DU394" s="219"/>
      <c r="DV394" s="219"/>
      <c r="DW394" s="219"/>
      <c r="DX394" s="219"/>
      <c r="DY394" s="219"/>
      <c r="DZ394" s="219"/>
      <c r="EA394" s="219"/>
      <c r="EB394" s="219"/>
      <c r="EC394" s="219"/>
      <c r="ED394" s="219"/>
      <c r="EE394" s="219"/>
      <c r="EF394" s="219"/>
      <c r="EG394" s="219"/>
      <c r="EH394" s="219"/>
      <c r="EI394" s="219"/>
      <c r="EJ394" s="219"/>
      <c r="EK394" s="219"/>
      <c r="EL394" s="219"/>
      <c r="EM394" s="219"/>
      <c r="EN394" s="219"/>
      <c r="EO394" s="219"/>
      <c r="EP394" s="219"/>
      <c r="EQ394" s="219"/>
      <c r="ER394" s="219"/>
      <c r="ES394" s="219"/>
      <c r="ET394" s="219"/>
      <c r="EU394" s="219"/>
      <c r="EV394" s="219"/>
      <c r="EW394" s="219"/>
      <c r="EX394" s="219"/>
      <c r="EY394" s="219"/>
      <c r="EZ394" s="219"/>
      <c r="FA394" s="219"/>
      <c r="FB394" s="219"/>
      <c r="FC394" s="219"/>
      <c r="FD394" s="219"/>
      <c r="FE394" s="219"/>
      <c r="FF394" s="219"/>
      <c r="FG394" s="219"/>
      <c r="FH394" s="219"/>
      <c r="FI394" s="219"/>
      <c r="FJ394" s="219"/>
      <c r="FK394" s="219"/>
      <c r="FL394" s="219"/>
      <c r="FM394" s="219"/>
      <c r="FN394" s="219"/>
      <c r="GA394" s="202"/>
      <c r="GB394" s="202"/>
      <c r="GC394" s="202"/>
      <c r="GD394" s="202"/>
      <c r="GE394" s="202"/>
      <c r="GF394" s="202"/>
      <c r="GG394" s="202"/>
      <c r="GH394" s="198"/>
      <c r="GI394" s="198"/>
      <c r="GJ394" s="198"/>
      <c r="GK394" s="198"/>
      <c r="GL394" s="198"/>
      <c r="GM394" s="198"/>
      <c r="GN394" s="198"/>
    </row>
    <row r="395" spans="1:196" x14ac:dyDescent="0.2">
      <c r="A395" s="215" t="s">
        <v>217</v>
      </c>
      <c r="B395" s="216" t="s">
        <v>291</v>
      </c>
      <c r="C395" s="217" t="s">
        <v>287</v>
      </c>
      <c r="D395" s="218" t="s">
        <v>216</v>
      </c>
      <c r="E395" s="337">
        <v>0</v>
      </c>
      <c r="F395">
        <v>22</v>
      </c>
      <c r="G395" s="337">
        <v>0</v>
      </c>
      <c r="H395">
        <v>14</v>
      </c>
      <c r="I395">
        <v>106</v>
      </c>
      <c r="J395">
        <v>274</v>
      </c>
      <c r="K395">
        <v>7</v>
      </c>
      <c r="L395">
        <v>2</v>
      </c>
      <c r="M395">
        <v>22</v>
      </c>
      <c r="N395">
        <v>3</v>
      </c>
      <c r="O395">
        <v>0</v>
      </c>
      <c r="P395">
        <v>51</v>
      </c>
      <c r="Q395">
        <v>0</v>
      </c>
      <c r="R395">
        <v>146</v>
      </c>
      <c r="S395">
        <v>2</v>
      </c>
      <c r="T395">
        <v>0</v>
      </c>
      <c r="U395">
        <v>6</v>
      </c>
      <c r="V395">
        <v>6</v>
      </c>
      <c r="W395">
        <v>27</v>
      </c>
      <c r="X395">
        <v>2</v>
      </c>
      <c r="Y395">
        <v>268</v>
      </c>
      <c r="Z395">
        <v>0</v>
      </c>
      <c r="AA395">
        <v>10</v>
      </c>
      <c r="AB395">
        <v>968</v>
      </c>
      <c r="AC395" s="351">
        <v>1</v>
      </c>
      <c r="AD395" s="351">
        <v>1</v>
      </c>
      <c r="AE395">
        <v>9</v>
      </c>
      <c r="AF395">
        <v>308</v>
      </c>
      <c r="AG395">
        <v>90</v>
      </c>
      <c r="AH395">
        <v>42</v>
      </c>
      <c r="AI395">
        <v>2</v>
      </c>
      <c r="AJ395">
        <v>393</v>
      </c>
      <c r="AK395">
        <v>70</v>
      </c>
      <c r="AL395">
        <v>465</v>
      </c>
      <c r="AM395">
        <v>8</v>
      </c>
      <c r="AN395">
        <v>1</v>
      </c>
      <c r="AO395">
        <v>1</v>
      </c>
      <c r="AP395">
        <v>126</v>
      </c>
      <c r="AQ395">
        <v>0</v>
      </c>
      <c r="AR395">
        <v>51</v>
      </c>
      <c r="AS395">
        <v>51</v>
      </c>
      <c r="AT395">
        <v>11</v>
      </c>
      <c r="AU395">
        <v>0</v>
      </c>
      <c r="AV395">
        <v>9</v>
      </c>
      <c r="AW395">
        <v>0</v>
      </c>
      <c r="AX395">
        <v>0</v>
      </c>
      <c r="AY395">
        <v>0</v>
      </c>
      <c r="AZ395">
        <v>0</v>
      </c>
      <c r="BA395">
        <v>156</v>
      </c>
      <c r="BB395">
        <v>53</v>
      </c>
      <c r="BC395">
        <v>30</v>
      </c>
      <c r="BD395">
        <v>12</v>
      </c>
      <c r="BE395">
        <v>4</v>
      </c>
      <c r="BF395">
        <v>4</v>
      </c>
      <c r="BG395">
        <v>1</v>
      </c>
      <c r="BH395">
        <v>0</v>
      </c>
      <c r="BI395">
        <v>260</v>
      </c>
      <c r="BJ395">
        <v>84</v>
      </c>
      <c r="BK395">
        <v>33</v>
      </c>
      <c r="BL395">
        <v>15</v>
      </c>
      <c r="BM395">
        <v>9</v>
      </c>
      <c r="BN395">
        <v>3</v>
      </c>
      <c r="BO395">
        <v>2</v>
      </c>
      <c r="BP395">
        <v>0</v>
      </c>
      <c r="BQ395">
        <v>0</v>
      </c>
      <c r="BR395">
        <v>146</v>
      </c>
      <c r="BS395" s="148"/>
      <c r="BT395"/>
      <c r="BU395" s="393" t="str">
        <f t="shared" si="82"/>
        <v>Yes</v>
      </c>
      <c r="BV395" s="393" t="str">
        <f t="shared" si="83"/>
        <v>Yes</v>
      </c>
      <c r="BW395" s="393"/>
      <c r="BX395" s="151"/>
      <c r="BY395" s="341"/>
      <c r="BZ395" s="384"/>
      <c r="CA395" s="384"/>
      <c r="CB395" s="384"/>
      <c r="CC395" s="384"/>
      <c r="CD395" s="384"/>
      <c r="CE395" s="219"/>
      <c r="CF395" s="219"/>
      <c r="CG395" s="219"/>
      <c r="CH395" s="219"/>
      <c r="CI395" s="219"/>
      <c r="CJ395" s="219"/>
      <c r="CK395" s="219"/>
      <c r="CL395" s="219"/>
      <c r="CM395" s="219"/>
      <c r="CN395" s="219"/>
      <c r="CO395" s="219"/>
      <c r="CP395" s="219"/>
      <c r="CQ395" s="219"/>
      <c r="CR395" s="219"/>
      <c r="CS395" s="219"/>
      <c r="CT395" s="219"/>
      <c r="CU395" s="219"/>
      <c r="CV395" s="219"/>
      <c r="CW395" s="219"/>
      <c r="CX395" s="219"/>
      <c r="CY395" s="219"/>
      <c r="CZ395" s="219"/>
      <c r="DA395" s="219"/>
      <c r="DB395" s="219"/>
      <c r="DC395" s="219"/>
      <c r="DD395" s="219"/>
      <c r="DE395" s="219"/>
      <c r="DF395" s="219"/>
      <c r="DG395" s="219"/>
      <c r="DH395" s="219"/>
      <c r="DI395" s="219"/>
      <c r="DJ395" s="219"/>
      <c r="DK395" s="219"/>
      <c r="DL395" s="219"/>
      <c r="DM395" s="219"/>
      <c r="DN395" s="219"/>
      <c r="DO395" s="219"/>
      <c r="DP395" s="219"/>
      <c r="DQ395" s="219"/>
      <c r="DR395" s="219"/>
      <c r="DS395" s="219"/>
      <c r="DT395" s="219"/>
      <c r="DU395" s="219"/>
      <c r="DV395" s="219"/>
      <c r="DW395" s="219"/>
      <c r="DX395" s="219"/>
      <c r="DY395" s="219"/>
      <c r="DZ395" s="219"/>
      <c r="EA395" s="219"/>
      <c r="EB395" s="219"/>
      <c r="EC395" s="219"/>
      <c r="ED395" s="219"/>
      <c r="EE395" s="219"/>
      <c r="EF395" s="219"/>
      <c r="EG395" s="219"/>
      <c r="EH395" s="219"/>
      <c r="EI395" s="219"/>
      <c r="EJ395" s="219"/>
      <c r="EK395" s="219"/>
      <c r="EL395" s="219"/>
      <c r="EM395" s="219"/>
      <c r="EN395" s="219"/>
      <c r="EO395" s="219"/>
      <c r="EP395" s="219"/>
      <c r="EQ395" s="219"/>
      <c r="ER395" s="219"/>
      <c r="ES395" s="219"/>
      <c r="ET395" s="219"/>
      <c r="EU395" s="219"/>
      <c r="EV395" s="219"/>
      <c r="EW395" s="219"/>
      <c r="EX395" s="219"/>
      <c r="EY395" s="219"/>
      <c r="EZ395" s="219"/>
      <c r="FA395" s="219"/>
      <c r="FB395" s="219"/>
      <c r="FC395" s="219"/>
      <c r="FD395" s="219"/>
      <c r="FE395" s="219"/>
      <c r="FF395" s="219"/>
      <c r="FG395" s="219"/>
      <c r="FH395" s="219"/>
      <c r="FI395" s="219"/>
      <c r="FJ395" s="219"/>
      <c r="FK395" s="219"/>
      <c r="FL395" s="219"/>
      <c r="FM395" s="219"/>
      <c r="FN395" s="219"/>
      <c r="GA395" s="202"/>
      <c r="GB395" s="202"/>
      <c r="GC395" s="202"/>
      <c r="GD395" s="202"/>
      <c r="GE395" s="202"/>
      <c r="GF395" s="202"/>
      <c r="GG395" s="202"/>
      <c r="GH395" s="198"/>
      <c r="GI395" s="198"/>
      <c r="GJ395" s="198"/>
      <c r="GK395" s="198"/>
      <c r="GL395" s="198"/>
      <c r="GM395" s="198"/>
      <c r="GN395" s="198"/>
    </row>
    <row r="396" spans="1:196" x14ac:dyDescent="0.2">
      <c r="A396" s="215" t="s">
        <v>219</v>
      </c>
      <c r="B396" s="216" t="s">
        <v>291</v>
      </c>
      <c r="C396" s="217" t="s">
        <v>292</v>
      </c>
      <c r="D396" s="218" t="s">
        <v>218</v>
      </c>
      <c r="E396" s="337">
        <v>0</v>
      </c>
      <c r="F396">
        <v>46</v>
      </c>
      <c r="G396" s="337">
        <v>0</v>
      </c>
      <c r="H396">
        <v>5</v>
      </c>
      <c r="I396">
        <v>118</v>
      </c>
      <c r="J396">
        <v>281</v>
      </c>
      <c r="K396">
        <v>116</v>
      </c>
      <c r="L396">
        <v>5</v>
      </c>
      <c r="M396">
        <v>12</v>
      </c>
      <c r="N396">
        <v>3</v>
      </c>
      <c r="O396">
        <v>0</v>
      </c>
      <c r="P396">
        <v>30</v>
      </c>
      <c r="Q396">
        <v>4</v>
      </c>
      <c r="R396">
        <v>206</v>
      </c>
      <c r="S396">
        <v>0</v>
      </c>
      <c r="T396">
        <v>0</v>
      </c>
      <c r="U396">
        <v>0</v>
      </c>
      <c r="V396">
        <v>3</v>
      </c>
      <c r="W396">
        <v>59</v>
      </c>
      <c r="X396">
        <v>32</v>
      </c>
      <c r="Y396">
        <v>158</v>
      </c>
      <c r="Z396">
        <v>0</v>
      </c>
      <c r="AA396">
        <v>24</v>
      </c>
      <c r="AB396">
        <v>1102</v>
      </c>
      <c r="AC396" s="351">
        <v>1</v>
      </c>
      <c r="AD396" s="351">
        <v>1</v>
      </c>
      <c r="AE396">
        <v>10</v>
      </c>
      <c r="AF396">
        <v>189</v>
      </c>
      <c r="AG396">
        <v>11</v>
      </c>
      <c r="AH396">
        <v>10</v>
      </c>
      <c r="AI396">
        <v>0</v>
      </c>
      <c r="AJ396">
        <v>430</v>
      </c>
      <c r="AK396">
        <v>1</v>
      </c>
      <c r="AL396">
        <v>431</v>
      </c>
      <c r="AM396">
        <v>0</v>
      </c>
      <c r="AN396">
        <v>0</v>
      </c>
      <c r="AO396">
        <v>2</v>
      </c>
      <c r="AP396">
        <v>296</v>
      </c>
      <c r="AQ396">
        <v>0</v>
      </c>
      <c r="AR396">
        <v>27</v>
      </c>
      <c r="AS396">
        <v>27</v>
      </c>
      <c r="AT396">
        <v>0</v>
      </c>
      <c r="AU396">
        <v>0</v>
      </c>
      <c r="AV396">
        <v>2</v>
      </c>
      <c r="AW396">
        <v>44</v>
      </c>
      <c r="AX396">
        <v>0</v>
      </c>
      <c r="AY396">
        <v>0</v>
      </c>
      <c r="AZ396">
        <v>0</v>
      </c>
      <c r="BA396">
        <v>148</v>
      </c>
      <c r="BB396">
        <v>54</v>
      </c>
      <c r="BC396">
        <v>23</v>
      </c>
      <c r="BD396">
        <v>13</v>
      </c>
      <c r="BE396">
        <v>5</v>
      </c>
      <c r="BF396">
        <v>5</v>
      </c>
      <c r="BG396">
        <v>4</v>
      </c>
      <c r="BH396">
        <v>1</v>
      </c>
      <c r="BI396">
        <v>253</v>
      </c>
      <c r="BJ396">
        <v>121</v>
      </c>
      <c r="BK396">
        <v>53</v>
      </c>
      <c r="BL396">
        <v>19</v>
      </c>
      <c r="BM396">
        <v>8</v>
      </c>
      <c r="BN396">
        <v>3</v>
      </c>
      <c r="BO396">
        <v>3</v>
      </c>
      <c r="BP396">
        <v>2</v>
      </c>
      <c r="BQ396">
        <v>1</v>
      </c>
      <c r="BR396">
        <v>210</v>
      </c>
      <c r="BS396" s="148"/>
      <c r="BT396"/>
      <c r="BU396" s="393" t="str">
        <f t="shared" si="82"/>
        <v>Yes</v>
      </c>
      <c r="BV396" s="393" t="str">
        <f t="shared" si="83"/>
        <v>Yes</v>
      </c>
      <c r="BW396" s="393"/>
      <c r="BX396" s="151"/>
      <c r="BY396" s="341"/>
      <c r="BZ396" s="384"/>
      <c r="CA396" s="384"/>
      <c r="CB396" s="384"/>
      <c r="CC396" s="384"/>
      <c r="CD396" s="384"/>
      <c r="CE396" s="219"/>
      <c r="CF396" s="219"/>
      <c r="CG396" s="219"/>
      <c r="CH396" s="219"/>
      <c r="CI396" s="219"/>
      <c r="CJ396" s="219"/>
      <c r="CK396" s="219"/>
      <c r="CL396" s="219"/>
      <c r="CM396" s="219"/>
      <c r="CN396" s="219"/>
      <c r="CO396" s="219"/>
      <c r="CP396" s="219"/>
      <c r="CQ396" s="219"/>
      <c r="CR396" s="219"/>
      <c r="CS396" s="219"/>
      <c r="CT396" s="219"/>
      <c r="CU396" s="219"/>
      <c r="CV396" s="219"/>
      <c r="CW396" s="219"/>
      <c r="CX396" s="219"/>
      <c r="CY396" s="219"/>
      <c r="CZ396" s="219"/>
      <c r="DA396" s="219"/>
      <c r="DB396" s="219"/>
      <c r="DC396" s="219"/>
      <c r="DD396" s="219"/>
      <c r="DE396" s="219"/>
      <c r="DF396" s="219"/>
      <c r="DG396" s="219"/>
      <c r="DH396" s="219"/>
      <c r="DI396" s="219"/>
      <c r="DJ396" s="219"/>
      <c r="DK396" s="219"/>
      <c r="DL396" s="219"/>
      <c r="DM396" s="219"/>
      <c r="DN396" s="219"/>
      <c r="DO396" s="219"/>
      <c r="DP396" s="219"/>
      <c r="DQ396" s="219"/>
      <c r="DR396" s="219"/>
      <c r="DS396" s="219"/>
      <c r="DT396" s="219"/>
      <c r="DU396" s="219"/>
      <c r="DV396" s="219"/>
      <c r="DW396" s="219"/>
      <c r="DX396" s="219"/>
      <c r="DY396" s="219"/>
      <c r="DZ396" s="219"/>
      <c r="EA396" s="219"/>
      <c r="EB396" s="219"/>
      <c r="EC396" s="219"/>
      <c r="ED396" s="219"/>
      <c r="EE396" s="219"/>
      <c r="EF396" s="219"/>
      <c r="EG396" s="219"/>
      <c r="EH396" s="219"/>
      <c r="EI396" s="219"/>
      <c r="EJ396" s="219"/>
      <c r="EK396" s="219"/>
      <c r="EL396" s="219"/>
      <c r="EM396" s="219"/>
      <c r="EN396" s="219"/>
      <c r="EO396" s="219"/>
      <c r="EP396" s="219"/>
      <c r="EQ396" s="219"/>
      <c r="ER396" s="219"/>
      <c r="ES396" s="219"/>
      <c r="ET396" s="219"/>
      <c r="EU396" s="219"/>
      <c r="EV396" s="219"/>
      <c r="EW396" s="219"/>
      <c r="EX396" s="219"/>
      <c r="EY396" s="219"/>
      <c r="EZ396" s="219"/>
      <c r="FA396" s="219"/>
      <c r="FB396" s="219"/>
      <c r="FC396" s="219"/>
      <c r="FD396" s="219"/>
      <c r="FE396" s="219"/>
      <c r="FF396" s="219"/>
      <c r="FG396" s="219"/>
      <c r="FH396" s="219"/>
      <c r="FI396" s="219"/>
      <c r="FJ396" s="219"/>
      <c r="FK396" s="219"/>
      <c r="FL396" s="219"/>
      <c r="FM396" s="219"/>
      <c r="FN396" s="219"/>
      <c r="GA396" s="202"/>
      <c r="GB396" s="202"/>
      <c r="GC396" s="202"/>
      <c r="GD396" s="202"/>
      <c r="GE396" s="202"/>
      <c r="GF396" s="202"/>
      <c r="GG396" s="202"/>
      <c r="GH396" s="198"/>
      <c r="GI396" s="198"/>
      <c r="GJ396" s="198"/>
      <c r="GK396" s="198"/>
      <c r="GL396" s="198"/>
      <c r="GM396" s="198"/>
      <c r="GN396" s="198"/>
    </row>
    <row r="397" spans="1:196" x14ac:dyDescent="0.2">
      <c r="A397" s="215" t="s">
        <v>221</v>
      </c>
      <c r="B397" s="216" t="s">
        <v>285</v>
      </c>
      <c r="C397" s="217" t="s">
        <v>56</v>
      </c>
      <c r="D397" s="218" t="s">
        <v>220</v>
      </c>
      <c r="E397" s="337">
        <v>0</v>
      </c>
      <c r="F397">
        <v>214</v>
      </c>
      <c r="G397" s="337">
        <v>0</v>
      </c>
      <c r="H397">
        <v>4</v>
      </c>
      <c r="I397">
        <v>37</v>
      </c>
      <c r="J397">
        <v>102</v>
      </c>
      <c r="K397">
        <v>1</v>
      </c>
      <c r="L397">
        <v>0</v>
      </c>
      <c r="M397">
        <v>6</v>
      </c>
      <c r="N397">
        <v>2</v>
      </c>
      <c r="O397">
        <v>0</v>
      </c>
      <c r="P397">
        <v>1</v>
      </c>
      <c r="Q397">
        <v>1201</v>
      </c>
      <c r="R397">
        <v>1325</v>
      </c>
      <c r="S397">
        <v>0</v>
      </c>
      <c r="T397">
        <v>238</v>
      </c>
      <c r="U397">
        <v>0</v>
      </c>
      <c r="V397">
        <v>2</v>
      </c>
      <c r="W397">
        <v>9</v>
      </c>
      <c r="X397">
        <v>5</v>
      </c>
      <c r="Y397">
        <v>114</v>
      </c>
      <c r="Z397">
        <v>0</v>
      </c>
      <c r="AA397">
        <v>11</v>
      </c>
      <c r="AB397">
        <v>3272</v>
      </c>
      <c r="AC397" s="351">
        <v>1</v>
      </c>
      <c r="AD397" s="351">
        <v>1</v>
      </c>
      <c r="AE397">
        <v>0</v>
      </c>
      <c r="AF397">
        <v>85</v>
      </c>
      <c r="AG397">
        <v>3</v>
      </c>
      <c r="AH397">
        <v>2</v>
      </c>
      <c r="AI397">
        <v>0</v>
      </c>
      <c r="AJ397">
        <v>643</v>
      </c>
      <c r="AK397">
        <v>0</v>
      </c>
      <c r="AL397">
        <v>643</v>
      </c>
      <c r="AM397">
        <v>4</v>
      </c>
      <c r="AN397">
        <v>0</v>
      </c>
      <c r="AO397">
        <v>2</v>
      </c>
      <c r="AP397">
        <v>13</v>
      </c>
      <c r="AQ397">
        <v>12</v>
      </c>
      <c r="AR397">
        <v>7</v>
      </c>
      <c r="AS397">
        <v>19</v>
      </c>
      <c r="AT397">
        <v>1</v>
      </c>
      <c r="AU397">
        <v>0</v>
      </c>
      <c r="AV397">
        <v>7</v>
      </c>
      <c r="AW397">
        <v>23</v>
      </c>
      <c r="AX397">
        <v>0</v>
      </c>
      <c r="AY397">
        <v>28</v>
      </c>
      <c r="AZ397">
        <v>0</v>
      </c>
      <c r="BA397">
        <v>383</v>
      </c>
      <c r="BB397">
        <v>512</v>
      </c>
      <c r="BC397">
        <v>946</v>
      </c>
      <c r="BD397">
        <v>663</v>
      </c>
      <c r="BE397">
        <v>318</v>
      </c>
      <c r="BF397">
        <v>223</v>
      </c>
      <c r="BG397">
        <v>345</v>
      </c>
      <c r="BH397">
        <v>162</v>
      </c>
      <c r="BI397">
        <v>3552</v>
      </c>
      <c r="BJ397">
        <v>277</v>
      </c>
      <c r="BK397">
        <v>333</v>
      </c>
      <c r="BL397">
        <v>592</v>
      </c>
      <c r="BM397">
        <v>429</v>
      </c>
      <c r="BN397">
        <v>243</v>
      </c>
      <c r="BO397">
        <v>165</v>
      </c>
      <c r="BP397">
        <v>322</v>
      </c>
      <c r="BQ397">
        <v>165</v>
      </c>
      <c r="BR397">
        <v>2526</v>
      </c>
      <c r="BS397" s="148"/>
      <c r="BT397"/>
      <c r="BU397" s="393" t="str">
        <f t="shared" si="82"/>
        <v>Yes</v>
      </c>
      <c r="BV397" s="393" t="str">
        <f t="shared" si="83"/>
        <v>Yes</v>
      </c>
      <c r="BW397" s="393"/>
      <c r="BX397" s="151"/>
      <c r="BY397" s="341"/>
      <c r="BZ397" s="384"/>
      <c r="CA397" s="384"/>
      <c r="CB397" s="384"/>
      <c r="CC397" s="384"/>
      <c r="CD397" s="384"/>
      <c r="CE397" s="219"/>
      <c r="CF397" s="219"/>
      <c r="CG397" s="219"/>
      <c r="CH397" s="219"/>
      <c r="CI397" s="219"/>
      <c r="CJ397" s="219"/>
      <c r="CK397" s="219"/>
      <c r="CL397" s="219"/>
      <c r="CM397" s="219"/>
      <c r="CN397" s="219"/>
      <c r="CO397" s="219"/>
      <c r="CP397" s="219"/>
      <c r="CQ397" s="219"/>
      <c r="CR397" s="219"/>
      <c r="CS397" s="219"/>
      <c r="CT397" s="219"/>
      <c r="CU397" s="219"/>
      <c r="CV397" s="219"/>
      <c r="CW397" s="219"/>
      <c r="CX397" s="219"/>
      <c r="CY397" s="219"/>
      <c r="CZ397" s="219"/>
      <c r="DA397" s="219"/>
      <c r="DB397" s="219"/>
      <c r="DC397" s="219"/>
      <c r="DD397" s="219"/>
      <c r="DE397" s="219"/>
      <c r="DF397" s="219"/>
      <c r="DG397" s="219"/>
      <c r="DH397" s="219"/>
      <c r="DI397" s="219"/>
      <c r="DJ397" s="219"/>
      <c r="DK397" s="219"/>
      <c r="DL397" s="219"/>
      <c r="DM397" s="219"/>
      <c r="DN397" s="219"/>
      <c r="DO397" s="219"/>
      <c r="DP397" s="219"/>
      <c r="DQ397" s="219"/>
      <c r="DR397" s="219"/>
      <c r="DS397" s="219"/>
      <c r="DT397" s="219"/>
      <c r="DU397" s="219"/>
      <c r="DV397" s="219"/>
      <c r="DW397" s="219"/>
      <c r="DX397" s="219"/>
      <c r="DY397" s="219"/>
      <c r="DZ397" s="219"/>
      <c r="EA397" s="219"/>
      <c r="EB397" s="219"/>
      <c r="EC397" s="219"/>
      <c r="ED397" s="219"/>
      <c r="EE397" s="219"/>
      <c r="EF397" s="219"/>
      <c r="EG397" s="219"/>
      <c r="EH397" s="219"/>
      <c r="EI397" s="219"/>
      <c r="EJ397" s="219"/>
      <c r="EK397" s="219"/>
      <c r="EL397" s="219"/>
      <c r="EM397" s="219"/>
      <c r="EN397" s="219"/>
      <c r="EO397" s="219"/>
      <c r="EP397" s="219"/>
      <c r="EQ397" s="219"/>
      <c r="ER397" s="219"/>
      <c r="ES397" s="219"/>
      <c r="ET397" s="219"/>
      <c r="EU397" s="219"/>
      <c r="EV397" s="219"/>
      <c r="EW397" s="219"/>
      <c r="EX397" s="219"/>
      <c r="EY397" s="219"/>
      <c r="EZ397" s="219"/>
      <c r="FA397" s="219"/>
      <c r="FB397" s="219"/>
      <c r="FC397" s="219"/>
      <c r="FD397" s="219"/>
      <c r="FE397" s="219"/>
      <c r="FF397" s="219"/>
      <c r="FG397" s="219"/>
      <c r="FH397" s="219"/>
      <c r="FI397" s="219"/>
      <c r="FJ397" s="219"/>
      <c r="FK397" s="219"/>
      <c r="FL397" s="219"/>
      <c r="FM397" s="219"/>
      <c r="FN397" s="219"/>
      <c r="GA397" s="202"/>
      <c r="GB397" s="202"/>
      <c r="GC397" s="202"/>
      <c r="GD397" s="202"/>
      <c r="GE397" s="202"/>
      <c r="GF397" s="202"/>
      <c r="GG397" s="202"/>
      <c r="GH397" s="198"/>
      <c r="GI397" s="198"/>
      <c r="GJ397" s="198"/>
      <c r="GK397" s="198"/>
      <c r="GL397" s="198"/>
      <c r="GM397" s="198"/>
      <c r="GN397" s="198"/>
    </row>
    <row r="398" spans="1:196" x14ac:dyDescent="0.2">
      <c r="A398" s="215" t="s">
        <v>223</v>
      </c>
      <c r="B398" s="216" t="s">
        <v>301</v>
      </c>
      <c r="C398" s="217" t="s">
        <v>109</v>
      </c>
      <c r="D398" s="218" t="s">
        <v>222</v>
      </c>
      <c r="E398" s="337">
        <v>0</v>
      </c>
      <c r="F398">
        <v>29</v>
      </c>
      <c r="G398" s="337">
        <v>0</v>
      </c>
      <c r="H398">
        <v>5</v>
      </c>
      <c r="I398">
        <v>34</v>
      </c>
      <c r="J398">
        <v>156</v>
      </c>
      <c r="K398">
        <v>13</v>
      </c>
      <c r="L398">
        <v>0</v>
      </c>
      <c r="M398">
        <v>4</v>
      </c>
      <c r="N398">
        <v>3</v>
      </c>
      <c r="O398">
        <v>0</v>
      </c>
      <c r="P398">
        <v>1</v>
      </c>
      <c r="Q398">
        <v>317</v>
      </c>
      <c r="R398">
        <v>3266</v>
      </c>
      <c r="S398">
        <v>24</v>
      </c>
      <c r="T398">
        <v>25</v>
      </c>
      <c r="U398">
        <v>0</v>
      </c>
      <c r="V398">
        <v>3</v>
      </c>
      <c r="W398">
        <v>13</v>
      </c>
      <c r="X398">
        <v>0</v>
      </c>
      <c r="Y398">
        <v>401</v>
      </c>
      <c r="Z398">
        <v>280</v>
      </c>
      <c r="AA398">
        <v>4</v>
      </c>
      <c r="AB398">
        <v>4578</v>
      </c>
      <c r="AC398" s="351">
        <v>1</v>
      </c>
      <c r="AD398" s="351">
        <v>1</v>
      </c>
      <c r="AE398">
        <v>10</v>
      </c>
      <c r="AF398">
        <v>123</v>
      </c>
      <c r="AG398">
        <v>24</v>
      </c>
      <c r="AH398">
        <v>9</v>
      </c>
      <c r="AI398">
        <v>0</v>
      </c>
      <c r="AJ398">
        <v>1580</v>
      </c>
      <c r="AK398">
        <v>0</v>
      </c>
      <c r="AL398">
        <v>1580</v>
      </c>
      <c r="AM398">
        <v>1</v>
      </c>
      <c r="AN398">
        <v>1</v>
      </c>
      <c r="AO398">
        <v>4</v>
      </c>
      <c r="AP398">
        <v>48</v>
      </c>
      <c r="AQ398">
        <v>41</v>
      </c>
      <c r="AR398">
        <v>0</v>
      </c>
      <c r="AS398">
        <v>41</v>
      </c>
      <c r="AT398">
        <v>117</v>
      </c>
      <c r="AU398">
        <v>0</v>
      </c>
      <c r="AV398">
        <v>33</v>
      </c>
      <c r="AW398">
        <v>141</v>
      </c>
      <c r="AX398">
        <v>1</v>
      </c>
      <c r="AY398">
        <v>5</v>
      </c>
      <c r="AZ398">
        <v>0</v>
      </c>
      <c r="BA398">
        <v>349</v>
      </c>
      <c r="BB398">
        <v>906</v>
      </c>
      <c r="BC398">
        <v>1028</v>
      </c>
      <c r="BD398">
        <v>1516</v>
      </c>
      <c r="BE398">
        <v>900</v>
      </c>
      <c r="BF398">
        <v>503</v>
      </c>
      <c r="BG398">
        <v>268</v>
      </c>
      <c r="BH398">
        <v>63</v>
      </c>
      <c r="BI398">
        <v>5533</v>
      </c>
      <c r="BJ398">
        <v>235</v>
      </c>
      <c r="BK398">
        <v>506</v>
      </c>
      <c r="BL398">
        <v>658</v>
      </c>
      <c r="BM398">
        <v>957</v>
      </c>
      <c r="BN398">
        <v>628</v>
      </c>
      <c r="BO398">
        <v>356</v>
      </c>
      <c r="BP398">
        <v>182</v>
      </c>
      <c r="BQ398">
        <v>61</v>
      </c>
      <c r="BR398">
        <v>3583</v>
      </c>
      <c r="BS398" s="148"/>
      <c r="BT398"/>
      <c r="BU398" s="393" t="str">
        <f t="shared" si="82"/>
        <v>Yes</v>
      </c>
      <c r="BV398" s="393" t="str">
        <f t="shared" si="83"/>
        <v>Yes</v>
      </c>
      <c r="BW398" s="393"/>
      <c r="BX398" s="151"/>
      <c r="BY398" s="341"/>
      <c r="BZ398" s="384"/>
      <c r="CA398" s="384"/>
      <c r="CB398" s="384"/>
      <c r="CC398" s="384"/>
      <c r="CD398" s="384"/>
      <c r="CE398" s="219"/>
      <c r="CF398" s="219"/>
      <c r="CG398" s="219"/>
      <c r="CH398" s="219"/>
      <c r="CI398" s="219"/>
      <c r="CJ398" s="219"/>
      <c r="CK398" s="219"/>
      <c r="CL398" s="219"/>
      <c r="CM398" s="219"/>
      <c r="CN398" s="219"/>
      <c r="CO398" s="219"/>
      <c r="CP398" s="219"/>
      <c r="CQ398" s="219"/>
      <c r="CR398" s="219"/>
      <c r="CS398" s="219"/>
      <c r="CT398" s="219"/>
      <c r="CU398" s="219"/>
      <c r="CV398" s="219"/>
      <c r="CW398" s="219"/>
      <c r="CX398" s="219"/>
      <c r="CY398" s="219"/>
      <c r="CZ398" s="219"/>
      <c r="DA398" s="219"/>
      <c r="DB398" s="219"/>
      <c r="DC398" s="219"/>
      <c r="DD398" s="219"/>
      <c r="DE398" s="219"/>
      <c r="DF398" s="219"/>
      <c r="DG398" s="219"/>
      <c r="DH398" s="219"/>
      <c r="DI398" s="219"/>
      <c r="DJ398" s="219"/>
      <c r="DK398" s="219"/>
      <c r="DL398" s="219"/>
      <c r="DM398" s="219"/>
      <c r="DN398" s="219"/>
      <c r="DO398" s="219"/>
      <c r="DP398" s="219"/>
      <c r="DQ398" s="219"/>
      <c r="DR398" s="219"/>
      <c r="DS398" s="219"/>
      <c r="DT398" s="219"/>
      <c r="DU398" s="219"/>
      <c r="DV398" s="219"/>
      <c r="DW398" s="219"/>
      <c r="DX398" s="219"/>
      <c r="DY398" s="219"/>
      <c r="DZ398" s="219"/>
      <c r="EA398" s="219"/>
      <c r="EB398" s="219"/>
      <c r="EC398" s="219"/>
      <c r="ED398" s="219"/>
      <c r="EE398" s="219"/>
      <c r="EF398" s="219"/>
      <c r="EG398" s="219"/>
      <c r="EH398" s="219"/>
      <c r="EI398" s="219"/>
      <c r="EJ398" s="219"/>
      <c r="EK398" s="219"/>
      <c r="EL398" s="219"/>
      <c r="EM398" s="219"/>
      <c r="EN398" s="219"/>
      <c r="EO398" s="219"/>
      <c r="EP398" s="219"/>
      <c r="EQ398" s="219"/>
      <c r="ER398" s="219"/>
      <c r="ES398" s="219"/>
      <c r="ET398" s="219"/>
      <c r="EU398" s="219"/>
      <c r="EV398" s="219"/>
      <c r="EW398" s="219"/>
      <c r="EX398" s="219"/>
      <c r="EY398" s="219"/>
      <c r="EZ398" s="219"/>
      <c r="FA398" s="219"/>
      <c r="FB398" s="219"/>
      <c r="FC398" s="219"/>
      <c r="FD398" s="219"/>
      <c r="FE398" s="219"/>
      <c r="FF398" s="219"/>
      <c r="FG398" s="219"/>
      <c r="FH398" s="219"/>
      <c r="FI398" s="219"/>
      <c r="FJ398" s="219"/>
      <c r="FK398" s="219"/>
      <c r="FL398" s="219"/>
      <c r="FM398" s="219"/>
      <c r="FN398" s="219"/>
      <c r="GA398" s="202"/>
      <c r="GB398" s="202"/>
      <c r="GC398" s="202"/>
      <c r="GD398" s="202"/>
      <c r="GE398" s="202"/>
      <c r="GF398" s="202"/>
      <c r="GG398" s="202"/>
      <c r="GH398" s="198"/>
      <c r="GI398" s="198"/>
      <c r="GJ398" s="198"/>
      <c r="GK398" s="198"/>
      <c r="GL398" s="198"/>
      <c r="GM398" s="198"/>
      <c r="GN398" s="198"/>
    </row>
    <row r="399" spans="1:196" x14ac:dyDescent="0.2">
      <c r="A399" s="215" t="s">
        <v>225</v>
      </c>
      <c r="B399" s="216" t="s">
        <v>285</v>
      </c>
      <c r="C399" s="217" t="s">
        <v>295</v>
      </c>
      <c r="D399" s="218" t="s">
        <v>224</v>
      </c>
      <c r="E399" s="337">
        <v>0</v>
      </c>
      <c r="F399">
        <v>4</v>
      </c>
      <c r="G399" s="337">
        <v>0</v>
      </c>
      <c r="H399">
        <v>2</v>
      </c>
      <c r="I399">
        <v>56</v>
      </c>
      <c r="J399">
        <v>108</v>
      </c>
      <c r="K399">
        <v>5</v>
      </c>
      <c r="L399">
        <v>0</v>
      </c>
      <c r="M399">
        <v>4</v>
      </c>
      <c r="N399">
        <v>0</v>
      </c>
      <c r="O399">
        <v>0</v>
      </c>
      <c r="P399">
        <v>13</v>
      </c>
      <c r="Q399">
        <v>0</v>
      </c>
      <c r="R399">
        <v>53</v>
      </c>
      <c r="S399">
        <v>0</v>
      </c>
      <c r="T399">
        <v>0</v>
      </c>
      <c r="U399">
        <v>1</v>
      </c>
      <c r="V399">
        <v>8</v>
      </c>
      <c r="W399">
        <v>33</v>
      </c>
      <c r="X399">
        <v>8</v>
      </c>
      <c r="Y399">
        <v>85</v>
      </c>
      <c r="Z399">
        <v>0</v>
      </c>
      <c r="AA399">
        <v>15</v>
      </c>
      <c r="AB399">
        <v>395</v>
      </c>
      <c r="AC399" s="351">
        <v>2</v>
      </c>
      <c r="AD399" s="351">
        <v>2</v>
      </c>
      <c r="AE399">
        <v>9</v>
      </c>
      <c r="AF399">
        <v>109</v>
      </c>
      <c r="AG399">
        <v>10</v>
      </c>
      <c r="AH399">
        <v>15</v>
      </c>
      <c r="AI399">
        <v>0</v>
      </c>
      <c r="AJ399">
        <v>194</v>
      </c>
      <c r="AK399">
        <v>37</v>
      </c>
      <c r="AL399">
        <v>231</v>
      </c>
      <c r="AM399">
        <v>9</v>
      </c>
      <c r="AN399">
        <v>0</v>
      </c>
      <c r="AO399">
        <v>0</v>
      </c>
      <c r="AP399">
        <v>45</v>
      </c>
      <c r="AQ399">
        <v>0</v>
      </c>
      <c r="AR399">
        <v>64</v>
      </c>
      <c r="AS399">
        <v>64</v>
      </c>
      <c r="AT399">
        <v>4</v>
      </c>
      <c r="AU399">
        <v>0</v>
      </c>
      <c r="AV399">
        <v>2</v>
      </c>
      <c r="AW399">
        <v>8</v>
      </c>
      <c r="AX399">
        <v>0</v>
      </c>
      <c r="AY399">
        <v>0</v>
      </c>
      <c r="AZ399">
        <v>0</v>
      </c>
      <c r="BA399">
        <v>34</v>
      </c>
      <c r="BB399">
        <v>29</v>
      </c>
      <c r="BC399">
        <v>9</v>
      </c>
      <c r="BD399">
        <v>2</v>
      </c>
      <c r="BE399">
        <v>1</v>
      </c>
      <c r="BF399">
        <v>0</v>
      </c>
      <c r="BG399">
        <v>0</v>
      </c>
      <c r="BH399">
        <v>0</v>
      </c>
      <c r="BI399">
        <v>75</v>
      </c>
      <c r="BJ399">
        <v>24</v>
      </c>
      <c r="BK399">
        <v>22</v>
      </c>
      <c r="BL399">
        <v>6</v>
      </c>
      <c r="BM399">
        <v>1</v>
      </c>
      <c r="BN399">
        <v>0</v>
      </c>
      <c r="BO399">
        <v>0</v>
      </c>
      <c r="BP399">
        <v>0</v>
      </c>
      <c r="BQ399">
        <v>0</v>
      </c>
      <c r="BR399">
        <v>53</v>
      </c>
      <c r="BS399" s="148"/>
      <c r="BT399"/>
      <c r="BU399" s="393" t="str">
        <f t="shared" si="82"/>
        <v>No</v>
      </c>
      <c r="BV399" s="393" t="str">
        <f t="shared" si="83"/>
        <v>No</v>
      </c>
      <c r="BW399" s="393"/>
      <c r="BX399" s="151"/>
      <c r="BY399" s="341"/>
      <c r="BZ399" s="384"/>
      <c r="CA399" s="384"/>
      <c r="CB399" s="384"/>
      <c r="CC399" s="384"/>
      <c r="CD399" s="384"/>
      <c r="CE399" s="219"/>
      <c r="CF399" s="219"/>
      <c r="CG399" s="219"/>
      <c r="CH399" s="219"/>
      <c r="CI399" s="219"/>
      <c r="CJ399" s="219"/>
      <c r="CK399" s="219"/>
      <c r="CL399" s="219"/>
      <c r="CM399" s="219"/>
      <c r="CN399" s="219"/>
      <c r="CO399" s="219"/>
      <c r="CP399" s="219"/>
      <c r="CQ399" s="219"/>
      <c r="CR399" s="219"/>
      <c r="CS399" s="219"/>
      <c r="CT399" s="219"/>
      <c r="CU399" s="219"/>
      <c r="CV399" s="219"/>
      <c r="CW399" s="219"/>
      <c r="CX399" s="219"/>
      <c r="CY399" s="219"/>
      <c r="CZ399" s="219"/>
      <c r="DA399" s="219"/>
      <c r="DB399" s="219"/>
      <c r="DC399" s="219"/>
      <c r="DD399" s="219"/>
      <c r="DE399" s="219"/>
      <c r="DF399" s="219"/>
      <c r="DG399" s="219"/>
      <c r="DH399" s="219"/>
      <c r="DI399" s="219"/>
      <c r="DJ399" s="219"/>
      <c r="DK399" s="219"/>
      <c r="DL399" s="219"/>
      <c r="DM399" s="219"/>
      <c r="DN399" s="219"/>
      <c r="DO399" s="219"/>
      <c r="DP399" s="219"/>
      <c r="DQ399" s="219"/>
      <c r="DR399" s="219"/>
      <c r="DS399" s="219"/>
      <c r="DT399" s="219"/>
      <c r="DU399" s="219"/>
      <c r="DV399" s="219"/>
      <c r="DW399" s="219"/>
      <c r="DX399" s="219"/>
      <c r="DY399" s="219"/>
      <c r="DZ399" s="219"/>
      <c r="EA399" s="219"/>
      <c r="EB399" s="219"/>
      <c r="EC399" s="219"/>
      <c r="ED399" s="219"/>
      <c r="EE399" s="219"/>
      <c r="EF399" s="219"/>
      <c r="EG399" s="219"/>
      <c r="EH399" s="219"/>
      <c r="EI399" s="219"/>
      <c r="EJ399" s="219"/>
      <c r="EK399" s="219"/>
      <c r="EL399" s="219"/>
      <c r="EM399" s="219"/>
      <c r="EN399" s="219"/>
      <c r="EO399" s="219"/>
      <c r="EP399" s="219"/>
      <c r="EQ399" s="219"/>
      <c r="ER399" s="219"/>
      <c r="ES399" s="219"/>
      <c r="ET399" s="219"/>
      <c r="EU399" s="219"/>
      <c r="EV399" s="219"/>
      <c r="EW399" s="219"/>
      <c r="EX399" s="219"/>
      <c r="EY399" s="219"/>
      <c r="EZ399" s="219"/>
      <c r="FA399" s="219"/>
      <c r="FB399" s="219"/>
      <c r="FC399" s="219"/>
      <c r="FD399" s="219"/>
      <c r="FE399" s="219"/>
      <c r="FF399" s="219"/>
      <c r="FG399" s="219"/>
      <c r="FH399" s="219"/>
      <c r="FI399" s="219"/>
      <c r="FJ399" s="219"/>
      <c r="FK399" s="219"/>
      <c r="FL399" s="219"/>
      <c r="FM399" s="219"/>
      <c r="FN399" s="219"/>
      <c r="GA399" s="202"/>
      <c r="GB399" s="202"/>
      <c r="GC399" s="202"/>
      <c r="GD399" s="202"/>
      <c r="GE399" s="202"/>
      <c r="GF399" s="202"/>
      <c r="GG399" s="202"/>
      <c r="GH399" s="198"/>
      <c r="GI399" s="198"/>
      <c r="GJ399" s="198"/>
      <c r="GK399" s="198"/>
      <c r="GL399" s="198"/>
      <c r="GM399" s="198"/>
      <c r="GN399" s="198"/>
    </row>
    <row r="400" spans="1:196" x14ac:dyDescent="0.2">
      <c r="A400" s="215" t="s">
        <v>227</v>
      </c>
      <c r="B400" s="216" t="s">
        <v>285</v>
      </c>
      <c r="C400" s="217" t="s">
        <v>286</v>
      </c>
      <c r="D400" s="218" t="s">
        <v>226</v>
      </c>
      <c r="E400" s="337">
        <v>0</v>
      </c>
      <c r="F400">
        <v>1</v>
      </c>
      <c r="G400" s="337">
        <v>0</v>
      </c>
      <c r="H400">
        <v>6</v>
      </c>
      <c r="I400">
        <v>106</v>
      </c>
      <c r="J400">
        <v>243</v>
      </c>
      <c r="K400">
        <v>8</v>
      </c>
      <c r="L400">
        <v>3</v>
      </c>
      <c r="M400">
        <v>9</v>
      </c>
      <c r="N400">
        <v>1</v>
      </c>
      <c r="O400">
        <v>1</v>
      </c>
      <c r="P400">
        <v>11</v>
      </c>
      <c r="Q400">
        <v>777</v>
      </c>
      <c r="R400">
        <v>3249</v>
      </c>
      <c r="S400">
        <v>264</v>
      </c>
      <c r="T400">
        <v>0</v>
      </c>
      <c r="U400">
        <v>0</v>
      </c>
      <c r="V400">
        <v>9</v>
      </c>
      <c r="W400">
        <v>14</v>
      </c>
      <c r="X400">
        <v>4</v>
      </c>
      <c r="Y400">
        <v>134</v>
      </c>
      <c r="Z400">
        <v>1</v>
      </c>
      <c r="AA400">
        <v>16</v>
      </c>
      <c r="AB400">
        <v>4857</v>
      </c>
      <c r="AC400" s="351">
        <v>1</v>
      </c>
      <c r="AD400" s="351">
        <v>1</v>
      </c>
      <c r="AE400">
        <v>3</v>
      </c>
      <c r="AF400">
        <v>240</v>
      </c>
      <c r="AG400">
        <v>18</v>
      </c>
      <c r="AH400">
        <v>5</v>
      </c>
      <c r="AI400">
        <v>0</v>
      </c>
      <c r="AJ400">
        <v>660</v>
      </c>
      <c r="AK400">
        <v>0</v>
      </c>
      <c r="AL400">
        <v>660</v>
      </c>
      <c r="AM400">
        <v>1</v>
      </c>
      <c r="AN400">
        <v>0</v>
      </c>
      <c r="AO400">
        <v>4</v>
      </c>
      <c r="AP400">
        <v>184</v>
      </c>
      <c r="AQ400">
        <v>30</v>
      </c>
      <c r="AR400">
        <v>0</v>
      </c>
      <c r="AS400">
        <v>30</v>
      </c>
      <c r="AT400">
        <v>0</v>
      </c>
      <c r="AU400">
        <v>0</v>
      </c>
      <c r="AV400">
        <v>13</v>
      </c>
      <c r="AW400">
        <v>35</v>
      </c>
      <c r="AX400">
        <v>0</v>
      </c>
      <c r="AY400">
        <v>1</v>
      </c>
      <c r="AZ400">
        <v>0</v>
      </c>
      <c r="BA400">
        <v>262</v>
      </c>
      <c r="BB400">
        <v>734</v>
      </c>
      <c r="BC400">
        <v>1921</v>
      </c>
      <c r="BD400">
        <v>700</v>
      </c>
      <c r="BE400">
        <v>269</v>
      </c>
      <c r="BF400">
        <v>93</v>
      </c>
      <c r="BG400">
        <v>28</v>
      </c>
      <c r="BH400">
        <v>17</v>
      </c>
      <c r="BI400">
        <v>4024</v>
      </c>
      <c r="BJ400">
        <v>261</v>
      </c>
      <c r="BK400">
        <v>732</v>
      </c>
      <c r="BL400">
        <v>1926</v>
      </c>
      <c r="BM400">
        <v>701</v>
      </c>
      <c r="BN400">
        <v>270</v>
      </c>
      <c r="BO400">
        <v>91</v>
      </c>
      <c r="BP400">
        <v>28</v>
      </c>
      <c r="BQ400">
        <v>17</v>
      </c>
      <c r="BR400">
        <v>4026</v>
      </c>
      <c r="BS400" s="148"/>
      <c r="BT400"/>
      <c r="BU400" s="393" t="str">
        <f t="shared" si="82"/>
        <v>Yes</v>
      </c>
      <c r="BV400" s="393" t="str">
        <f t="shared" si="83"/>
        <v>Yes</v>
      </c>
      <c r="BW400" s="393"/>
      <c r="BX400" s="151"/>
      <c r="BY400" s="341"/>
      <c r="BZ400" s="384"/>
      <c r="CA400" s="384"/>
      <c r="CB400" s="384"/>
      <c r="CC400" s="384"/>
      <c r="CD400" s="384"/>
      <c r="CE400" s="219"/>
      <c r="CF400" s="219"/>
      <c r="CG400" s="219"/>
      <c r="CH400" s="219"/>
      <c r="CI400" s="219"/>
      <c r="CJ400" s="219"/>
      <c r="CK400" s="219"/>
      <c r="CL400" s="219"/>
      <c r="CM400" s="219"/>
      <c r="CN400" s="219"/>
      <c r="CO400" s="219"/>
      <c r="CP400" s="219"/>
      <c r="CQ400" s="219"/>
      <c r="CR400" s="219"/>
      <c r="CS400" s="219"/>
      <c r="CT400" s="219"/>
      <c r="CU400" s="219"/>
      <c r="CV400" s="219"/>
      <c r="CW400" s="219"/>
      <c r="CX400" s="219"/>
      <c r="CY400" s="219"/>
      <c r="CZ400" s="219"/>
      <c r="DA400" s="219"/>
      <c r="DB400" s="219"/>
      <c r="DC400" s="219"/>
      <c r="DD400" s="219"/>
      <c r="DE400" s="219"/>
      <c r="DF400" s="219"/>
      <c r="DG400" s="219"/>
      <c r="DH400" s="219"/>
      <c r="DI400" s="219"/>
      <c r="DJ400" s="219"/>
      <c r="DK400" s="219"/>
      <c r="DL400" s="219"/>
      <c r="DM400" s="219"/>
      <c r="DN400" s="219"/>
      <c r="DO400" s="219"/>
      <c r="DP400" s="219"/>
      <c r="DQ400" s="219"/>
      <c r="DR400" s="219"/>
      <c r="DS400" s="219"/>
      <c r="DT400" s="219"/>
      <c r="DU400" s="219"/>
      <c r="DV400" s="219"/>
      <c r="DW400" s="219"/>
      <c r="DX400" s="219"/>
      <c r="DY400" s="219"/>
      <c r="DZ400" s="219"/>
      <c r="EA400" s="219"/>
      <c r="EB400" s="219"/>
      <c r="EC400" s="219"/>
      <c r="ED400" s="219"/>
      <c r="EE400" s="219"/>
      <c r="EF400" s="219"/>
      <c r="EG400" s="219"/>
      <c r="EH400" s="219"/>
      <c r="EI400" s="219"/>
      <c r="EJ400" s="219"/>
      <c r="EK400" s="219"/>
      <c r="EL400" s="219"/>
      <c r="EM400" s="219"/>
      <c r="EN400" s="219"/>
      <c r="EO400" s="219"/>
      <c r="EP400" s="219"/>
      <c r="EQ400" s="219"/>
      <c r="ER400" s="219"/>
      <c r="ES400" s="219"/>
      <c r="ET400" s="219"/>
      <c r="EU400" s="219"/>
      <c r="EV400" s="219"/>
      <c r="EW400" s="219"/>
      <c r="EX400" s="219"/>
      <c r="EY400" s="219"/>
      <c r="EZ400" s="219"/>
      <c r="FA400" s="219"/>
      <c r="FB400" s="219"/>
      <c r="FC400" s="219"/>
      <c r="FD400" s="219"/>
      <c r="FE400" s="219"/>
      <c r="FF400" s="219"/>
      <c r="FG400" s="219"/>
      <c r="FH400" s="219"/>
      <c r="FI400" s="219"/>
      <c r="FJ400" s="219"/>
      <c r="FK400" s="219"/>
      <c r="FL400" s="219"/>
      <c r="FM400" s="219"/>
      <c r="FN400" s="219"/>
      <c r="GA400" s="202"/>
      <c r="GB400" s="202"/>
      <c r="GC400" s="202"/>
      <c r="GD400" s="202"/>
      <c r="GE400" s="202"/>
      <c r="GF400" s="202"/>
      <c r="GG400" s="202"/>
      <c r="GH400" s="198"/>
      <c r="GI400" s="198"/>
      <c r="GJ400" s="198"/>
      <c r="GK400" s="198"/>
      <c r="GL400" s="198"/>
      <c r="GM400" s="198"/>
      <c r="GN400" s="198"/>
    </row>
    <row r="401" spans="1:196" x14ac:dyDescent="0.2">
      <c r="A401" s="215" t="s">
        <v>229</v>
      </c>
      <c r="B401" s="216" t="s">
        <v>285</v>
      </c>
      <c r="C401" s="217" t="s">
        <v>287</v>
      </c>
      <c r="D401" s="218" t="s">
        <v>228</v>
      </c>
      <c r="E401" s="337">
        <v>0</v>
      </c>
      <c r="F401">
        <v>129</v>
      </c>
      <c r="G401" s="337">
        <v>0</v>
      </c>
      <c r="H401">
        <v>14</v>
      </c>
      <c r="I401">
        <v>87</v>
      </c>
      <c r="J401">
        <v>166</v>
      </c>
      <c r="K401">
        <v>1</v>
      </c>
      <c r="L401">
        <v>1</v>
      </c>
      <c r="M401">
        <v>7</v>
      </c>
      <c r="N401">
        <v>3</v>
      </c>
      <c r="O401">
        <v>0</v>
      </c>
      <c r="P401">
        <v>9</v>
      </c>
      <c r="Q401">
        <v>109</v>
      </c>
      <c r="R401">
        <v>197</v>
      </c>
      <c r="S401">
        <v>37</v>
      </c>
      <c r="T401">
        <v>0</v>
      </c>
      <c r="U401">
        <v>0</v>
      </c>
      <c r="V401">
        <v>15</v>
      </c>
      <c r="W401">
        <v>7</v>
      </c>
      <c r="X401">
        <v>14</v>
      </c>
      <c r="Y401">
        <v>181</v>
      </c>
      <c r="Z401">
        <v>0</v>
      </c>
      <c r="AA401">
        <v>15</v>
      </c>
      <c r="AB401">
        <v>992</v>
      </c>
      <c r="AC401" s="351">
        <v>2</v>
      </c>
      <c r="AD401" s="351">
        <v>2</v>
      </c>
      <c r="AE401">
        <v>7</v>
      </c>
      <c r="AF401">
        <v>158</v>
      </c>
      <c r="AG401">
        <v>58</v>
      </c>
      <c r="AH401">
        <v>19</v>
      </c>
      <c r="AI401">
        <v>0</v>
      </c>
      <c r="AJ401">
        <v>124</v>
      </c>
      <c r="AK401">
        <v>0</v>
      </c>
      <c r="AL401">
        <v>124</v>
      </c>
      <c r="AM401">
        <v>0</v>
      </c>
      <c r="AN401">
        <v>0</v>
      </c>
      <c r="AO401">
        <v>0</v>
      </c>
      <c r="AP401">
        <v>39</v>
      </c>
      <c r="AQ401">
        <v>31</v>
      </c>
      <c r="AR401">
        <v>0</v>
      </c>
      <c r="AS401">
        <v>31</v>
      </c>
      <c r="AT401">
        <v>7</v>
      </c>
      <c r="AU401">
        <v>0</v>
      </c>
      <c r="AV401">
        <v>4</v>
      </c>
      <c r="AW401">
        <v>3</v>
      </c>
      <c r="AX401">
        <v>0</v>
      </c>
      <c r="AY401">
        <v>0</v>
      </c>
      <c r="AZ401">
        <v>0</v>
      </c>
      <c r="BA401">
        <v>229</v>
      </c>
      <c r="BB401">
        <v>97</v>
      </c>
      <c r="BC401">
        <v>66</v>
      </c>
      <c r="BD401">
        <v>76</v>
      </c>
      <c r="BE401">
        <v>26</v>
      </c>
      <c r="BF401">
        <v>1</v>
      </c>
      <c r="BG401">
        <v>1</v>
      </c>
      <c r="BH401">
        <v>0</v>
      </c>
      <c r="BI401">
        <v>496</v>
      </c>
      <c r="BJ401">
        <v>117</v>
      </c>
      <c r="BK401">
        <v>58</v>
      </c>
      <c r="BL401">
        <v>41</v>
      </c>
      <c r="BM401">
        <v>65</v>
      </c>
      <c r="BN401">
        <v>24</v>
      </c>
      <c r="BO401">
        <v>1</v>
      </c>
      <c r="BP401">
        <v>0</v>
      </c>
      <c r="BQ401">
        <v>0</v>
      </c>
      <c r="BR401">
        <v>306</v>
      </c>
      <c r="BS401" s="148"/>
      <c r="BT401"/>
      <c r="BU401" s="393" t="str">
        <f t="shared" si="82"/>
        <v>No</v>
      </c>
      <c r="BV401" s="393" t="str">
        <f t="shared" si="83"/>
        <v>No</v>
      </c>
      <c r="BW401" s="393"/>
      <c r="BX401" s="151"/>
      <c r="BY401" s="341"/>
      <c r="BZ401" s="384"/>
      <c r="CA401" s="384"/>
      <c r="CB401" s="384"/>
      <c r="CC401" s="384"/>
      <c r="CD401" s="384"/>
      <c r="CE401" s="219"/>
      <c r="CF401" s="219"/>
      <c r="CG401" s="219"/>
      <c r="CH401" s="219"/>
      <c r="CI401" s="219"/>
      <c r="CJ401" s="219"/>
      <c r="CK401" s="219"/>
      <c r="CL401" s="219"/>
      <c r="CM401" s="219"/>
      <c r="CN401" s="219"/>
      <c r="CO401" s="219"/>
      <c r="CP401" s="219"/>
      <c r="CQ401" s="219"/>
      <c r="CR401" s="219"/>
      <c r="CS401" s="219"/>
      <c r="CT401" s="219"/>
      <c r="CU401" s="219"/>
      <c r="CV401" s="219"/>
      <c r="CW401" s="219"/>
      <c r="CX401" s="219"/>
      <c r="CY401" s="219"/>
      <c r="CZ401" s="219"/>
      <c r="DA401" s="219"/>
      <c r="DB401" s="219"/>
      <c r="DC401" s="219"/>
      <c r="DD401" s="219"/>
      <c r="DE401" s="219"/>
      <c r="DF401" s="219"/>
      <c r="DG401" s="219"/>
      <c r="DH401" s="219"/>
      <c r="DI401" s="219"/>
      <c r="DJ401" s="219"/>
      <c r="DK401" s="219"/>
      <c r="DL401" s="219"/>
      <c r="DM401" s="219"/>
      <c r="DN401" s="219"/>
      <c r="DO401" s="219"/>
      <c r="DP401" s="219"/>
      <c r="DQ401" s="219"/>
      <c r="DR401" s="219"/>
      <c r="DS401" s="219"/>
      <c r="DT401" s="219"/>
      <c r="DU401" s="219"/>
      <c r="DV401" s="219"/>
      <c r="DW401" s="219"/>
      <c r="DX401" s="219"/>
      <c r="DY401" s="219"/>
      <c r="DZ401" s="219"/>
      <c r="EA401" s="219"/>
      <c r="EB401" s="219"/>
      <c r="EC401" s="219"/>
      <c r="ED401" s="219"/>
      <c r="EE401" s="219"/>
      <c r="EF401" s="219"/>
      <c r="EG401" s="219"/>
      <c r="EH401" s="219"/>
      <c r="EI401" s="219"/>
      <c r="EJ401" s="219"/>
      <c r="EK401" s="219"/>
      <c r="EL401" s="219"/>
      <c r="EM401" s="219"/>
      <c r="EN401" s="219"/>
      <c r="EO401" s="219"/>
      <c r="EP401" s="219"/>
      <c r="EQ401" s="219"/>
      <c r="ER401" s="219"/>
      <c r="ES401" s="219"/>
      <c r="ET401" s="219"/>
      <c r="EU401" s="219"/>
      <c r="EV401" s="219"/>
      <c r="EW401" s="219"/>
      <c r="EX401" s="219"/>
      <c r="EY401" s="219"/>
      <c r="EZ401" s="219"/>
      <c r="FA401" s="219"/>
      <c r="FB401" s="219"/>
      <c r="FC401" s="219"/>
      <c r="FD401" s="219"/>
      <c r="FE401" s="219"/>
      <c r="FF401" s="219"/>
      <c r="FG401" s="219"/>
      <c r="FH401" s="219"/>
      <c r="FI401" s="219"/>
      <c r="FJ401" s="219"/>
      <c r="FK401" s="219"/>
      <c r="FL401" s="219"/>
      <c r="FM401" s="219"/>
      <c r="FN401" s="219"/>
      <c r="GA401" s="202"/>
      <c r="GB401" s="202"/>
      <c r="GC401" s="202"/>
      <c r="GD401" s="202"/>
      <c r="GE401" s="202"/>
      <c r="GF401" s="202"/>
      <c r="GG401" s="202"/>
      <c r="GH401" s="198"/>
      <c r="GI401" s="198"/>
      <c r="GJ401" s="198"/>
      <c r="GK401" s="198"/>
      <c r="GL401" s="198"/>
      <c r="GM401" s="198"/>
      <c r="GN401" s="198"/>
    </row>
    <row r="402" spans="1:196" x14ac:dyDescent="0.2">
      <c r="A402" s="215" t="s">
        <v>231</v>
      </c>
      <c r="B402" s="216" t="s">
        <v>285</v>
      </c>
      <c r="C402" s="217" t="s">
        <v>56</v>
      </c>
      <c r="D402" s="218" t="s">
        <v>230</v>
      </c>
      <c r="E402" s="337">
        <v>0</v>
      </c>
      <c r="F402">
        <v>0</v>
      </c>
      <c r="G402" s="337">
        <v>0</v>
      </c>
      <c r="H402">
        <v>0</v>
      </c>
      <c r="I402">
        <v>66</v>
      </c>
      <c r="J402">
        <v>165</v>
      </c>
      <c r="K402">
        <v>2</v>
      </c>
      <c r="L402">
        <v>0</v>
      </c>
      <c r="M402">
        <v>11</v>
      </c>
      <c r="N402">
        <v>3</v>
      </c>
      <c r="O402">
        <v>0</v>
      </c>
      <c r="P402">
        <v>8</v>
      </c>
      <c r="Q402">
        <v>0</v>
      </c>
      <c r="R402">
        <v>31</v>
      </c>
      <c r="S402">
        <v>0</v>
      </c>
      <c r="T402">
        <v>0</v>
      </c>
      <c r="U402">
        <v>0</v>
      </c>
      <c r="V402">
        <v>38</v>
      </c>
      <c r="W402">
        <v>5</v>
      </c>
      <c r="X402">
        <v>4</v>
      </c>
      <c r="Y402">
        <v>65</v>
      </c>
      <c r="Z402">
        <v>0</v>
      </c>
      <c r="AA402">
        <v>5</v>
      </c>
      <c r="AB402">
        <v>403</v>
      </c>
      <c r="AC402" s="351">
        <v>1</v>
      </c>
      <c r="AD402" s="351">
        <v>1</v>
      </c>
      <c r="AE402">
        <v>4</v>
      </c>
      <c r="AF402">
        <v>91</v>
      </c>
      <c r="AG402">
        <v>31</v>
      </c>
      <c r="AH402">
        <v>0</v>
      </c>
      <c r="AI402">
        <v>0</v>
      </c>
      <c r="AJ402">
        <v>147</v>
      </c>
      <c r="AK402">
        <v>10</v>
      </c>
      <c r="AL402">
        <v>157</v>
      </c>
      <c r="AM402">
        <v>1</v>
      </c>
      <c r="AN402">
        <v>15</v>
      </c>
      <c r="AO402">
        <v>2</v>
      </c>
      <c r="AP402">
        <v>67</v>
      </c>
      <c r="AQ402">
        <v>37</v>
      </c>
      <c r="AR402">
        <v>0</v>
      </c>
      <c r="AS402">
        <v>37</v>
      </c>
      <c r="AT402">
        <v>1</v>
      </c>
      <c r="AU402">
        <v>0</v>
      </c>
      <c r="AV402">
        <v>2</v>
      </c>
      <c r="AW402">
        <v>0</v>
      </c>
      <c r="AX402">
        <v>0</v>
      </c>
      <c r="AY402">
        <v>0</v>
      </c>
      <c r="AZ402">
        <v>0</v>
      </c>
      <c r="BA402">
        <v>2</v>
      </c>
      <c r="BB402">
        <v>17</v>
      </c>
      <c r="BC402">
        <v>9</v>
      </c>
      <c r="BD402">
        <v>3</v>
      </c>
      <c r="BE402">
        <v>3</v>
      </c>
      <c r="BF402">
        <v>1</v>
      </c>
      <c r="BG402">
        <v>0</v>
      </c>
      <c r="BH402">
        <v>0</v>
      </c>
      <c r="BI402">
        <v>35</v>
      </c>
      <c r="BJ402">
        <v>3</v>
      </c>
      <c r="BK402">
        <v>13</v>
      </c>
      <c r="BL402">
        <v>7</v>
      </c>
      <c r="BM402">
        <v>4</v>
      </c>
      <c r="BN402">
        <v>3</v>
      </c>
      <c r="BO402">
        <v>1</v>
      </c>
      <c r="BP402">
        <v>0</v>
      </c>
      <c r="BQ402">
        <v>0</v>
      </c>
      <c r="BR402">
        <v>31</v>
      </c>
      <c r="BS402" s="148"/>
      <c r="BT402"/>
      <c r="BU402" s="393" t="str">
        <f t="shared" si="82"/>
        <v>Yes</v>
      </c>
      <c r="BV402" s="393" t="str">
        <f t="shared" si="83"/>
        <v>Yes</v>
      </c>
      <c r="BW402" s="393"/>
      <c r="BX402" s="151"/>
      <c r="BY402" s="341"/>
      <c r="BZ402" s="384"/>
      <c r="CA402" s="384"/>
      <c r="CB402" s="384"/>
      <c r="CC402" s="384"/>
      <c r="CD402" s="384"/>
      <c r="CE402" s="219"/>
      <c r="CF402" s="219"/>
      <c r="CG402" s="219"/>
      <c r="CH402" s="219"/>
      <c r="CI402" s="219"/>
      <c r="CJ402" s="219"/>
      <c r="CK402" s="219"/>
      <c r="CL402" s="219"/>
      <c r="CM402" s="219"/>
      <c r="CN402" s="219"/>
      <c r="CO402" s="219"/>
      <c r="CP402" s="219"/>
      <c r="CQ402" s="219"/>
      <c r="CR402" s="219"/>
      <c r="CS402" s="219"/>
      <c r="CT402" s="219"/>
      <c r="CU402" s="219"/>
      <c r="CV402" s="219"/>
      <c r="CW402" s="219"/>
      <c r="CX402" s="219"/>
      <c r="CY402" s="219"/>
      <c r="CZ402" s="219"/>
      <c r="DA402" s="219"/>
      <c r="DB402" s="219"/>
      <c r="DC402" s="219"/>
      <c r="DD402" s="219"/>
      <c r="DE402" s="219"/>
      <c r="DF402" s="219"/>
      <c r="DG402" s="219"/>
      <c r="DH402" s="219"/>
      <c r="DI402" s="219"/>
      <c r="DJ402" s="219"/>
      <c r="DK402" s="219"/>
      <c r="DL402" s="219"/>
      <c r="DM402" s="219"/>
      <c r="DN402" s="219"/>
      <c r="DO402" s="219"/>
      <c r="DP402" s="219"/>
      <c r="DQ402" s="219"/>
      <c r="DR402" s="219"/>
      <c r="DS402" s="219"/>
      <c r="DT402" s="219"/>
      <c r="DU402" s="219"/>
      <c r="DV402" s="219"/>
      <c r="DW402" s="219"/>
      <c r="DX402" s="219"/>
      <c r="DY402" s="219"/>
      <c r="DZ402" s="219"/>
      <c r="EA402" s="219"/>
      <c r="EB402" s="219"/>
      <c r="EC402" s="219"/>
      <c r="ED402" s="219"/>
      <c r="EE402" s="219"/>
      <c r="EF402" s="219"/>
      <c r="EG402" s="219"/>
      <c r="EH402" s="219"/>
      <c r="EI402" s="219"/>
      <c r="EJ402" s="219"/>
      <c r="EK402" s="219"/>
      <c r="EL402" s="219"/>
      <c r="EM402" s="219"/>
      <c r="EN402" s="219"/>
      <c r="EO402" s="219"/>
      <c r="EP402" s="219"/>
      <c r="EQ402" s="219"/>
      <c r="ER402" s="219"/>
      <c r="ES402" s="219"/>
      <c r="ET402" s="219"/>
      <c r="EU402" s="219"/>
      <c r="EV402" s="219"/>
      <c r="EW402" s="219"/>
      <c r="EX402" s="219"/>
      <c r="EY402" s="219"/>
      <c r="EZ402" s="219"/>
      <c r="FA402" s="219"/>
      <c r="FB402" s="219"/>
      <c r="FC402" s="219"/>
      <c r="FD402" s="219"/>
      <c r="FE402" s="219"/>
      <c r="FF402" s="219"/>
      <c r="FG402" s="219"/>
      <c r="FH402" s="219"/>
      <c r="FI402" s="219"/>
      <c r="FJ402" s="219"/>
      <c r="FK402" s="219"/>
      <c r="FL402" s="219"/>
      <c r="FM402" s="219"/>
      <c r="FN402" s="219"/>
      <c r="GA402" s="202"/>
      <c r="GB402" s="202"/>
      <c r="GC402" s="202"/>
      <c r="GD402" s="202"/>
      <c r="GE402" s="202"/>
      <c r="GF402" s="202"/>
      <c r="GG402" s="202"/>
      <c r="GH402" s="198"/>
      <c r="GI402" s="198"/>
      <c r="GJ402" s="198"/>
      <c r="GK402" s="198"/>
      <c r="GL402" s="198"/>
      <c r="GM402" s="198"/>
      <c r="GN402" s="198"/>
    </row>
    <row r="403" spans="1:196" x14ac:dyDescent="0.2">
      <c r="A403" s="215" t="s">
        <v>78</v>
      </c>
      <c r="B403" s="216" t="s">
        <v>293</v>
      </c>
      <c r="C403" s="217" t="s">
        <v>56</v>
      </c>
      <c r="D403" s="218" t="s">
        <v>77</v>
      </c>
      <c r="E403" s="337">
        <v>0</v>
      </c>
      <c r="F403">
        <v>81</v>
      </c>
      <c r="G403" s="337">
        <v>0</v>
      </c>
      <c r="H403">
        <v>2</v>
      </c>
      <c r="I403">
        <v>109</v>
      </c>
      <c r="J403">
        <v>260</v>
      </c>
      <c r="K403">
        <v>9</v>
      </c>
      <c r="L403">
        <v>2</v>
      </c>
      <c r="M403">
        <v>6</v>
      </c>
      <c r="N403">
        <v>1</v>
      </c>
      <c r="O403">
        <v>0</v>
      </c>
      <c r="P403">
        <v>17</v>
      </c>
      <c r="Q403">
        <v>203</v>
      </c>
      <c r="R403">
        <v>218</v>
      </c>
      <c r="S403">
        <v>714</v>
      </c>
      <c r="T403">
        <v>10</v>
      </c>
      <c r="U403">
        <v>0</v>
      </c>
      <c r="V403">
        <v>98</v>
      </c>
      <c r="W403">
        <v>7</v>
      </c>
      <c r="X403">
        <v>54</v>
      </c>
      <c r="Y403">
        <v>178</v>
      </c>
      <c r="Z403">
        <v>0</v>
      </c>
      <c r="AA403">
        <v>64</v>
      </c>
      <c r="AB403">
        <v>2033</v>
      </c>
      <c r="AC403" s="351">
        <v>1</v>
      </c>
      <c r="AD403" s="351">
        <v>1</v>
      </c>
      <c r="AE403">
        <v>20</v>
      </c>
      <c r="AF403">
        <v>288</v>
      </c>
      <c r="AG403">
        <v>229</v>
      </c>
      <c r="AH403">
        <v>61</v>
      </c>
      <c r="AI403">
        <v>0</v>
      </c>
      <c r="AJ403">
        <v>944</v>
      </c>
      <c r="AK403">
        <v>3</v>
      </c>
      <c r="AL403">
        <v>947</v>
      </c>
      <c r="AM403">
        <v>11</v>
      </c>
      <c r="AN403">
        <v>0</v>
      </c>
      <c r="AO403">
        <v>11</v>
      </c>
      <c r="AP403">
        <v>90</v>
      </c>
      <c r="AQ403">
        <v>67</v>
      </c>
      <c r="AR403">
        <v>0</v>
      </c>
      <c r="AS403">
        <v>67</v>
      </c>
      <c r="AT403">
        <v>39</v>
      </c>
      <c r="AU403">
        <v>2</v>
      </c>
      <c r="AV403">
        <v>2</v>
      </c>
      <c r="AW403">
        <v>110</v>
      </c>
      <c r="AX403">
        <v>0</v>
      </c>
      <c r="AY403">
        <v>1</v>
      </c>
      <c r="AZ403">
        <v>0</v>
      </c>
      <c r="BA403">
        <v>127</v>
      </c>
      <c r="BB403">
        <v>180</v>
      </c>
      <c r="BC403">
        <v>72</v>
      </c>
      <c r="BD403">
        <v>59</v>
      </c>
      <c r="BE403">
        <v>9</v>
      </c>
      <c r="BF403">
        <v>13</v>
      </c>
      <c r="BG403">
        <v>6</v>
      </c>
      <c r="BH403">
        <v>3</v>
      </c>
      <c r="BI403">
        <v>469</v>
      </c>
      <c r="BJ403">
        <v>114</v>
      </c>
      <c r="BK403">
        <v>153</v>
      </c>
      <c r="BL403">
        <v>61</v>
      </c>
      <c r="BM403">
        <v>58</v>
      </c>
      <c r="BN403">
        <v>11</v>
      </c>
      <c r="BO403">
        <v>14</v>
      </c>
      <c r="BP403">
        <v>7</v>
      </c>
      <c r="BQ403">
        <v>3</v>
      </c>
      <c r="BR403">
        <v>421</v>
      </c>
      <c r="BS403" s="148"/>
      <c r="BT403"/>
      <c r="BU403" s="393" t="str">
        <f t="shared" si="82"/>
        <v>Yes</v>
      </c>
      <c r="BV403" s="393" t="str">
        <f t="shared" si="83"/>
        <v>Yes</v>
      </c>
      <c r="BW403" s="393"/>
      <c r="BX403" s="151"/>
      <c r="BY403" s="341"/>
      <c r="BZ403" s="384"/>
      <c r="CA403" s="384"/>
      <c r="CB403" s="384"/>
      <c r="CC403" s="384"/>
      <c r="CD403" s="384"/>
      <c r="CE403" s="219"/>
      <c r="CF403" s="219"/>
      <c r="CG403" s="219"/>
      <c r="CH403" s="219"/>
      <c r="CI403" s="219"/>
      <c r="CJ403" s="219"/>
      <c r="CK403" s="219"/>
      <c r="CL403" s="219"/>
      <c r="CM403" s="219"/>
      <c r="CN403" s="219"/>
      <c r="CO403" s="219"/>
      <c r="CP403" s="219"/>
      <c r="CQ403" s="219"/>
      <c r="CR403" s="219"/>
      <c r="CS403" s="219"/>
      <c r="CT403" s="219"/>
      <c r="CU403" s="219"/>
      <c r="CV403" s="219"/>
      <c r="CW403" s="219"/>
      <c r="CX403" s="219"/>
      <c r="CY403" s="219"/>
      <c r="CZ403" s="219"/>
      <c r="DA403" s="219"/>
      <c r="DB403" s="219"/>
      <c r="DC403" s="219"/>
      <c r="DD403" s="219"/>
      <c r="DE403" s="219"/>
      <c r="DF403" s="219"/>
      <c r="DG403" s="219"/>
      <c r="DH403" s="219"/>
      <c r="DI403" s="219"/>
      <c r="DJ403" s="219"/>
      <c r="DK403" s="219"/>
      <c r="DL403" s="219"/>
      <c r="DM403" s="219"/>
      <c r="DN403" s="219"/>
      <c r="DO403" s="219"/>
      <c r="DP403" s="219"/>
      <c r="DQ403" s="219"/>
      <c r="DR403" s="219"/>
      <c r="DS403" s="219"/>
      <c r="DT403" s="219"/>
      <c r="DU403" s="219"/>
      <c r="DV403" s="219"/>
      <c r="DW403" s="219"/>
      <c r="DX403" s="219"/>
      <c r="DY403" s="219"/>
      <c r="DZ403" s="219"/>
      <c r="EA403" s="219"/>
      <c r="EB403" s="219"/>
      <c r="EC403" s="219"/>
      <c r="ED403" s="219"/>
      <c r="EE403" s="219"/>
      <c r="EF403" s="219"/>
      <c r="EG403" s="219"/>
      <c r="EH403" s="219"/>
      <c r="EI403" s="219"/>
      <c r="EJ403" s="219"/>
      <c r="EK403" s="219"/>
      <c r="EL403" s="219"/>
      <c r="EM403" s="219"/>
      <c r="EN403" s="219"/>
      <c r="EO403" s="219"/>
      <c r="EP403" s="219"/>
      <c r="EQ403" s="219"/>
      <c r="ER403" s="219"/>
      <c r="ES403" s="219"/>
      <c r="ET403" s="219"/>
      <c r="EU403" s="219"/>
      <c r="EV403" s="219"/>
      <c r="EW403" s="219"/>
      <c r="EX403" s="219"/>
      <c r="EY403" s="219"/>
      <c r="EZ403" s="219"/>
      <c r="FA403" s="219"/>
      <c r="FB403" s="219"/>
      <c r="FC403" s="219"/>
      <c r="FD403" s="219"/>
      <c r="FE403" s="219"/>
      <c r="FF403" s="219"/>
      <c r="FG403" s="219"/>
      <c r="FH403" s="219"/>
      <c r="FI403" s="219"/>
      <c r="FJ403" s="219"/>
      <c r="FK403" s="219"/>
      <c r="FL403" s="219"/>
      <c r="FM403" s="219"/>
      <c r="FN403" s="219"/>
      <c r="GA403" s="202"/>
      <c r="GB403" s="202"/>
      <c r="GC403" s="202"/>
      <c r="GD403" s="202"/>
      <c r="GE403" s="202"/>
      <c r="GF403" s="202"/>
      <c r="GG403" s="202"/>
      <c r="GH403" s="198"/>
      <c r="GI403" s="198"/>
      <c r="GJ403" s="198"/>
      <c r="GK403" s="198"/>
      <c r="GL403" s="198"/>
      <c r="GM403" s="198"/>
      <c r="GN403" s="198"/>
    </row>
    <row r="404" spans="1:196" x14ac:dyDescent="0.2">
      <c r="A404" s="215" t="s">
        <v>233</v>
      </c>
      <c r="B404" s="216" t="s">
        <v>285</v>
      </c>
      <c r="C404" s="217" t="s">
        <v>288</v>
      </c>
      <c r="D404" s="218" t="s">
        <v>232</v>
      </c>
      <c r="E404" s="337">
        <v>0</v>
      </c>
      <c r="F404">
        <v>19</v>
      </c>
      <c r="G404" s="337">
        <v>0</v>
      </c>
      <c r="H404">
        <v>3</v>
      </c>
      <c r="I404">
        <v>101</v>
      </c>
      <c r="J404">
        <v>185</v>
      </c>
      <c r="K404">
        <v>2</v>
      </c>
      <c r="L404">
        <v>4</v>
      </c>
      <c r="M404">
        <v>5</v>
      </c>
      <c r="N404">
        <v>2</v>
      </c>
      <c r="O404">
        <v>0</v>
      </c>
      <c r="P404">
        <v>8</v>
      </c>
      <c r="Q404">
        <v>63</v>
      </c>
      <c r="R404">
        <v>1992</v>
      </c>
      <c r="S404">
        <v>31</v>
      </c>
      <c r="T404">
        <v>0</v>
      </c>
      <c r="U404">
        <v>0</v>
      </c>
      <c r="V404">
        <v>19</v>
      </c>
      <c r="W404">
        <v>16</v>
      </c>
      <c r="X404">
        <v>15</v>
      </c>
      <c r="Y404">
        <v>122</v>
      </c>
      <c r="Z404">
        <v>1</v>
      </c>
      <c r="AA404">
        <v>11</v>
      </c>
      <c r="AB404">
        <v>2599</v>
      </c>
      <c r="AC404" s="351">
        <v>2</v>
      </c>
      <c r="AD404" s="351">
        <v>2</v>
      </c>
      <c r="AE404">
        <v>10</v>
      </c>
      <c r="AF404">
        <v>175</v>
      </c>
      <c r="AG404">
        <v>0</v>
      </c>
      <c r="AH404">
        <v>11</v>
      </c>
      <c r="AI404">
        <v>0</v>
      </c>
      <c r="AJ404">
        <v>0</v>
      </c>
      <c r="AK404">
        <v>0</v>
      </c>
      <c r="AL404">
        <v>536</v>
      </c>
      <c r="AM404">
        <v>2</v>
      </c>
      <c r="AN404">
        <v>3</v>
      </c>
      <c r="AO404">
        <v>0</v>
      </c>
      <c r="AP404">
        <v>68</v>
      </c>
      <c r="AQ404">
        <v>0</v>
      </c>
      <c r="AR404">
        <v>0</v>
      </c>
      <c r="AS404">
        <v>40</v>
      </c>
      <c r="AT404">
        <v>0</v>
      </c>
      <c r="AU404">
        <v>0</v>
      </c>
      <c r="AV404">
        <v>5</v>
      </c>
      <c r="AW404">
        <v>12</v>
      </c>
      <c r="AX404">
        <v>0</v>
      </c>
      <c r="AY404">
        <v>0</v>
      </c>
      <c r="AZ404">
        <v>0</v>
      </c>
      <c r="BA404">
        <v>718</v>
      </c>
      <c r="BB404">
        <v>645</v>
      </c>
      <c r="BC404">
        <v>397</v>
      </c>
      <c r="BD404">
        <v>293</v>
      </c>
      <c r="BE404">
        <v>73</v>
      </c>
      <c r="BF404">
        <v>38</v>
      </c>
      <c r="BG404">
        <v>13</v>
      </c>
      <c r="BH404">
        <v>19</v>
      </c>
      <c r="BI404">
        <v>2196</v>
      </c>
      <c r="BJ404">
        <v>660</v>
      </c>
      <c r="BK404">
        <v>591</v>
      </c>
      <c r="BL404">
        <v>384</v>
      </c>
      <c r="BM404">
        <v>278</v>
      </c>
      <c r="BN404">
        <v>74</v>
      </c>
      <c r="BO404">
        <v>36</v>
      </c>
      <c r="BP404">
        <v>13</v>
      </c>
      <c r="BQ404">
        <v>19</v>
      </c>
      <c r="BR404">
        <v>2055</v>
      </c>
      <c r="BS404" s="148"/>
      <c r="BT404"/>
      <c r="BU404" s="393" t="str">
        <f t="shared" si="82"/>
        <v>No</v>
      </c>
      <c r="BV404" s="393" t="str">
        <f t="shared" si="83"/>
        <v>No</v>
      </c>
      <c r="BW404" s="393"/>
      <c r="BX404" s="151"/>
      <c r="BY404" s="341"/>
      <c r="BZ404" s="384"/>
      <c r="CA404" s="384"/>
      <c r="CB404" s="384"/>
      <c r="CC404" s="384"/>
      <c r="CD404" s="384"/>
      <c r="CE404" s="219"/>
      <c r="CF404" s="219"/>
      <c r="CG404" s="219"/>
      <c r="CH404" s="219"/>
      <c r="CI404" s="219"/>
      <c r="CJ404" s="219"/>
      <c r="CK404" s="219"/>
      <c r="CL404" s="219"/>
      <c r="CM404" s="219"/>
      <c r="CN404" s="219"/>
      <c r="CO404" s="219"/>
      <c r="CP404" s="219"/>
      <c r="CQ404" s="219"/>
      <c r="CR404" s="219"/>
      <c r="CS404" s="219"/>
      <c r="CT404" s="219"/>
      <c r="CU404" s="219"/>
      <c r="CV404" s="219"/>
      <c r="CW404" s="219"/>
      <c r="CX404" s="219"/>
      <c r="CY404" s="219"/>
      <c r="CZ404" s="219"/>
      <c r="DA404" s="219"/>
      <c r="DB404" s="219"/>
      <c r="DC404" s="219"/>
      <c r="DD404" s="219"/>
      <c r="DE404" s="219"/>
      <c r="DF404" s="219"/>
      <c r="DG404" s="219"/>
      <c r="DH404" s="219"/>
      <c r="DI404" s="219"/>
      <c r="DJ404" s="219"/>
      <c r="DK404" s="219"/>
      <c r="DL404" s="219"/>
      <c r="DM404" s="219"/>
      <c r="DN404" s="219"/>
      <c r="DO404" s="219"/>
      <c r="DP404" s="219"/>
      <c r="DQ404" s="219"/>
      <c r="DR404" s="219"/>
      <c r="DS404" s="219"/>
      <c r="DT404" s="219"/>
      <c r="DU404" s="219"/>
      <c r="DV404" s="219"/>
      <c r="DW404" s="219"/>
      <c r="DX404" s="219"/>
      <c r="DY404" s="219"/>
      <c r="DZ404" s="219"/>
      <c r="EA404" s="219"/>
      <c r="EB404" s="219"/>
      <c r="EC404" s="219"/>
      <c r="ED404" s="219"/>
      <c r="EE404" s="219"/>
      <c r="EF404" s="219"/>
      <c r="EG404" s="219"/>
      <c r="EH404" s="219"/>
      <c r="EI404" s="219"/>
      <c r="EJ404" s="219"/>
      <c r="EK404" s="219"/>
      <c r="EL404" s="219"/>
      <c r="EM404" s="219"/>
      <c r="EN404" s="219"/>
      <c r="EO404" s="219"/>
      <c r="EP404" s="219"/>
      <c r="EQ404" s="219"/>
      <c r="ER404" s="219"/>
      <c r="ES404" s="219"/>
      <c r="ET404" s="219"/>
      <c r="EU404" s="219"/>
      <c r="EV404" s="219"/>
      <c r="EW404" s="219"/>
      <c r="EX404" s="219"/>
      <c r="EY404" s="219"/>
      <c r="EZ404" s="219"/>
      <c r="FA404" s="219"/>
      <c r="FB404" s="219"/>
      <c r="FC404" s="219"/>
      <c r="FD404" s="219"/>
      <c r="FE404" s="219"/>
      <c r="FF404" s="219"/>
      <c r="FG404" s="219"/>
      <c r="FH404" s="219"/>
      <c r="FI404" s="219"/>
      <c r="FJ404" s="219"/>
      <c r="FK404" s="219"/>
      <c r="FL404" s="219"/>
      <c r="FM404" s="219"/>
      <c r="FN404" s="219"/>
      <c r="GA404" s="202"/>
      <c r="GB404" s="202"/>
      <c r="GC404" s="202"/>
      <c r="GD404" s="202"/>
      <c r="GE404" s="202"/>
      <c r="GF404" s="202"/>
      <c r="GG404" s="202"/>
      <c r="GH404" s="198"/>
      <c r="GI404" s="198"/>
      <c r="GJ404" s="198"/>
      <c r="GK404" s="198"/>
      <c r="GL404" s="198"/>
      <c r="GM404" s="198"/>
      <c r="GN404" s="198"/>
    </row>
    <row r="405" spans="1:196" x14ac:dyDescent="0.2">
      <c r="A405" s="215" t="s">
        <v>235</v>
      </c>
      <c r="B405" s="216" t="s">
        <v>285</v>
      </c>
      <c r="C405" s="217" t="s">
        <v>56</v>
      </c>
      <c r="D405" s="218" t="s">
        <v>234</v>
      </c>
      <c r="E405" s="337">
        <v>0</v>
      </c>
      <c r="F405">
        <v>62</v>
      </c>
      <c r="G405" s="337">
        <v>0</v>
      </c>
      <c r="H405">
        <v>4</v>
      </c>
      <c r="I405">
        <v>86</v>
      </c>
      <c r="J405">
        <v>201</v>
      </c>
      <c r="K405">
        <v>4</v>
      </c>
      <c r="L405">
        <v>5</v>
      </c>
      <c r="M405">
        <v>3</v>
      </c>
      <c r="N405">
        <v>3</v>
      </c>
      <c r="O405">
        <v>0</v>
      </c>
      <c r="P405">
        <v>8</v>
      </c>
      <c r="Q405">
        <v>24</v>
      </c>
      <c r="R405">
        <v>172</v>
      </c>
      <c r="S405">
        <v>0</v>
      </c>
      <c r="T405">
        <v>1</v>
      </c>
      <c r="U405">
        <v>1</v>
      </c>
      <c r="V405">
        <v>45</v>
      </c>
      <c r="W405">
        <v>3</v>
      </c>
      <c r="X405">
        <v>53</v>
      </c>
      <c r="Y405">
        <v>167</v>
      </c>
      <c r="Z405">
        <v>0</v>
      </c>
      <c r="AA405">
        <v>34</v>
      </c>
      <c r="AB405">
        <v>876</v>
      </c>
      <c r="AC405" s="351">
        <v>2</v>
      </c>
      <c r="AD405" s="351">
        <v>1</v>
      </c>
      <c r="AE405">
        <v>5</v>
      </c>
      <c r="AF405">
        <v>183</v>
      </c>
      <c r="AG405">
        <v>18</v>
      </c>
      <c r="AH405">
        <v>18</v>
      </c>
      <c r="AI405">
        <v>0</v>
      </c>
      <c r="AJ405">
        <v>387</v>
      </c>
      <c r="AK405">
        <v>0</v>
      </c>
      <c r="AL405">
        <v>387</v>
      </c>
      <c r="AM405">
        <v>4</v>
      </c>
      <c r="AN405">
        <v>0</v>
      </c>
      <c r="AO405">
        <v>3</v>
      </c>
      <c r="AP405">
        <v>43</v>
      </c>
      <c r="AQ405">
        <v>52</v>
      </c>
      <c r="AR405">
        <v>0</v>
      </c>
      <c r="AS405">
        <v>52</v>
      </c>
      <c r="AT405">
        <v>4</v>
      </c>
      <c r="AU405">
        <v>0</v>
      </c>
      <c r="AV405">
        <v>5</v>
      </c>
      <c r="AW405">
        <v>58</v>
      </c>
      <c r="AX405">
        <v>0</v>
      </c>
      <c r="AY405">
        <v>0</v>
      </c>
      <c r="AZ405">
        <v>0</v>
      </c>
      <c r="BA405">
        <v>0</v>
      </c>
      <c r="BB405">
        <v>0</v>
      </c>
      <c r="BC405">
        <v>0</v>
      </c>
      <c r="BD405">
        <v>0</v>
      </c>
      <c r="BE405">
        <v>0</v>
      </c>
      <c r="BF405">
        <v>0</v>
      </c>
      <c r="BG405">
        <v>0</v>
      </c>
      <c r="BH405">
        <v>0</v>
      </c>
      <c r="BI405">
        <v>296</v>
      </c>
      <c r="BJ405">
        <v>0</v>
      </c>
      <c r="BK405">
        <v>0</v>
      </c>
      <c r="BL405">
        <v>0</v>
      </c>
      <c r="BM405">
        <v>0</v>
      </c>
      <c r="BN405">
        <v>0</v>
      </c>
      <c r="BO405">
        <v>0</v>
      </c>
      <c r="BP405">
        <v>0</v>
      </c>
      <c r="BQ405">
        <v>0</v>
      </c>
      <c r="BR405">
        <v>196</v>
      </c>
      <c r="BS405" s="148"/>
      <c r="BT405"/>
      <c r="BU405" s="393" t="str">
        <f t="shared" si="82"/>
        <v>No</v>
      </c>
      <c r="BV405" s="393" t="str">
        <f t="shared" si="83"/>
        <v>Yes</v>
      </c>
      <c r="BW405" s="393"/>
      <c r="BX405" s="151"/>
      <c r="BY405" s="341"/>
      <c r="BZ405" s="384"/>
      <c r="CA405" s="384"/>
      <c r="CB405" s="384"/>
      <c r="CC405" s="384"/>
      <c r="CD405" s="384"/>
      <c r="CE405" s="219"/>
      <c r="CF405" s="219"/>
      <c r="CG405" s="219"/>
      <c r="CH405" s="219"/>
      <c r="CI405" s="219"/>
      <c r="CJ405" s="219"/>
      <c r="CK405" s="219"/>
      <c r="CL405" s="219"/>
      <c r="CM405" s="219"/>
      <c r="CN405" s="219"/>
      <c r="CO405" s="219"/>
      <c r="CP405" s="219"/>
      <c r="CQ405" s="219"/>
      <c r="CR405" s="219"/>
      <c r="CS405" s="219"/>
      <c r="CT405" s="219"/>
      <c r="CU405" s="219"/>
      <c r="CV405" s="219"/>
      <c r="CW405" s="219"/>
      <c r="CX405" s="219"/>
      <c r="CY405" s="219"/>
      <c r="CZ405" s="219"/>
      <c r="DA405" s="219"/>
      <c r="DB405" s="219"/>
      <c r="DC405" s="219"/>
      <c r="DD405" s="219"/>
      <c r="DE405" s="219"/>
      <c r="DF405" s="219"/>
      <c r="DG405" s="219"/>
      <c r="DH405" s="219"/>
      <c r="DI405" s="219"/>
      <c r="DJ405" s="219"/>
      <c r="DK405" s="219"/>
      <c r="DL405" s="219"/>
      <c r="DM405" s="219"/>
      <c r="DN405" s="219"/>
      <c r="DO405" s="219"/>
      <c r="DP405" s="219"/>
      <c r="DQ405" s="219"/>
      <c r="DR405" s="219"/>
      <c r="DS405" s="219"/>
      <c r="DT405" s="219"/>
      <c r="DU405" s="219"/>
      <c r="DV405" s="219"/>
      <c r="DW405" s="219"/>
      <c r="DX405" s="219"/>
      <c r="DY405" s="219"/>
      <c r="DZ405" s="219"/>
      <c r="EA405" s="219"/>
      <c r="EB405" s="219"/>
      <c r="EC405" s="219"/>
      <c r="ED405" s="219"/>
      <c r="EE405" s="219"/>
      <c r="EF405" s="219"/>
      <c r="EG405" s="219"/>
      <c r="EH405" s="219"/>
      <c r="EI405" s="219"/>
      <c r="EJ405" s="219"/>
      <c r="EK405" s="219"/>
      <c r="EL405" s="219"/>
      <c r="EM405" s="219"/>
      <c r="EN405" s="219"/>
      <c r="EO405" s="219"/>
      <c r="EP405" s="219"/>
      <c r="EQ405" s="219"/>
      <c r="ER405" s="219"/>
      <c r="ES405" s="219"/>
      <c r="ET405" s="219"/>
      <c r="EU405" s="219"/>
      <c r="EV405" s="219"/>
      <c r="EW405" s="219"/>
      <c r="EX405" s="219"/>
      <c r="EY405" s="219"/>
      <c r="EZ405" s="219"/>
      <c r="FA405" s="219"/>
      <c r="FB405" s="219"/>
      <c r="FC405" s="219"/>
      <c r="FD405" s="219"/>
      <c r="FE405" s="219"/>
      <c r="FF405" s="219"/>
      <c r="FG405" s="219"/>
      <c r="FH405" s="219"/>
      <c r="FI405" s="219"/>
      <c r="FJ405" s="219"/>
      <c r="FK405" s="219"/>
      <c r="FL405" s="219"/>
      <c r="FM405" s="219"/>
      <c r="FN405" s="219"/>
      <c r="GA405" s="202"/>
      <c r="GB405" s="202"/>
      <c r="GC405" s="202"/>
      <c r="GD405" s="202"/>
      <c r="GE405" s="202"/>
      <c r="GF405" s="202"/>
      <c r="GG405" s="202"/>
      <c r="GH405" s="198"/>
      <c r="GI405" s="198"/>
      <c r="GJ405" s="198"/>
      <c r="GK405" s="198"/>
      <c r="GL405" s="198"/>
      <c r="GM405" s="198"/>
      <c r="GN405" s="198"/>
    </row>
    <row r="406" spans="1:196" x14ac:dyDescent="0.2">
      <c r="A406" s="215" t="s">
        <v>237</v>
      </c>
      <c r="B406" s="216" t="s">
        <v>285</v>
      </c>
      <c r="C406" s="217" t="s">
        <v>294</v>
      </c>
      <c r="D406" s="218" t="s">
        <v>236</v>
      </c>
      <c r="E406" s="337">
        <v>0</v>
      </c>
      <c r="F406">
        <v>2</v>
      </c>
      <c r="G406" s="337">
        <v>0</v>
      </c>
      <c r="H406">
        <v>3</v>
      </c>
      <c r="I406">
        <v>103</v>
      </c>
      <c r="J406">
        <v>206</v>
      </c>
      <c r="K406">
        <v>6</v>
      </c>
      <c r="L406">
        <v>1</v>
      </c>
      <c r="M406">
        <v>7</v>
      </c>
      <c r="N406">
        <v>2</v>
      </c>
      <c r="O406">
        <v>0</v>
      </c>
      <c r="P406">
        <v>18</v>
      </c>
      <c r="Q406">
        <v>64</v>
      </c>
      <c r="R406">
        <v>715</v>
      </c>
      <c r="S406">
        <v>0</v>
      </c>
      <c r="T406">
        <v>107</v>
      </c>
      <c r="U406">
        <v>1</v>
      </c>
      <c r="V406">
        <v>4</v>
      </c>
      <c r="W406">
        <v>9</v>
      </c>
      <c r="X406">
        <v>0</v>
      </c>
      <c r="Y406">
        <v>117</v>
      </c>
      <c r="Z406">
        <v>1</v>
      </c>
      <c r="AA406">
        <v>9</v>
      </c>
      <c r="AB406">
        <v>1375</v>
      </c>
      <c r="AC406" s="351">
        <v>2</v>
      </c>
      <c r="AD406" s="351">
        <v>2</v>
      </c>
      <c r="AE406">
        <v>6</v>
      </c>
      <c r="AF406">
        <v>134</v>
      </c>
      <c r="AG406">
        <v>7</v>
      </c>
      <c r="AH406">
        <v>13</v>
      </c>
      <c r="AI406">
        <v>0</v>
      </c>
      <c r="AJ406">
        <v>300</v>
      </c>
      <c r="AK406">
        <v>29</v>
      </c>
      <c r="AL406">
        <v>329</v>
      </c>
      <c r="AM406">
        <v>0</v>
      </c>
      <c r="AN406">
        <v>0</v>
      </c>
      <c r="AO406">
        <v>2</v>
      </c>
      <c r="AP406">
        <v>49</v>
      </c>
      <c r="AQ406">
        <v>24</v>
      </c>
      <c r="AR406">
        <v>0</v>
      </c>
      <c r="AS406">
        <v>24</v>
      </c>
      <c r="AT406">
        <v>20</v>
      </c>
      <c r="AU406">
        <v>0</v>
      </c>
      <c r="AV406">
        <v>0</v>
      </c>
      <c r="AW406">
        <v>85</v>
      </c>
      <c r="AX406">
        <v>0</v>
      </c>
      <c r="AY406">
        <v>0</v>
      </c>
      <c r="AZ406">
        <v>0</v>
      </c>
      <c r="BA406">
        <v>177</v>
      </c>
      <c r="BB406">
        <v>422</v>
      </c>
      <c r="BC406">
        <v>171</v>
      </c>
      <c r="BD406">
        <v>33</v>
      </c>
      <c r="BE406">
        <v>17</v>
      </c>
      <c r="BF406">
        <v>7</v>
      </c>
      <c r="BG406">
        <v>18</v>
      </c>
      <c r="BH406">
        <v>9</v>
      </c>
      <c r="BI406">
        <v>854</v>
      </c>
      <c r="BJ406">
        <v>143</v>
      </c>
      <c r="BK406">
        <v>412</v>
      </c>
      <c r="BL406">
        <v>145</v>
      </c>
      <c r="BM406">
        <v>33</v>
      </c>
      <c r="BN406">
        <v>14</v>
      </c>
      <c r="BO406">
        <v>5</v>
      </c>
      <c r="BP406">
        <v>19</v>
      </c>
      <c r="BQ406">
        <v>8</v>
      </c>
      <c r="BR406">
        <v>779</v>
      </c>
      <c r="BS406" s="148"/>
      <c r="BT406"/>
      <c r="BU406" s="393" t="str">
        <f t="shared" si="82"/>
        <v>No</v>
      </c>
      <c r="BV406" s="393" t="str">
        <f t="shared" si="83"/>
        <v>No</v>
      </c>
      <c r="BW406" s="393"/>
      <c r="BX406" s="151"/>
      <c r="BY406" s="341"/>
      <c r="BZ406" s="384"/>
      <c r="CA406" s="384"/>
      <c r="CB406" s="384"/>
      <c r="CC406" s="384"/>
      <c r="CD406" s="384"/>
      <c r="CE406" s="219"/>
      <c r="CF406" s="219"/>
      <c r="CG406" s="219"/>
      <c r="CH406" s="219"/>
      <c r="CI406" s="219"/>
      <c r="CJ406" s="219"/>
      <c r="CK406" s="219"/>
      <c r="CL406" s="219"/>
      <c r="CM406" s="219"/>
      <c r="CN406" s="219"/>
      <c r="CO406" s="219"/>
      <c r="CP406" s="219"/>
      <c r="CQ406" s="219"/>
      <c r="CR406" s="219"/>
      <c r="CS406" s="219"/>
      <c r="CT406" s="219"/>
      <c r="CU406" s="219"/>
      <c r="CV406" s="219"/>
      <c r="CW406" s="219"/>
      <c r="CX406" s="219"/>
      <c r="CY406" s="219"/>
      <c r="CZ406" s="219"/>
      <c r="DA406" s="219"/>
      <c r="DB406" s="219"/>
      <c r="DC406" s="219"/>
      <c r="DD406" s="219"/>
      <c r="DE406" s="219"/>
      <c r="DF406" s="219"/>
      <c r="DG406" s="219"/>
      <c r="DH406" s="219"/>
      <c r="DI406" s="219"/>
      <c r="DJ406" s="219"/>
      <c r="DK406" s="219"/>
      <c r="DL406" s="219"/>
      <c r="DM406" s="219"/>
      <c r="DN406" s="219"/>
      <c r="DO406" s="219"/>
      <c r="DP406" s="219"/>
      <c r="DQ406" s="219"/>
      <c r="DR406" s="219"/>
      <c r="DS406" s="219"/>
      <c r="DT406" s="219"/>
      <c r="DU406" s="219"/>
      <c r="DV406" s="219"/>
      <c r="DW406" s="219"/>
      <c r="DX406" s="219"/>
      <c r="DY406" s="219"/>
      <c r="DZ406" s="219"/>
      <c r="EA406" s="219"/>
      <c r="EB406" s="219"/>
      <c r="EC406" s="219"/>
      <c r="ED406" s="219"/>
      <c r="EE406" s="219"/>
      <c r="EF406" s="219"/>
      <c r="EG406" s="219"/>
      <c r="EH406" s="219"/>
      <c r="EI406" s="219"/>
      <c r="EJ406" s="219"/>
      <c r="EK406" s="219"/>
      <c r="EL406" s="219"/>
      <c r="EM406" s="219"/>
      <c r="EN406" s="219"/>
      <c r="EO406" s="219"/>
      <c r="EP406" s="219"/>
      <c r="EQ406" s="219"/>
      <c r="ER406" s="219"/>
      <c r="ES406" s="219"/>
      <c r="ET406" s="219"/>
      <c r="EU406" s="219"/>
      <c r="EV406" s="219"/>
      <c r="EW406" s="219"/>
      <c r="EX406" s="219"/>
      <c r="EY406" s="219"/>
      <c r="EZ406" s="219"/>
      <c r="FA406" s="219"/>
      <c r="FB406" s="219"/>
      <c r="FC406" s="219"/>
      <c r="FD406" s="219"/>
      <c r="FE406" s="219"/>
      <c r="FF406" s="219"/>
      <c r="FG406" s="219"/>
      <c r="FH406" s="219"/>
      <c r="FI406" s="219"/>
      <c r="FJ406" s="219"/>
      <c r="FK406" s="219"/>
      <c r="FL406" s="219"/>
      <c r="FM406" s="219"/>
      <c r="FN406" s="219"/>
      <c r="GA406" s="202"/>
      <c r="GB406" s="202"/>
      <c r="GC406" s="202"/>
      <c r="GD406" s="202"/>
      <c r="GE406" s="202"/>
      <c r="GF406" s="202"/>
      <c r="GG406" s="202"/>
      <c r="GH406" s="198"/>
      <c r="GI406" s="198"/>
      <c r="GJ406" s="198"/>
      <c r="GK406" s="198"/>
      <c r="GL406" s="198"/>
      <c r="GM406" s="198"/>
      <c r="GN406" s="198"/>
    </row>
    <row r="407" spans="1:196" x14ac:dyDescent="0.2">
      <c r="A407" s="215" t="s">
        <v>239</v>
      </c>
      <c r="B407" s="216" t="s">
        <v>285</v>
      </c>
      <c r="C407" s="217" t="s">
        <v>286</v>
      </c>
      <c r="D407" s="218" t="s">
        <v>238</v>
      </c>
      <c r="E407" s="337">
        <v>0</v>
      </c>
      <c r="F407">
        <v>61</v>
      </c>
      <c r="G407" s="337">
        <v>0</v>
      </c>
      <c r="H407">
        <v>3</v>
      </c>
      <c r="I407">
        <v>72</v>
      </c>
      <c r="J407">
        <v>185</v>
      </c>
      <c r="K407">
        <v>16</v>
      </c>
      <c r="L407">
        <v>2</v>
      </c>
      <c r="M407">
        <v>7</v>
      </c>
      <c r="N407">
        <v>2</v>
      </c>
      <c r="O407">
        <v>0</v>
      </c>
      <c r="P407">
        <v>3</v>
      </c>
      <c r="Q407">
        <v>8</v>
      </c>
      <c r="R407">
        <v>81</v>
      </c>
      <c r="S407">
        <v>299</v>
      </c>
      <c r="T407">
        <v>291</v>
      </c>
      <c r="U407">
        <v>0</v>
      </c>
      <c r="V407">
        <v>40</v>
      </c>
      <c r="W407">
        <v>4</v>
      </c>
      <c r="X407">
        <v>18</v>
      </c>
      <c r="Y407">
        <v>73</v>
      </c>
      <c r="Z407">
        <v>47</v>
      </c>
      <c r="AA407">
        <v>59</v>
      </c>
      <c r="AB407">
        <v>1271</v>
      </c>
      <c r="AC407" s="351">
        <v>2</v>
      </c>
      <c r="AD407" s="351">
        <v>2</v>
      </c>
      <c r="AE407">
        <v>9</v>
      </c>
      <c r="AF407">
        <v>151</v>
      </c>
      <c r="AG407">
        <v>8</v>
      </c>
      <c r="AH407">
        <v>7</v>
      </c>
      <c r="AI407">
        <v>0</v>
      </c>
      <c r="AJ407">
        <v>170</v>
      </c>
      <c r="AK407">
        <v>1</v>
      </c>
      <c r="AL407">
        <v>171</v>
      </c>
      <c r="AM407">
        <v>2</v>
      </c>
      <c r="AN407">
        <v>0</v>
      </c>
      <c r="AO407">
        <v>1</v>
      </c>
      <c r="AP407">
        <v>25</v>
      </c>
      <c r="AQ407">
        <v>1</v>
      </c>
      <c r="AR407">
        <v>26</v>
      </c>
      <c r="AS407">
        <v>27</v>
      </c>
      <c r="AT407">
        <v>39</v>
      </c>
      <c r="AU407">
        <v>0</v>
      </c>
      <c r="AV407">
        <v>4</v>
      </c>
      <c r="AW407">
        <v>34</v>
      </c>
      <c r="AX407">
        <v>0</v>
      </c>
      <c r="AY407">
        <v>0</v>
      </c>
      <c r="AZ407">
        <v>0</v>
      </c>
      <c r="BA407">
        <v>23</v>
      </c>
      <c r="BB407">
        <v>43</v>
      </c>
      <c r="BC407">
        <v>32</v>
      </c>
      <c r="BD407">
        <v>10</v>
      </c>
      <c r="BE407">
        <v>3</v>
      </c>
      <c r="BF407">
        <v>2</v>
      </c>
      <c r="BG407">
        <v>2</v>
      </c>
      <c r="BH407">
        <v>3</v>
      </c>
      <c r="BI407">
        <v>118</v>
      </c>
      <c r="BJ407">
        <v>22</v>
      </c>
      <c r="BK407">
        <v>26</v>
      </c>
      <c r="BL407">
        <v>28</v>
      </c>
      <c r="BM407">
        <v>5</v>
      </c>
      <c r="BN407">
        <v>2</v>
      </c>
      <c r="BO407">
        <v>2</v>
      </c>
      <c r="BP407">
        <v>1</v>
      </c>
      <c r="BQ407">
        <v>3</v>
      </c>
      <c r="BR407">
        <v>89</v>
      </c>
      <c r="BS407" s="148"/>
      <c r="BT407"/>
      <c r="BU407" s="393" t="str">
        <f t="shared" si="82"/>
        <v>No</v>
      </c>
      <c r="BV407" s="393" t="str">
        <f t="shared" si="83"/>
        <v>No</v>
      </c>
      <c r="BW407" s="393"/>
      <c r="BX407" s="151"/>
      <c r="BY407" s="341"/>
      <c r="BZ407" s="384"/>
      <c r="CA407" s="384"/>
      <c r="CB407" s="384"/>
      <c r="CC407" s="384"/>
      <c r="CD407" s="384"/>
      <c r="CE407" s="219"/>
      <c r="CF407" s="219"/>
      <c r="CG407" s="219"/>
      <c r="CH407" s="219"/>
      <c r="CI407" s="219"/>
      <c r="CJ407" s="219"/>
      <c r="CK407" s="219"/>
      <c r="CL407" s="219"/>
      <c r="CM407" s="219"/>
      <c r="CN407" s="219"/>
      <c r="CO407" s="219"/>
      <c r="CP407" s="219"/>
      <c r="CQ407" s="219"/>
      <c r="CR407" s="219"/>
      <c r="CS407" s="219"/>
      <c r="CT407" s="219"/>
      <c r="CU407" s="219"/>
      <c r="CV407" s="219"/>
      <c r="CW407" s="219"/>
      <c r="CX407" s="219"/>
      <c r="CY407" s="219"/>
      <c r="CZ407" s="219"/>
      <c r="DA407" s="219"/>
      <c r="DB407" s="219"/>
      <c r="DC407" s="219"/>
      <c r="DD407" s="219"/>
      <c r="DE407" s="219"/>
      <c r="DF407" s="219"/>
      <c r="DG407" s="219"/>
      <c r="DH407" s="219"/>
      <c r="DI407" s="219"/>
      <c r="DJ407" s="219"/>
      <c r="DK407" s="219"/>
      <c r="DL407" s="219"/>
      <c r="DM407" s="219"/>
      <c r="DN407" s="219"/>
      <c r="DO407" s="219"/>
      <c r="DP407" s="219"/>
      <c r="DQ407" s="219"/>
      <c r="DR407" s="219"/>
      <c r="DS407" s="219"/>
      <c r="DT407" s="219"/>
      <c r="DU407" s="219"/>
      <c r="DV407" s="219"/>
      <c r="DW407" s="219"/>
      <c r="DX407" s="219"/>
      <c r="DY407" s="219"/>
      <c r="DZ407" s="219"/>
      <c r="EA407" s="219"/>
      <c r="EB407" s="219"/>
      <c r="EC407" s="219"/>
      <c r="ED407" s="219"/>
      <c r="EE407" s="219"/>
      <c r="EF407" s="219"/>
      <c r="EG407" s="219"/>
      <c r="EH407" s="219"/>
      <c r="EI407" s="219"/>
      <c r="EJ407" s="219"/>
      <c r="EK407" s="219"/>
      <c r="EL407" s="219"/>
      <c r="EM407" s="219"/>
      <c r="EN407" s="219"/>
      <c r="EO407" s="219"/>
      <c r="EP407" s="219"/>
      <c r="EQ407" s="219"/>
      <c r="ER407" s="219"/>
      <c r="ES407" s="219"/>
      <c r="ET407" s="219"/>
      <c r="EU407" s="219"/>
      <c r="EV407" s="219"/>
      <c r="EW407" s="219"/>
      <c r="EX407" s="219"/>
      <c r="EY407" s="219"/>
      <c r="EZ407" s="219"/>
      <c r="FA407" s="219"/>
      <c r="FB407" s="219"/>
      <c r="FC407" s="219"/>
      <c r="FD407" s="219"/>
      <c r="FE407" s="219"/>
      <c r="FF407" s="219"/>
      <c r="FG407" s="219"/>
      <c r="FH407" s="219"/>
      <c r="FI407" s="219"/>
      <c r="FJ407" s="219"/>
      <c r="FK407" s="219"/>
      <c r="FL407" s="219"/>
      <c r="FM407" s="219"/>
      <c r="FN407" s="219"/>
      <c r="GA407" s="202"/>
      <c r="GB407" s="202"/>
      <c r="GC407" s="202"/>
      <c r="GD407" s="202"/>
      <c r="GE407" s="202"/>
      <c r="GF407" s="202"/>
      <c r="GG407" s="202"/>
      <c r="GH407" s="198"/>
      <c r="GI407" s="198"/>
      <c r="GJ407" s="198"/>
      <c r="GK407" s="198"/>
      <c r="GL407" s="198"/>
      <c r="GM407" s="198"/>
      <c r="GN407" s="198"/>
    </row>
    <row r="408" spans="1:196" x14ac:dyDescent="0.2">
      <c r="A408" s="215" t="s">
        <v>80</v>
      </c>
      <c r="B408" s="216" t="s">
        <v>293</v>
      </c>
      <c r="C408" s="217" t="s">
        <v>287</v>
      </c>
      <c r="D408" s="218" t="s">
        <v>79</v>
      </c>
      <c r="E408" s="337">
        <v>0</v>
      </c>
      <c r="F408">
        <v>231</v>
      </c>
      <c r="G408" s="337">
        <v>0</v>
      </c>
      <c r="H408">
        <v>10</v>
      </c>
      <c r="I408">
        <v>272</v>
      </c>
      <c r="J408">
        <v>510</v>
      </c>
      <c r="K408">
        <v>6</v>
      </c>
      <c r="L408">
        <v>4</v>
      </c>
      <c r="M408">
        <v>28</v>
      </c>
      <c r="N408">
        <v>3</v>
      </c>
      <c r="O408">
        <v>2</v>
      </c>
      <c r="P408">
        <v>32</v>
      </c>
      <c r="Q408">
        <v>132</v>
      </c>
      <c r="R408">
        <v>197</v>
      </c>
      <c r="S408">
        <v>0</v>
      </c>
      <c r="T408">
        <v>0</v>
      </c>
      <c r="U408">
        <v>3</v>
      </c>
      <c r="V408">
        <v>9</v>
      </c>
      <c r="W408">
        <v>23</v>
      </c>
      <c r="X408">
        <v>59</v>
      </c>
      <c r="Y408">
        <v>524</v>
      </c>
      <c r="Z408">
        <v>3</v>
      </c>
      <c r="AA408">
        <v>54</v>
      </c>
      <c r="AB408">
        <v>2102</v>
      </c>
      <c r="AC408" s="351">
        <v>1</v>
      </c>
      <c r="AD408" s="351">
        <v>1</v>
      </c>
      <c r="AE408">
        <v>4</v>
      </c>
      <c r="AF408">
        <v>523</v>
      </c>
      <c r="AG408">
        <v>117</v>
      </c>
      <c r="AH408">
        <v>15</v>
      </c>
      <c r="AI408">
        <v>0</v>
      </c>
      <c r="AJ408">
        <v>279</v>
      </c>
      <c r="AK408">
        <v>17</v>
      </c>
      <c r="AL408">
        <v>296</v>
      </c>
      <c r="AM408">
        <v>5</v>
      </c>
      <c r="AN408">
        <v>0</v>
      </c>
      <c r="AO408">
        <v>1</v>
      </c>
      <c r="AP408">
        <v>2</v>
      </c>
      <c r="AQ408">
        <v>50</v>
      </c>
      <c r="AR408">
        <v>84</v>
      </c>
      <c r="AS408">
        <v>134</v>
      </c>
      <c r="AT408">
        <v>2</v>
      </c>
      <c r="AU408">
        <v>0</v>
      </c>
      <c r="AV408">
        <v>1</v>
      </c>
      <c r="AW408">
        <v>30</v>
      </c>
      <c r="AX408">
        <v>0</v>
      </c>
      <c r="AY408">
        <v>0</v>
      </c>
      <c r="AZ408">
        <v>0</v>
      </c>
      <c r="BA408">
        <v>305</v>
      </c>
      <c r="BB408">
        <v>158</v>
      </c>
      <c r="BC408">
        <v>79</v>
      </c>
      <c r="BD408">
        <v>21</v>
      </c>
      <c r="BE408">
        <v>8</v>
      </c>
      <c r="BF408">
        <v>2</v>
      </c>
      <c r="BG408">
        <v>3</v>
      </c>
      <c r="BH408">
        <v>11</v>
      </c>
      <c r="BI408">
        <v>587</v>
      </c>
      <c r="BJ408">
        <v>206</v>
      </c>
      <c r="BK408">
        <v>67</v>
      </c>
      <c r="BL408">
        <v>29</v>
      </c>
      <c r="BM408">
        <v>12</v>
      </c>
      <c r="BN408">
        <v>3</v>
      </c>
      <c r="BO408">
        <v>0</v>
      </c>
      <c r="BP408">
        <v>1</v>
      </c>
      <c r="BQ408">
        <v>11</v>
      </c>
      <c r="BR408">
        <v>329</v>
      </c>
      <c r="BS408" s="148"/>
      <c r="BT408"/>
      <c r="BU408" s="393" t="str">
        <f t="shared" si="82"/>
        <v>Yes</v>
      </c>
      <c r="BV408" s="393" t="str">
        <f t="shared" si="83"/>
        <v>Yes</v>
      </c>
      <c r="BW408" s="393"/>
      <c r="BX408" s="151"/>
      <c r="BY408" s="341"/>
      <c r="BZ408" s="384"/>
      <c r="CA408" s="384"/>
      <c r="CB408" s="384"/>
      <c r="CC408" s="384"/>
      <c r="CD408" s="384"/>
      <c r="CE408" s="219"/>
      <c r="CF408" s="219"/>
      <c r="CG408" s="219"/>
      <c r="CH408" s="219"/>
      <c r="CI408" s="219"/>
      <c r="CJ408" s="219"/>
      <c r="CK408" s="219"/>
      <c r="CL408" s="219"/>
      <c r="CM408" s="219"/>
      <c r="CN408" s="219"/>
      <c r="CO408" s="219"/>
      <c r="CP408" s="219"/>
      <c r="CQ408" s="219"/>
      <c r="CR408" s="219"/>
      <c r="CS408" s="219"/>
      <c r="CT408" s="219"/>
      <c r="CU408" s="219"/>
      <c r="CV408" s="219"/>
      <c r="CW408" s="219"/>
      <c r="CX408" s="219"/>
      <c r="CY408" s="219"/>
      <c r="CZ408" s="219"/>
      <c r="DA408" s="219"/>
      <c r="DB408" s="219"/>
      <c r="DC408" s="219"/>
      <c r="DD408" s="219"/>
      <c r="DE408" s="219"/>
      <c r="DF408" s="219"/>
      <c r="DG408" s="219"/>
      <c r="DH408" s="219"/>
      <c r="DI408" s="219"/>
      <c r="DJ408" s="219"/>
      <c r="DK408" s="219"/>
      <c r="DL408" s="219"/>
      <c r="DM408" s="219"/>
      <c r="DN408" s="219"/>
      <c r="DO408" s="219"/>
      <c r="DP408" s="219"/>
      <c r="DQ408" s="219"/>
      <c r="DR408" s="219"/>
      <c r="DS408" s="219"/>
      <c r="DT408" s="219"/>
      <c r="DU408" s="219"/>
      <c r="DV408" s="219"/>
      <c r="DW408" s="219"/>
      <c r="DX408" s="219"/>
      <c r="DY408" s="219"/>
      <c r="DZ408" s="219"/>
      <c r="EA408" s="219"/>
      <c r="EB408" s="219"/>
      <c r="EC408" s="219"/>
      <c r="ED408" s="219"/>
      <c r="EE408" s="219"/>
      <c r="EF408" s="219"/>
      <c r="EG408" s="219"/>
      <c r="EH408" s="219"/>
      <c r="EI408" s="219"/>
      <c r="EJ408" s="219"/>
      <c r="EK408" s="219"/>
      <c r="EL408" s="219"/>
      <c r="EM408" s="219"/>
      <c r="EN408" s="219"/>
      <c r="EO408" s="219"/>
      <c r="EP408" s="219"/>
      <c r="EQ408" s="219"/>
      <c r="ER408" s="219"/>
      <c r="ES408" s="219"/>
      <c r="ET408" s="219"/>
      <c r="EU408" s="219"/>
      <c r="EV408" s="219"/>
      <c r="EW408" s="219"/>
      <c r="EX408" s="219"/>
      <c r="EY408" s="219"/>
      <c r="EZ408" s="219"/>
      <c r="FA408" s="219"/>
      <c r="FB408" s="219"/>
      <c r="FC408" s="219"/>
      <c r="FD408" s="219"/>
      <c r="FE408" s="219"/>
      <c r="FF408" s="219"/>
      <c r="FG408" s="219"/>
      <c r="FH408" s="219"/>
      <c r="FI408" s="219"/>
      <c r="FJ408" s="219"/>
      <c r="FK408" s="219"/>
      <c r="FL408" s="219"/>
      <c r="FM408" s="219"/>
      <c r="FN408" s="219"/>
      <c r="GA408" s="202"/>
      <c r="GB408" s="202"/>
      <c r="GC408" s="202"/>
      <c r="GD408" s="202"/>
      <c r="GE408" s="202"/>
      <c r="GF408" s="202"/>
      <c r="GG408" s="202"/>
      <c r="GH408" s="198"/>
      <c r="GI408" s="198"/>
      <c r="GJ408" s="198"/>
      <c r="GK408" s="198"/>
      <c r="GL408" s="198"/>
      <c r="GM408" s="198"/>
      <c r="GN408" s="198"/>
    </row>
    <row r="409" spans="1:196" x14ac:dyDescent="0.2">
      <c r="A409" s="215" t="s">
        <v>82</v>
      </c>
      <c r="B409" s="216" t="s">
        <v>293</v>
      </c>
      <c r="C409" s="217" t="s">
        <v>287</v>
      </c>
      <c r="D409" s="218" t="s">
        <v>81</v>
      </c>
      <c r="E409" s="337">
        <v>0</v>
      </c>
      <c r="F409">
        <v>100</v>
      </c>
      <c r="G409" s="337">
        <v>0</v>
      </c>
      <c r="H409">
        <v>20</v>
      </c>
      <c r="I409">
        <v>317</v>
      </c>
      <c r="J409">
        <v>458</v>
      </c>
      <c r="K409">
        <v>17</v>
      </c>
      <c r="L409">
        <v>7</v>
      </c>
      <c r="M409">
        <v>23</v>
      </c>
      <c r="N409">
        <v>8</v>
      </c>
      <c r="O409">
        <v>0</v>
      </c>
      <c r="P409">
        <v>45</v>
      </c>
      <c r="Q409">
        <v>167</v>
      </c>
      <c r="R409">
        <v>954</v>
      </c>
      <c r="S409">
        <v>202</v>
      </c>
      <c r="T409">
        <v>1</v>
      </c>
      <c r="U409">
        <v>2</v>
      </c>
      <c r="V409">
        <v>53</v>
      </c>
      <c r="W409">
        <v>34</v>
      </c>
      <c r="X409">
        <v>41</v>
      </c>
      <c r="Y409">
        <v>375</v>
      </c>
      <c r="Z409">
        <v>0</v>
      </c>
      <c r="AA409">
        <v>43</v>
      </c>
      <c r="AB409">
        <v>2867</v>
      </c>
      <c r="AC409" s="351">
        <v>1</v>
      </c>
      <c r="AD409" s="351">
        <v>1</v>
      </c>
      <c r="AE409">
        <v>11</v>
      </c>
      <c r="AF409">
        <v>484</v>
      </c>
      <c r="AG409">
        <v>82</v>
      </c>
      <c r="AH409">
        <v>21</v>
      </c>
      <c r="AI409">
        <v>0</v>
      </c>
      <c r="AJ409">
        <v>397</v>
      </c>
      <c r="AK409">
        <v>0</v>
      </c>
      <c r="AL409">
        <v>397</v>
      </c>
      <c r="AM409">
        <v>5</v>
      </c>
      <c r="AN409">
        <v>0</v>
      </c>
      <c r="AO409">
        <v>4</v>
      </c>
      <c r="AP409">
        <v>69</v>
      </c>
      <c r="AQ409">
        <v>0</v>
      </c>
      <c r="AR409">
        <v>128</v>
      </c>
      <c r="AS409">
        <v>128</v>
      </c>
      <c r="AT409">
        <v>12</v>
      </c>
      <c r="AU409">
        <v>0</v>
      </c>
      <c r="AV409">
        <v>3</v>
      </c>
      <c r="AW409">
        <v>3</v>
      </c>
      <c r="AX409">
        <v>0</v>
      </c>
      <c r="AY409">
        <v>0</v>
      </c>
      <c r="AZ409">
        <v>0</v>
      </c>
      <c r="BA409">
        <v>212</v>
      </c>
      <c r="BB409">
        <v>427</v>
      </c>
      <c r="BC409">
        <v>304</v>
      </c>
      <c r="BD409">
        <v>120</v>
      </c>
      <c r="BE409">
        <v>46</v>
      </c>
      <c r="BF409">
        <v>18</v>
      </c>
      <c r="BG409">
        <v>10</v>
      </c>
      <c r="BH409">
        <v>8</v>
      </c>
      <c r="BI409">
        <v>1145</v>
      </c>
      <c r="BJ409">
        <v>200</v>
      </c>
      <c r="BK409">
        <v>430</v>
      </c>
      <c r="BL409">
        <v>304</v>
      </c>
      <c r="BM409">
        <v>107</v>
      </c>
      <c r="BN409">
        <v>45</v>
      </c>
      <c r="BO409">
        <v>17</v>
      </c>
      <c r="BP409">
        <v>10</v>
      </c>
      <c r="BQ409">
        <v>8</v>
      </c>
      <c r="BR409">
        <v>1121</v>
      </c>
      <c r="BS409" s="148"/>
      <c r="BT409"/>
      <c r="BU409" s="393" t="str">
        <f t="shared" si="82"/>
        <v>Yes</v>
      </c>
      <c r="BV409" s="393" t="str">
        <f t="shared" si="83"/>
        <v>Yes</v>
      </c>
      <c r="BW409" s="393"/>
      <c r="BX409" s="151"/>
      <c r="BY409" s="341"/>
      <c r="BZ409" s="384"/>
      <c r="CA409" s="384"/>
      <c r="CB409" s="384"/>
      <c r="CC409" s="384"/>
      <c r="CD409" s="384"/>
      <c r="CE409" s="219"/>
      <c r="CF409" s="219"/>
      <c r="CG409" s="219"/>
      <c r="CH409" s="219"/>
      <c r="CI409" s="219"/>
      <c r="CJ409" s="219"/>
      <c r="CK409" s="219"/>
      <c r="CL409" s="219"/>
      <c r="CM409" s="219"/>
      <c r="CN409" s="219"/>
      <c r="CO409" s="219"/>
      <c r="CP409" s="219"/>
      <c r="CQ409" s="219"/>
      <c r="CR409" s="219"/>
      <c r="CS409" s="219"/>
      <c r="CT409" s="219"/>
      <c r="CU409" s="219"/>
      <c r="CV409" s="219"/>
      <c r="CW409" s="219"/>
      <c r="CX409" s="219"/>
      <c r="CY409" s="219"/>
      <c r="CZ409" s="219"/>
      <c r="DA409" s="219"/>
      <c r="DB409" s="219"/>
      <c r="DC409" s="219"/>
      <c r="DD409" s="219"/>
      <c r="DE409" s="219"/>
      <c r="DF409" s="219"/>
      <c r="DG409" s="219"/>
      <c r="DH409" s="219"/>
      <c r="DI409" s="219"/>
      <c r="DJ409" s="219"/>
      <c r="DK409" s="219"/>
      <c r="DL409" s="219"/>
      <c r="DM409" s="219"/>
      <c r="DN409" s="219"/>
      <c r="DO409" s="219"/>
      <c r="DP409" s="219"/>
      <c r="DQ409" s="219"/>
      <c r="DR409" s="219"/>
      <c r="DS409" s="219"/>
      <c r="DT409" s="219"/>
      <c r="DU409" s="219"/>
      <c r="DV409" s="219"/>
      <c r="DW409" s="219"/>
      <c r="DX409" s="219"/>
      <c r="DY409" s="219"/>
      <c r="DZ409" s="219"/>
      <c r="EA409" s="219"/>
      <c r="EB409" s="219"/>
      <c r="EC409" s="219"/>
      <c r="ED409" s="219"/>
      <c r="EE409" s="219"/>
      <c r="EF409" s="219"/>
      <c r="EG409" s="219"/>
      <c r="EH409" s="219"/>
      <c r="EI409" s="219"/>
      <c r="EJ409" s="219"/>
      <c r="EK409" s="219"/>
      <c r="EL409" s="219"/>
      <c r="EM409" s="219"/>
      <c r="EN409" s="219"/>
      <c r="EO409" s="219"/>
      <c r="EP409" s="219"/>
      <c r="EQ409" s="219"/>
      <c r="ER409" s="219"/>
      <c r="ES409" s="219"/>
      <c r="ET409" s="219"/>
      <c r="EU409" s="219"/>
      <c r="EV409" s="219"/>
      <c r="EW409" s="219"/>
      <c r="EX409" s="219"/>
      <c r="EY409" s="219"/>
      <c r="EZ409" s="219"/>
      <c r="FA409" s="219"/>
      <c r="FB409" s="219"/>
      <c r="FC409" s="219"/>
      <c r="FD409" s="219"/>
      <c r="FE409" s="219"/>
      <c r="FF409" s="219"/>
      <c r="FG409" s="219"/>
      <c r="FH409" s="219"/>
      <c r="FI409" s="219"/>
      <c r="FJ409" s="219"/>
      <c r="FK409" s="219"/>
      <c r="FL409" s="219"/>
      <c r="FM409" s="219"/>
      <c r="FN409" s="219"/>
      <c r="GA409" s="202"/>
      <c r="GB409" s="202"/>
      <c r="GC409" s="202"/>
      <c r="GD409" s="202"/>
      <c r="GE409" s="202"/>
      <c r="GF409" s="202"/>
      <c r="GG409" s="202"/>
      <c r="GH409" s="198"/>
      <c r="GI409" s="198"/>
      <c r="GJ409" s="198"/>
      <c r="GK409" s="198"/>
      <c r="GL409" s="198"/>
      <c r="GM409" s="198"/>
      <c r="GN409" s="198"/>
    </row>
    <row r="410" spans="1:196" x14ac:dyDescent="0.2">
      <c r="A410" s="215" t="s">
        <v>241</v>
      </c>
      <c r="B410" s="216" t="s">
        <v>285</v>
      </c>
      <c r="C410" s="217" t="s">
        <v>288</v>
      </c>
      <c r="D410" s="218" t="s">
        <v>240</v>
      </c>
      <c r="E410" s="337">
        <v>0</v>
      </c>
      <c r="F410">
        <v>26</v>
      </c>
      <c r="G410" s="337">
        <v>0</v>
      </c>
      <c r="H410">
        <v>4</v>
      </c>
      <c r="I410">
        <v>84</v>
      </c>
      <c r="J410">
        <v>202</v>
      </c>
      <c r="K410">
        <v>6</v>
      </c>
      <c r="L410">
        <v>2</v>
      </c>
      <c r="M410">
        <v>2</v>
      </c>
      <c r="N410">
        <v>0</v>
      </c>
      <c r="O410">
        <v>0</v>
      </c>
      <c r="P410">
        <v>2</v>
      </c>
      <c r="Q410">
        <v>0</v>
      </c>
      <c r="R410">
        <v>45</v>
      </c>
      <c r="S410">
        <v>0</v>
      </c>
      <c r="T410">
        <v>0</v>
      </c>
      <c r="U410">
        <v>2</v>
      </c>
      <c r="V410">
        <v>2</v>
      </c>
      <c r="W410">
        <v>8</v>
      </c>
      <c r="X410">
        <v>2</v>
      </c>
      <c r="Y410">
        <v>91</v>
      </c>
      <c r="Z410">
        <v>0</v>
      </c>
      <c r="AA410">
        <v>5</v>
      </c>
      <c r="AB410">
        <v>483</v>
      </c>
      <c r="AC410" s="351">
        <v>2</v>
      </c>
      <c r="AD410" s="351">
        <v>2</v>
      </c>
      <c r="AE410">
        <v>1</v>
      </c>
      <c r="AF410">
        <v>115</v>
      </c>
      <c r="AG410">
        <v>8</v>
      </c>
      <c r="AH410">
        <v>22</v>
      </c>
      <c r="AI410">
        <v>0</v>
      </c>
      <c r="AJ410">
        <v>171</v>
      </c>
      <c r="AK410">
        <v>97</v>
      </c>
      <c r="AL410">
        <v>268</v>
      </c>
      <c r="AM410">
        <v>2</v>
      </c>
      <c r="AN410">
        <v>0</v>
      </c>
      <c r="AO410">
        <v>3</v>
      </c>
      <c r="AP410">
        <v>43</v>
      </c>
      <c r="AQ410">
        <v>0</v>
      </c>
      <c r="AR410">
        <v>25</v>
      </c>
      <c r="AS410">
        <v>25</v>
      </c>
      <c r="AT410">
        <v>1</v>
      </c>
      <c r="AU410">
        <v>0</v>
      </c>
      <c r="AV410">
        <v>1</v>
      </c>
      <c r="AW410">
        <v>0</v>
      </c>
      <c r="AX410">
        <v>0</v>
      </c>
      <c r="AY410">
        <v>0</v>
      </c>
      <c r="AZ410">
        <v>0</v>
      </c>
      <c r="BA410">
        <v>50</v>
      </c>
      <c r="BB410">
        <v>18</v>
      </c>
      <c r="BC410">
        <v>5</v>
      </c>
      <c r="BD410">
        <v>0</v>
      </c>
      <c r="BE410">
        <v>0</v>
      </c>
      <c r="BF410">
        <v>1</v>
      </c>
      <c r="BG410">
        <v>0</v>
      </c>
      <c r="BH410">
        <v>0</v>
      </c>
      <c r="BI410">
        <v>74</v>
      </c>
      <c r="BJ410">
        <v>36</v>
      </c>
      <c r="BK410">
        <v>3</v>
      </c>
      <c r="BL410">
        <v>4</v>
      </c>
      <c r="BM410">
        <v>1</v>
      </c>
      <c r="BN410">
        <v>0</v>
      </c>
      <c r="BO410">
        <v>1</v>
      </c>
      <c r="BP410">
        <v>0</v>
      </c>
      <c r="BQ410">
        <v>0</v>
      </c>
      <c r="BR410">
        <v>45</v>
      </c>
      <c r="BS410" s="148"/>
      <c r="BT410"/>
      <c r="BU410" s="393" t="str">
        <f t="shared" si="82"/>
        <v>No</v>
      </c>
      <c r="BV410" s="393" t="str">
        <f t="shared" si="83"/>
        <v>No</v>
      </c>
      <c r="BW410" s="393"/>
      <c r="BX410" s="151"/>
      <c r="BY410" s="341"/>
      <c r="BZ410" s="384"/>
      <c r="CA410" s="384"/>
      <c r="CB410" s="384"/>
      <c r="CC410" s="384"/>
      <c r="CD410" s="384"/>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c r="DT410" s="219"/>
      <c r="DU410" s="219"/>
      <c r="DV410" s="219"/>
      <c r="DW410" s="219"/>
      <c r="DX410" s="219"/>
      <c r="DY410" s="219"/>
      <c r="DZ410" s="219"/>
      <c r="EA410" s="219"/>
      <c r="EB410" s="219"/>
      <c r="EC410" s="219"/>
      <c r="ED410" s="219"/>
      <c r="EE410" s="219"/>
      <c r="EF410" s="219"/>
      <c r="EG410" s="219"/>
      <c r="EH410" s="219"/>
      <c r="EI410" s="219"/>
      <c r="EJ410" s="219"/>
      <c r="EK410" s="219"/>
      <c r="EL410" s="219"/>
      <c r="EM410" s="219"/>
      <c r="EN410" s="219"/>
      <c r="EO410" s="219"/>
      <c r="EP410" s="219"/>
      <c r="EQ410" s="219"/>
      <c r="ER410" s="219"/>
      <c r="ES410" s="219"/>
      <c r="ET410" s="219"/>
      <c r="EU410" s="219"/>
      <c r="EV410" s="219"/>
      <c r="EW410" s="219"/>
      <c r="EX410" s="219"/>
      <c r="EY410" s="219"/>
      <c r="EZ410" s="219"/>
      <c r="FA410" s="219"/>
      <c r="FB410" s="219"/>
      <c r="FC410" s="219"/>
      <c r="FD410" s="219"/>
      <c r="FE410" s="219"/>
      <c r="FF410" s="219"/>
      <c r="FG410" s="219"/>
      <c r="FH410" s="219"/>
      <c r="FI410" s="219"/>
      <c r="FJ410" s="219"/>
      <c r="FK410" s="219"/>
      <c r="FL410" s="219"/>
      <c r="FM410" s="219"/>
      <c r="FN410" s="219"/>
      <c r="GA410" s="202"/>
      <c r="GB410" s="202"/>
      <c r="GC410" s="202"/>
      <c r="GD410" s="202"/>
      <c r="GE410" s="202"/>
      <c r="GF410" s="202"/>
      <c r="GG410" s="202"/>
      <c r="GH410" s="198"/>
      <c r="GI410" s="198"/>
      <c r="GJ410" s="198"/>
      <c r="GK410" s="198"/>
      <c r="GL410" s="198"/>
      <c r="GM410" s="198"/>
      <c r="GN410" s="198"/>
    </row>
    <row r="411" spans="1:196" x14ac:dyDescent="0.2">
      <c r="A411" s="215" t="s">
        <v>243</v>
      </c>
      <c r="B411" s="216" t="s">
        <v>285</v>
      </c>
      <c r="C411" s="217" t="s">
        <v>286</v>
      </c>
      <c r="D411" s="218" t="s">
        <v>242</v>
      </c>
      <c r="E411" s="337">
        <v>0</v>
      </c>
      <c r="F411">
        <v>118</v>
      </c>
      <c r="G411" s="337">
        <v>0</v>
      </c>
      <c r="H411">
        <v>3</v>
      </c>
      <c r="I411">
        <v>105</v>
      </c>
      <c r="J411">
        <v>212</v>
      </c>
      <c r="K411">
        <v>1</v>
      </c>
      <c r="L411">
        <v>8</v>
      </c>
      <c r="M411">
        <v>5</v>
      </c>
      <c r="N411">
        <v>5</v>
      </c>
      <c r="O411">
        <v>0</v>
      </c>
      <c r="P411">
        <v>2</v>
      </c>
      <c r="Q411">
        <v>71</v>
      </c>
      <c r="R411">
        <v>212</v>
      </c>
      <c r="S411">
        <v>310</v>
      </c>
      <c r="T411">
        <v>0</v>
      </c>
      <c r="U411">
        <v>1</v>
      </c>
      <c r="V411">
        <v>31</v>
      </c>
      <c r="W411">
        <v>4</v>
      </c>
      <c r="X411">
        <v>68</v>
      </c>
      <c r="Y411">
        <v>100</v>
      </c>
      <c r="Z411">
        <v>0</v>
      </c>
      <c r="AA411">
        <v>25</v>
      </c>
      <c r="AB411">
        <v>1281</v>
      </c>
      <c r="AC411" s="351">
        <v>1</v>
      </c>
      <c r="AD411" s="351">
        <v>1</v>
      </c>
      <c r="AE411">
        <v>3</v>
      </c>
      <c r="AF411">
        <v>122</v>
      </c>
      <c r="AG411">
        <v>56</v>
      </c>
      <c r="AH411">
        <v>4</v>
      </c>
      <c r="AI411">
        <v>0</v>
      </c>
      <c r="AJ411">
        <v>203</v>
      </c>
      <c r="AK411">
        <v>4</v>
      </c>
      <c r="AL411">
        <v>207</v>
      </c>
      <c r="AM411">
        <v>0</v>
      </c>
      <c r="AN411">
        <v>0</v>
      </c>
      <c r="AO411">
        <v>2</v>
      </c>
      <c r="AP411">
        <v>49</v>
      </c>
      <c r="AQ411">
        <v>0</v>
      </c>
      <c r="AR411">
        <v>42</v>
      </c>
      <c r="AS411">
        <v>42</v>
      </c>
      <c r="AT411">
        <v>3</v>
      </c>
      <c r="AU411">
        <v>0</v>
      </c>
      <c r="AV411">
        <v>5</v>
      </c>
      <c r="AW411">
        <v>17</v>
      </c>
      <c r="AX411">
        <v>0</v>
      </c>
      <c r="AY411">
        <v>0</v>
      </c>
      <c r="AZ411">
        <v>0</v>
      </c>
      <c r="BA411">
        <v>30</v>
      </c>
      <c r="BB411">
        <v>37</v>
      </c>
      <c r="BC411">
        <v>151</v>
      </c>
      <c r="BD411">
        <v>61</v>
      </c>
      <c r="BE411">
        <v>35</v>
      </c>
      <c r="BF411">
        <v>6</v>
      </c>
      <c r="BG411">
        <v>1</v>
      </c>
      <c r="BH411">
        <v>6</v>
      </c>
      <c r="BI411">
        <v>327</v>
      </c>
      <c r="BJ411">
        <v>29</v>
      </c>
      <c r="BK411">
        <v>33</v>
      </c>
      <c r="BL411">
        <v>126</v>
      </c>
      <c r="BM411">
        <v>52</v>
      </c>
      <c r="BN411">
        <v>32</v>
      </c>
      <c r="BO411">
        <v>4</v>
      </c>
      <c r="BP411">
        <v>1</v>
      </c>
      <c r="BQ411">
        <v>6</v>
      </c>
      <c r="BR411">
        <v>283</v>
      </c>
      <c r="BS411" s="148"/>
      <c r="BT411"/>
      <c r="BU411" s="393" t="str">
        <f t="shared" si="82"/>
        <v>Yes</v>
      </c>
      <c r="BV411" s="393" t="str">
        <f t="shared" si="83"/>
        <v>Yes</v>
      </c>
      <c r="BW411" s="393"/>
      <c r="BX411" s="151"/>
      <c r="BY411" s="341"/>
      <c r="BZ411" s="384"/>
      <c r="CA411" s="384"/>
      <c r="CB411" s="384"/>
      <c r="CC411" s="384"/>
      <c r="CD411" s="384"/>
      <c r="CE411" s="219"/>
      <c r="CF411" s="219"/>
      <c r="CG411" s="219"/>
      <c r="CH411" s="219"/>
      <c r="CI411" s="219"/>
      <c r="CJ411" s="219"/>
      <c r="CK411" s="219"/>
      <c r="CL411" s="219"/>
      <c r="CM411" s="219"/>
      <c r="CN411" s="219"/>
      <c r="CO411" s="219"/>
      <c r="CP411" s="219"/>
      <c r="CQ411" s="219"/>
      <c r="CR411" s="219"/>
      <c r="CS411" s="219"/>
      <c r="CT411" s="219"/>
      <c r="CU411" s="219"/>
      <c r="CV411" s="219"/>
      <c r="CW411" s="219"/>
      <c r="CX411" s="219"/>
      <c r="CY411" s="219"/>
      <c r="CZ411" s="219"/>
      <c r="DA411" s="219"/>
      <c r="DB411" s="219"/>
      <c r="DC411" s="219"/>
      <c r="DD411" s="219"/>
      <c r="DE411" s="219"/>
      <c r="DF411" s="219"/>
      <c r="DG411" s="219"/>
      <c r="DH411" s="219"/>
      <c r="DI411" s="219"/>
      <c r="DJ411" s="219"/>
      <c r="DK411" s="219"/>
      <c r="DL411" s="219"/>
      <c r="DM411" s="219"/>
      <c r="DN411" s="219"/>
      <c r="DO411" s="219"/>
      <c r="DP411" s="219"/>
      <c r="DQ411" s="219"/>
      <c r="DR411" s="219"/>
      <c r="DS411" s="219"/>
      <c r="DT411" s="219"/>
      <c r="DU411" s="219"/>
      <c r="DV411" s="219"/>
      <c r="DW411" s="219"/>
      <c r="DX411" s="219"/>
      <c r="DY411" s="219"/>
      <c r="DZ411" s="219"/>
      <c r="EA411" s="219"/>
      <c r="EB411" s="219"/>
      <c r="EC411" s="219"/>
      <c r="ED411" s="219"/>
      <c r="EE411" s="219"/>
      <c r="EF411" s="219"/>
      <c r="EG411" s="219"/>
      <c r="EH411" s="219"/>
      <c r="EI411" s="219"/>
      <c r="EJ411" s="219"/>
      <c r="EK411" s="219"/>
      <c r="EL411" s="219"/>
      <c r="EM411" s="219"/>
      <c r="EN411" s="219"/>
      <c r="EO411" s="219"/>
      <c r="EP411" s="219"/>
      <c r="EQ411" s="219"/>
      <c r="ER411" s="219"/>
      <c r="ES411" s="219"/>
      <c r="ET411" s="219"/>
      <c r="EU411" s="219"/>
      <c r="EV411" s="219"/>
      <c r="EW411" s="219"/>
      <c r="EX411" s="219"/>
      <c r="EY411" s="219"/>
      <c r="EZ411" s="219"/>
      <c r="FA411" s="219"/>
      <c r="FB411" s="219"/>
      <c r="FC411" s="219"/>
      <c r="FD411" s="219"/>
      <c r="FE411" s="219"/>
      <c r="FF411" s="219"/>
      <c r="FG411" s="219"/>
      <c r="FH411" s="219"/>
      <c r="FI411" s="219"/>
      <c r="FJ411" s="219"/>
      <c r="FK411" s="219"/>
      <c r="FL411" s="219"/>
      <c r="FM411" s="219"/>
      <c r="FN411" s="219"/>
      <c r="GA411" s="202"/>
      <c r="GB411" s="202"/>
      <c r="GC411" s="202"/>
      <c r="GD411" s="202"/>
      <c r="GE411" s="202"/>
      <c r="GF411" s="202"/>
      <c r="GG411" s="202"/>
      <c r="GH411" s="198"/>
      <c r="GI411" s="198"/>
      <c r="GJ411" s="198"/>
      <c r="GK411" s="198"/>
      <c r="GL411" s="198"/>
      <c r="GM411" s="198"/>
      <c r="GN411" s="198"/>
    </row>
    <row r="412" spans="1:196" x14ac:dyDescent="0.2">
      <c r="A412" s="215" t="s">
        <v>245</v>
      </c>
      <c r="B412" s="216" t="s">
        <v>285</v>
      </c>
      <c r="C412" s="217" t="s">
        <v>286</v>
      </c>
      <c r="D412" s="218" t="s">
        <v>244</v>
      </c>
      <c r="E412" s="337">
        <v>0</v>
      </c>
      <c r="F412">
        <v>33</v>
      </c>
      <c r="G412" s="337">
        <v>0</v>
      </c>
      <c r="H412">
        <v>1</v>
      </c>
      <c r="I412">
        <v>47</v>
      </c>
      <c r="J412">
        <v>140</v>
      </c>
      <c r="K412">
        <v>3</v>
      </c>
      <c r="L412">
        <v>3</v>
      </c>
      <c r="M412">
        <v>6</v>
      </c>
      <c r="N412">
        <v>2</v>
      </c>
      <c r="O412">
        <v>1</v>
      </c>
      <c r="P412">
        <v>7</v>
      </c>
      <c r="Q412">
        <v>0</v>
      </c>
      <c r="R412">
        <v>22</v>
      </c>
      <c r="S412">
        <v>1</v>
      </c>
      <c r="T412">
        <v>16</v>
      </c>
      <c r="U412">
        <v>3</v>
      </c>
      <c r="V412">
        <v>5</v>
      </c>
      <c r="W412">
        <v>5</v>
      </c>
      <c r="X412">
        <v>38</v>
      </c>
      <c r="Y412">
        <v>67</v>
      </c>
      <c r="Z412">
        <v>0</v>
      </c>
      <c r="AA412">
        <v>21</v>
      </c>
      <c r="AB412">
        <v>421</v>
      </c>
      <c r="AC412" s="351">
        <v>2</v>
      </c>
      <c r="AD412" s="351">
        <v>2</v>
      </c>
      <c r="AE412">
        <v>1</v>
      </c>
      <c r="AF412">
        <v>127</v>
      </c>
      <c r="AG412">
        <v>44</v>
      </c>
      <c r="AH412">
        <v>11</v>
      </c>
      <c r="AI412">
        <v>0</v>
      </c>
      <c r="AJ412">
        <v>94</v>
      </c>
      <c r="AK412">
        <v>14</v>
      </c>
      <c r="AL412">
        <v>101</v>
      </c>
      <c r="AM412">
        <v>1</v>
      </c>
      <c r="AN412">
        <v>0</v>
      </c>
      <c r="AO412">
        <v>4</v>
      </c>
      <c r="AP412">
        <v>41</v>
      </c>
      <c r="AQ412">
        <v>5</v>
      </c>
      <c r="AR412">
        <v>39</v>
      </c>
      <c r="AS412">
        <v>33</v>
      </c>
      <c r="AT412">
        <v>0</v>
      </c>
      <c r="AU412">
        <v>2</v>
      </c>
      <c r="AV412">
        <v>6</v>
      </c>
      <c r="AW412">
        <v>0</v>
      </c>
      <c r="AX412">
        <v>0</v>
      </c>
      <c r="AY412">
        <v>0</v>
      </c>
      <c r="AZ412">
        <v>0</v>
      </c>
      <c r="BA412">
        <v>1</v>
      </c>
      <c r="BB412">
        <v>6</v>
      </c>
      <c r="BC412">
        <v>15</v>
      </c>
      <c r="BD412">
        <v>8</v>
      </c>
      <c r="BE412">
        <v>4</v>
      </c>
      <c r="BF412">
        <v>1</v>
      </c>
      <c r="BG412">
        <v>0</v>
      </c>
      <c r="BH412">
        <v>1</v>
      </c>
      <c r="BI412">
        <v>36</v>
      </c>
      <c r="BJ412">
        <v>2</v>
      </c>
      <c r="BK412">
        <v>3</v>
      </c>
      <c r="BL412">
        <v>10</v>
      </c>
      <c r="BM412">
        <v>6</v>
      </c>
      <c r="BN412">
        <v>0</v>
      </c>
      <c r="BO412">
        <v>1</v>
      </c>
      <c r="BP412">
        <v>0</v>
      </c>
      <c r="BQ412">
        <v>0</v>
      </c>
      <c r="BR412">
        <v>22</v>
      </c>
      <c r="BS412" s="148"/>
      <c r="BT412"/>
      <c r="BU412" s="393" t="str">
        <f t="shared" si="82"/>
        <v>No</v>
      </c>
      <c r="BV412" s="393" t="str">
        <f t="shared" si="83"/>
        <v>No</v>
      </c>
      <c r="BW412" s="393"/>
      <c r="BX412" s="151"/>
      <c r="BY412" s="341"/>
      <c r="BZ412" s="384"/>
      <c r="CA412" s="384"/>
      <c r="CB412" s="384"/>
      <c r="CC412" s="384"/>
      <c r="CD412" s="384"/>
      <c r="CE412" s="219"/>
      <c r="CF412" s="219"/>
      <c r="CG412" s="219"/>
      <c r="CH412" s="219"/>
      <c r="CI412" s="219"/>
      <c r="CJ412" s="219"/>
      <c r="CK412" s="219"/>
      <c r="CL412" s="219"/>
      <c r="CM412" s="219"/>
      <c r="CN412" s="219"/>
      <c r="CO412" s="219"/>
      <c r="CP412" s="219"/>
      <c r="CQ412" s="219"/>
      <c r="CR412" s="219"/>
      <c r="CS412" s="219"/>
      <c r="CT412" s="219"/>
      <c r="CU412" s="219"/>
      <c r="CV412" s="219"/>
      <c r="CW412" s="219"/>
      <c r="CX412" s="219"/>
      <c r="CY412" s="219"/>
      <c r="CZ412" s="219"/>
      <c r="DA412" s="219"/>
      <c r="DB412" s="219"/>
      <c r="DC412" s="219"/>
      <c r="DD412" s="219"/>
      <c r="DE412" s="219"/>
      <c r="DF412" s="219"/>
      <c r="DG412" s="219"/>
      <c r="DH412" s="219"/>
      <c r="DI412" s="219"/>
      <c r="DJ412" s="219"/>
      <c r="DK412" s="219"/>
      <c r="DL412" s="219"/>
      <c r="DM412" s="219"/>
      <c r="DN412" s="219"/>
      <c r="DO412" s="219"/>
      <c r="DP412" s="219"/>
      <c r="DQ412" s="219"/>
      <c r="DR412" s="219"/>
      <c r="DS412" s="219"/>
      <c r="DT412" s="219"/>
      <c r="DU412" s="219"/>
      <c r="DV412" s="219"/>
      <c r="DW412" s="219"/>
      <c r="DX412" s="219"/>
      <c r="DY412" s="219"/>
      <c r="DZ412" s="219"/>
      <c r="EA412" s="219"/>
      <c r="EB412" s="219"/>
      <c r="EC412" s="219"/>
      <c r="ED412" s="219"/>
      <c r="EE412" s="219"/>
      <c r="EF412" s="219"/>
      <c r="EG412" s="219"/>
      <c r="EH412" s="219"/>
      <c r="EI412" s="219"/>
      <c r="EJ412" s="219"/>
      <c r="EK412" s="219"/>
      <c r="EL412" s="219"/>
      <c r="EM412" s="219"/>
      <c r="EN412" s="219"/>
      <c r="EO412" s="219"/>
      <c r="EP412" s="219"/>
      <c r="EQ412" s="219"/>
      <c r="ER412" s="219"/>
      <c r="ES412" s="219"/>
      <c r="ET412" s="219"/>
      <c r="EU412" s="219"/>
      <c r="EV412" s="219"/>
      <c r="EW412" s="219"/>
      <c r="EX412" s="219"/>
      <c r="EY412" s="219"/>
      <c r="EZ412" s="219"/>
      <c r="FA412" s="219"/>
      <c r="FB412" s="219"/>
      <c r="FC412" s="219"/>
      <c r="FD412" s="219"/>
      <c r="FE412" s="219"/>
      <c r="FF412" s="219"/>
      <c r="FG412" s="219"/>
      <c r="FH412" s="219"/>
      <c r="FI412" s="219"/>
      <c r="FJ412" s="219"/>
      <c r="FK412" s="219"/>
      <c r="FL412" s="219"/>
      <c r="FM412" s="219"/>
      <c r="FN412" s="219"/>
      <c r="GA412" s="202"/>
      <c r="GB412" s="202"/>
      <c r="GC412" s="202"/>
      <c r="GD412" s="202"/>
      <c r="GE412" s="202"/>
      <c r="GF412" s="202"/>
      <c r="GG412" s="202"/>
      <c r="GH412" s="198"/>
      <c r="GI412" s="198"/>
      <c r="GJ412" s="198"/>
      <c r="GK412" s="198"/>
      <c r="GL412" s="198"/>
      <c r="GM412" s="198"/>
      <c r="GN412" s="198"/>
    </row>
    <row r="413" spans="1:196" x14ac:dyDescent="0.2">
      <c r="A413" s="215" t="s">
        <v>247</v>
      </c>
      <c r="B413" s="216" t="s">
        <v>285</v>
      </c>
      <c r="C413" s="217" t="s">
        <v>287</v>
      </c>
      <c r="D413" s="218" t="s">
        <v>246</v>
      </c>
      <c r="E413" s="337">
        <v>0</v>
      </c>
      <c r="F413">
        <v>27</v>
      </c>
      <c r="G413" s="337">
        <v>0</v>
      </c>
      <c r="H413">
        <v>3</v>
      </c>
      <c r="I413">
        <v>109</v>
      </c>
      <c r="J413">
        <v>131</v>
      </c>
      <c r="K413">
        <v>1</v>
      </c>
      <c r="L413">
        <v>6</v>
      </c>
      <c r="M413">
        <v>9</v>
      </c>
      <c r="N413">
        <v>1</v>
      </c>
      <c r="O413">
        <v>0</v>
      </c>
      <c r="P413">
        <v>28</v>
      </c>
      <c r="Q413">
        <v>0</v>
      </c>
      <c r="R413">
        <v>74</v>
      </c>
      <c r="S413">
        <v>0</v>
      </c>
      <c r="T413">
        <v>1</v>
      </c>
      <c r="U413">
        <v>0</v>
      </c>
      <c r="V413">
        <v>16</v>
      </c>
      <c r="W413">
        <v>17</v>
      </c>
      <c r="X413">
        <v>8</v>
      </c>
      <c r="Y413">
        <v>221</v>
      </c>
      <c r="Z413">
        <v>0</v>
      </c>
      <c r="AA413">
        <v>8</v>
      </c>
      <c r="AB413">
        <v>660</v>
      </c>
      <c r="AC413" s="351">
        <v>2</v>
      </c>
      <c r="AD413" s="351">
        <v>2</v>
      </c>
      <c r="AE413">
        <v>3</v>
      </c>
      <c r="AF413">
        <v>121</v>
      </c>
      <c r="AG413">
        <v>18</v>
      </c>
      <c r="AH413">
        <v>14</v>
      </c>
      <c r="AI413">
        <v>0</v>
      </c>
      <c r="AJ413">
        <v>249</v>
      </c>
      <c r="AK413">
        <v>0</v>
      </c>
      <c r="AL413">
        <v>249</v>
      </c>
      <c r="AM413">
        <v>4</v>
      </c>
      <c r="AN413">
        <v>0</v>
      </c>
      <c r="AO413">
        <v>1</v>
      </c>
      <c r="AP413">
        <v>23</v>
      </c>
      <c r="AQ413">
        <v>29</v>
      </c>
      <c r="AR413">
        <v>0</v>
      </c>
      <c r="AS413">
        <v>29</v>
      </c>
      <c r="AT413">
        <v>1</v>
      </c>
      <c r="AU413">
        <v>0</v>
      </c>
      <c r="AV413">
        <v>8</v>
      </c>
      <c r="AW413">
        <v>14</v>
      </c>
      <c r="AX413">
        <v>0</v>
      </c>
      <c r="AY413">
        <v>0</v>
      </c>
      <c r="AZ413">
        <v>0</v>
      </c>
      <c r="BA413">
        <v>64</v>
      </c>
      <c r="BB413">
        <v>34</v>
      </c>
      <c r="BC413">
        <v>6</v>
      </c>
      <c r="BD413">
        <v>2</v>
      </c>
      <c r="BE413">
        <v>3</v>
      </c>
      <c r="BF413">
        <v>0</v>
      </c>
      <c r="BG413">
        <v>0</v>
      </c>
      <c r="BH413">
        <v>0</v>
      </c>
      <c r="BI413">
        <v>109</v>
      </c>
      <c r="BJ413">
        <v>40</v>
      </c>
      <c r="BK413">
        <v>21</v>
      </c>
      <c r="BL413">
        <v>8</v>
      </c>
      <c r="BM413">
        <v>1</v>
      </c>
      <c r="BN413">
        <v>4</v>
      </c>
      <c r="BO413">
        <v>0</v>
      </c>
      <c r="BP413">
        <v>0</v>
      </c>
      <c r="BQ413">
        <v>0</v>
      </c>
      <c r="BR413">
        <v>74</v>
      </c>
      <c r="BS413" s="148"/>
      <c r="BT413"/>
      <c r="BU413" s="393" t="str">
        <f t="shared" si="82"/>
        <v>No</v>
      </c>
      <c r="BV413" s="393" t="str">
        <f t="shared" si="83"/>
        <v>No</v>
      </c>
      <c r="BW413" s="393"/>
      <c r="BX413" s="151"/>
      <c r="BY413" s="341"/>
      <c r="BZ413" s="384"/>
      <c r="CA413" s="384"/>
      <c r="CB413" s="384"/>
      <c r="CC413" s="384"/>
      <c r="CD413" s="384"/>
      <c r="CE413" s="219"/>
      <c r="CF413" s="219"/>
      <c r="CG413" s="219"/>
      <c r="CH413" s="219"/>
      <c r="CI413" s="219"/>
      <c r="CJ413" s="219"/>
      <c r="CK413" s="219"/>
      <c r="CL413" s="219"/>
      <c r="CM413" s="219"/>
      <c r="CN413" s="219"/>
      <c r="CO413" s="219"/>
      <c r="CP413" s="219"/>
      <c r="CQ413" s="219"/>
      <c r="CR413" s="219"/>
      <c r="CS413" s="219"/>
      <c r="CT413" s="219"/>
      <c r="CU413" s="219"/>
      <c r="CV413" s="219"/>
      <c r="CW413" s="219"/>
      <c r="CX413" s="219"/>
      <c r="CY413" s="219"/>
      <c r="CZ413" s="219"/>
      <c r="DA413" s="219"/>
      <c r="DB413" s="219"/>
      <c r="DC413" s="219"/>
      <c r="DD413" s="219"/>
      <c r="DE413" s="219"/>
      <c r="DF413" s="219"/>
      <c r="DG413" s="219"/>
      <c r="DH413" s="219"/>
      <c r="DI413" s="219"/>
      <c r="DJ413" s="219"/>
      <c r="DK413" s="219"/>
      <c r="DL413" s="219"/>
      <c r="DM413" s="219"/>
      <c r="DN413" s="219"/>
      <c r="DO413" s="219"/>
      <c r="DP413" s="219"/>
      <c r="DQ413" s="219"/>
      <c r="DR413" s="219"/>
      <c r="DS413" s="219"/>
      <c r="DT413" s="219"/>
      <c r="DU413" s="219"/>
      <c r="DV413" s="219"/>
      <c r="DW413" s="219"/>
      <c r="DX413" s="219"/>
      <c r="DY413" s="219"/>
      <c r="DZ413" s="219"/>
      <c r="EA413" s="219"/>
      <c r="EB413" s="219"/>
      <c r="EC413" s="219"/>
      <c r="ED413" s="219"/>
      <c r="EE413" s="219"/>
      <c r="EF413" s="219"/>
      <c r="EG413" s="219"/>
      <c r="EH413" s="219"/>
      <c r="EI413" s="219"/>
      <c r="EJ413" s="219"/>
      <c r="EK413" s="219"/>
      <c r="EL413" s="219"/>
      <c r="EM413" s="219"/>
      <c r="EN413" s="219"/>
      <c r="EO413" s="219"/>
      <c r="EP413" s="219"/>
      <c r="EQ413" s="219"/>
      <c r="ER413" s="219"/>
      <c r="ES413" s="219"/>
      <c r="ET413" s="219"/>
      <c r="EU413" s="219"/>
      <c r="EV413" s="219"/>
      <c r="EW413" s="219"/>
      <c r="EX413" s="219"/>
      <c r="EY413" s="219"/>
      <c r="EZ413" s="219"/>
      <c r="FA413" s="219"/>
      <c r="FB413" s="219"/>
      <c r="FC413" s="219"/>
      <c r="FD413" s="219"/>
      <c r="FE413" s="219"/>
      <c r="FF413" s="219"/>
      <c r="FG413" s="219"/>
      <c r="FH413" s="219"/>
      <c r="FI413" s="219"/>
      <c r="FJ413" s="219"/>
      <c r="FK413" s="219"/>
      <c r="FL413" s="219"/>
      <c r="FM413" s="219"/>
      <c r="FN413" s="219"/>
      <c r="GA413" s="202"/>
      <c r="GB413" s="202"/>
      <c r="GC413" s="202"/>
      <c r="GD413" s="202"/>
      <c r="GE413" s="202"/>
      <c r="GF413" s="202"/>
      <c r="GG413" s="202"/>
      <c r="GH413" s="198"/>
      <c r="GI413" s="198"/>
      <c r="GJ413" s="198"/>
      <c r="GK413" s="198"/>
      <c r="GL413" s="198"/>
      <c r="GM413" s="198"/>
      <c r="GN413" s="198"/>
    </row>
    <row r="414" spans="1:196" x14ac:dyDescent="0.2">
      <c r="A414" s="215" t="s">
        <v>249</v>
      </c>
      <c r="B414" s="216" t="s">
        <v>285</v>
      </c>
      <c r="C414" s="217" t="s">
        <v>294</v>
      </c>
      <c r="D414" s="218" t="s">
        <v>248</v>
      </c>
      <c r="E414" s="337">
        <v>0</v>
      </c>
      <c r="F414">
        <v>26</v>
      </c>
      <c r="G414" s="337">
        <v>0</v>
      </c>
      <c r="H414">
        <v>0</v>
      </c>
      <c r="I414">
        <v>66</v>
      </c>
      <c r="J414">
        <v>100</v>
      </c>
      <c r="K414">
        <v>0</v>
      </c>
      <c r="L414">
        <v>2</v>
      </c>
      <c r="M414">
        <v>7</v>
      </c>
      <c r="N414">
        <v>1</v>
      </c>
      <c r="O414">
        <v>0</v>
      </c>
      <c r="P414">
        <v>1</v>
      </c>
      <c r="Q414">
        <v>1</v>
      </c>
      <c r="R414">
        <v>19</v>
      </c>
      <c r="S414">
        <v>0</v>
      </c>
      <c r="T414">
        <v>0</v>
      </c>
      <c r="U414">
        <v>0</v>
      </c>
      <c r="V414">
        <v>8</v>
      </c>
      <c r="W414">
        <v>0</v>
      </c>
      <c r="X414">
        <v>3</v>
      </c>
      <c r="Y414">
        <v>28</v>
      </c>
      <c r="Z414">
        <v>0</v>
      </c>
      <c r="AA414">
        <v>9</v>
      </c>
      <c r="AB414">
        <v>271</v>
      </c>
      <c r="AC414" s="351">
        <v>1</v>
      </c>
      <c r="AD414" s="351">
        <v>1</v>
      </c>
      <c r="AE414">
        <v>2</v>
      </c>
      <c r="AF414">
        <v>89</v>
      </c>
      <c r="AG414">
        <v>4</v>
      </c>
      <c r="AH414">
        <v>3</v>
      </c>
      <c r="AI414">
        <v>0</v>
      </c>
      <c r="AJ414">
        <v>64</v>
      </c>
      <c r="AK414">
        <v>0</v>
      </c>
      <c r="AL414">
        <v>64</v>
      </c>
      <c r="AM414">
        <v>0</v>
      </c>
      <c r="AN414">
        <v>0</v>
      </c>
      <c r="AO414">
        <v>0</v>
      </c>
      <c r="AP414">
        <v>65</v>
      </c>
      <c r="AQ414">
        <v>29</v>
      </c>
      <c r="AR414">
        <v>0</v>
      </c>
      <c r="AS414">
        <v>29</v>
      </c>
      <c r="AT414">
        <v>4</v>
      </c>
      <c r="AU414">
        <v>0</v>
      </c>
      <c r="AV414">
        <v>1</v>
      </c>
      <c r="AW414">
        <v>2</v>
      </c>
      <c r="AX414">
        <v>0</v>
      </c>
      <c r="AY414">
        <v>0</v>
      </c>
      <c r="AZ414">
        <v>0</v>
      </c>
      <c r="BA414">
        <v>1</v>
      </c>
      <c r="BB414">
        <v>2</v>
      </c>
      <c r="BC414">
        <v>5</v>
      </c>
      <c r="BD414">
        <v>1</v>
      </c>
      <c r="BE414">
        <v>0</v>
      </c>
      <c r="BF414">
        <v>0</v>
      </c>
      <c r="BG414">
        <v>5</v>
      </c>
      <c r="BH414">
        <v>0</v>
      </c>
      <c r="BI414">
        <v>14</v>
      </c>
      <c r="BJ414">
        <v>1</v>
      </c>
      <c r="BK414">
        <v>4</v>
      </c>
      <c r="BL414">
        <v>7</v>
      </c>
      <c r="BM414">
        <v>3</v>
      </c>
      <c r="BN414">
        <v>0</v>
      </c>
      <c r="BO414">
        <v>0</v>
      </c>
      <c r="BP414">
        <v>5</v>
      </c>
      <c r="BQ414">
        <v>0</v>
      </c>
      <c r="BR414">
        <v>20</v>
      </c>
      <c r="BS414" s="148"/>
      <c r="BT414"/>
      <c r="BU414" s="393" t="str">
        <f t="shared" si="82"/>
        <v>Yes</v>
      </c>
      <c r="BV414" s="393" t="str">
        <f t="shared" si="83"/>
        <v>Yes</v>
      </c>
      <c r="BW414" s="393"/>
      <c r="BX414" s="151"/>
      <c r="BY414" s="341"/>
      <c r="BZ414" s="384"/>
      <c r="CA414" s="384"/>
      <c r="CB414" s="384"/>
      <c r="CC414" s="384"/>
      <c r="CD414" s="384"/>
      <c r="CE414" s="219"/>
      <c r="CF414" s="219"/>
      <c r="CG414" s="219"/>
      <c r="CH414" s="219"/>
      <c r="CI414" s="219"/>
      <c r="CJ414" s="219"/>
      <c r="CK414" s="219"/>
      <c r="CL414" s="219"/>
      <c r="CM414" s="219"/>
      <c r="CN414" s="219"/>
      <c r="CO414" s="219"/>
      <c r="CP414" s="219"/>
      <c r="CQ414" s="219"/>
      <c r="CR414" s="219"/>
      <c r="CS414" s="219"/>
      <c r="CT414" s="219"/>
      <c r="CU414" s="219"/>
      <c r="CV414" s="219"/>
      <c r="CW414" s="219"/>
      <c r="CX414" s="219"/>
      <c r="CY414" s="219"/>
      <c r="CZ414" s="219"/>
      <c r="DA414" s="219"/>
      <c r="DB414" s="219"/>
      <c r="DC414" s="219"/>
      <c r="DD414" s="219"/>
      <c r="DE414" s="219"/>
      <c r="DF414" s="219"/>
      <c r="DG414" s="219"/>
      <c r="DH414" s="219"/>
      <c r="DI414" s="219"/>
      <c r="DJ414" s="219"/>
      <c r="DK414" s="219"/>
      <c r="DL414" s="219"/>
      <c r="DM414" s="219"/>
      <c r="DN414" s="219"/>
      <c r="DO414" s="219"/>
      <c r="DP414" s="219"/>
      <c r="DQ414" s="219"/>
      <c r="DR414" s="219"/>
      <c r="DS414" s="219"/>
      <c r="DT414" s="219"/>
      <c r="DU414" s="219"/>
      <c r="DV414" s="219"/>
      <c r="DW414" s="219"/>
      <c r="DX414" s="219"/>
      <c r="DY414" s="219"/>
      <c r="DZ414" s="219"/>
      <c r="EA414" s="219"/>
      <c r="EB414" s="219"/>
      <c r="EC414" s="219"/>
      <c r="ED414" s="219"/>
      <c r="EE414" s="219"/>
      <c r="EF414" s="219"/>
      <c r="EG414" s="219"/>
      <c r="EH414" s="219"/>
      <c r="EI414" s="219"/>
      <c r="EJ414" s="219"/>
      <c r="EK414" s="219"/>
      <c r="EL414" s="219"/>
      <c r="EM414" s="219"/>
      <c r="EN414" s="219"/>
      <c r="EO414" s="219"/>
      <c r="EP414" s="219"/>
      <c r="EQ414" s="219"/>
      <c r="ER414" s="219"/>
      <c r="ES414" s="219"/>
      <c r="ET414" s="219"/>
      <c r="EU414" s="219"/>
      <c r="EV414" s="219"/>
      <c r="EW414" s="219"/>
      <c r="EX414" s="219"/>
      <c r="EY414" s="219"/>
      <c r="EZ414" s="219"/>
      <c r="FA414" s="219"/>
      <c r="FB414" s="219"/>
      <c r="FC414" s="219"/>
      <c r="FD414" s="219"/>
      <c r="FE414" s="219"/>
      <c r="FF414" s="219"/>
      <c r="FG414" s="219"/>
      <c r="FH414" s="219"/>
      <c r="FI414" s="219"/>
      <c r="FJ414" s="219"/>
      <c r="FK414" s="219"/>
      <c r="FL414" s="219"/>
      <c r="FM414" s="219"/>
      <c r="FN414" s="219"/>
      <c r="GA414" s="202"/>
      <c r="GB414" s="202"/>
      <c r="GC414" s="202"/>
      <c r="GD414" s="202"/>
      <c r="GE414" s="202"/>
      <c r="GF414" s="202"/>
      <c r="GG414" s="202"/>
      <c r="GH414" s="198"/>
      <c r="GI414" s="198"/>
      <c r="GJ414" s="198"/>
      <c r="GK414" s="198"/>
      <c r="GL414" s="198"/>
      <c r="GM414" s="198"/>
      <c r="GN414" s="198"/>
    </row>
    <row r="415" spans="1:196" x14ac:dyDescent="0.2">
      <c r="A415" s="215" t="s">
        <v>251</v>
      </c>
      <c r="B415" s="216" t="s">
        <v>301</v>
      </c>
      <c r="C415" s="217" t="s">
        <v>109</v>
      </c>
      <c r="D415" s="218" t="s">
        <v>250</v>
      </c>
      <c r="E415" s="337">
        <v>0</v>
      </c>
      <c r="F415">
        <v>0</v>
      </c>
      <c r="G415" s="337">
        <v>0</v>
      </c>
      <c r="H415">
        <v>0</v>
      </c>
      <c r="I415">
        <v>2</v>
      </c>
      <c r="J415">
        <v>7</v>
      </c>
      <c r="K415">
        <v>0</v>
      </c>
      <c r="L415">
        <v>0</v>
      </c>
      <c r="M415">
        <v>0</v>
      </c>
      <c r="N415">
        <v>0</v>
      </c>
      <c r="O415">
        <v>0</v>
      </c>
      <c r="P415">
        <v>0</v>
      </c>
      <c r="Q415">
        <v>65</v>
      </c>
      <c r="R415">
        <v>99</v>
      </c>
      <c r="S415">
        <v>0</v>
      </c>
      <c r="T415">
        <v>1</v>
      </c>
      <c r="U415">
        <v>0</v>
      </c>
      <c r="V415">
        <v>0</v>
      </c>
      <c r="W415">
        <v>0</v>
      </c>
      <c r="X415">
        <v>0</v>
      </c>
      <c r="Y415">
        <v>6</v>
      </c>
      <c r="Z415">
        <v>4</v>
      </c>
      <c r="AA415">
        <v>0</v>
      </c>
      <c r="AB415">
        <v>184</v>
      </c>
      <c r="AC415" s="351">
        <v>2</v>
      </c>
      <c r="AD415" s="351">
        <v>2</v>
      </c>
      <c r="AE415">
        <v>0</v>
      </c>
      <c r="AF415">
        <v>7</v>
      </c>
      <c r="AG415">
        <v>0</v>
      </c>
      <c r="AH415">
        <v>0</v>
      </c>
      <c r="AI415">
        <v>0</v>
      </c>
      <c r="AJ415">
        <v>28</v>
      </c>
      <c r="AK415">
        <v>0</v>
      </c>
      <c r="AL415">
        <v>28</v>
      </c>
      <c r="AM415">
        <v>0</v>
      </c>
      <c r="AN415">
        <v>0</v>
      </c>
      <c r="AO415">
        <v>0</v>
      </c>
      <c r="AP415">
        <v>2</v>
      </c>
      <c r="AQ415">
        <v>4</v>
      </c>
      <c r="AR415">
        <v>1</v>
      </c>
      <c r="AS415">
        <v>5</v>
      </c>
      <c r="AT415">
        <v>0</v>
      </c>
      <c r="AU415">
        <v>0</v>
      </c>
      <c r="AV415">
        <v>0</v>
      </c>
      <c r="AW415">
        <v>0</v>
      </c>
      <c r="AX415">
        <v>0</v>
      </c>
      <c r="AY415">
        <v>0</v>
      </c>
      <c r="AZ415">
        <v>0</v>
      </c>
      <c r="BA415">
        <v>0</v>
      </c>
      <c r="BB415">
        <v>50</v>
      </c>
      <c r="BC415">
        <v>13</v>
      </c>
      <c r="BD415">
        <v>26</v>
      </c>
      <c r="BE415">
        <v>61</v>
      </c>
      <c r="BF415">
        <v>47</v>
      </c>
      <c r="BG415">
        <v>37</v>
      </c>
      <c r="BH415">
        <v>7</v>
      </c>
      <c r="BI415">
        <v>241</v>
      </c>
      <c r="BJ415">
        <v>0</v>
      </c>
      <c r="BK415">
        <v>48</v>
      </c>
      <c r="BL415">
        <v>11</v>
      </c>
      <c r="BM415">
        <v>15</v>
      </c>
      <c r="BN415">
        <v>35</v>
      </c>
      <c r="BO415">
        <v>28</v>
      </c>
      <c r="BP415">
        <v>22</v>
      </c>
      <c r="BQ415">
        <v>5</v>
      </c>
      <c r="BR415">
        <v>164</v>
      </c>
      <c r="BS415" s="148"/>
      <c r="BT415"/>
      <c r="BU415" s="393" t="str">
        <f t="shared" si="82"/>
        <v>No</v>
      </c>
      <c r="BV415" s="393" t="str">
        <f t="shared" si="83"/>
        <v>No</v>
      </c>
      <c r="BW415" s="393"/>
      <c r="BX415" s="151"/>
      <c r="BY415" s="341"/>
      <c r="BZ415" s="384"/>
      <c r="CA415" s="384"/>
      <c r="CB415" s="384"/>
      <c r="CC415" s="384"/>
      <c r="CD415" s="384"/>
      <c r="CE415" s="219"/>
      <c r="CF415" s="219"/>
      <c r="CG415" s="219"/>
      <c r="CH415" s="219"/>
      <c r="CI415" s="219"/>
      <c r="CJ415" s="219"/>
      <c r="CK415" s="219"/>
      <c r="CL415" s="219"/>
      <c r="CM415" s="219"/>
      <c r="CN415" s="219"/>
      <c r="CO415" s="219"/>
      <c r="CP415" s="219"/>
      <c r="CQ415" s="219"/>
      <c r="CR415" s="219"/>
      <c r="CS415" s="219"/>
      <c r="CT415" s="219"/>
      <c r="CU415" s="219"/>
      <c r="CV415" s="219"/>
      <c r="CW415" s="219"/>
      <c r="CX415" s="219"/>
      <c r="CY415" s="219"/>
      <c r="CZ415" s="219"/>
      <c r="DA415" s="219"/>
      <c r="DB415" s="219"/>
      <c r="DC415" s="219"/>
      <c r="DD415" s="219"/>
      <c r="DE415" s="219"/>
      <c r="DF415" s="219"/>
      <c r="DG415" s="219"/>
      <c r="DH415" s="219"/>
      <c r="DI415" s="219"/>
      <c r="DJ415" s="219"/>
      <c r="DK415" s="219"/>
      <c r="DL415" s="219"/>
      <c r="DM415" s="219"/>
      <c r="DN415" s="219"/>
      <c r="DO415" s="219"/>
      <c r="DP415" s="219"/>
      <c r="DQ415" s="219"/>
      <c r="DR415" s="219"/>
      <c r="DS415" s="219"/>
      <c r="DT415" s="219"/>
      <c r="DU415" s="219"/>
      <c r="DV415" s="219"/>
      <c r="DW415" s="219"/>
      <c r="DX415" s="219"/>
      <c r="DY415" s="219"/>
      <c r="DZ415" s="219"/>
      <c r="EA415" s="219"/>
      <c r="EB415" s="219"/>
      <c r="EC415" s="219"/>
      <c r="ED415" s="219"/>
      <c r="EE415" s="219"/>
      <c r="EF415" s="219"/>
      <c r="EG415" s="219"/>
      <c r="EH415" s="219"/>
      <c r="EI415" s="219"/>
      <c r="EJ415" s="219"/>
      <c r="EK415" s="219"/>
      <c r="EL415" s="219"/>
      <c r="EM415" s="219"/>
      <c r="EN415" s="219"/>
      <c r="EO415" s="219"/>
      <c r="EP415" s="219"/>
      <c r="EQ415" s="219"/>
      <c r="ER415" s="219"/>
      <c r="ES415" s="219"/>
      <c r="ET415" s="219"/>
      <c r="EU415" s="219"/>
      <c r="EV415" s="219"/>
      <c r="EW415" s="219"/>
      <c r="EX415" s="219"/>
      <c r="EY415" s="219"/>
      <c r="EZ415" s="219"/>
      <c r="FA415" s="219"/>
      <c r="FB415" s="219"/>
      <c r="FC415" s="219"/>
      <c r="FD415" s="219"/>
      <c r="FE415" s="219"/>
      <c r="FF415" s="219"/>
      <c r="FG415" s="219"/>
      <c r="FH415" s="219"/>
      <c r="FI415" s="219"/>
      <c r="FJ415" s="219"/>
      <c r="FK415" s="219"/>
      <c r="FL415" s="219"/>
      <c r="FM415" s="219"/>
      <c r="FN415" s="219"/>
      <c r="GA415" s="202"/>
      <c r="GB415" s="202"/>
      <c r="GC415" s="202"/>
      <c r="GD415" s="202"/>
      <c r="GE415" s="202"/>
      <c r="GF415" s="202"/>
      <c r="GG415" s="202"/>
      <c r="GH415" s="198"/>
      <c r="GI415" s="198"/>
      <c r="GJ415" s="198"/>
      <c r="GK415" s="198"/>
      <c r="GL415" s="198"/>
      <c r="GM415" s="198"/>
      <c r="GN415" s="198"/>
    </row>
    <row r="416" spans="1:196" x14ac:dyDescent="0.2">
      <c r="A416" s="215" t="s">
        <v>253</v>
      </c>
      <c r="B416" s="216" t="s">
        <v>285</v>
      </c>
      <c r="C416" s="217" t="s">
        <v>56</v>
      </c>
      <c r="D416" s="218" t="s">
        <v>252</v>
      </c>
      <c r="E416" s="337">
        <v>0</v>
      </c>
      <c r="F416">
        <v>55</v>
      </c>
      <c r="G416" s="337">
        <v>0</v>
      </c>
      <c r="H416">
        <v>3</v>
      </c>
      <c r="I416">
        <v>93</v>
      </c>
      <c r="J416">
        <v>203</v>
      </c>
      <c r="K416">
        <v>2</v>
      </c>
      <c r="L416">
        <v>4</v>
      </c>
      <c r="M416">
        <v>3</v>
      </c>
      <c r="N416">
        <v>3</v>
      </c>
      <c r="O416">
        <v>1</v>
      </c>
      <c r="P416">
        <v>8</v>
      </c>
      <c r="Q416">
        <v>649</v>
      </c>
      <c r="R416">
        <v>616</v>
      </c>
      <c r="S416">
        <v>977</v>
      </c>
      <c r="T416">
        <v>1</v>
      </c>
      <c r="U416">
        <v>1</v>
      </c>
      <c r="V416">
        <v>4</v>
      </c>
      <c r="W416">
        <v>20</v>
      </c>
      <c r="X416">
        <v>18</v>
      </c>
      <c r="Y416">
        <v>279</v>
      </c>
      <c r="Z416">
        <v>1</v>
      </c>
      <c r="AA416">
        <v>56</v>
      </c>
      <c r="AB416">
        <v>2997</v>
      </c>
      <c r="AC416" s="351">
        <v>2</v>
      </c>
      <c r="AD416" s="351">
        <v>2</v>
      </c>
      <c r="AE416">
        <v>2</v>
      </c>
      <c r="AF416">
        <v>307</v>
      </c>
      <c r="AG416">
        <v>0</v>
      </c>
      <c r="AH416">
        <v>13</v>
      </c>
      <c r="AI416">
        <v>0</v>
      </c>
      <c r="AJ416">
        <v>374</v>
      </c>
      <c r="AK416">
        <v>18</v>
      </c>
      <c r="AL416">
        <v>0</v>
      </c>
      <c r="AM416">
        <v>0</v>
      </c>
      <c r="AN416">
        <v>0</v>
      </c>
      <c r="AO416">
        <v>4</v>
      </c>
      <c r="AP416">
        <v>90</v>
      </c>
      <c r="AQ416">
        <v>0</v>
      </c>
      <c r="AR416">
        <v>0</v>
      </c>
      <c r="AS416">
        <v>121</v>
      </c>
      <c r="AT416">
        <v>0</v>
      </c>
      <c r="AU416">
        <v>0</v>
      </c>
      <c r="AV416">
        <v>4</v>
      </c>
      <c r="AW416">
        <v>5</v>
      </c>
      <c r="AX416">
        <v>0</v>
      </c>
      <c r="AY416">
        <v>2</v>
      </c>
      <c r="AZ416">
        <v>0</v>
      </c>
      <c r="BA416">
        <v>348</v>
      </c>
      <c r="BB416">
        <v>398</v>
      </c>
      <c r="BC416">
        <v>208</v>
      </c>
      <c r="BD416">
        <v>260</v>
      </c>
      <c r="BE416">
        <v>143</v>
      </c>
      <c r="BF416">
        <v>3</v>
      </c>
      <c r="BG416">
        <v>75</v>
      </c>
      <c r="BH416">
        <v>0</v>
      </c>
      <c r="BI416">
        <v>1435</v>
      </c>
      <c r="BJ416">
        <v>311</v>
      </c>
      <c r="BK416">
        <v>321</v>
      </c>
      <c r="BL416">
        <v>169</v>
      </c>
      <c r="BM416">
        <v>258</v>
      </c>
      <c r="BN416">
        <v>127</v>
      </c>
      <c r="BO416">
        <v>4</v>
      </c>
      <c r="BP416">
        <v>75</v>
      </c>
      <c r="BQ416">
        <v>0</v>
      </c>
      <c r="BR416">
        <v>1265</v>
      </c>
      <c r="BS416" s="148"/>
      <c r="BT416"/>
      <c r="BU416" s="393" t="str">
        <f t="shared" si="82"/>
        <v>No</v>
      </c>
      <c r="BV416" s="393" t="str">
        <f t="shared" si="83"/>
        <v>No</v>
      </c>
      <c r="BW416" s="393"/>
      <c r="BX416" s="151"/>
      <c r="BY416" s="341"/>
      <c r="BZ416" s="384"/>
      <c r="CA416" s="384"/>
      <c r="CB416" s="384"/>
      <c r="CC416" s="384"/>
      <c r="CD416" s="384"/>
      <c r="CE416" s="219"/>
      <c r="CF416" s="219"/>
      <c r="CG416" s="219"/>
      <c r="CH416" s="219"/>
      <c r="CI416" s="219"/>
      <c r="CJ416" s="219"/>
      <c r="CK416" s="219"/>
      <c r="CL416" s="219"/>
      <c r="CM416" s="219"/>
      <c r="CN416" s="219"/>
      <c r="CO416" s="219"/>
      <c r="CP416" s="219"/>
      <c r="CQ416" s="219"/>
      <c r="CR416" s="219"/>
      <c r="CS416" s="219"/>
      <c r="CT416" s="219"/>
      <c r="CU416" s="219"/>
      <c r="CV416" s="219"/>
      <c r="CW416" s="219"/>
      <c r="CX416" s="219"/>
      <c r="CY416" s="219"/>
      <c r="CZ416" s="219"/>
      <c r="DA416" s="219"/>
      <c r="DB416" s="219"/>
      <c r="DC416" s="219"/>
      <c r="DD416" s="219"/>
      <c r="DE416" s="219"/>
      <c r="DF416" s="219"/>
      <c r="DG416" s="219"/>
      <c r="DH416" s="219"/>
      <c r="DI416" s="219"/>
      <c r="DJ416" s="219"/>
      <c r="DK416" s="219"/>
      <c r="DL416" s="219"/>
      <c r="DM416" s="219"/>
      <c r="DN416" s="219"/>
      <c r="DO416" s="219"/>
      <c r="DP416" s="219"/>
      <c r="DQ416" s="219"/>
      <c r="DR416" s="219"/>
      <c r="DS416" s="219"/>
      <c r="DT416" s="219"/>
      <c r="DU416" s="219"/>
      <c r="DV416" s="219"/>
      <c r="DW416" s="219"/>
      <c r="DX416" s="219"/>
      <c r="DY416" s="219"/>
      <c r="DZ416" s="219"/>
      <c r="EA416" s="219"/>
      <c r="EB416" s="219"/>
      <c r="EC416" s="219"/>
      <c r="ED416" s="219"/>
      <c r="EE416" s="219"/>
      <c r="EF416" s="219"/>
      <c r="EG416" s="219"/>
      <c r="EH416" s="219"/>
      <c r="EI416" s="219"/>
      <c r="EJ416" s="219"/>
      <c r="EK416" s="219"/>
      <c r="EL416" s="219"/>
      <c r="EM416" s="219"/>
      <c r="EN416" s="219"/>
      <c r="EO416" s="219"/>
      <c r="EP416" s="219"/>
      <c r="EQ416" s="219"/>
      <c r="ER416" s="219"/>
      <c r="ES416" s="219"/>
      <c r="ET416" s="219"/>
      <c r="EU416" s="219"/>
      <c r="EV416" s="219"/>
      <c r="EW416" s="219"/>
      <c r="EX416" s="219"/>
      <c r="EY416" s="219"/>
      <c r="EZ416" s="219"/>
      <c r="FA416" s="219"/>
      <c r="FB416" s="219"/>
      <c r="FC416" s="219"/>
      <c r="FD416" s="219"/>
      <c r="FE416" s="219"/>
      <c r="FF416" s="219"/>
      <c r="FG416" s="219"/>
      <c r="FH416" s="219"/>
      <c r="FI416" s="219"/>
      <c r="FJ416" s="219"/>
      <c r="FK416" s="219"/>
      <c r="FL416" s="219"/>
      <c r="FM416" s="219"/>
      <c r="FN416" s="219"/>
      <c r="GA416" s="202"/>
      <c r="GB416" s="202"/>
      <c r="GC416" s="202"/>
      <c r="GD416" s="202"/>
      <c r="GE416" s="202"/>
      <c r="GF416" s="202"/>
      <c r="GG416" s="202"/>
      <c r="GH416" s="198"/>
      <c r="GI416" s="198"/>
      <c r="GJ416" s="198"/>
      <c r="GK416" s="198"/>
      <c r="GL416" s="198"/>
      <c r="GM416" s="198"/>
      <c r="GN416" s="198"/>
    </row>
    <row r="417" spans="1:196" x14ac:dyDescent="0.2">
      <c r="A417" s="215" t="s">
        <v>255</v>
      </c>
      <c r="B417" s="216" t="s">
        <v>285</v>
      </c>
      <c r="C417" s="217" t="s">
        <v>287</v>
      </c>
      <c r="D417" s="218" t="s">
        <v>254</v>
      </c>
      <c r="E417" s="337">
        <v>0</v>
      </c>
      <c r="F417">
        <v>123</v>
      </c>
      <c r="G417" s="337">
        <v>0</v>
      </c>
      <c r="H417">
        <v>10</v>
      </c>
      <c r="I417">
        <v>81</v>
      </c>
      <c r="J417">
        <v>140</v>
      </c>
      <c r="K417">
        <v>4</v>
      </c>
      <c r="L417">
        <v>5</v>
      </c>
      <c r="M417">
        <v>5</v>
      </c>
      <c r="N417">
        <v>0</v>
      </c>
      <c r="O417">
        <v>0</v>
      </c>
      <c r="P417">
        <v>6</v>
      </c>
      <c r="Q417">
        <v>5</v>
      </c>
      <c r="R417">
        <v>25</v>
      </c>
      <c r="S417">
        <v>0</v>
      </c>
      <c r="T417">
        <v>0</v>
      </c>
      <c r="U417">
        <v>2</v>
      </c>
      <c r="V417">
        <v>14</v>
      </c>
      <c r="W417">
        <v>2</v>
      </c>
      <c r="X417">
        <v>12</v>
      </c>
      <c r="Y417">
        <v>131</v>
      </c>
      <c r="Z417">
        <v>0</v>
      </c>
      <c r="AA417">
        <v>16</v>
      </c>
      <c r="AB417">
        <v>581</v>
      </c>
      <c r="AC417" s="351">
        <v>1</v>
      </c>
      <c r="AD417" s="351">
        <v>1</v>
      </c>
      <c r="AE417">
        <v>7</v>
      </c>
      <c r="AF417">
        <v>141</v>
      </c>
      <c r="AG417">
        <v>3</v>
      </c>
      <c r="AH417">
        <v>26</v>
      </c>
      <c r="AI417">
        <v>0</v>
      </c>
      <c r="AJ417">
        <v>35</v>
      </c>
      <c r="AK417">
        <v>0</v>
      </c>
      <c r="AL417">
        <v>35</v>
      </c>
      <c r="AM417">
        <v>0</v>
      </c>
      <c r="AN417">
        <v>0</v>
      </c>
      <c r="AO417">
        <v>0</v>
      </c>
      <c r="AP417">
        <v>23</v>
      </c>
      <c r="AQ417">
        <v>28</v>
      </c>
      <c r="AR417">
        <v>0</v>
      </c>
      <c r="AS417">
        <v>28</v>
      </c>
      <c r="AT417">
        <v>0</v>
      </c>
      <c r="AU417">
        <v>0</v>
      </c>
      <c r="AV417">
        <v>1</v>
      </c>
      <c r="AW417">
        <v>0</v>
      </c>
      <c r="AX417">
        <v>0</v>
      </c>
      <c r="AY417">
        <v>0</v>
      </c>
      <c r="AZ417">
        <v>0</v>
      </c>
      <c r="BA417">
        <v>26</v>
      </c>
      <c r="BB417">
        <v>6</v>
      </c>
      <c r="BC417">
        <v>3</v>
      </c>
      <c r="BD417">
        <v>2</v>
      </c>
      <c r="BE417">
        <v>0</v>
      </c>
      <c r="BF417">
        <v>2</v>
      </c>
      <c r="BG417">
        <v>2</v>
      </c>
      <c r="BH417">
        <v>1</v>
      </c>
      <c r="BI417">
        <v>42</v>
      </c>
      <c r="BJ417">
        <v>19</v>
      </c>
      <c r="BK417">
        <v>4</v>
      </c>
      <c r="BL417">
        <v>1</v>
      </c>
      <c r="BM417">
        <v>1</v>
      </c>
      <c r="BN417">
        <v>0</v>
      </c>
      <c r="BO417">
        <v>2</v>
      </c>
      <c r="BP417">
        <v>2</v>
      </c>
      <c r="BQ417">
        <v>1</v>
      </c>
      <c r="BR417">
        <v>30</v>
      </c>
      <c r="BS417" s="148"/>
      <c r="BT417"/>
      <c r="BU417" s="393" t="str">
        <f t="shared" si="82"/>
        <v>Yes</v>
      </c>
      <c r="BV417" s="393" t="str">
        <f t="shared" si="83"/>
        <v>Yes</v>
      </c>
      <c r="BW417" s="393"/>
      <c r="BX417" s="151"/>
      <c r="BY417" s="341"/>
      <c r="BZ417" s="384"/>
      <c r="CA417" s="384"/>
      <c r="CB417" s="384"/>
      <c r="CC417" s="384"/>
      <c r="CD417" s="384"/>
      <c r="CE417" s="219"/>
      <c r="CF417" s="219"/>
      <c r="CG417" s="219"/>
      <c r="CH417" s="219"/>
      <c r="CI417" s="219"/>
      <c r="CJ417" s="219"/>
      <c r="CK417" s="219"/>
      <c r="CL417" s="219"/>
      <c r="CM417" s="219"/>
      <c r="CN417" s="219"/>
      <c r="CO417" s="219"/>
      <c r="CP417" s="219"/>
      <c r="CQ417" s="219"/>
      <c r="CR417" s="219"/>
      <c r="CS417" s="219"/>
      <c r="CT417" s="219"/>
      <c r="CU417" s="219"/>
      <c r="CV417" s="219"/>
      <c r="CW417" s="219"/>
      <c r="CX417" s="219"/>
      <c r="CY417" s="219"/>
      <c r="CZ417" s="219"/>
      <c r="DA417" s="219"/>
      <c r="DB417" s="219"/>
      <c r="DC417" s="219"/>
      <c r="DD417" s="219"/>
      <c r="DE417" s="219"/>
      <c r="DF417" s="219"/>
      <c r="DG417" s="219"/>
      <c r="DH417" s="219"/>
      <c r="DI417" s="219"/>
      <c r="DJ417" s="219"/>
      <c r="DK417" s="219"/>
      <c r="DL417" s="219"/>
      <c r="DM417" s="219"/>
      <c r="DN417" s="219"/>
      <c r="DO417" s="219"/>
      <c r="DP417" s="219"/>
      <c r="DQ417" s="219"/>
      <c r="DR417" s="219"/>
      <c r="DS417" s="219"/>
      <c r="DT417" s="219"/>
      <c r="DU417" s="219"/>
      <c r="DV417" s="219"/>
      <c r="DW417" s="219"/>
      <c r="DX417" s="219"/>
      <c r="DY417" s="219"/>
      <c r="DZ417" s="219"/>
      <c r="EA417" s="219"/>
      <c r="EB417" s="219"/>
      <c r="EC417" s="219"/>
      <c r="ED417" s="219"/>
      <c r="EE417" s="219"/>
      <c r="EF417" s="219"/>
      <c r="EG417" s="219"/>
      <c r="EH417" s="219"/>
      <c r="EI417" s="219"/>
      <c r="EJ417" s="219"/>
      <c r="EK417" s="219"/>
      <c r="EL417" s="219"/>
      <c r="EM417" s="219"/>
      <c r="EN417" s="219"/>
      <c r="EO417" s="219"/>
      <c r="EP417" s="219"/>
      <c r="EQ417" s="219"/>
      <c r="ER417" s="219"/>
      <c r="ES417" s="219"/>
      <c r="ET417" s="219"/>
      <c r="EU417" s="219"/>
      <c r="EV417" s="219"/>
      <c r="EW417" s="219"/>
      <c r="EX417" s="219"/>
      <c r="EY417" s="219"/>
      <c r="EZ417" s="219"/>
      <c r="FA417" s="219"/>
      <c r="FB417" s="219"/>
      <c r="FC417" s="219"/>
      <c r="FD417" s="219"/>
      <c r="FE417" s="219"/>
      <c r="FF417" s="219"/>
      <c r="FG417" s="219"/>
      <c r="FH417" s="219"/>
      <c r="FI417" s="219"/>
      <c r="FJ417" s="219"/>
      <c r="FK417" s="219"/>
      <c r="FL417" s="219"/>
      <c r="FM417" s="219"/>
      <c r="FN417" s="219"/>
      <c r="GA417" s="202"/>
      <c r="GB417" s="202"/>
      <c r="GC417" s="202"/>
      <c r="GD417" s="202"/>
      <c r="GE417" s="202"/>
      <c r="GF417" s="202"/>
      <c r="GG417" s="202"/>
      <c r="GH417" s="198"/>
      <c r="GI417" s="198"/>
      <c r="GJ417" s="198"/>
      <c r="GK417" s="198"/>
      <c r="GL417" s="198"/>
      <c r="GM417" s="198"/>
      <c r="GN417" s="198"/>
    </row>
    <row r="418" spans="1:196" x14ac:dyDescent="0.2">
      <c r="A418" s="215" t="s">
        <v>257</v>
      </c>
      <c r="B418" s="216" t="s">
        <v>285</v>
      </c>
      <c r="C418" s="217" t="s">
        <v>288</v>
      </c>
      <c r="D418" s="218" t="s">
        <v>256</v>
      </c>
      <c r="E418" s="337">
        <v>0</v>
      </c>
      <c r="F418">
        <v>14</v>
      </c>
      <c r="G418" s="337">
        <v>0</v>
      </c>
      <c r="H418">
        <v>2</v>
      </c>
      <c r="I418">
        <v>14</v>
      </c>
      <c r="J418">
        <v>62</v>
      </c>
      <c r="K418">
        <v>2</v>
      </c>
      <c r="L418">
        <v>1</v>
      </c>
      <c r="M418">
        <v>4</v>
      </c>
      <c r="N418">
        <v>1</v>
      </c>
      <c r="O418">
        <v>2</v>
      </c>
      <c r="P418">
        <v>11</v>
      </c>
      <c r="Q418">
        <v>0</v>
      </c>
      <c r="R418">
        <v>17</v>
      </c>
      <c r="S418">
        <v>0</v>
      </c>
      <c r="T418">
        <v>10</v>
      </c>
      <c r="U418">
        <v>1</v>
      </c>
      <c r="V418">
        <v>2</v>
      </c>
      <c r="W418">
        <v>8</v>
      </c>
      <c r="X418">
        <v>5</v>
      </c>
      <c r="Y418">
        <v>100</v>
      </c>
      <c r="Z418">
        <v>0</v>
      </c>
      <c r="AA418">
        <v>11</v>
      </c>
      <c r="AB418">
        <v>267</v>
      </c>
      <c r="AC418" s="351">
        <v>2</v>
      </c>
      <c r="AD418" s="351">
        <v>2</v>
      </c>
      <c r="AE418">
        <v>7</v>
      </c>
      <c r="AF418">
        <v>101</v>
      </c>
      <c r="AG418">
        <v>0</v>
      </c>
      <c r="AH418">
        <v>6</v>
      </c>
      <c r="AI418">
        <v>0</v>
      </c>
      <c r="AJ418">
        <v>81</v>
      </c>
      <c r="AK418">
        <v>0</v>
      </c>
      <c r="AL418">
        <v>81</v>
      </c>
      <c r="AM418">
        <v>1</v>
      </c>
      <c r="AN418">
        <v>1</v>
      </c>
      <c r="AO418">
        <v>0</v>
      </c>
      <c r="AP418">
        <v>10</v>
      </c>
      <c r="AQ418">
        <v>2</v>
      </c>
      <c r="AR418">
        <v>6</v>
      </c>
      <c r="AS418">
        <v>8</v>
      </c>
      <c r="AT418">
        <v>0</v>
      </c>
      <c r="AU418">
        <v>0</v>
      </c>
      <c r="AV418">
        <v>2</v>
      </c>
      <c r="AW418">
        <v>10</v>
      </c>
      <c r="AX418">
        <v>1</v>
      </c>
      <c r="AY418">
        <v>0</v>
      </c>
      <c r="AZ418">
        <v>0</v>
      </c>
      <c r="BA418">
        <v>16</v>
      </c>
      <c r="BB418">
        <v>13</v>
      </c>
      <c r="BC418">
        <v>17</v>
      </c>
      <c r="BD418">
        <v>1</v>
      </c>
      <c r="BE418">
        <v>0</v>
      </c>
      <c r="BF418">
        <v>0</v>
      </c>
      <c r="BG418">
        <v>0</v>
      </c>
      <c r="BH418">
        <v>0</v>
      </c>
      <c r="BI418">
        <v>47</v>
      </c>
      <c r="BJ418">
        <v>6</v>
      </c>
      <c r="BK418">
        <v>4</v>
      </c>
      <c r="BL418">
        <v>6</v>
      </c>
      <c r="BM418">
        <v>1</v>
      </c>
      <c r="BN418">
        <v>0</v>
      </c>
      <c r="BO418">
        <v>0</v>
      </c>
      <c r="BP418">
        <v>0</v>
      </c>
      <c r="BQ418">
        <v>0</v>
      </c>
      <c r="BR418">
        <v>17</v>
      </c>
      <c r="BS418" s="148"/>
      <c r="BT418"/>
      <c r="BU418" s="393" t="str">
        <f t="shared" si="82"/>
        <v>No</v>
      </c>
      <c r="BV418" s="393" t="str">
        <f t="shared" si="83"/>
        <v>No</v>
      </c>
      <c r="BW418" s="393"/>
      <c r="BX418" s="151"/>
      <c r="BY418" s="341"/>
      <c r="BZ418" s="384"/>
      <c r="CA418" s="384"/>
      <c r="CB418" s="384"/>
      <c r="CC418" s="384"/>
      <c r="CD418" s="384"/>
      <c r="CE418" s="219"/>
      <c r="CF418" s="219"/>
      <c r="CG418" s="219"/>
      <c r="CH418" s="219"/>
      <c r="CI418" s="219"/>
      <c r="CJ418" s="219"/>
      <c r="CK418" s="219"/>
      <c r="CL418" s="219"/>
      <c r="CM418" s="219"/>
      <c r="CN418" s="219"/>
      <c r="CO418" s="219"/>
      <c r="CP418" s="219"/>
      <c r="CQ418" s="219"/>
      <c r="CR418" s="219"/>
      <c r="CS418" s="219"/>
      <c r="CT418" s="219"/>
      <c r="CU418" s="219"/>
      <c r="CV418" s="219"/>
      <c r="CW418" s="219"/>
      <c r="CX418" s="219"/>
      <c r="CY418" s="219"/>
      <c r="CZ418" s="219"/>
      <c r="DA418" s="219"/>
      <c r="DB418" s="219"/>
      <c r="DC418" s="219"/>
      <c r="DD418" s="219"/>
      <c r="DE418" s="219"/>
      <c r="DF418" s="219"/>
      <c r="DG418" s="219"/>
      <c r="DH418" s="219"/>
      <c r="DI418" s="219"/>
      <c r="DJ418" s="219"/>
      <c r="DK418" s="219"/>
      <c r="DL418" s="219"/>
      <c r="DM418" s="219"/>
      <c r="DN418" s="219"/>
      <c r="DO418" s="219"/>
      <c r="DP418" s="219"/>
      <c r="DQ418" s="219"/>
      <c r="DR418" s="219"/>
      <c r="DS418" s="219"/>
      <c r="DT418" s="219"/>
      <c r="DU418" s="219"/>
      <c r="DV418" s="219"/>
      <c r="DW418" s="219"/>
      <c r="DX418" s="219"/>
      <c r="DY418" s="219"/>
      <c r="DZ418" s="219"/>
      <c r="EA418" s="219"/>
      <c r="EB418" s="219"/>
      <c r="EC418" s="219"/>
      <c r="ED418" s="219"/>
      <c r="EE418" s="219"/>
      <c r="EF418" s="219"/>
      <c r="EG418" s="219"/>
      <c r="EH418" s="219"/>
      <c r="EI418" s="219"/>
      <c r="EJ418" s="219"/>
      <c r="EK418" s="219"/>
      <c r="EL418" s="219"/>
      <c r="EM418" s="219"/>
      <c r="EN418" s="219"/>
      <c r="EO418" s="219"/>
      <c r="EP418" s="219"/>
      <c r="EQ418" s="219"/>
      <c r="ER418" s="219"/>
      <c r="ES418" s="219"/>
      <c r="ET418" s="219"/>
      <c r="EU418" s="219"/>
      <c r="EV418" s="219"/>
      <c r="EW418" s="219"/>
      <c r="EX418" s="219"/>
      <c r="EY418" s="219"/>
      <c r="EZ418" s="219"/>
      <c r="FA418" s="219"/>
      <c r="FB418" s="219"/>
      <c r="FC418" s="219"/>
      <c r="FD418" s="219"/>
      <c r="FE418" s="219"/>
      <c r="FF418" s="219"/>
      <c r="FG418" s="219"/>
      <c r="FH418" s="219"/>
      <c r="FI418" s="219"/>
      <c r="FJ418" s="219"/>
      <c r="FK418" s="219"/>
      <c r="FL418" s="219"/>
      <c r="FM418" s="219"/>
      <c r="FN418" s="219"/>
      <c r="GA418" s="202"/>
      <c r="GB418" s="202"/>
      <c r="GC418" s="202"/>
      <c r="GD418" s="202"/>
      <c r="GE418" s="202"/>
      <c r="GF418" s="202"/>
      <c r="GG418" s="202"/>
      <c r="GH418" s="198"/>
      <c r="GI418" s="198"/>
      <c r="GJ418" s="198"/>
      <c r="GK418" s="198"/>
      <c r="GL418" s="198"/>
      <c r="GM418" s="198"/>
      <c r="GN418" s="198"/>
    </row>
    <row r="419" spans="1:196" x14ac:dyDescent="0.2">
      <c r="A419" s="215" t="s">
        <v>84</v>
      </c>
      <c r="B419" s="216" t="s">
        <v>293</v>
      </c>
      <c r="C419" s="217" t="s">
        <v>294</v>
      </c>
      <c r="D419" s="218" t="s">
        <v>83</v>
      </c>
      <c r="E419" s="337">
        <v>0</v>
      </c>
      <c r="F419">
        <v>136</v>
      </c>
      <c r="G419" s="337">
        <v>0</v>
      </c>
      <c r="H419">
        <v>13</v>
      </c>
      <c r="I419">
        <v>486</v>
      </c>
      <c r="J419">
        <v>912</v>
      </c>
      <c r="K419">
        <v>27</v>
      </c>
      <c r="L419">
        <v>16</v>
      </c>
      <c r="M419">
        <v>103</v>
      </c>
      <c r="N419">
        <v>26</v>
      </c>
      <c r="O419">
        <v>2</v>
      </c>
      <c r="P419">
        <v>85</v>
      </c>
      <c r="Q419">
        <v>257</v>
      </c>
      <c r="R419">
        <v>1116</v>
      </c>
      <c r="S419">
        <v>611</v>
      </c>
      <c r="T419">
        <v>6</v>
      </c>
      <c r="U419">
        <v>5</v>
      </c>
      <c r="V419">
        <v>81</v>
      </c>
      <c r="W419">
        <v>44</v>
      </c>
      <c r="X419">
        <v>109</v>
      </c>
      <c r="Y419">
        <v>787</v>
      </c>
      <c r="Z419">
        <v>0</v>
      </c>
      <c r="AA419">
        <v>375</v>
      </c>
      <c r="AB419">
        <v>5197</v>
      </c>
      <c r="AC419" s="351">
        <v>1</v>
      </c>
      <c r="AD419" s="351">
        <v>1</v>
      </c>
      <c r="AE419">
        <v>11</v>
      </c>
      <c r="AF419">
        <v>814</v>
      </c>
      <c r="AG419">
        <v>80</v>
      </c>
      <c r="AH419">
        <v>71</v>
      </c>
      <c r="AI419">
        <v>1</v>
      </c>
      <c r="AJ419">
        <v>917</v>
      </c>
      <c r="AK419">
        <v>13</v>
      </c>
      <c r="AL419">
        <v>931</v>
      </c>
      <c r="AM419">
        <v>16</v>
      </c>
      <c r="AN419">
        <v>0</v>
      </c>
      <c r="AO419">
        <v>8</v>
      </c>
      <c r="AP419">
        <v>279</v>
      </c>
      <c r="AQ419">
        <v>46</v>
      </c>
      <c r="AR419">
        <v>179</v>
      </c>
      <c r="AS419">
        <v>225</v>
      </c>
      <c r="AT419">
        <v>31</v>
      </c>
      <c r="AU419">
        <v>1</v>
      </c>
      <c r="AV419">
        <v>13</v>
      </c>
      <c r="AW419">
        <v>5</v>
      </c>
      <c r="AX419">
        <v>0</v>
      </c>
      <c r="AY419">
        <v>1</v>
      </c>
      <c r="AZ419">
        <v>0</v>
      </c>
      <c r="BA419">
        <v>409</v>
      </c>
      <c r="BB419">
        <v>613</v>
      </c>
      <c r="BC419">
        <v>270</v>
      </c>
      <c r="BD419">
        <v>71</v>
      </c>
      <c r="BE419">
        <v>27</v>
      </c>
      <c r="BF419">
        <v>6</v>
      </c>
      <c r="BG419">
        <v>5</v>
      </c>
      <c r="BH419">
        <v>2</v>
      </c>
      <c r="BI419">
        <v>1403</v>
      </c>
      <c r="BJ419">
        <v>371</v>
      </c>
      <c r="BK419">
        <v>613</v>
      </c>
      <c r="BL419">
        <v>276</v>
      </c>
      <c r="BM419">
        <v>75</v>
      </c>
      <c r="BN419">
        <v>24</v>
      </c>
      <c r="BO419">
        <v>6</v>
      </c>
      <c r="BP419">
        <v>6</v>
      </c>
      <c r="BQ419">
        <v>2</v>
      </c>
      <c r="BR419">
        <v>1373</v>
      </c>
      <c r="BS419" s="148"/>
      <c r="BT419"/>
      <c r="BU419" s="393" t="str">
        <f t="shared" si="82"/>
        <v>Yes</v>
      </c>
      <c r="BV419" s="393" t="str">
        <f t="shared" si="83"/>
        <v>Yes</v>
      </c>
      <c r="BW419" s="393"/>
      <c r="BX419" s="151"/>
      <c r="BY419" s="341"/>
      <c r="BZ419" s="384"/>
      <c r="CA419" s="384"/>
      <c r="CB419" s="384"/>
      <c r="CC419" s="384"/>
      <c r="CD419" s="384"/>
      <c r="CE419" s="219"/>
      <c r="CF419" s="219"/>
      <c r="CG419" s="219"/>
      <c r="CH419" s="219"/>
      <c r="CI419" s="219"/>
      <c r="CJ419" s="219"/>
      <c r="CK419" s="219"/>
      <c r="CL419" s="219"/>
      <c r="CM419" s="219"/>
      <c r="CN419" s="219"/>
      <c r="CO419" s="219"/>
      <c r="CP419" s="219"/>
      <c r="CQ419" s="219"/>
      <c r="CR419" s="219"/>
      <c r="CS419" s="219"/>
      <c r="CT419" s="219"/>
      <c r="CU419" s="219"/>
      <c r="CV419" s="219"/>
      <c r="CW419" s="219"/>
      <c r="CX419" s="219"/>
      <c r="CY419" s="219"/>
      <c r="CZ419" s="219"/>
      <c r="DA419" s="219"/>
      <c r="DB419" s="219"/>
      <c r="DC419" s="219"/>
      <c r="DD419" s="219"/>
      <c r="DE419" s="219"/>
      <c r="DF419" s="219"/>
      <c r="DG419" s="219"/>
      <c r="DH419" s="219"/>
      <c r="DI419" s="219"/>
      <c r="DJ419" s="219"/>
      <c r="DK419" s="219"/>
      <c r="DL419" s="219"/>
      <c r="DM419" s="219"/>
      <c r="DN419" s="219"/>
      <c r="DO419" s="219"/>
      <c r="DP419" s="219"/>
      <c r="DQ419" s="219"/>
      <c r="DR419" s="219"/>
      <c r="DS419" s="219"/>
      <c r="DT419" s="219"/>
      <c r="DU419" s="219"/>
      <c r="DV419" s="219"/>
      <c r="DW419" s="219"/>
      <c r="DX419" s="219"/>
      <c r="DY419" s="219"/>
      <c r="DZ419" s="219"/>
      <c r="EA419" s="219"/>
      <c r="EB419" s="219"/>
      <c r="EC419" s="219"/>
      <c r="ED419" s="219"/>
      <c r="EE419" s="219"/>
      <c r="EF419" s="219"/>
      <c r="EG419" s="219"/>
      <c r="EH419" s="219"/>
      <c r="EI419" s="219"/>
      <c r="EJ419" s="219"/>
      <c r="EK419" s="219"/>
      <c r="EL419" s="219"/>
      <c r="EM419" s="219"/>
      <c r="EN419" s="219"/>
      <c r="EO419" s="219"/>
      <c r="EP419" s="219"/>
      <c r="EQ419" s="219"/>
      <c r="ER419" s="219"/>
      <c r="ES419" s="219"/>
      <c r="ET419" s="219"/>
      <c r="EU419" s="219"/>
      <c r="EV419" s="219"/>
      <c r="EW419" s="219"/>
      <c r="EX419" s="219"/>
      <c r="EY419" s="219"/>
      <c r="EZ419" s="219"/>
      <c r="FA419" s="219"/>
      <c r="FB419" s="219"/>
      <c r="FC419" s="219"/>
      <c r="FD419" s="219"/>
      <c r="FE419" s="219"/>
      <c r="FF419" s="219"/>
      <c r="FG419" s="219"/>
      <c r="FH419" s="219"/>
      <c r="FI419" s="219"/>
      <c r="FJ419" s="219"/>
      <c r="FK419" s="219"/>
      <c r="FL419" s="219"/>
      <c r="FM419" s="219"/>
      <c r="FN419" s="219"/>
      <c r="GA419" s="202"/>
      <c r="GB419" s="202"/>
      <c r="GC419" s="202"/>
      <c r="GD419" s="202"/>
      <c r="GE419" s="202"/>
      <c r="GF419" s="202"/>
      <c r="GG419" s="202"/>
      <c r="GH419" s="198"/>
      <c r="GI419" s="198"/>
      <c r="GJ419" s="198"/>
      <c r="GK419" s="198"/>
      <c r="GL419" s="198"/>
      <c r="GM419" s="198"/>
      <c r="GN419" s="198"/>
    </row>
    <row r="420" spans="1:196" x14ac:dyDescent="0.2">
      <c r="A420" s="215" t="s">
        <v>259</v>
      </c>
      <c r="B420" s="216" t="s">
        <v>285</v>
      </c>
      <c r="C420" s="217" t="s">
        <v>294</v>
      </c>
      <c r="D420" s="218" t="s">
        <v>258</v>
      </c>
      <c r="E420" s="337">
        <v>0</v>
      </c>
      <c r="F420">
        <v>62</v>
      </c>
      <c r="G420" s="337">
        <v>0</v>
      </c>
      <c r="H420">
        <v>2</v>
      </c>
      <c r="I420">
        <v>64</v>
      </c>
      <c r="J420">
        <v>147</v>
      </c>
      <c r="K420">
        <v>0</v>
      </c>
      <c r="L420">
        <v>4</v>
      </c>
      <c r="M420">
        <v>8</v>
      </c>
      <c r="N420">
        <v>5</v>
      </c>
      <c r="O420">
        <v>1</v>
      </c>
      <c r="P420">
        <v>6</v>
      </c>
      <c r="Q420">
        <v>14</v>
      </c>
      <c r="R420">
        <v>151</v>
      </c>
      <c r="S420">
        <v>139</v>
      </c>
      <c r="T420">
        <v>126</v>
      </c>
      <c r="U420">
        <v>0</v>
      </c>
      <c r="V420">
        <v>16</v>
      </c>
      <c r="W420">
        <v>5</v>
      </c>
      <c r="X420">
        <v>47</v>
      </c>
      <c r="Y420">
        <v>60</v>
      </c>
      <c r="Z420">
        <v>1</v>
      </c>
      <c r="AA420">
        <v>34</v>
      </c>
      <c r="AB420">
        <v>892</v>
      </c>
      <c r="AC420" s="351">
        <v>2</v>
      </c>
      <c r="AD420" s="351">
        <v>2</v>
      </c>
      <c r="AE420">
        <v>0</v>
      </c>
      <c r="AF420">
        <v>74</v>
      </c>
      <c r="AG420">
        <v>58</v>
      </c>
      <c r="AH420">
        <v>10</v>
      </c>
      <c r="AI420">
        <v>0</v>
      </c>
      <c r="AJ420">
        <v>104</v>
      </c>
      <c r="AK420">
        <v>0</v>
      </c>
      <c r="AL420">
        <v>0</v>
      </c>
      <c r="AM420">
        <v>0</v>
      </c>
      <c r="AN420">
        <v>0</v>
      </c>
      <c r="AO420">
        <v>0</v>
      </c>
      <c r="AP420">
        <v>27</v>
      </c>
      <c r="AQ420">
        <v>0</v>
      </c>
      <c r="AR420">
        <v>23</v>
      </c>
      <c r="AS420">
        <v>0</v>
      </c>
      <c r="AT420">
        <v>0</v>
      </c>
      <c r="AU420">
        <v>0</v>
      </c>
      <c r="AV420">
        <v>0</v>
      </c>
      <c r="AW420">
        <v>20</v>
      </c>
      <c r="AX420">
        <v>0</v>
      </c>
      <c r="AY420">
        <v>0</v>
      </c>
      <c r="AZ420">
        <v>2</v>
      </c>
      <c r="BA420">
        <v>20</v>
      </c>
      <c r="BB420">
        <v>53</v>
      </c>
      <c r="BC420">
        <v>72</v>
      </c>
      <c r="BD420">
        <v>35</v>
      </c>
      <c r="BE420">
        <v>19</v>
      </c>
      <c r="BF420">
        <v>6</v>
      </c>
      <c r="BG420">
        <v>15</v>
      </c>
      <c r="BH420">
        <v>3</v>
      </c>
      <c r="BI420">
        <v>223</v>
      </c>
      <c r="BJ420">
        <v>19</v>
      </c>
      <c r="BK420">
        <v>30</v>
      </c>
      <c r="BL420">
        <v>49</v>
      </c>
      <c r="BM420">
        <v>25</v>
      </c>
      <c r="BN420">
        <v>15</v>
      </c>
      <c r="BO420">
        <v>7</v>
      </c>
      <c r="BP420">
        <v>17</v>
      </c>
      <c r="BQ420">
        <v>3</v>
      </c>
      <c r="BR420">
        <v>165</v>
      </c>
      <c r="BS420" s="148"/>
      <c r="BT420"/>
      <c r="BU420" s="393" t="str">
        <f t="shared" ref="BU420:BU483" si="84">+IF(AC420=1,"Yes","No")</f>
        <v>No</v>
      </c>
      <c r="BV420" s="393" t="str">
        <f t="shared" ref="BV420:BV483" si="85">+IF(AD420=1,"Yes",IF(AD420=2,"No","Open"))</f>
        <v>No</v>
      </c>
      <c r="BW420" s="393"/>
      <c r="BX420" s="151"/>
      <c r="BY420" s="341"/>
      <c r="BZ420" s="384"/>
      <c r="CA420" s="384"/>
      <c r="CB420" s="384"/>
      <c r="CC420" s="384"/>
      <c r="CD420" s="384"/>
      <c r="CE420" s="219"/>
      <c r="CF420" s="219"/>
      <c r="CG420" s="219"/>
      <c r="CH420" s="219"/>
      <c r="CI420" s="219"/>
      <c r="CJ420" s="219"/>
      <c r="CK420" s="219"/>
      <c r="CL420" s="219"/>
      <c r="CM420" s="219"/>
      <c r="CN420" s="219"/>
      <c r="CO420" s="219"/>
      <c r="CP420" s="219"/>
      <c r="CQ420" s="219"/>
      <c r="CR420" s="219"/>
      <c r="CS420" s="219"/>
      <c r="CT420" s="219"/>
      <c r="CU420" s="219"/>
      <c r="CV420" s="219"/>
      <c r="CW420" s="219"/>
      <c r="CX420" s="219"/>
      <c r="CY420" s="219"/>
      <c r="CZ420" s="219"/>
      <c r="DA420" s="219"/>
      <c r="DB420" s="219"/>
      <c r="DC420" s="219"/>
      <c r="DD420" s="219"/>
      <c r="DE420" s="219"/>
      <c r="DF420" s="219"/>
      <c r="DG420" s="219"/>
      <c r="DH420" s="219"/>
      <c r="DI420" s="219"/>
      <c r="DJ420" s="219"/>
      <c r="DK420" s="219"/>
      <c r="DL420" s="219"/>
      <c r="DM420" s="219"/>
      <c r="DN420" s="219"/>
      <c r="DO420" s="219"/>
      <c r="DP420" s="219"/>
      <c r="DQ420" s="219"/>
      <c r="DR420" s="219"/>
      <c r="DS420" s="219"/>
      <c r="DT420" s="219"/>
      <c r="DU420" s="219"/>
      <c r="DV420" s="219"/>
      <c r="DW420" s="219"/>
      <c r="DX420" s="219"/>
      <c r="DY420" s="219"/>
      <c r="DZ420" s="219"/>
      <c r="EA420" s="219"/>
      <c r="EB420" s="219"/>
      <c r="EC420" s="219"/>
      <c r="ED420" s="219"/>
      <c r="EE420" s="219"/>
      <c r="EF420" s="219"/>
      <c r="EG420" s="219"/>
      <c r="EH420" s="219"/>
      <c r="EI420" s="219"/>
      <c r="EJ420" s="219"/>
      <c r="EK420" s="219"/>
      <c r="EL420" s="219"/>
      <c r="EM420" s="219"/>
      <c r="EN420" s="219"/>
      <c r="EO420" s="219"/>
      <c r="EP420" s="219"/>
      <c r="EQ420" s="219"/>
      <c r="ER420" s="219"/>
      <c r="ES420" s="219"/>
      <c r="ET420" s="219"/>
      <c r="EU420" s="219"/>
      <c r="EV420" s="219"/>
      <c r="EW420" s="219"/>
      <c r="EX420" s="219"/>
      <c r="EY420" s="219"/>
      <c r="EZ420" s="219"/>
      <c r="FA420" s="219"/>
      <c r="FB420" s="219"/>
      <c r="FC420" s="219"/>
      <c r="FD420" s="219"/>
      <c r="FE420" s="219"/>
      <c r="FF420" s="219"/>
      <c r="FG420" s="219"/>
      <c r="FH420" s="219"/>
      <c r="FI420" s="219"/>
      <c r="FJ420" s="219"/>
      <c r="FK420" s="219"/>
      <c r="FL420" s="219"/>
      <c r="FM420" s="219"/>
      <c r="FN420" s="219"/>
      <c r="GA420" s="202"/>
      <c r="GB420" s="202"/>
      <c r="GC420" s="202"/>
      <c r="GD420" s="202"/>
      <c r="GE420" s="202"/>
      <c r="GF420" s="202"/>
      <c r="GG420" s="202"/>
      <c r="GH420" s="198"/>
      <c r="GI420" s="198"/>
      <c r="GJ420" s="198"/>
      <c r="GK420" s="198"/>
      <c r="GL420" s="198"/>
      <c r="GM420" s="198"/>
      <c r="GN420" s="198"/>
    </row>
    <row r="421" spans="1:196" x14ac:dyDescent="0.2">
      <c r="A421" s="215" t="s">
        <v>261</v>
      </c>
      <c r="B421" s="216" t="s">
        <v>291</v>
      </c>
      <c r="C421" s="217" t="s">
        <v>295</v>
      </c>
      <c r="D421" s="218" t="s">
        <v>260</v>
      </c>
      <c r="E421" s="337">
        <v>0</v>
      </c>
      <c r="F421">
        <v>310</v>
      </c>
      <c r="G421" s="337">
        <v>0</v>
      </c>
      <c r="H421">
        <v>11</v>
      </c>
      <c r="I421">
        <v>170</v>
      </c>
      <c r="J421">
        <v>418</v>
      </c>
      <c r="K421">
        <v>0</v>
      </c>
      <c r="L421">
        <v>5</v>
      </c>
      <c r="M421">
        <v>58</v>
      </c>
      <c r="N421">
        <v>5</v>
      </c>
      <c r="O421">
        <v>0</v>
      </c>
      <c r="P421">
        <v>45</v>
      </c>
      <c r="Q421">
        <v>625</v>
      </c>
      <c r="R421">
        <v>2392</v>
      </c>
      <c r="S421">
        <v>0</v>
      </c>
      <c r="T421">
        <v>2</v>
      </c>
      <c r="U421">
        <v>4</v>
      </c>
      <c r="V421">
        <v>1</v>
      </c>
      <c r="W421">
        <v>41</v>
      </c>
      <c r="X421">
        <v>3</v>
      </c>
      <c r="Y421">
        <v>431</v>
      </c>
      <c r="Z421">
        <v>0</v>
      </c>
      <c r="AA421">
        <v>1</v>
      </c>
      <c r="AB421">
        <v>4522</v>
      </c>
      <c r="AC421" s="351">
        <v>2</v>
      </c>
      <c r="AD421" s="351">
        <v>2</v>
      </c>
      <c r="AE421">
        <v>12</v>
      </c>
      <c r="AF421">
        <v>385</v>
      </c>
      <c r="AG421">
        <v>80</v>
      </c>
      <c r="AH421">
        <v>43</v>
      </c>
      <c r="AI421">
        <v>0</v>
      </c>
      <c r="AJ421">
        <v>973</v>
      </c>
      <c r="AK421">
        <v>0</v>
      </c>
      <c r="AL421">
        <v>973</v>
      </c>
      <c r="AM421">
        <v>6</v>
      </c>
      <c r="AN421">
        <v>0</v>
      </c>
      <c r="AO421">
        <v>8</v>
      </c>
      <c r="AP421">
        <v>91</v>
      </c>
      <c r="AQ421">
        <v>169</v>
      </c>
      <c r="AR421">
        <v>0</v>
      </c>
      <c r="AS421">
        <v>169</v>
      </c>
      <c r="AT421">
        <v>111</v>
      </c>
      <c r="AU421">
        <v>0</v>
      </c>
      <c r="AV421">
        <v>10</v>
      </c>
      <c r="AW421">
        <v>12</v>
      </c>
      <c r="AX421">
        <v>1</v>
      </c>
      <c r="AY421">
        <v>6</v>
      </c>
      <c r="AZ421">
        <v>0</v>
      </c>
      <c r="BA421">
        <v>2310</v>
      </c>
      <c r="BB421">
        <v>1240</v>
      </c>
      <c r="BC421">
        <v>633</v>
      </c>
      <c r="BD421">
        <v>199</v>
      </c>
      <c r="BE421">
        <v>49</v>
      </c>
      <c r="BF421">
        <v>48</v>
      </c>
      <c r="BG421">
        <v>30</v>
      </c>
      <c r="BH421">
        <v>51</v>
      </c>
      <c r="BI421">
        <v>4560</v>
      </c>
      <c r="BJ421">
        <v>1543</v>
      </c>
      <c r="BK421">
        <v>783</v>
      </c>
      <c r="BL421">
        <v>417</v>
      </c>
      <c r="BM421">
        <v>136</v>
      </c>
      <c r="BN421">
        <v>29</v>
      </c>
      <c r="BO421">
        <v>37</v>
      </c>
      <c r="BP421">
        <v>21</v>
      </c>
      <c r="BQ421">
        <v>51</v>
      </c>
      <c r="BR421">
        <v>3017</v>
      </c>
      <c r="BS421" s="148"/>
      <c r="BT421"/>
      <c r="BU421" s="393" t="str">
        <f t="shared" si="84"/>
        <v>No</v>
      </c>
      <c r="BV421" s="393" t="str">
        <f t="shared" si="85"/>
        <v>No</v>
      </c>
      <c r="BW421" s="393"/>
      <c r="BX421" s="151"/>
      <c r="BY421" s="341"/>
      <c r="BZ421" s="384"/>
      <c r="CA421" s="384"/>
      <c r="CB421" s="384"/>
      <c r="CC421" s="384"/>
      <c r="CD421" s="384"/>
      <c r="CE421" s="219"/>
      <c r="CF421" s="219"/>
      <c r="CG421" s="219"/>
      <c r="CH421" s="219"/>
      <c r="CI421" s="219"/>
      <c r="CJ421" s="219"/>
      <c r="CK421" s="219"/>
      <c r="CL421" s="219"/>
      <c r="CM421" s="219"/>
      <c r="CN421" s="219"/>
      <c r="CO421" s="219"/>
      <c r="CP421" s="219"/>
      <c r="CQ421" s="219"/>
      <c r="CR421" s="219"/>
      <c r="CS421" s="219"/>
      <c r="CT421" s="219"/>
      <c r="CU421" s="219"/>
      <c r="CV421" s="219"/>
      <c r="CW421" s="219"/>
      <c r="CX421" s="219"/>
      <c r="CY421" s="219"/>
      <c r="CZ421" s="219"/>
      <c r="DA421" s="219"/>
      <c r="DB421" s="219"/>
      <c r="DC421" s="219"/>
      <c r="DD421" s="219"/>
      <c r="DE421" s="219"/>
      <c r="DF421" s="219"/>
      <c r="DG421" s="219"/>
      <c r="DH421" s="219"/>
      <c r="DI421" s="219"/>
      <c r="DJ421" s="219"/>
      <c r="DK421" s="219"/>
      <c r="DL421" s="219"/>
      <c r="DM421" s="219"/>
      <c r="DN421" s="219"/>
      <c r="DO421" s="219"/>
      <c r="DP421" s="219"/>
      <c r="DQ421" s="219"/>
      <c r="DR421" s="219"/>
      <c r="DS421" s="219"/>
      <c r="DT421" s="219"/>
      <c r="DU421" s="219"/>
      <c r="DV421" s="219"/>
      <c r="DW421" s="219"/>
      <c r="DX421" s="219"/>
      <c r="DY421" s="219"/>
      <c r="DZ421" s="219"/>
      <c r="EA421" s="219"/>
      <c r="EB421" s="219"/>
      <c r="EC421" s="219"/>
      <c r="ED421" s="219"/>
      <c r="EE421" s="219"/>
      <c r="EF421" s="219"/>
      <c r="EG421" s="219"/>
      <c r="EH421" s="219"/>
      <c r="EI421" s="219"/>
      <c r="EJ421" s="219"/>
      <c r="EK421" s="219"/>
      <c r="EL421" s="219"/>
      <c r="EM421" s="219"/>
      <c r="EN421" s="219"/>
      <c r="EO421" s="219"/>
      <c r="EP421" s="219"/>
      <c r="EQ421" s="219"/>
      <c r="ER421" s="219"/>
      <c r="ES421" s="219"/>
      <c r="ET421" s="219"/>
      <c r="EU421" s="219"/>
      <c r="EV421" s="219"/>
      <c r="EW421" s="219"/>
      <c r="EX421" s="219"/>
      <c r="EY421" s="219"/>
      <c r="EZ421" s="219"/>
      <c r="FA421" s="219"/>
      <c r="FB421" s="219"/>
      <c r="FC421" s="219"/>
      <c r="FD421" s="219"/>
      <c r="FE421" s="219"/>
      <c r="FF421" s="219"/>
      <c r="FG421" s="219"/>
      <c r="FH421" s="219"/>
      <c r="FI421" s="219"/>
      <c r="FJ421" s="219"/>
      <c r="FK421" s="219"/>
      <c r="FL421" s="219"/>
      <c r="FM421" s="219"/>
      <c r="FN421" s="219"/>
      <c r="GA421" s="202"/>
      <c r="GB421" s="202"/>
      <c r="GC421" s="202"/>
      <c r="GD421" s="202"/>
      <c r="GE421" s="202"/>
      <c r="GF421" s="202"/>
      <c r="GG421" s="202"/>
      <c r="GH421" s="198"/>
      <c r="GI421" s="198"/>
      <c r="GJ421" s="198"/>
      <c r="GK421" s="198"/>
      <c r="GL421" s="198"/>
      <c r="GM421" s="198"/>
      <c r="GN421" s="198"/>
    </row>
    <row r="422" spans="1:196" x14ac:dyDescent="0.2">
      <c r="A422" s="215" t="s">
        <v>263</v>
      </c>
      <c r="B422" s="216" t="s">
        <v>285</v>
      </c>
      <c r="C422" s="217" t="s">
        <v>292</v>
      </c>
      <c r="D422" s="218" t="s">
        <v>262</v>
      </c>
      <c r="E422" s="337">
        <v>0</v>
      </c>
      <c r="F422">
        <v>4</v>
      </c>
      <c r="G422" s="337">
        <v>0</v>
      </c>
      <c r="H422">
        <v>2</v>
      </c>
      <c r="I422">
        <v>63</v>
      </c>
      <c r="J422">
        <v>78</v>
      </c>
      <c r="K422">
        <v>88</v>
      </c>
      <c r="L422">
        <v>3</v>
      </c>
      <c r="M422">
        <v>10</v>
      </c>
      <c r="N422">
        <v>1</v>
      </c>
      <c r="O422">
        <v>0</v>
      </c>
      <c r="P422">
        <v>4</v>
      </c>
      <c r="Q422">
        <v>0</v>
      </c>
      <c r="R422">
        <v>23</v>
      </c>
      <c r="S422">
        <v>0</v>
      </c>
      <c r="T422">
        <v>1</v>
      </c>
      <c r="U422">
        <v>0</v>
      </c>
      <c r="V422">
        <v>6</v>
      </c>
      <c r="W422">
        <v>7</v>
      </c>
      <c r="X422">
        <v>10</v>
      </c>
      <c r="Y422">
        <v>59</v>
      </c>
      <c r="Z422">
        <v>0</v>
      </c>
      <c r="AA422">
        <v>12</v>
      </c>
      <c r="AB422">
        <v>371</v>
      </c>
      <c r="AC422" s="351">
        <v>2</v>
      </c>
      <c r="AD422" s="351">
        <v>2</v>
      </c>
      <c r="AE422">
        <v>0</v>
      </c>
      <c r="AF422">
        <v>83</v>
      </c>
      <c r="AG422">
        <v>8</v>
      </c>
      <c r="AH422">
        <v>4</v>
      </c>
      <c r="AI422">
        <v>0</v>
      </c>
      <c r="AJ422">
        <v>61</v>
      </c>
      <c r="AK422">
        <v>0</v>
      </c>
      <c r="AL422">
        <v>61</v>
      </c>
      <c r="AM422">
        <v>2</v>
      </c>
      <c r="AN422">
        <v>0</v>
      </c>
      <c r="AO422">
        <v>2</v>
      </c>
      <c r="AP422">
        <v>15</v>
      </c>
      <c r="AQ422">
        <v>0</v>
      </c>
      <c r="AR422">
        <v>20</v>
      </c>
      <c r="AS422">
        <v>20</v>
      </c>
      <c r="AT422">
        <v>0</v>
      </c>
      <c r="AU422">
        <v>0</v>
      </c>
      <c r="AV422">
        <v>0</v>
      </c>
      <c r="AW422">
        <v>4</v>
      </c>
      <c r="AX422">
        <v>0</v>
      </c>
      <c r="AY422">
        <v>0</v>
      </c>
      <c r="AZ422">
        <v>0</v>
      </c>
      <c r="BA422">
        <v>14</v>
      </c>
      <c r="BB422">
        <v>11</v>
      </c>
      <c r="BC422">
        <v>8</v>
      </c>
      <c r="BD422">
        <v>0</v>
      </c>
      <c r="BE422">
        <v>1</v>
      </c>
      <c r="BF422">
        <v>2</v>
      </c>
      <c r="BG422">
        <v>1</v>
      </c>
      <c r="BH422">
        <v>0</v>
      </c>
      <c r="BI422">
        <v>37</v>
      </c>
      <c r="BJ422">
        <v>7</v>
      </c>
      <c r="BK422">
        <v>9</v>
      </c>
      <c r="BL422">
        <v>5</v>
      </c>
      <c r="BM422">
        <v>1</v>
      </c>
      <c r="BN422">
        <v>1</v>
      </c>
      <c r="BO422">
        <v>0</v>
      </c>
      <c r="BP422">
        <v>0</v>
      </c>
      <c r="BQ422">
        <v>0</v>
      </c>
      <c r="BR422">
        <v>23</v>
      </c>
      <c r="BS422" s="148"/>
      <c r="BT422"/>
      <c r="BU422" s="393" t="str">
        <f t="shared" si="84"/>
        <v>No</v>
      </c>
      <c r="BV422" s="393" t="str">
        <f t="shared" si="85"/>
        <v>No</v>
      </c>
      <c r="BW422" s="393"/>
      <c r="BX422" s="151"/>
      <c r="BY422" s="341"/>
      <c r="BZ422" s="384"/>
      <c r="CA422" s="384"/>
      <c r="CB422" s="384"/>
      <c r="CC422" s="384"/>
      <c r="CD422" s="384"/>
      <c r="CE422" s="219"/>
      <c r="CF422" s="219"/>
      <c r="CG422" s="219"/>
      <c r="CH422" s="219"/>
      <c r="CI422" s="219"/>
      <c r="CJ422" s="219"/>
      <c r="CK422" s="219"/>
      <c r="CL422" s="219"/>
      <c r="CM422" s="219"/>
      <c r="CN422" s="219"/>
      <c r="CO422" s="219"/>
      <c r="CP422" s="219"/>
      <c r="CQ422" s="219"/>
      <c r="CR422" s="219"/>
      <c r="CS422" s="219"/>
      <c r="CT422" s="219"/>
      <c r="CU422" s="219"/>
      <c r="CV422" s="219"/>
      <c r="CW422" s="219"/>
      <c r="CX422" s="219"/>
      <c r="CY422" s="219"/>
      <c r="CZ422" s="219"/>
      <c r="DA422" s="219"/>
      <c r="DB422" s="219"/>
      <c r="DC422" s="219"/>
      <c r="DD422" s="219"/>
      <c r="DE422" s="219"/>
      <c r="DF422" s="219"/>
      <c r="DG422" s="219"/>
      <c r="DH422" s="219"/>
      <c r="DI422" s="219"/>
      <c r="DJ422" s="219"/>
      <c r="DK422" s="219"/>
      <c r="DL422" s="219"/>
      <c r="DM422" s="219"/>
      <c r="DN422" s="219"/>
      <c r="DO422" s="219"/>
      <c r="DP422" s="219"/>
      <c r="DQ422" s="219"/>
      <c r="DR422" s="219"/>
      <c r="DS422" s="219"/>
      <c r="DT422" s="219"/>
      <c r="DU422" s="219"/>
      <c r="DV422" s="219"/>
      <c r="DW422" s="219"/>
      <c r="DX422" s="219"/>
      <c r="DY422" s="219"/>
      <c r="DZ422" s="219"/>
      <c r="EA422" s="219"/>
      <c r="EB422" s="219"/>
      <c r="EC422" s="219"/>
      <c r="ED422" s="219"/>
      <c r="EE422" s="219"/>
      <c r="EF422" s="219"/>
      <c r="EG422" s="219"/>
      <c r="EH422" s="219"/>
      <c r="EI422" s="219"/>
      <c r="EJ422" s="219"/>
      <c r="EK422" s="219"/>
      <c r="EL422" s="219"/>
      <c r="EM422" s="219"/>
      <c r="EN422" s="219"/>
      <c r="EO422" s="219"/>
      <c r="EP422" s="219"/>
      <c r="EQ422" s="219"/>
      <c r="ER422" s="219"/>
      <c r="ES422" s="219"/>
      <c r="ET422" s="219"/>
      <c r="EU422" s="219"/>
      <c r="EV422" s="219"/>
      <c r="EW422" s="219"/>
      <c r="EX422" s="219"/>
      <c r="EY422" s="219"/>
      <c r="EZ422" s="219"/>
      <c r="FA422" s="219"/>
      <c r="FB422" s="219"/>
      <c r="FC422" s="219"/>
      <c r="FD422" s="219"/>
      <c r="FE422" s="219"/>
      <c r="FF422" s="219"/>
      <c r="FG422" s="219"/>
      <c r="FH422" s="219"/>
      <c r="FI422" s="219"/>
      <c r="FJ422" s="219"/>
      <c r="FK422" s="219"/>
      <c r="FL422" s="219"/>
      <c r="FM422" s="219"/>
      <c r="FN422" s="219"/>
      <c r="GA422" s="202"/>
      <c r="GB422" s="202"/>
      <c r="GC422" s="202"/>
      <c r="GD422" s="202"/>
      <c r="GE422" s="202"/>
      <c r="GF422" s="202"/>
      <c r="GG422" s="202"/>
      <c r="GH422" s="198"/>
      <c r="GI422" s="198"/>
      <c r="GJ422" s="198"/>
      <c r="GK422" s="198"/>
      <c r="GL422" s="198"/>
      <c r="GM422" s="198"/>
      <c r="GN422" s="198"/>
    </row>
    <row r="423" spans="1:196" x14ac:dyDescent="0.2">
      <c r="A423" s="215" t="s">
        <v>265</v>
      </c>
      <c r="B423" s="216" t="s">
        <v>285</v>
      </c>
      <c r="C423" s="217" t="s">
        <v>286</v>
      </c>
      <c r="D423" s="218" t="s">
        <v>264</v>
      </c>
      <c r="E423" s="337">
        <v>0</v>
      </c>
      <c r="F423">
        <v>29</v>
      </c>
      <c r="G423" s="337">
        <v>0</v>
      </c>
      <c r="H423">
        <v>2</v>
      </c>
      <c r="I423">
        <v>32</v>
      </c>
      <c r="J423">
        <v>91</v>
      </c>
      <c r="K423">
        <v>1</v>
      </c>
      <c r="L423">
        <v>2</v>
      </c>
      <c r="M423">
        <v>3</v>
      </c>
      <c r="N423">
        <v>0</v>
      </c>
      <c r="O423">
        <v>0</v>
      </c>
      <c r="P423">
        <v>5</v>
      </c>
      <c r="Q423">
        <v>0</v>
      </c>
      <c r="R423">
        <v>26</v>
      </c>
      <c r="S423">
        <v>0</v>
      </c>
      <c r="T423">
        <v>0</v>
      </c>
      <c r="U423">
        <v>0</v>
      </c>
      <c r="V423">
        <v>0</v>
      </c>
      <c r="W423">
        <v>13</v>
      </c>
      <c r="X423">
        <v>1</v>
      </c>
      <c r="Y423">
        <v>38</v>
      </c>
      <c r="Z423">
        <v>0</v>
      </c>
      <c r="AA423">
        <v>9</v>
      </c>
      <c r="AB423">
        <v>252</v>
      </c>
      <c r="AC423" s="351">
        <v>1</v>
      </c>
      <c r="AD423" s="351">
        <v>1</v>
      </c>
      <c r="AE423">
        <v>2</v>
      </c>
      <c r="AF423">
        <v>90</v>
      </c>
      <c r="AG423">
        <v>0</v>
      </c>
      <c r="AH423">
        <v>1</v>
      </c>
      <c r="AI423">
        <v>0</v>
      </c>
      <c r="AJ423">
        <v>111</v>
      </c>
      <c r="AK423">
        <v>63</v>
      </c>
      <c r="AL423">
        <v>174</v>
      </c>
      <c r="AM423">
        <v>0</v>
      </c>
      <c r="AN423">
        <v>0</v>
      </c>
      <c r="AO423">
        <v>0</v>
      </c>
      <c r="AP423">
        <v>27</v>
      </c>
      <c r="AQ423">
        <v>0</v>
      </c>
      <c r="AR423">
        <v>22</v>
      </c>
      <c r="AS423">
        <v>22</v>
      </c>
      <c r="AT423">
        <v>2</v>
      </c>
      <c r="AU423">
        <v>0</v>
      </c>
      <c r="AV423">
        <v>4</v>
      </c>
      <c r="AW423">
        <v>0</v>
      </c>
      <c r="AX423">
        <v>0</v>
      </c>
      <c r="AY423">
        <v>0</v>
      </c>
      <c r="AZ423">
        <v>0</v>
      </c>
      <c r="BA423">
        <v>1</v>
      </c>
      <c r="BB423">
        <v>20</v>
      </c>
      <c r="BC423">
        <v>25</v>
      </c>
      <c r="BD423">
        <v>9</v>
      </c>
      <c r="BE423">
        <v>1</v>
      </c>
      <c r="BF423">
        <v>0</v>
      </c>
      <c r="BG423">
        <v>0</v>
      </c>
      <c r="BH423">
        <v>0</v>
      </c>
      <c r="BI423">
        <v>56</v>
      </c>
      <c r="BJ423">
        <v>1</v>
      </c>
      <c r="BK423">
        <v>11</v>
      </c>
      <c r="BL423">
        <v>11</v>
      </c>
      <c r="BM423">
        <v>3</v>
      </c>
      <c r="BN423">
        <v>0</v>
      </c>
      <c r="BO423">
        <v>0</v>
      </c>
      <c r="BP423">
        <v>0</v>
      </c>
      <c r="BQ423">
        <v>0</v>
      </c>
      <c r="BR423">
        <v>26</v>
      </c>
      <c r="BS423" s="148"/>
      <c r="BT423"/>
      <c r="BU423" s="393" t="str">
        <f t="shared" si="84"/>
        <v>Yes</v>
      </c>
      <c r="BV423" s="393" t="str">
        <f t="shared" si="85"/>
        <v>Yes</v>
      </c>
      <c r="BW423" s="393"/>
      <c r="BX423" s="151"/>
      <c r="BY423" s="341"/>
      <c r="BZ423" s="384"/>
      <c r="CA423" s="384"/>
      <c r="CB423" s="384"/>
      <c r="CC423" s="384"/>
      <c r="CD423" s="384"/>
      <c r="CE423" s="219"/>
      <c r="CF423" s="219"/>
      <c r="CG423" s="219"/>
      <c r="CH423" s="219"/>
      <c r="CI423" s="219"/>
      <c r="CJ423" s="219"/>
      <c r="CK423" s="219"/>
      <c r="CL423" s="219"/>
      <c r="CM423" s="219"/>
      <c r="CN423" s="219"/>
      <c r="CO423" s="219"/>
      <c r="CP423" s="219"/>
      <c r="CQ423" s="219"/>
      <c r="CR423" s="219"/>
      <c r="CS423" s="219"/>
      <c r="CT423" s="219"/>
      <c r="CU423" s="219"/>
      <c r="CV423" s="219"/>
      <c r="CW423" s="219"/>
      <c r="CX423" s="219"/>
      <c r="CY423" s="219"/>
      <c r="CZ423" s="219"/>
      <c r="DA423" s="219"/>
      <c r="DB423" s="219"/>
      <c r="DC423" s="219"/>
      <c r="DD423" s="219"/>
      <c r="DE423" s="219"/>
      <c r="DF423" s="219"/>
      <c r="DG423" s="219"/>
      <c r="DH423" s="219"/>
      <c r="DI423" s="219"/>
      <c r="DJ423" s="219"/>
      <c r="DK423" s="219"/>
      <c r="DL423" s="219"/>
      <c r="DM423" s="219"/>
      <c r="DN423" s="219"/>
      <c r="DO423" s="219"/>
      <c r="DP423" s="219"/>
      <c r="DQ423" s="219"/>
      <c r="DR423" s="219"/>
      <c r="DS423" s="219"/>
      <c r="DT423" s="219"/>
      <c r="DU423" s="219"/>
      <c r="DV423" s="219"/>
      <c r="DW423" s="219"/>
      <c r="DX423" s="219"/>
      <c r="DY423" s="219"/>
      <c r="DZ423" s="219"/>
      <c r="EA423" s="219"/>
      <c r="EB423" s="219"/>
      <c r="EC423" s="219"/>
      <c r="ED423" s="219"/>
      <c r="EE423" s="219"/>
      <c r="EF423" s="219"/>
      <c r="EG423" s="219"/>
      <c r="EH423" s="219"/>
      <c r="EI423" s="219"/>
      <c r="EJ423" s="219"/>
      <c r="EK423" s="219"/>
      <c r="EL423" s="219"/>
      <c r="EM423" s="219"/>
      <c r="EN423" s="219"/>
      <c r="EO423" s="219"/>
      <c r="EP423" s="219"/>
      <c r="EQ423" s="219"/>
      <c r="ER423" s="219"/>
      <c r="ES423" s="219"/>
      <c r="ET423" s="219"/>
      <c r="EU423" s="219"/>
      <c r="EV423" s="219"/>
      <c r="EW423" s="219"/>
      <c r="EX423" s="219"/>
      <c r="EY423" s="219"/>
      <c r="EZ423" s="219"/>
      <c r="FA423" s="219"/>
      <c r="FB423" s="219"/>
      <c r="FC423" s="219"/>
      <c r="FD423" s="219"/>
      <c r="FE423" s="219"/>
      <c r="FF423" s="219"/>
      <c r="FG423" s="219"/>
      <c r="FH423" s="219"/>
      <c r="FI423" s="219"/>
      <c r="FJ423" s="219"/>
      <c r="FK423" s="219"/>
      <c r="FL423" s="219"/>
      <c r="FM423" s="219"/>
      <c r="FN423" s="219"/>
      <c r="GA423" s="202"/>
      <c r="GB423" s="202"/>
      <c r="GC423" s="202"/>
      <c r="GD423" s="202"/>
      <c r="GE423" s="202"/>
      <c r="GF423" s="202"/>
      <c r="GG423" s="202"/>
      <c r="GH423" s="198"/>
      <c r="GI423" s="198"/>
      <c r="GJ423" s="198"/>
      <c r="GK423" s="198"/>
      <c r="GL423" s="198"/>
      <c r="GM423" s="198"/>
      <c r="GN423" s="198"/>
    </row>
    <row r="424" spans="1:196" x14ac:dyDescent="0.2">
      <c r="A424" s="215" t="s">
        <v>267</v>
      </c>
      <c r="B424" s="216" t="s">
        <v>289</v>
      </c>
      <c r="C424" s="217" t="s">
        <v>109</v>
      </c>
      <c r="D424" s="218" t="s">
        <v>266</v>
      </c>
      <c r="E424" s="337">
        <v>0</v>
      </c>
      <c r="F424">
        <v>92</v>
      </c>
      <c r="G424" s="337">
        <v>0</v>
      </c>
      <c r="H424">
        <v>6</v>
      </c>
      <c r="I424">
        <v>150</v>
      </c>
      <c r="J424">
        <v>371</v>
      </c>
      <c r="K424">
        <v>11</v>
      </c>
      <c r="L424">
        <v>1</v>
      </c>
      <c r="M424">
        <v>21</v>
      </c>
      <c r="N424">
        <v>9</v>
      </c>
      <c r="O424">
        <v>0</v>
      </c>
      <c r="P424">
        <v>30</v>
      </c>
      <c r="Q424">
        <v>2</v>
      </c>
      <c r="R424">
        <v>672</v>
      </c>
      <c r="S424">
        <v>12</v>
      </c>
      <c r="T424">
        <v>0</v>
      </c>
      <c r="U424">
        <v>3</v>
      </c>
      <c r="V424">
        <v>0</v>
      </c>
      <c r="W424">
        <v>83</v>
      </c>
      <c r="X424">
        <v>4</v>
      </c>
      <c r="Y424">
        <v>239</v>
      </c>
      <c r="Z424">
        <v>63</v>
      </c>
      <c r="AA424">
        <v>8</v>
      </c>
      <c r="AB424">
        <v>1777</v>
      </c>
      <c r="AC424" s="351">
        <v>2</v>
      </c>
      <c r="AD424" s="351">
        <v>3</v>
      </c>
      <c r="AE424">
        <v>9</v>
      </c>
      <c r="AF424">
        <v>343</v>
      </c>
      <c r="AG424">
        <v>89</v>
      </c>
      <c r="AH424">
        <v>12</v>
      </c>
      <c r="AI424">
        <v>0</v>
      </c>
      <c r="AJ424">
        <v>890</v>
      </c>
      <c r="AK424">
        <v>68</v>
      </c>
      <c r="AL424">
        <v>958</v>
      </c>
      <c r="AM424">
        <v>28</v>
      </c>
      <c r="AN424">
        <v>0</v>
      </c>
      <c r="AO424">
        <v>6</v>
      </c>
      <c r="AP424">
        <v>130</v>
      </c>
      <c r="AQ424">
        <v>11</v>
      </c>
      <c r="AR424">
        <v>53</v>
      </c>
      <c r="AS424">
        <v>64</v>
      </c>
      <c r="AT424">
        <v>14</v>
      </c>
      <c r="AU424">
        <v>2</v>
      </c>
      <c r="AV424">
        <v>13</v>
      </c>
      <c r="AW424">
        <v>13</v>
      </c>
      <c r="AX424">
        <v>0</v>
      </c>
      <c r="AY424">
        <v>0</v>
      </c>
      <c r="AZ424">
        <v>0</v>
      </c>
      <c r="BA424">
        <v>41</v>
      </c>
      <c r="BB424">
        <v>289</v>
      </c>
      <c r="BC424">
        <v>486</v>
      </c>
      <c r="BD424">
        <v>191</v>
      </c>
      <c r="BE424">
        <v>41</v>
      </c>
      <c r="BF424">
        <v>13</v>
      </c>
      <c r="BG424">
        <v>5</v>
      </c>
      <c r="BH424">
        <v>0</v>
      </c>
      <c r="BI424">
        <v>1066</v>
      </c>
      <c r="BJ424">
        <v>26</v>
      </c>
      <c r="BK424">
        <v>183</v>
      </c>
      <c r="BL424">
        <v>307</v>
      </c>
      <c r="BM424">
        <v>121</v>
      </c>
      <c r="BN424">
        <v>26</v>
      </c>
      <c r="BO424">
        <v>8</v>
      </c>
      <c r="BP424">
        <v>3</v>
      </c>
      <c r="BQ424">
        <v>0</v>
      </c>
      <c r="BR424">
        <v>674</v>
      </c>
      <c r="BS424" s="148"/>
      <c r="BT424"/>
      <c r="BU424" s="393" t="str">
        <f t="shared" si="84"/>
        <v>No</v>
      </c>
      <c r="BV424" s="393" t="str">
        <f t="shared" si="85"/>
        <v>Open</v>
      </c>
      <c r="BW424" s="393"/>
      <c r="BX424" s="151"/>
      <c r="BY424" s="341"/>
      <c r="BZ424" s="384"/>
      <c r="CA424" s="384"/>
      <c r="CB424" s="384"/>
      <c r="CC424" s="384"/>
      <c r="CD424" s="384"/>
      <c r="CE424" s="219"/>
      <c r="CF424" s="219"/>
      <c r="CG424" s="219"/>
      <c r="CH424" s="219"/>
      <c r="CI424" s="219"/>
      <c r="CJ424" s="219"/>
      <c r="CK424" s="219"/>
      <c r="CL424" s="219"/>
      <c r="CM424" s="219"/>
      <c r="CN424" s="219"/>
      <c r="CO424" s="219"/>
      <c r="CP424" s="219"/>
      <c r="CQ424" s="219"/>
      <c r="CR424" s="219"/>
      <c r="CS424" s="219"/>
      <c r="CT424" s="219"/>
      <c r="CU424" s="219"/>
      <c r="CV424" s="219"/>
      <c r="CW424" s="219"/>
      <c r="CX424" s="219"/>
      <c r="CY424" s="219"/>
      <c r="CZ424" s="219"/>
      <c r="DA424" s="219"/>
      <c r="DB424" s="219"/>
      <c r="DC424" s="219"/>
      <c r="DD424" s="219"/>
      <c r="DE424" s="219"/>
      <c r="DF424" s="219"/>
      <c r="DG424" s="219"/>
      <c r="DH424" s="219"/>
      <c r="DI424" s="219"/>
      <c r="DJ424" s="219"/>
      <c r="DK424" s="219"/>
      <c r="DL424" s="219"/>
      <c r="DM424" s="219"/>
      <c r="DN424" s="219"/>
      <c r="DO424" s="219"/>
      <c r="DP424" s="219"/>
      <c r="DQ424" s="219"/>
      <c r="DR424" s="219"/>
      <c r="DS424" s="219"/>
      <c r="DT424" s="219"/>
      <c r="DU424" s="219"/>
      <c r="DV424" s="219"/>
      <c r="DW424" s="219"/>
      <c r="DX424" s="219"/>
      <c r="DY424" s="219"/>
      <c r="DZ424" s="219"/>
      <c r="EA424" s="219"/>
      <c r="EB424" s="219"/>
      <c r="EC424" s="219"/>
      <c r="ED424" s="219"/>
      <c r="EE424" s="219"/>
      <c r="EF424" s="219"/>
      <c r="EG424" s="219"/>
      <c r="EH424" s="219"/>
      <c r="EI424" s="219"/>
      <c r="EJ424" s="219"/>
      <c r="EK424" s="219"/>
      <c r="EL424" s="219"/>
      <c r="EM424" s="219"/>
      <c r="EN424" s="219"/>
      <c r="EO424" s="219"/>
      <c r="EP424" s="219"/>
      <c r="EQ424" s="219"/>
      <c r="ER424" s="219"/>
      <c r="ES424" s="219"/>
      <c r="ET424" s="219"/>
      <c r="EU424" s="219"/>
      <c r="EV424" s="219"/>
      <c r="EW424" s="219"/>
      <c r="EX424" s="219"/>
      <c r="EY424" s="219"/>
      <c r="EZ424" s="219"/>
      <c r="FA424" s="219"/>
      <c r="FB424" s="219"/>
      <c r="FC424" s="219"/>
      <c r="FD424" s="219"/>
      <c r="FE424" s="219"/>
      <c r="FF424" s="219"/>
      <c r="FG424" s="219"/>
      <c r="FH424" s="219"/>
      <c r="FI424" s="219"/>
      <c r="FJ424" s="219"/>
      <c r="FK424" s="219"/>
      <c r="FL424" s="219"/>
      <c r="FM424" s="219"/>
      <c r="FN424" s="219"/>
      <c r="GA424" s="202"/>
      <c r="GB424" s="202"/>
      <c r="GC424" s="202"/>
      <c r="GD424" s="202"/>
      <c r="GE424" s="202"/>
      <c r="GF424" s="202"/>
      <c r="GG424" s="202"/>
      <c r="GH424" s="198"/>
      <c r="GI424" s="198"/>
      <c r="GJ424" s="198"/>
      <c r="GK424" s="198"/>
      <c r="GL424" s="198"/>
      <c r="GM424" s="198"/>
      <c r="GN424" s="198"/>
    </row>
    <row r="425" spans="1:196" x14ac:dyDescent="0.2">
      <c r="A425" s="215" t="s">
        <v>270</v>
      </c>
      <c r="B425" s="216" t="s">
        <v>285</v>
      </c>
      <c r="C425" s="217" t="s">
        <v>56</v>
      </c>
      <c r="D425" s="218" t="s">
        <v>269</v>
      </c>
      <c r="E425" s="337">
        <v>0</v>
      </c>
      <c r="F425">
        <v>0</v>
      </c>
      <c r="G425" s="337">
        <v>0</v>
      </c>
      <c r="H425">
        <v>3</v>
      </c>
      <c r="I425">
        <v>74</v>
      </c>
      <c r="J425">
        <v>205</v>
      </c>
      <c r="K425">
        <v>8</v>
      </c>
      <c r="L425">
        <v>3</v>
      </c>
      <c r="M425">
        <v>3</v>
      </c>
      <c r="N425">
        <v>1</v>
      </c>
      <c r="O425">
        <v>1</v>
      </c>
      <c r="P425">
        <v>5</v>
      </c>
      <c r="Q425">
        <v>5</v>
      </c>
      <c r="R425">
        <v>53</v>
      </c>
      <c r="S425">
        <v>0</v>
      </c>
      <c r="T425">
        <v>3</v>
      </c>
      <c r="U425">
        <v>1</v>
      </c>
      <c r="V425">
        <v>3</v>
      </c>
      <c r="W425">
        <v>2</v>
      </c>
      <c r="X425">
        <v>5</v>
      </c>
      <c r="Y425">
        <v>153</v>
      </c>
      <c r="Z425">
        <v>0</v>
      </c>
      <c r="AA425">
        <v>14</v>
      </c>
      <c r="AB425">
        <v>542</v>
      </c>
      <c r="AC425" s="351">
        <v>1</v>
      </c>
      <c r="AD425" s="351">
        <v>2</v>
      </c>
      <c r="AE425">
        <v>6</v>
      </c>
      <c r="AF425">
        <v>104</v>
      </c>
      <c r="AG425">
        <v>25</v>
      </c>
      <c r="AH425">
        <v>8</v>
      </c>
      <c r="AI425">
        <v>0</v>
      </c>
      <c r="AJ425">
        <v>126</v>
      </c>
      <c r="AK425">
        <v>2</v>
      </c>
      <c r="AL425">
        <v>128</v>
      </c>
      <c r="AM425">
        <v>5</v>
      </c>
      <c r="AN425">
        <v>0</v>
      </c>
      <c r="AO425">
        <v>5</v>
      </c>
      <c r="AP425">
        <v>30</v>
      </c>
      <c r="AQ425">
        <v>30</v>
      </c>
      <c r="AR425">
        <v>1</v>
      </c>
      <c r="AS425">
        <v>31</v>
      </c>
      <c r="AT425">
        <v>6</v>
      </c>
      <c r="AU425">
        <v>0</v>
      </c>
      <c r="AV425">
        <v>4</v>
      </c>
      <c r="AW425">
        <v>22</v>
      </c>
      <c r="AX425">
        <v>0</v>
      </c>
      <c r="AY425">
        <v>0</v>
      </c>
      <c r="AZ425">
        <v>0</v>
      </c>
      <c r="BA425">
        <v>2</v>
      </c>
      <c r="BB425">
        <v>26</v>
      </c>
      <c r="BC425">
        <v>38</v>
      </c>
      <c r="BD425">
        <v>25</v>
      </c>
      <c r="BE425">
        <v>6</v>
      </c>
      <c r="BF425">
        <v>2</v>
      </c>
      <c r="BG425">
        <v>2</v>
      </c>
      <c r="BH425">
        <v>2</v>
      </c>
      <c r="BI425">
        <v>103</v>
      </c>
      <c r="BJ425">
        <v>2</v>
      </c>
      <c r="BK425">
        <v>16</v>
      </c>
      <c r="BL425">
        <v>22</v>
      </c>
      <c r="BM425">
        <v>9</v>
      </c>
      <c r="BN425">
        <v>3</v>
      </c>
      <c r="BO425">
        <v>2</v>
      </c>
      <c r="BP425">
        <v>2</v>
      </c>
      <c r="BQ425">
        <v>2</v>
      </c>
      <c r="BR425">
        <v>58</v>
      </c>
      <c r="BS425" s="148"/>
      <c r="BT425"/>
      <c r="BU425" s="393" t="str">
        <f t="shared" si="84"/>
        <v>Yes</v>
      </c>
      <c r="BV425" s="393" t="str">
        <f t="shared" si="85"/>
        <v>No</v>
      </c>
      <c r="BW425" s="393"/>
      <c r="BX425" s="151"/>
      <c r="BY425" s="341"/>
      <c r="BZ425" s="384"/>
      <c r="CA425" s="384"/>
      <c r="CB425" s="384"/>
      <c r="CC425" s="384"/>
      <c r="CD425" s="384"/>
      <c r="CE425" s="219"/>
      <c r="CF425" s="219"/>
      <c r="CG425" s="219"/>
      <c r="CH425" s="219"/>
      <c r="CI425" s="219"/>
      <c r="CJ425" s="219"/>
      <c r="CK425" s="219"/>
      <c r="CL425" s="219"/>
      <c r="CM425" s="219"/>
      <c r="CN425" s="219"/>
      <c r="CO425" s="219"/>
      <c r="CP425" s="219"/>
      <c r="CQ425" s="219"/>
      <c r="CR425" s="219"/>
      <c r="CS425" s="219"/>
      <c r="CT425" s="219"/>
      <c r="CU425" s="219"/>
      <c r="CV425" s="219"/>
      <c r="CW425" s="219"/>
      <c r="CX425" s="219"/>
      <c r="CY425" s="219"/>
      <c r="CZ425" s="219"/>
      <c r="DA425" s="219"/>
      <c r="DB425" s="219"/>
      <c r="DC425" s="219"/>
      <c r="DD425" s="219"/>
      <c r="DE425" s="219"/>
      <c r="DF425" s="219"/>
      <c r="DG425" s="219"/>
      <c r="DH425" s="219"/>
      <c r="DI425" s="219"/>
      <c r="DJ425" s="219"/>
      <c r="DK425" s="219"/>
      <c r="DL425" s="219"/>
      <c r="DM425" s="219"/>
      <c r="DN425" s="219"/>
      <c r="DO425" s="219"/>
      <c r="DP425" s="219"/>
      <c r="DQ425" s="219"/>
      <c r="DR425" s="219"/>
      <c r="DS425" s="219"/>
      <c r="DT425" s="219"/>
      <c r="DU425" s="219"/>
      <c r="DV425" s="219"/>
      <c r="DW425" s="219"/>
      <c r="DX425" s="219"/>
      <c r="DY425" s="219"/>
      <c r="DZ425" s="219"/>
      <c r="EA425" s="219"/>
      <c r="EB425" s="219"/>
      <c r="EC425" s="219"/>
      <c r="ED425" s="219"/>
      <c r="EE425" s="219"/>
      <c r="EF425" s="219"/>
      <c r="EG425" s="219"/>
      <c r="EH425" s="219"/>
      <c r="EI425" s="219"/>
      <c r="EJ425" s="219"/>
      <c r="EK425" s="219"/>
      <c r="EL425" s="219"/>
      <c r="EM425" s="219"/>
      <c r="EN425" s="219"/>
      <c r="EO425" s="219"/>
      <c r="EP425" s="219"/>
      <c r="EQ425" s="219"/>
      <c r="ER425" s="219"/>
      <c r="ES425" s="219"/>
      <c r="ET425" s="219"/>
      <c r="EU425" s="219"/>
      <c r="EV425" s="219"/>
      <c r="EW425" s="219"/>
      <c r="EX425" s="219"/>
      <c r="EY425" s="219"/>
      <c r="EZ425" s="219"/>
      <c r="FA425" s="219"/>
      <c r="FB425" s="219"/>
      <c r="FC425" s="219"/>
      <c r="FD425" s="219"/>
      <c r="FE425" s="219"/>
      <c r="FF425" s="219"/>
      <c r="FG425" s="219"/>
      <c r="FH425" s="219"/>
      <c r="FI425" s="219"/>
      <c r="FJ425" s="219"/>
      <c r="FK425" s="219"/>
      <c r="FL425" s="219"/>
      <c r="FM425" s="219"/>
      <c r="FN425" s="219"/>
      <c r="GA425" s="202"/>
      <c r="GB425" s="202"/>
      <c r="GC425" s="202"/>
      <c r="GD425" s="202"/>
      <c r="GE425" s="202"/>
      <c r="GF425" s="202"/>
      <c r="GG425" s="202"/>
      <c r="GH425" s="198"/>
      <c r="GI425" s="198"/>
      <c r="GJ425" s="198"/>
      <c r="GK425" s="198"/>
      <c r="GL425" s="198"/>
      <c r="GM425" s="198"/>
      <c r="GN425" s="198"/>
    </row>
    <row r="426" spans="1:196" x14ac:dyDescent="0.2">
      <c r="A426" s="215" t="s">
        <v>434</v>
      </c>
      <c r="B426" s="216" t="s">
        <v>293</v>
      </c>
      <c r="C426" s="217" t="s">
        <v>302</v>
      </c>
      <c r="D426" s="218" t="s">
        <v>303</v>
      </c>
      <c r="E426" s="337">
        <v>0</v>
      </c>
      <c r="F426">
        <v>23</v>
      </c>
      <c r="G426" s="337">
        <v>0</v>
      </c>
      <c r="H426">
        <v>7</v>
      </c>
      <c r="I426">
        <v>72</v>
      </c>
      <c r="J426">
        <v>168</v>
      </c>
      <c r="K426">
        <v>8</v>
      </c>
      <c r="L426">
        <v>2</v>
      </c>
      <c r="M426">
        <v>3</v>
      </c>
      <c r="N426">
        <v>2</v>
      </c>
      <c r="O426">
        <v>0</v>
      </c>
      <c r="P426">
        <v>17</v>
      </c>
      <c r="Q426">
        <v>0</v>
      </c>
      <c r="R426">
        <v>77</v>
      </c>
      <c r="S426">
        <v>109</v>
      </c>
      <c r="T426">
        <v>0</v>
      </c>
      <c r="U426">
        <v>6</v>
      </c>
      <c r="V426">
        <v>5</v>
      </c>
      <c r="W426">
        <v>21</v>
      </c>
      <c r="X426">
        <v>6</v>
      </c>
      <c r="Y426">
        <v>111</v>
      </c>
      <c r="Z426">
        <v>0</v>
      </c>
      <c r="AA426">
        <v>8</v>
      </c>
      <c r="AB426">
        <v>645</v>
      </c>
      <c r="AC426" s="351">
        <v>1</v>
      </c>
      <c r="AD426" s="351">
        <v>1</v>
      </c>
      <c r="AE426">
        <v>3</v>
      </c>
      <c r="AF426">
        <v>161</v>
      </c>
      <c r="AG426">
        <v>2</v>
      </c>
      <c r="AH426">
        <v>16</v>
      </c>
      <c r="AI426">
        <v>0</v>
      </c>
      <c r="AJ426">
        <v>140</v>
      </c>
      <c r="AK426">
        <v>17</v>
      </c>
      <c r="AL426">
        <v>157</v>
      </c>
      <c r="AM426">
        <v>4</v>
      </c>
      <c r="AN426">
        <v>0</v>
      </c>
      <c r="AO426">
        <v>0</v>
      </c>
      <c r="AP426">
        <v>31</v>
      </c>
      <c r="AQ426">
        <v>0</v>
      </c>
      <c r="AR426">
        <v>59</v>
      </c>
      <c r="AS426">
        <v>59</v>
      </c>
      <c r="AT426">
        <v>4</v>
      </c>
      <c r="AU426">
        <v>0</v>
      </c>
      <c r="AV426">
        <v>3</v>
      </c>
      <c r="AW426">
        <v>55</v>
      </c>
      <c r="AX426">
        <v>0</v>
      </c>
      <c r="AY426">
        <v>0</v>
      </c>
      <c r="AZ426">
        <v>0</v>
      </c>
      <c r="BA426">
        <v>46</v>
      </c>
      <c r="BB426">
        <v>15</v>
      </c>
      <c r="BC426">
        <v>9</v>
      </c>
      <c r="BD426">
        <v>2</v>
      </c>
      <c r="BE426">
        <v>1</v>
      </c>
      <c r="BF426">
        <v>0</v>
      </c>
      <c r="BG426">
        <v>0</v>
      </c>
      <c r="BH426">
        <v>0</v>
      </c>
      <c r="BI426">
        <v>73</v>
      </c>
      <c r="BJ426">
        <v>53</v>
      </c>
      <c r="BK426">
        <v>12</v>
      </c>
      <c r="BL426">
        <v>9</v>
      </c>
      <c r="BM426">
        <v>1</v>
      </c>
      <c r="BN426">
        <v>2</v>
      </c>
      <c r="BO426">
        <v>0</v>
      </c>
      <c r="BP426">
        <v>0</v>
      </c>
      <c r="BQ426">
        <v>0</v>
      </c>
      <c r="BR426">
        <v>77</v>
      </c>
      <c r="BS426" s="148"/>
      <c r="BT426"/>
      <c r="BU426" s="393" t="str">
        <f t="shared" si="84"/>
        <v>Yes</v>
      </c>
      <c r="BV426" s="393" t="str">
        <f t="shared" si="85"/>
        <v>Yes</v>
      </c>
      <c r="BW426" s="393"/>
      <c r="BX426" s="151"/>
      <c r="BY426" s="341"/>
      <c r="BZ426" s="384"/>
      <c r="CA426" s="384"/>
      <c r="CB426" s="384"/>
      <c r="CC426" s="384"/>
      <c r="CD426" s="384"/>
      <c r="CE426" s="219"/>
      <c r="CF426" s="219"/>
      <c r="CG426" s="219"/>
      <c r="CH426" s="219"/>
      <c r="CI426" s="219"/>
      <c r="CJ426" s="219"/>
      <c r="CK426" s="219"/>
      <c r="CL426" s="219"/>
      <c r="CM426" s="219"/>
      <c r="CN426" s="219"/>
      <c r="CO426" s="219"/>
      <c r="CP426" s="219"/>
      <c r="CQ426" s="219"/>
      <c r="CR426" s="219"/>
      <c r="CS426" s="219"/>
      <c r="CT426" s="219"/>
      <c r="CU426" s="219"/>
      <c r="CV426" s="219"/>
      <c r="CW426" s="219"/>
      <c r="CX426" s="219"/>
      <c r="CY426" s="219"/>
      <c r="CZ426" s="219"/>
      <c r="DA426" s="219"/>
      <c r="DB426" s="219"/>
      <c r="DC426" s="219"/>
      <c r="DD426" s="219"/>
      <c r="DE426" s="219"/>
      <c r="DF426" s="219"/>
      <c r="DG426" s="219"/>
      <c r="DH426" s="219"/>
      <c r="DI426" s="219"/>
      <c r="DJ426" s="219"/>
      <c r="DK426" s="219"/>
      <c r="DL426" s="219"/>
      <c r="DM426" s="219"/>
      <c r="DN426" s="219"/>
      <c r="DO426" s="219"/>
      <c r="DP426" s="219"/>
      <c r="DQ426" s="219"/>
      <c r="DR426" s="219"/>
      <c r="DS426" s="219"/>
      <c r="DT426" s="219"/>
      <c r="DU426" s="219"/>
      <c r="DV426" s="219"/>
      <c r="DW426" s="219"/>
      <c r="DX426" s="219"/>
      <c r="DY426" s="219"/>
      <c r="DZ426" s="219"/>
      <c r="EA426" s="219"/>
      <c r="EB426" s="219"/>
      <c r="EC426" s="219"/>
      <c r="ED426" s="219"/>
      <c r="EE426" s="219"/>
      <c r="EF426" s="219"/>
      <c r="EG426" s="219"/>
      <c r="EH426" s="219"/>
      <c r="EI426" s="219"/>
      <c r="EJ426" s="219"/>
      <c r="EK426" s="219"/>
      <c r="EL426" s="219"/>
      <c r="EM426" s="219"/>
      <c r="EN426" s="219"/>
      <c r="EO426" s="219"/>
      <c r="EP426" s="219"/>
      <c r="EQ426" s="219"/>
      <c r="ER426" s="219"/>
      <c r="ES426" s="219"/>
      <c r="ET426" s="219"/>
      <c r="EU426" s="219"/>
      <c r="EV426" s="219"/>
      <c r="EW426" s="219"/>
      <c r="EX426" s="219"/>
      <c r="EY426" s="219"/>
      <c r="EZ426" s="219"/>
      <c r="FA426" s="219"/>
      <c r="FB426" s="219"/>
      <c r="FC426" s="219"/>
      <c r="FD426" s="219"/>
      <c r="FE426" s="219"/>
      <c r="FF426" s="219"/>
      <c r="FG426" s="219"/>
      <c r="FH426" s="219"/>
      <c r="FI426" s="219"/>
      <c r="FJ426" s="219"/>
      <c r="FK426" s="219"/>
      <c r="FL426" s="219"/>
      <c r="FM426" s="219"/>
      <c r="FN426" s="219"/>
      <c r="GA426" s="202"/>
      <c r="GB426" s="202"/>
      <c r="GC426" s="202"/>
      <c r="GD426" s="202"/>
      <c r="GE426" s="202"/>
      <c r="GF426" s="202"/>
      <c r="GG426" s="202"/>
      <c r="GH426" s="198"/>
      <c r="GI426" s="198"/>
      <c r="GJ426" s="198"/>
      <c r="GK426" s="198"/>
      <c r="GL426" s="198"/>
      <c r="GM426" s="198"/>
      <c r="GN426" s="198"/>
    </row>
    <row r="427" spans="1:196" x14ac:dyDescent="0.2">
      <c r="A427" s="215" t="s">
        <v>436</v>
      </c>
      <c r="B427" s="216" t="s">
        <v>285</v>
      </c>
      <c r="C427" s="217" t="s">
        <v>286</v>
      </c>
      <c r="D427" s="218" t="s">
        <v>435</v>
      </c>
      <c r="E427" s="337">
        <v>0</v>
      </c>
      <c r="F427">
        <v>4</v>
      </c>
      <c r="G427" s="337">
        <v>0</v>
      </c>
      <c r="H427">
        <v>4</v>
      </c>
      <c r="I427">
        <v>42</v>
      </c>
      <c r="J427">
        <v>106</v>
      </c>
      <c r="K427">
        <v>2</v>
      </c>
      <c r="L427">
        <v>1</v>
      </c>
      <c r="M427">
        <v>6</v>
      </c>
      <c r="N427">
        <v>0</v>
      </c>
      <c r="O427">
        <v>0</v>
      </c>
      <c r="P427">
        <v>5</v>
      </c>
      <c r="Q427">
        <v>3</v>
      </c>
      <c r="R427">
        <v>85</v>
      </c>
      <c r="S427">
        <v>0</v>
      </c>
      <c r="T427">
        <v>0</v>
      </c>
      <c r="U427">
        <v>0</v>
      </c>
      <c r="V427">
        <v>18</v>
      </c>
      <c r="W427">
        <v>5</v>
      </c>
      <c r="X427">
        <v>5</v>
      </c>
      <c r="Y427">
        <v>82</v>
      </c>
      <c r="Z427">
        <v>2</v>
      </c>
      <c r="AA427">
        <v>5</v>
      </c>
      <c r="AB427">
        <v>375</v>
      </c>
      <c r="AC427" s="351">
        <v>2</v>
      </c>
      <c r="AD427" s="351">
        <v>2</v>
      </c>
      <c r="AE427">
        <v>5</v>
      </c>
      <c r="AF427">
        <v>77</v>
      </c>
      <c r="AG427">
        <v>8</v>
      </c>
      <c r="AH427">
        <v>7</v>
      </c>
      <c r="AI427">
        <v>0</v>
      </c>
      <c r="AJ427">
        <v>160</v>
      </c>
      <c r="AK427">
        <v>0</v>
      </c>
      <c r="AL427">
        <v>160</v>
      </c>
      <c r="AM427">
        <v>1</v>
      </c>
      <c r="AN427">
        <v>0</v>
      </c>
      <c r="AO427">
        <v>3</v>
      </c>
      <c r="AP427">
        <v>21</v>
      </c>
      <c r="AQ427">
        <v>0</v>
      </c>
      <c r="AR427">
        <v>0</v>
      </c>
      <c r="AS427">
        <v>25</v>
      </c>
      <c r="AT427">
        <v>4</v>
      </c>
      <c r="AU427">
        <v>0</v>
      </c>
      <c r="AV427">
        <v>1</v>
      </c>
      <c r="AW427">
        <v>26</v>
      </c>
      <c r="AX427">
        <v>0</v>
      </c>
      <c r="AY427">
        <v>0</v>
      </c>
      <c r="AZ427">
        <v>0</v>
      </c>
      <c r="BA427">
        <v>7</v>
      </c>
      <c r="BB427">
        <v>21</v>
      </c>
      <c r="BC427">
        <v>63</v>
      </c>
      <c r="BD427">
        <v>29</v>
      </c>
      <c r="BE427">
        <v>8</v>
      </c>
      <c r="BF427">
        <v>1</v>
      </c>
      <c r="BG427">
        <v>0</v>
      </c>
      <c r="BH427">
        <v>0</v>
      </c>
      <c r="BI427">
        <v>129</v>
      </c>
      <c r="BJ427">
        <v>5</v>
      </c>
      <c r="BK427">
        <v>16</v>
      </c>
      <c r="BL427">
        <v>36</v>
      </c>
      <c r="BM427">
        <v>23</v>
      </c>
      <c r="BN427">
        <v>6</v>
      </c>
      <c r="BO427">
        <v>2</v>
      </c>
      <c r="BP427">
        <v>0</v>
      </c>
      <c r="BQ427">
        <v>0</v>
      </c>
      <c r="BR427">
        <v>88</v>
      </c>
      <c r="BS427" s="148"/>
      <c r="BT427"/>
      <c r="BU427" s="393" t="str">
        <f t="shared" si="84"/>
        <v>No</v>
      </c>
      <c r="BV427" s="393" t="str">
        <f t="shared" si="85"/>
        <v>No</v>
      </c>
      <c r="BW427" s="393"/>
      <c r="BX427" s="151"/>
      <c r="BY427" s="341"/>
      <c r="BZ427" s="384"/>
      <c r="CA427" s="384"/>
      <c r="CB427" s="384"/>
      <c r="CC427" s="384"/>
      <c r="CD427" s="384"/>
      <c r="CE427" s="219"/>
      <c r="CF427" s="219"/>
      <c r="CG427" s="219"/>
      <c r="CH427" s="219"/>
      <c r="CI427" s="219"/>
      <c r="CJ427" s="219"/>
      <c r="CK427" s="219"/>
      <c r="CL427" s="219"/>
      <c r="CM427" s="219"/>
      <c r="CN427" s="219"/>
      <c r="CO427" s="219"/>
      <c r="CP427" s="219"/>
      <c r="CQ427" s="219"/>
      <c r="CR427" s="219"/>
      <c r="CS427" s="219"/>
      <c r="CT427" s="219"/>
      <c r="CU427" s="219"/>
      <c r="CV427" s="219"/>
      <c r="CW427" s="219"/>
      <c r="CX427" s="219"/>
      <c r="CY427" s="219"/>
      <c r="CZ427" s="219"/>
      <c r="DA427" s="219"/>
      <c r="DB427" s="219"/>
      <c r="DC427" s="219"/>
      <c r="DD427" s="219"/>
      <c r="DE427" s="219"/>
      <c r="DF427" s="219"/>
      <c r="DG427" s="219"/>
      <c r="DH427" s="219"/>
      <c r="DI427" s="219"/>
      <c r="DJ427" s="219"/>
      <c r="DK427" s="219"/>
      <c r="DL427" s="219"/>
      <c r="DM427" s="219"/>
      <c r="DN427" s="219"/>
      <c r="DO427" s="219"/>
      <c r="DP427" s="219"/>
      <c r="DQ427" s="219"/>
      <c r="DR427" s="219"/>
      <c r="DS427" s="219"/>
      <c r="DT427" s="219"/>
      <c r="DU427" s="219"/>
      <c r="DV427" s="219"/>
      <c r="DW427" s="219"/>
      <c r="DX427" s="219"/>
      <c r="DY427" s="219"/>
      <c r="DZ427" s="219"/>
      <c r="EA427" s="219"/>
      <c r="EB427" s="219"/>
      <c r="EC427" s="219"/>
      <c r="ED427" s="219"/>
      <c r="EE427" s="219"/>
      <c r="EF427" s="219"/>
      <c r="EG427" s="219"/>
      <c r="EH427" s="219"/>
      <c r="EI427" s="219"/>
      <c r="EJ427" s="219"/>
      <c r="EK427" s="219"/>
      <c r="EL427" s="219"/>
      <c r="EM427" s="219"/>
      <c r="EN427" s="219"/>
      <c r="EO427" s="219"/>
      <c r="EP427" s="219"/>
      <c r="EQ427" s="219"/>
      <c r="ER427" s="219"/>
      <c r="ES427" s="219"/>
      <c r="ET427" s="219"/>
      <c r="EU427" s="219"/>
      <c r="EV427" s="219"/>
      <c r="EW427" s="219"/>
      <c r="EX427" s="219"/>
      <c r="EY427" s="219"/>
      <c r="EZ427" s="219"/>
      <c r="FA427" s="219"/>
      <c r="FB427" s="219"/>
      <c r="FC427" s="219"/>
      <c r="FD427" s="219"/>
      <c r="FE427" s="219"/>
      <c r="FF427" s="219"/>
      <c r="FG427" s="219"/>
      <c r="FH427" s="219"/>
      <c r="FI427" s="219"/>
      <c r="FJ427" s="219"/>
      <c r="FK427" s="219"/>
      <c r="FL427" s="219"/>
      <c r="FM427" s="219"/>
      <c r="FN427" s="219"/>
      <c r="GA427" s="202"/>
      <c r="GB427" s="202"/>
      <c r="GC427" s="202"/>
      <c r="GD427" s="202"/>
      <c r="GE427" s="202"/>
      <c r="GF427" s="202"/>
      <c r="GG427" s="202"/>
      <c r="GH427" s="198"/>
      <c r="GI427" s="198"/>
      <c r="GJ427" s="198"/>
      <c r="GK427" s="198"/>
      <c r="GL427" s="198"/>
      <c r="GM427" s="198"/>
      <c r="GN427" s="198"/>
    </row>
    <row r="428" spans="1:196" x14ac:dyDescent="0.2">
      <c r="A428" s="215" t="s">
        <v>438</v>
      </c>
      <c r="B428" s="216" t="s">
        <v>285</v>
      </c>
      <c r="C428" s="217" t="s">
        <v>288</v>
      </c>
      <c r="D428" s="218" t="s">
        <v>437</v>
      </c>
      <c r="E428" s="337">
        <v>0</v>
      </c>
      <c r="F428">
        <v>60</v>
      </c>
      <c r="G428" s="337">
        <v>0</v>
      </c>
      <c r="H428">
        <v>3</v>
      </c>
      <c r="I428">
        <v>31</v>
      </c>
      <c r="J428">
        <v>81</v>
      </c>
      <c r="K428">
        <v>0</v>
      </c>
      <c r="L428">
        <v>2</v>
      </c>
      <c r="M428">
        <v>2</v>
      </c>
      <c r="N428">
        <v>1</v>
      </c>
      <c r="O428">
        <v>0</v>
      </c>
      <c r="P428">
        <v>4</v>
      </c>
      <c r="Q428">
        <v>2</v>
      </c>
      <c r="R428">
        <v>30</v>
      </c>
      <c r="S428">
        <v>0</v>
      </c>
      <c r="T428">
        <v>1</v>
      </c>
      <c r="U428">
        <v>1</v>
      </c>
      <c r="V428">
        <v>3</v>
      </c>
      <c r="W428">
        <v>5</v>
      </c>
      <c r="X428">
        <v>15</v>
      </c>
      <c r="Y428">
        <v>44</v>
      </c>
      <c r="Z428">
        <v>0</v>
      </c>
      <c r="AA428">
        <v>15</v>
      </c>
      <c r="AB428">
        <v>300</v>
      </c>
      <c r="AC428" s="351">
        <v>2</v>
      </c>
      <c r="AD428" s="351">
        <v>2</v>
      </c>
      <c r="AE428">
        <v>0</v>
      </c>
      <c r="AF428">
        <v>91</v>
      </c>
      <c r="AG428">
        <v>13</v>
      </c>
      <c r="AH428">
        <v>15</v>
      </c>
      <c r="AI428">
        <v>0</v>
      </c>
      <c r="AJ428">
        <v>63</v>
      </c>
      <c r="AK428">
        <v>0</v>
      </c>
      <c r="AL428">
        <v>63</v>
      </c>
      <c r="AM428">
        <v>1</v>
      </c>
      <c r="AN428">
        <v>0</v>
      </c>
      <c r="AO428">
        <v>1</v>
      </c>
      <c r="AP428">
        <v>15</v>
      </c>
      <c r="AQ428">
        <v>26</v>
      </c>
      <c r="AR428">
        <v>0</v>
      </c>
      <c r="AS428">
        <v>26</v>
      </c>
      <c r="AT428">
        <v>5</v>
      </c>
      <c r="AU428">
        <v>0</v>
      </c>
      <c r="AV428">
        <v>0</v>
      </c>
      <c r="AW428">
        <v>0</v>
      </c>
      <c r="AX428">
        <v>0</v>
      </c>
      <c r="AY428">
        <v>0</v>
      </c>
      <c r="AZ428">
        <v>0</v>
      </c>
      <c r="BA428">
        <v>11</v>
      </c>
      <c r="BB428">
        <v>31</v>
      </c>
      <c r="BC428">
        <v>18</v>
      </c>
      <c r="BD428">
        <v>3</v>
      </c>
      <c r="BE428">
        <v>2</v>
      </c>
      <c r="BF428">
        <v>0</v>
      </c>
      <c r="BG428">
        <v>2</v>
      </c>
      <c r="BH428">
        <v>2</v>
      </c>
      <c r="BI428">
        <v>69</v>
      </c>
      <c r="BJ428">
        <v>6</v>
      </c>
      <c r="BK428">
        <v>13</v>
      </c>
      <c r="BL428">
        <v>6</v>
      </c>
      <c r="BM428">
        <v>3</v>
      </c>
      <c r="BN428">
        <v>1</v>
      </c>
      <c r="BO428">
        <v>0</v>
      </c>
      <c r="BP428">
        <v>1</v>
      </c>
      <c r="BQ428">
        <v>2</v>
      </c>
      <c r="BR428">
        <v>32</v>
      </c>
      <c r="BS428" s="148"/>
      <c r="BT428"/>
      <c r="BU428" s="393" t="str">
        <f t="shared" si="84"/>
        <v>No</v>
      </c>
      <c r="BV428" s="393" t="str">
        <f t="shared" si="85"/>
        <v>No</v>
      </c>
      <c r="BW428" s="393"/>
      <c r="BX428" s="151"/>
      <c r="BY428" s="341"/>
      <c r="BZ428" s="384"/>
      <c r="CA428" s="384"/>
      <c r="CB428" s="384"/>
      <c r="CC428" s="384"/>
      <c r="CD428" s="384"/>
      <c r="CE428" s="219"/>
      <c r="CF428" s="219"/>
      <c r="CG428" s="219"/>
      <c r="CH428" s="219"/>
      <c r="CI428" s="219"/>
      <c r="CJ428" s="219"/>
      <c r="CK428" s="219"/>
      <c r="CL428" s="219"/>
      <c r="CM428" s="219"/>
      <c r="CN428" s="219"/>
      <c r="CO428" s="219"/>
      <c r="CP428" s="219"/>
      <c r="CQ428" s="219"/>
      <c r="CR428" s="219"/>
      <c r="CS428" s="219"/>
      <c r="CT428" s="219"/>
      <c r="CU428" s="219"/>
      <c r="CV428" s="219"/>
      <c r="CW428" s="219"/>
      <c r="CX428" s="219"/>
      <c r="CY428" s="219"/>
      <c r="CZ428" s="219"/>
      <c r="DA428" s="219"/>
      <c r="DB428" s="219"/>
      <c r="DC428" s="219"/>
      <c r="DD428" s="219"/>
      <c r="DE428" s="219"/>
      <c r="DF428" s="219"/>
      <c r="DG428" s="219"/>
      <c r="DH428" s="219"/>
      <c r="DI428" s="219"/>
      <c r="DJ428" s="219"/>
      <c r="DK428" s="219"/>
      <c r="DL428" s="219"/>
      <c r="DM428" s="219"/>
      <c r="DN428" s="219"/>
      <c r="DO428" s="219"/>
      <c r="DP428" s="219"/>
      <c r="DQ428" s="219"/>
      <c r="DR428" s="219"/>
      <c r="DS428" s="219"/>
      <c r="DT428" s="219"/>
      <c r="DU428" s="219"/>
      <c r="DV428" s="219"/>
      <c r="DW428" s="219"/>
      <c r="DX428" s="219"/>
      <c r="DY428" s="219"/>
      <c r="DZ428" s="219"/>
      <c r="EA428" s="219"/>
      <c r="EB428" s="219"/>
      <c r="EC428" s="219"/>
      <c r="ED428" s="219"/>
      <c r="EE428" s="219"/>
      <c r="EF428" s="219"/>
      <c r="EG428" s="219"/>
      <c r="EH428" s="219"/>
      <c r="EI428" s="219"/>
      <c r="EJ428" s="219"/>
      <c r="EK428" s="219"/>
      <c r="EL428" s="219"/>
      <c r="EM428" s="219"/>
      <c r="EN428" s="219"/>
      <c r="EO428" s="219"/>
      <c r="EP428" s="219"/>
      <c r="EQ428" s="219"/>
      <c r="ER428" s="219"/>
      <c r="ES428" s="219"/>
      <c r="ET428" s="219"/>
      <c r="EU428" s="219"/>
      <c r="EV428" s="219"/>
      <c r="EW428" s="219"/>
      <c r="EX428" s="219"/>
      <c r="EY428" s="219"/>
      <c r="EZ428" s="219"/>
      <c r="FA428" s="219"/>
      <c r="FB428" s="219"/>
      <c r="FC428" s="219"/>
      <c r="FD428" s="219"/>
      <c r="FE428" s="219"/>
      <c r="FF428" s="219"/>
      <c r="FG428" s="219"/>
      <c r="FH428" s="219"/>
      <c r="FI428" s="219"/>
      <c r="FJ428" s="219"/>
      <c r="FK428" s="219"/>
      <c r="FL428" s="219"/>
      <c r="FM428" s="219"/>
      <c r="FN428" s="219"/>
      <c r="GA428" s="202"/>
      <c r="GB428" s="202"/>
      <c r="GC428" s="202"/>
      <c r="GD428" s="202"/>
      <c r="GE428" s="202"/>
      <c r="GF428" s="202"/>
      <c r="GG428" s="202"/>
      <c r="GH428" s="198"/>
      <c r="GI428" s="198"/>
      <c r="GJ428" s="198"/>
      <c r="GK428" s="198"/>
      <c r="GL428" s="198"/>
      <c r="GM428" s="198"/>
      <c r="GN428" s="198"/>
    </row>
    <row r="429" spans="1:196" x14ac:dyDescent="0.2">
      <c r="A429" s="215" t="s">
        <v>439</v>
      </c>
      <c r="B429" s="216" t="s">
        <v>293</v>
      </c>
      <c r="C429" s="217" t="s">
        <v>288</v>
      </c>
      <c r="D429" s="218" t="s">
        <v>304</v>
      </c>
      <c r="E429" s="337">
        <v>0</v>
      </c>
      <c r="F429">
        <v>133</v>
      </c>
      <c r="G429" s="337">
        <v>0</v>
      </c>
      <c r="H429">
        <v>19</v>
      </c>
      <c r="I429">
        <v>167</v>
      </c>
      <c r="J429">
        <v>346</v>
      </c>
      <c r="K429">
        <v>22</v>
      </c>
      <c r="L429">
        <v>6</v>
      </c>
      <c r="M429">
        <v>14</v>
      </c>
      <c r="N429">
        <v>1</v>
      </c>
      <c r="O429">
        <v>0</v>
      </c>
      <c r="P429">
        <v>36</v>
      </c>
      <c r="Q429">
        <v>44</v>
      </c>
      <c r="R429">
        <v>1238</v>
      </c>
      <c r="S429">
        <v>0</v>
      </c>
      <c r="T429">
        <v>0</v>
      </c>
      <c r="U429">
        <v>6</v>
      </c>
      <c r="V429">
        <v>16</v>
      </c>
      <c r="W429">
        <v>34</v>
      </c>
      <c r="X429">
        <v>6</v>
      </c>
      <c r="Y429">
        <v>180</v>
      </c>
      <c r="Z429">
        <v>0</v>
      </c>
      <c r="AA429">
        <v>5</v>
      </c>
      <c r="AB429">
        <v>2273</v>
      </c>
      <c r="AC429" s="351">
        <v>1</v>
      </c>
      <c r="AD429" s="351">
        <v>1</v>
      </c>
      <c r="AE429">
        <v>16</v>
      </c>
      <c r="AF429">
        <v>211</v>
      </c>
      <c r="AG429">
        <v>34</v>
      </c>
      <c r="AH429">
        <v>36</v>
      </c>
      <c r="AI429">
        <v>0</v>
      </c>
      <c r="AJ429">
        <v>882</v>
      </c>
      <c r="AK429">
        <v>0</v>
      </c>
      <c r="AL429">
        <v>882</v>
      </c>
      <c r="AM429">
        <v>32</v>
      </c>
      <c r="AN429">
        <v>0</v>
      </c>
      <c r="AO429">
        <v>2</v>
      </c>
      <c r="AP429">
        <v>69</v>
      </c>
      <c r="AQ429">
        <v>0</v>
      </c>
      <c r="AR429">
        <v>65</v>
      </c>
      <c r="AS429">
        <v>65</v>
      </c>
      <c r="AT429">
        <v>62</v>
      </c>
      <c r="AU429">
        <v>0</v>
      </c>
      <c r="AV429">
        <v>10</v>
      </c>
      <c r="AW429">
        <v>1</v>
      </c>
      <c r="AX429">
        <v>0</v>
      </c>
      <c r="AY429">
        <v>1</v>
      </c>
      <c r="AZ429">
        <v>0</v>
      </c>
      <c r="BA429">
        <v>1048</v>
      </c>
      <c r="BB429">
        <v>262</v>
      </c>
      <c r="BC429">
        <v>159</v>
      </c>
      <c r="BD429">
        <v>43</v>
      </c>
      <c r="BE429">
        <v>8</v>
      </c>
      <c r="BF429">
        <v>3</v>
      </c>
      <c r="BG429">
        <v>3</v>
      </c>
      <c r="BH429">
        <v>13</v>
      </c>
      <c r="BI429">
        <v>1539</v>
      </c>
      <c r="BJ429">
        <v>867</v>
      </c>
      <c r="BK429">
        <v>207</v>
      </c>
      <c r="BL429">
        <v>146</v>
      </c>
      <c r="BM429">
        <v>34</v>
      </c>
      <c r="BN429">
        <v>10</v>
      </c>
      <c r="BO429">
        <v>2</v>
      </c>
      <c r="BP429">
        <v>3</v>
      </c>
      <c r="BQ429">
        <v>13</v>
      </c>
      <c r="BR429">
        <v>1282</v>
      </c>
      <c r="BS429" s="148"/>
      <c r="BT429"/>
      <c r="BU429" s="393" t="str">
        <f t="shared" si="84"/>
        <v>Yes</v>
      </c>
      <c r="BV429" s="393" t="str">
        <f t="shared" si="85"/>
        <v>Yes</v>
      </c>
      <c r="BW429" s="393"/>
      <c r="BX429" s="151"/>
      <c r="BY429" s="341"/>
      <c r="BZ429" s="384"/>
      <c r="CA429" s="384"/>
      <c r="CB429" s="384"/>
      <c r="CC429" s="384"/>
      <c r="CD429" s="384"/>
      <c r="CE429" s="219"/>
      <c r="CF429" s="219"/>
      <c r="CG429" s="219"/>
      <c r="CH429" s="219"/>
      <c r="CI429" s="219"/>
      <c r="CJ429" s="219"/>
      <c r="CK429" s="219"/>
      <c r="CL429" s="219"/>
      <c r="CM429" s="219"/>
      <c r="CN429" s="219"/>
      <c r="CO429" s="219"/>
      <c r="CP429" s="219"/>
      <c r="CQ429" s="219"/>
      <c r="CR429" s="219"/>
      <c r="CS429" s="219"/>
      <c r="CT429" s="219"/>
      <c r="CU429" s="219"/>
      <c r="CV429" s="219"/>
      <c r="CW429" s="219"/>
      <c r="CX429" s="219"/>
      <c r="CY429" s="219"/>
      <c r="CZ429" s="219"/>
      <c r="DA429" s="219"/>
      <c r="DB429" s="219"/>
      <c r="DC429" s="219"/>
      <c r="DD429" s="219"/>
      <c r="DE429" s="219"/>
      <c r="DF429" s="219"/>
      <c r="DG429" s="219"/>
      <c r="DH429" s="219"/>
      <c r="DI429" s="219"/>
      <c r="DJ429" s="219"/>
      <c r="DK429" s="219"/>
      <c r="DL429" s="219"/>
      <c r="DM429" s="219"/>
      <c r="DN429" s="219"/>
      <c r="DO429" s="219"/>
      <c r="DP429" s="219"/>
      <c r="DQ429" s="219"/>
      <c r="DR429" s="219"/>
      <c r="DS429" s="219"/>
      <c r="DT429" s="219"/>
      <c r="DU429" s="219"/>
      <c r="DV429" s="219"/>
      <c r="DW429" s="219"/>
      <c r="DX429" s="219"/>
      <c r="DY429" s="219"/>
      <c r="DZ429" s="219"/>
      <c r="EA429" s="219"/>
      <c r="EB429" s="219"/>
      <c r="EC429" s="219"/>
      <c r="ED429" s="219"/>
      <c r="EE429" s="219"/>
      <c r="EF429" s="219"/>
      <c r="EG429" s="219"/>
      <c r="EH429" s="219"/>
      <c r="EI429" s="219"/>
      <c r="EJ429" s="219"/>
      <c r="EK429" s="219"/>
      <c r="EL429" s="219"/>
      <c r="EM429" s="219"/>
      <c r="EN429" s="219"/>
      <c r="EO429" s="219"/>
      <c r="EP429" s="219"/>
      <c r="EQ429" s="219"/>
      <c r="ER429" s="219"/>
      <c r="ES429" s="219"/>
      <c r="ET429" s="219"/>
      <c r="EU429" s="219"/>
      <c r="EV429" s="219"/>
      <c r="EW429" s="219"/>
      <c r="EX429" s="219"/>
      <c r="EY429" s="219"/>
      <c r="EZ429" s="219"/>
      <c r="FA429" s="219"/>
      <c r="FB429" s="219"/>
      <c r="FC429" s="219"/>
      <c r="FD429" s="219"/>
      <c r="FE429" s="219"/>
      <c r="FF429" s="219"/>
      <c r="FG429" s="219"/>
      <c r="FH429" s="219"/>
      <c r="FI429" s="219"/>
      <c r="FJ429" s="219"/>
      <c r="FK429" s="219"/>
      <c r="FL429" s="219"/>
      <c r="FM429" s="219"/>
      <c r="FN429" s="219"/>
      <c r="GA429" s="202"/>
      <c r="GB429" s="202"/>
      <c r="GC429" s="202"/>
      <c r="GD429" s="202"/>
      <c r="GE429" s="202"/>
      <c r="GF429" s="202"/>
      <c r="GG429" s="202"/>
      <c r="GH429" s="198"/>
      <c r="GI429" s="198"/>
      <c r="GJ429" s="198"/>
      <c r="GK429" s="198"/>
      <c r="GL429" s="198"/>
      <c r="GM429" s="198"/>
      <c r="GN429" s="198"/>
    </row>
    <row r="430" spans="1:196" x14ac:dyDescent="0.2">
      <c r="A430" s="215" t="s">
        <v>441</v>
      </c>
      <c r="B430" s="216" t="s">
        <v>285</v>
      </c>
      <c r="C430" s="217" t="s">
        <v>288</v>
      </c>
      <c r="D430" s="218" t="s">
        <v>440</v>
      </c>
      <c r="E430" s="337">
        <v>0</v>
      </c>
      <c r="F430">
        <v>7</v>
      </c>
      <c r="G430" s="337">
        <v>0</v>
      </c>
      <c r="H430">
        <v>3</v>
      </c>
      <c r="I430">
        <v>71</v>
      </c>
      <c r="J430">
        <v>168</v>
      </c>
      <c r="K430">
        <v>11</v>
      </c>
      <c r="L430">
        <v>1</v>
      </c>
      <c r="M430">
        <v>9</v>
      </c>
      <c r="N430">
        <v>0</v>
      </c>
      <c r="O430">
        <v>0</v>
      </c>
      <c r="P430">
        <v>6</v>
      </c>
      <c r="Q430">
        <v>9</v>
      </c>
      <c r="R430">
        <v>34</v>
      </c>
      <c r="S430">
        <v>0</v>
      </c>
      <c r="T430">
        <v>0</v>
      </c>
      <c r="U430">
        <v>0</v>
      </c>
      <c r="V430">
        <v>0</v>
      </c>
      <c r="W430">
        <v>2</v>
      </c>
      <c r="X430">
        <v>36</v>
      </c>
      <c r="Y430">
        <v>53</v>
      </c>
      <c r="Z430">
        <v>0</v>
      </c>
      <c r="AA430">
        <v>55</v>
      </c>
      <c r="AB430">
        <v>465</v>
      </c>
      <c r="AC430" s="351">
        <v>2</v>
      </c>
      <c r="AD430" s="351">
        <v>3</v>
      </c>
      <c r="AE430">
        <v>2</v>
      </c>
      <c r="AF430">
        <v>82</v>
      </c>
      <c r="AG430">
        <v>15</v>
      </c>
      <c r="AH430">
        <v>7</v>
      </c>
      <c r="AI430">
        <v>0</v>
      </c>
      <c r="AJ430">
        <v>100</v>
      </c>
      <c r="AK430">
        <v>0</v>
      </c>
      <c r="AL430">
        <v>100</v>
      </c>
      <c r="AM430">
        <v>5</v>
      </c>
      <c r="AN430">
        <v>0</v>
      </c>
      <c r="AO430">
        <v>1</v>
      </c>
      <c r="AP430">
        <v>22</v>
      </c>
      <c r="AQ430">
        <v>0</v>
      </c>
      <c r="AR430">
        <v>27</v>
      </c>
      <c r="AS430">
        <v>27</v>
      </c>
      <c r="AT430">
        <v>0</v>
      </c>
      <c r="AU430">
        <v>0</v>
      </c>
      <c r="AV430">
        <v>1</v>
      </c>
      <c r="AW430">
        <v>2</v>
      </c>
      <c r="AX430">
        <v>0</v>
      </c>
      <c r="AY430">
        <v>0</v>
      </c>
      <c r="AZ430">
        <v>0</v>
      </c>
      <c r="BA430">
        <v>0</v>
      </c>
      <c r="BB430">
        <v>0</v>
      </c>
      <c r="BC430">
        <v>0</v>
      </c>
      <c r="BD430">
        <v>0</v>
      </c>
      <c r="BE430">
        <v>0</v>
      </c>
      <c r="BF430">
        <v>0</v>
      </c>
      <c r="BG430">
        <v>0</v>
      </c>
      <c r="BH430">
        <v>0</v>
      </c>
      <c r="BI430">
        <v>0</v>
      </c>
      <c r="BJ430">
        <v>16</v>
      </c>
      <c r="BK430">
        <v>8</v>
      </c>
      <c r="BL430">
        <v>6</v>
      </c>
      <c r="BM430">
        <v>5</v>
      </c>
      <c r="BN430">
        <v>2</v>
      </c>
      <c r="BO430">
        <v>4</v>
      </c>
      <c r="BP430">
        <v>0</v>
      </c>
      <c r="BQ430">
        <v>2</v>
      </c>
      <c r="BR430">
        <v>43</v>
      </c>
      <c r="BS430" s="148"/>
      <c r="BT430"/>
      <c r="BU430" s="393" t="str">
        <f t="shared" si="84"/>
        <v>No</v>
      </c>
      <c r="BV430" s="393" t="str">
        <f t="shared" si="85"/>
        <v>Open</v>
      </c>
      <c r="BW430" s="393"/>
      <c r="BX430" s="151"/>
      <c r="BY430" s="341"/>
      <c r="BZ430" s="384"/>
      <c r="CA430" s="384"/>
      <c r="CB430" s="384"/>
      <c r="CC430" s="384"/>
      <c r="CD430" s="384"/>
      <c r="CE430" s="219"/>
      <c r="CF430" s="219"/>
      <c r="CG430" s="219"/>
      <c r="CH430" s="219"/>
      <c r="CI430" s="219"/>
      <c r="CJ430" s="219"/>
      <c r="CK430" s="219"/>
      <c r="CL430" s="219"/>
      <c r="CM430" s="219"/>
      <c r="CN430" s="219"/>
      <c r="CO430" s="219"/>
      <c r="CP430" s="219"/>
      <c r="CQ430" s="219"/>
      <c r="CR430" s="219"/>
      <c r="CS430" s="219"/>
      <c r="CT430" s="219"/>
      <c r="CU430" s="219"/>
      <c r="CV430" s="219"/>
      <c r="CW430" s="219"/>
      <c r="CX430" s="219"/>
      <c r="CY430" s="219"/>
      <c r="CZ430" s="219"/>
      <c r="DA430" s="219"/>
      <c r="DB430" s="219"/>
      <c r="DC430" s="219"/>
      <c r="DD430" s="219"/>
      <c r="DE430" s="219"/>
      <c r="DF430" s="219"/>
      <c r="DG430" s="219"/>
      <c r="DH430" s="219"/>
      <c r="DI430" s="219"/>
      <c r="DJ430" s="219"/>
      <c r="DK430" s="219"/>
      <c r="DL430" s="219"/>
      <c r="DM430" s="219"/>
      <c r="DN430" s="219"/>
      <c r="DO430" s="219"/>
      <c r="DP430" s="219"/>
      <c r="DQ430" s="219"/>
      <c r="DR430" s="219"/>
      <c r="DS430" s="219"/>
      <c r="DT430" s="219"/>
      <c r="DU430" s="219"/>
      <c r="DV430" s="219"/>
      <c r="DW430" s="219"/>
      <c r="DX430" s="219"/>
      <c r="DY430" s="219"/>
      <c r="DZ430" s="219"/>
      <c r="EA430" s="219"/>
      <c r="EB430" s="219"/>
      <c r="EC430" s="219"/>
      <c r="ED430" s="219"/>
      <c r="EE430" s="219"/>
      <c r="EF430" s="219"/>
      <c r="EG430" s="219"/>
      <c r="EH430" s="219"/>
      <c r="EI430" s="219"/>
      <c r="EJ430" s="219"/>
      <c r="EK430" s="219"/>
      <c r="EL430" s="219"/>
      <c r="EM430" s="219"/>
      <c r="EN430" s="219"/>
      <c r="EO430" s="219"/>
      <c r="EP430" s="219"/>
      <c r="EQ430" s="219"/>
      <c r="ER430" s="219"/>
      <c r="ES430" s="219"/>
      <c r="ET430" s="219"/>
      <c r="EU430" s="219"/>
      <c r="EV430" s="219"/>
      <c r="EW430" s="219"/>
      <c r="EX430" s="219"/>
      <c r="EY430" s="219"/>
      <c r="EZ430" s="219"/>
      <c r="FA430" s="219"/>
      <c r="FB430" s="219"/>
      <c r="FC430" s="219"/>
      <c r="FD430" s="219"/>
      <c r="FE430" s="219"/>
      <c r="FF430" s="219"/>
      <c r="FG430" s="219"/>
      <c r="FH430" s="219"/>
      <c r="FI430" s="219"/>
      <c r="FJ430" s="219"/>
      <c r="FK430" s="219"/>
      <c r="FL430" s="219"/>
      <c r="FM430" s="219"/>
      <c r="FN430" s="219"/>
      <c r="GA430" s="202"/>
      <c r="GB430" s="202"/>
      <c r="GC430" s="202"/>
      <c r="GD430" s="202"/>
      <c r="GE430" s="202"/>
      <c r="GF430" s="202"/>
      <c r="GG430" s="202"/>
      <c r="GH430" s="198"/>
      <c r="GI430" s="198"/>
      <c r="GJ430" s="198"/>
      <c r="GK430" s="198"/>
      <c r="GL430" s="198"/>
      <c r="GM430" s="198"/>
      <c r="GN430" s="198"/>
    </row>
    <row r="431" spans="1:196" x14ac:dyDescent="0.2">
      <c r="A431" s="215" t="s">
        <v>443</v>
      </c>
      <c r="B431" s="216" t="s">
        <v>291</v>
      </c>
      <c r="C431" s="217" t="s">
        <v>292</v>
      </c>
      <c r="D431" s="218" t="s">
        <v>442</v>
      </c>
      <c r="E431" s="337">
        <v>0</v>
      </c>
      <c r="F431">
        <v>13</v>
      </c>
      <c r="G431" s="337">
        <v>0</v>
      </c>
      <c r="H431">
        <v>11</v>
      </c>
      <c r="I431">
        <v>176</v>
      </c>
      <c r="J431">
        <v>405</v>
      </c>
      <c r="K431">
        <v>33</v>
      </c>
      <c r="L431">
        <v>10</v>
      </c>
      <c r="M431">
        <v>26</v>
      </c>
      <c r="N431">
        <v>0</v>
      </c>
      <c r="O431">
        <v>1</v>
      </c>
      <c r="P431">
        <v>75</v>
      </c>
      <c r="Q431">
        <v>28</v>
      </c>
      <c r="R431">
        <v>117</v>
      </c>
      <c r="S431">
        <v>0</v>
      </c>
      <c r="T431">
        <v>1</v>
      </c>
      <c r="U431">
        <v>5</v>
      </c>
      <c r="V431">
        <v>75</v>
      </c>
      <c r="W431">
        <v>30</v>
      </c>
      <c r="X431">
        <v>11</v>
      </c>
      <c r="Y431">
        <v>409</v>
      </c>
      <c r="Z431">
        <v>0</v>
      </c>
      <c r="AA431">
        <v>14</v>
      </c>
      <c r="AB431">
        <v>1440</v>
      </c>
      <c r="AC431" s="351">
        <v>2</v>
      </c>
      <c r="AD431" s="351">
        <v>2</v>
      </c>
      <c r="AE431">
        <v>23</v>
      </c>
      <c r="AF431">
        <v>506</v>
      </c>
      <c r="AG431">
        <v>105</v>
      </c>
      <c r="AH431">
        <v>26</v>
      </c>
      <c r="AI431">
        <v>0</v>
      </c>
      <c r="AJ431">
        <v>271</v>
      </c>
      <c r="AK431">
        <v>0</v>
      </c>
      <c r="AL431">
        <v>271</v>
      </c>
      <c r="AM431">
        <v>3</v>
      </c>
      <c r="AN431">
        <v>0</v>
      </c>
      <c r="AO431">
        <v>0</v>
      </c>
      <c r="AP431">
        <v>272</v>
      </c>
      <c r="AQ431">
        <v>8</v>
      </c>
      <c r="AR431">
        <v>138</v>
      </c>
      <c r="AS431">
        <v>146</v>
      </c>
      <c r="AT431">
        <v>0</v>
      </c>
      <c r="AU431">
        <v>0</v>
      </c>
      <c r="AV431">
        <v>3</v>
      </c>
      <c r="AW431">
        <v>0</v>
      </c>
      <c r="AX431">
        <v>0</v>
      </c>
      <c r="AY431">
        <v>0</v>
      </c>
      <c r="AZ431">
        <v>0</v>
      </c>
      <c r="BA431">
        <v>143</v>
      </c>
      <c r="BB431">
        <v>24</v>
      </c>
      <c r="BC431">
        <v>13</v>
      </c>
      <c r="BD431">
        <v>4</v>
      </c>
      <c r="BE431">
        <v>3</v>
      </c>
      <c r="BF431">
        <v>1</v>
      </c>
      <c r="BG431">
        <v>2</v>
      </c>
      <c r="BH431">
        <v>12</v>
      </c>
      <c r="BI431">
        <v>202</v>
      </c>
      <c r="BJ431">
        <v>103</v>
      </c>
      <c r="BK431">
        <v>17</v>
      </c>
      <c r="BL431">
        <v>5</v>
      </c>
      <c r="BM431">
        <v>2</v>
      </c>
      <c r="BN431">
        <v>4</v>
      </c>
      <c r="BO431">
        <v>0</v>
      </c>
      <c r="BP431">
        <v>2</v>
      </c>
      <c r="BQ431">
        <v>12</v>
      </c>
      <c r="BR431">
        <v>145</v>
      </c>
      <c r="BS431" s="148"/>
      <c r="BT431"/>
      <c r="BU431" s="393" t="str">
        <f t="shared" si="84"/>
        <v>No</v>
      </c>
      <c r="BV431" s="393" t="str">
        <f t="shared" si="85"/>
        <v>No</v>
      </c>
      <c r="BW431" s="393"/>
      <c r="BX431" s="151"/>
      <c r="BY431" s="341"/>
      <c r="BZ431" s="384"/>
      <c r="CA431" s="384"/>
      <c r="CB431" s="384"/>
      <c r="CC431" s="384"/>
      <c r="CD431" s="384"/>
      <c r="CE431" s="219"/>
      <c r="CF431" s="219"/>
      <c r="CG431" s="219"/>
      <c r="CH431" s="219"/>
      <c r="CI431" s="219"/>
      <c r="CJ431" s="219"/>
      <c r="CK431" s="219"/>
      <c r="CL431" s="219"/>
      <c r="CM431" s="219"/>
      <c r="CN431" s="219"/>
      <c r="CO431" s="219"/>
      <c r="CP431" s="219"/>
      <c r="CQ431" s="219"/>
      <c r="CR431" s="219"/>
      <c r="CS431" s="219"/>
      <c r="CT431" s="219"/>
      <c r="CU431" s="219"/>
      <c r="CV431" s="219"/>
      <c r="CW431" s="219"/>
      <c r="CX431" s="219"/>
      <c r="CY431" s="219"/>
      <c r="CZ431" s="219"/>
      <c r="DA431" s="219"/>
      <c r="DB431" s="219"/>
      <c r="DC431" s="219"/>
      <c r="DD431" s="219"/>
      <c r="DE431" s="219"/>
      <c r="DF431" s="219"/>
      <c r="DG431" s="219"/>
      <c r="DH431" s="219"/>
      <c r="DI431" s="219"/>
      <c r="DJ431" s="219"/>
      <c r="DK431" s="219"/>
      <c r="DL431" s="219"/>
      <c r="DM431" s="219"/>
      <c r="DN431" s="219"/>
      <c r="DO431" s="219"/>
      <c r="DP431" s="219"/>
      <c r="DQ431" s="219"/>
      <c r="DR431" s="219"/>
      <c r="DS431" s="219"/>
      <c r="DT431" s="219"/>
      <c r="DU431" s="219"/>
      <c r="DV431" s="219"/>
      <c r="DW431" s="219"/>
      <c r="DX431" s="219"/>
      <c r="DY431" s="219"/>
      <c r="DZ431" s="219"/>
      <c r="EA431" s="219"/>
      <c r="EB431" s="219"/>
      <c r="EC431" s="219"/>
      <c r="ED431" s="219"/>
      <c r="EE431" s="219"/>
      <c r="EF431" s="219"/>
      <c r="EG431" s="219"/>
      <c r="EH431" s="219"/>
      <c r="EI431" s="219"/>
      <c r="EJ431" s="219"/>
      <c r="EK431" s="219"/>
      <c r="EL431" s="219"/>
      <c r="EM431" s="219"/>
      <c r="EN431" s="219"/>
      <c r="EO431" s="219"/>
      <c r="EP431" s="219"/>
      <c r="EQ431" s="219"/>
      <c r="ER431" s="219"/>
      <c r="ES431" s="219"/>
      <c r="ET431" s="219"/>
      <c r="EU431" s="219"/>
      <c r="EV431" s="219"/>
      <c r="EW431" s="219"/>
      <c r="EX431" s="219"/>
      <c r="EY431" s="219"/>
      <c r="EZ431" s="219"/>
      <c r="FA431" s="219"/>
      <c r="FB431" s="219"/>
      <c r="FC431" s="219"/>
      <c r="FD431" s="219"/>
      <c r="FE431" s="219"/>
      <c r="FF431" s="219"/>
      <c r="FG431" s="219"/>
      <c r="FH431" s="219"/>
      <c r="FI431" s="219"/>
      <c r="FJ431" s="219"/>
      <c r="FK431" s="219"/>
      <c r="FL431" s="219"/>
      <c r="FM431" s="219"/>
      <c r="FN431" s="219"/>
      <c r="GA431" s="202"/>
      <c r="GB431" s="202"/>
      <c r="GC431" s="202"/>
      <c r="GD431" s="202"/>
      <c r="GE431" s="202"/>
      <c r="GF431" s="202"/>
      <c r="GG431" s="202"/>
      <c r="GH431" s="198"/>
      <c r="GI431" s="198"/>
      <c r="GJ431" s="198"/>
      <c r="GK431" s="198"/>
      <c r="GL431" s="198"/>
      <c r="GM431" s="198"/>
      <c r="GN431" s="198"/>
    </row>
    <row r="432" spans="1:196" x14ac:dyDescent="0.2">
      <c r="A432" s="215" t="s">
        <v>445</v>
      </c>
      <c r="B432" s="216" t="s">
        <v>285</v>
      </c>
      <c r="C432" s="217" t="s">
        <v>286</v>
      </c>
      <c r="D432" s="218" t="s">
        <v>444</v>
      </c>
      <c r="E432" s="337">
        <v>0</v>
      </c>
      <c r="F432">
        <v>0</v>
      </c>
      <c r="G432" s="337">
        <v>0</v>
      </c>
      <c r="H432">
        <v>6</v>
      </c>
      <c r="I432">
        <v>93</v>
      </c>
      <c r="J432">
        <v>171</v>
      </c>
      <c r="K432">
        <v>15</v>
      </c>
      <c r="L432">
        <v>3</v>
      </c>
      <c r="M432">
        <v>11</v>
      </c>
      <c r="N432">
        <v>1</v>
      </c>
      <c r="O432">
        <v>0</v>
      </c>
      <c r="P432">
        <v>14</v>
      </c>
      <c r="Q432">
        <v>5</v>
      </c>
      <c r="R432">
        <v>89</v>
      </c>
      <c r="S432">
        <v>209</v>
      </c>
      <c r="T432">
        <v>0</v>
      </c>
      <c r="U432">
        <v>0</v>
      </c>
      <c r="V432">
        <v>6</v>
      </c>
      <c r="W432">
        <v>16</v>
      </c>
      <c r="X432">
        <v>12</v>
      </c>
      <c r="Y432">
        <v>116</v>
      </c>
      <c r="Z432">
        <v>0</v>
      </c>
      <c r="AA432">
        <v>28</v>
      </c>
      <c r="AB432">
        <v>795</v>
      </c>
      <c r="AC432" s="351">
        <v>1</v>
      </c>
      <c r="AD432" s="351">
        <v>1</v>
      </c>
      <c r="AE432">
        <v>10</v>
      </c>
      <c r="AF432">
        <v>154</v>
      </c>
      <c r="AG432">
        <v>54</v>
      </c>
      <c r="AH432">
        <v>9</v>
      </c>
      <c r="AI432">
        <v>0</v>
      </c>
      <c r="AJ432">
        <v>178</v>
      </c>
      <c r="AK432">
        <v>0</v>
      </c>
      <c r="AL432">
        <v>178</v>
      </c>
      <c r="AM432">
        <v>1</v>
      </c>
      <c r="AN432">
        <v>0</v>
      </c>
      <c r="AO432">
        <v>0</v>
      </c>
      <c r="AP432">
        <v>163</v>
      </c>
      <c r="AQ432">
        <v>82</v>
      </c>
      <c r="AR432">
        <v>0</v>
      </c>
      <c r="AS432">
        <v>60</v>
      </c>
      <c r="AT432">
        <v>14</v>
      </c>
      <c r="AU432">
        <v>0</v>
      </c>
      <c r="AV432">
        <v>23</v>
      </c>
      <c r="AW432">
        <v>45</v>
      </c>
      <c r="AX432">
        <v>0</v>
      </c>
      <c r="AY432">
        <v>0</v>
      </c>
      <c r="AZ432">
        <v>1</v>
      </c>
      <c r="BA432">
        <v>20</v>
      </c>
      <c r="BB432">
        <v>38</v>
      </c>
      <c r="BC432">
        <v>21</v>
      </c>
      <c r="BD432">
        <v>5</v>
      </c>
      <c r="BE432">
        <v>6</v>
      </c>
      <c r="BF432">
        <v>1</v>
      </c>
      <c r="BG432">
        <v>1</v>
      </c>
      <c r="BH432">
        <v>2</v>
      </c>
      <c r="BI432">
        <v>94</v>
      </c>
      <c r="BJ432">
        <v>20</v>
      </c>
      <c r="BK432">
        <v>38</v>
      </c>
      <c r="BL432">
        <v>21</v>
      </c>
      <c r="BM432">
        <v>5</v>
      </c>
      <c r="BN432">
        <v>6</v>
      </c>
      <c r="BO432">
        <v>1</v>
      </c>
      <c r="BP432">
        <v>1</v>
      </c>
      <c r="BQ432">
        <v>2</v>
      </c>
      <c r="BR432">
        <v>94</v>
      </c>
      <c r="BS432" s="148"/>
      <c r="BT432"/>
      <c r="BU432" s="393" t="str">
        <f t="shared" si="84"/>
        <v>Yes</v>
      </c>
      <c r="BV432" s="393" t="str">
        <f t="shared" si="85"/>
        <v>Yes</v>
      </c>
      <c r="BW432" s="393"/>
      <c r="BX432" s="151"/>
      <c r="BY432" s="341"/>
      <c r="BZ432" s="384"/>
      <c r="CA432" s="384"/>
      <c r="CB432" s="384"/>
      <c r="CC432" s="384"/>
      <c r="CD432" s="384"/>
      <c r="CE432" s="219"/>
      <c r="CF432" s="219"/>
      <c r="CG432" s="219"/>
      <c r="CH432" s="219"/>
      <c r="CI432" s="219"/>
      <c r="CJ432" s="219"/>
      <c r="CK432" s="219"/>
      <c r="CL432" s="219"/>
      <c r="CM432" s="219"/>
      <c r="CN432" s="219"/>
      <c r="CO432" s="219"/>
      <c r="CP432" s="219"/>
      <c r="CQ432" s="219"/>
      <c r="CR432" s="219"/>
      <c r="CS432" s="219"/>
      <c r="CT432" s="219"/>
      <c r="CU432" s="219"/>
      <c r="CV432" s="219"/>
      <c r="CW432" s="219"/>
      <c r="CX432" s="219"/>
      <c r="CY432" s="219"/>
      <c r="CZ432" s="219"/>
      <c r="DA432" s="219"/>
      <c r="DB432" s="219"/>
      <c r="DC432" s="219"/>
      <c r="DD432" s="219"/>
      <c r="DE432" s="219"/>
      <c r="DF432" s="219"/>
      <c r="DG432" s="219"/>
      <c r="DH432" s="219"/>
      <c r="DI432" s="219"/>
      <c r="DJ432" s="219"/>
      <c r="DK432" s="219"/>
      <c r="DL432" s="219"/>
      <c r="DM432" s="219"/>
      <c r="DN432" s="219"/>
      <c r="DO432" s="219"/>
      <c r="DP432" s="219"/>
      <c r="DQ432" s="219"/>
      <c r="DR432" s="219"/>
      <c r="DS432" s="219"/>
      <c r="DT432" s="219"/>
      <c r="DU432" s="219"/>
      <c r="DV432" s="219"/>
      <c r="DW432" s="219"/>
      <c r="DX432" s="219"/>
      <c r="DY432" s="219"/>
      <c r="DZ432" s="219"/>
      <c r="EA432" s="219"/>
      <c r="EB432" s="219"/>
      <c r="EC432" s="219"/>
      <c r="ED432" s="219"/>
      <c r="EE432" s="219"/>
      <c r="EF432" s="219"/>
      <c r="EG432" s="219"/>
      <c r="EH432" s="219"/>
      <c r="EI432" s="219"/>
      <c r="EJ432" s="219"/>
      <c r="EK432" s="219"/>
      <c r="EL432" s="219"/>
      <c r="EM432" s="219"/>
      <c r="EN432" s="219"/>
      <c r="EO432" s="219"/>
      <c r="EP432" s="219"/>
      <c r="EQ432" s="219"/>
      <c r="ER432" s="219"/>
      <c r="ES432" s="219"/>
      <c r="ET432" s="219"/>
      <c r="EU432" s="219"/>
      <c r="EV432" s="219"/>
      <c r="EW432" s="219"/>
      <c r="EX432" s="219"/>
      <c r="EY432" s="219"/>
      <c r="EZ432" s="219"/>
      <c r="FA432" s="219"/>
      <c r="FB432" s="219"/>
      <c r="FC432" s="219"/>
      <c r="FD432" s="219"/>
      <c r="FE432" s="219"/>
      <c r="FF432" s="219"/>
      <c r="FG432" s="219"/>
      <c r="FH432" s="219"/>
      <c r="FI432" s="219"/>
      <c r="FJ432" s="219"/>
      <c r="FK432" s="219"/>
      <c r="FL432" s="219"/>
      <c r="FM432" s="219"/>
      <c r="FN432" s="219"/>
      <c r="GA432" s="202"/>
      <c r="GB432" s="202"/>
      <c r="GC432" s="202"/>
      <c r="GD432" s="202"/>
      <c r="GE432" s="202"/>
      <c r="GF432" s="202"/>
      <c r="GG432" s="202"/>
      <c r="GH432" s="198"/>
      <c r="GI432" s="198"/>
      <c r="GJ432" s="198"/>
      <c r="GK432" s="198"/>
      <c r="GL432" s="198"/>
      <c r="GM432" s="198"/>
      <c r="GN432" s="198"/>
    </row>
    <row r="433" spans="1:196" x14ac:dyDescent="0.2">
      <c r="A433" s="215" t="s">
        <v>447</v>
      </c>
      <c r="B433" s="216" t="s">
        <v>291</v>
      </c>
      <c r="C433" s="217" t="s">
        <v>295</v>
      </c>
      <c r="D433" s="218" t="s">
        <v>446</v>
      </c>
      <c r="E433" s="337">
        <v>0</v>
      </c>
      <c r="F433">
        <v>55</v>
      </c>
      <c r="G433" s="337">
        <v>0</v>
      </c>
      <c r="H433">
        <v>9</v>
      </c>
      <c r="I433">
        <v>225</v>
      </c>
      <c r="J433">
        <v>525</v>
      </c>
      <c r="K433">
        <v>15</v>
      </c>
      <c r="L433">
        <v>7</v>
      </c>
      <c r="M433">
        <v>20</v>
      </c>
      <c r="N433">
        <v>4</v>
      </c>
      <c r="O433">
        <v>0</v>
      </c>
      <c r="P433">
        <v>27</v>
      </c>
      <c r="Q433">
        <v>1</v>
      </c>
      <c r="R433">
        <v>188</v>
      </c>
      <c r="S433">
        <v>0</v>
      </c>
      <c r="T433">
        <v>0</v>
      </c>
      <c r="U433">
        <v>4</v>
      </c>
      <c r="V433">
        <v>10</v>
      </c>
      <c r="W433">
        <v>22</v>
      </c>
      <c r="X433">
        <v>20</v>
      </c>
      <c r="Y433">
        <v>179</v>
      </c>
      <c r="Z433">
        <v>0</v>
      </c>
      <c r="AA433">
        <v>14</v>
      </c>
      <c r="AB433">
        <v>1325</v>
      </c>
      <c r="AC433" s="351">
        <v>2</v>
      </c>
      <c r="AD433" s="351">
        <v>3</v>
      </c>
      <c r="AE433">
        <v>18</v>
      </c>
      <c r="AF433">
        <v>279</v>
      </c>
      <c r="AG433">
        <v>3</v>
      </c>
      <c r="AH433">
        <v>37</v>
      </c>
      <c r="AI433">
        <v>0</v>
      </c>
      <c r="AJ433">
        <v>406</v>
      </c>
      <c r="AK433">
        <v>293</v>
      </c>
      <c r="AL433">
        <v>699</v>
      </c>
      <c r="AM433">
        <v>0</v>
      </c>
      <c r="AN433">
        <v>1</v>
      </c>
      <c r="AO433">
        <v>7</v>
      </c>
      <c r="AP433">
        <v>98</v>
      </c>
      <c r="AQ433">
        <v>0</v>
      </c>
      <c r="AR433">
        <v>92</v>
      </c>
      <c r="AS433">
        <v>92</v>
      </c>
      <c r="AT433">
        <v>22</v>
      </c>
      <c r="AU433">
        <v>0</v>
      </c>
      <c r="AV433">
        <v>3</v>
      </c>
      <c r="AW433">
        <v>0</v>
      </c>
      <c r="AX433">
        <v>0</v>
      </c>
      <c r="AY433">
        <v>0</v>
      </c>
      <c r="AZ433">
        <v>0</v>
      </c>
      <c r="BA433">
        <v>134</v>
      </c>
      <c r="BB433">
        <v>60</v>
      </c>
      <c r="BC433">
        <v>35</v>
      </c>
      <c r="BD433">
        <v>4</v>
      </c>
      <c r="BE433">
        <v>1</v>
      </c>
      <c r="BF433">
        <v>1</v>
      </c>
      <c r="BG433">
        <v>1</v>
      </c>
      <c r="BH433">
        <v>0</v>
      </c>
      <c r="BI433">
        <v>236</v>
      </c>
      <c r="BJ433">
        <v>107</v>
      </c>
      <c r="BK433">
        <v>47</v>
      </c>
      <c r="BL433">
        <v>29</v>
      </c>
      <c r="BM433">
        <v>3</v>
      </c>
      <c r="BN433">
        <v>1</v>
      </c>
      <c r="BO433">
        <v>1</v>
      </c>
      <c r="BP433">
        <v>1</v>
      </c>
      <c r="BQ433">
        <v>0</v>
      </c>
      <c r="BR433">
        <v>189</v>
      </c>
      <c r="BS433" s="148"/>
      <c r="BT433"/>
      <c r="BU433" s="393" t="str">
        <f t="shared" si="84"/>
        <v>No</v>
      </c>
      <c r="BV433" s="393" t="str">
        <f t="shared" si="85"/>
        <v>Open</v>
      </c>
      <c r="BW433" s="393"/>
      <c r="BX433" s="151"/>
      <c r="BY433" s="341"/>
      <c r="BZ433" s="384"/>
      <c r="CA433" s="384"/>
      <c r="CB433" s="384"/>
      <c r="CC433" s="384"/>
      <c r="CD433" s="384"/>
      <c r="CE433" s="219"/>
      <c r="CF433" s="219"/>
      <c r="CG433" s="219"/>
      <c r="CH433" s="219"/>
      <c r="CI433" s="219"/>
      <c r="CJ433" s="219"/>
      <c r="CK433" s="219"/>
      <c r="CL433" s="219"/>
      <c r="CM433" s="219"/>
      <c r="CN433" s="219"/>
      <c r="CO433" s="219"/>
      <c r="CP433" s="219"/>
      <c r="CQ433" s="219"/>
      <c r="CR433" s="219"/>
      <c r="CS433" s="219"/>
      <c r="CT433" s="219"/>
      <c r="CU433" s="219"/>
      <c r="CV433" s="219"/>
      <c r="CW433" s="219"/>
      <c r="CX433" s="219"/>
      <c r="CY433" s="219"/>
      <c r="CZ433" s="219"/>
      <c r="DA433" s="219"/>
      <c r="DB433" s="219"/>
      <c r="DC433" s="219"/>
      <c r="DD433" s="219"/>
      <c r="DE433" s="219"/>
      <c r="DF433" s="219"/>
      <c r="DG433" s="219"/>
      <c r="DH433" s="219"/>
      <c r="DI433" s="219"/>
      <c r="DJ433" s="219"/>
      <c r="DK433" s="219"/>
      <c r="DL433" s="219"/>
      <c r="DM433" s="219"/>
      <c r="DN433" s="219"/>
      <c r="DO433" s="219"/>
      <c r="DP433" s="219"/>
      <c r="DQ433" s="219"/>
      <c r="DR433" s="219"/>
      <c r="DS433" s="219"/>
      <c r="DT433" s="219"/>
      <c r="DU433" s="219"/>
      <c r="DV433" s="219"/>
      <c r="DW433" s="219"/>
      <c r="DX433" s="219"/>
      <c r="DY433" s="219"/>
      <c r="DZ433" s="219"/>
      <c r="EA433" s="219"/>
      <c r="EB433" s="219"/>
      <c r="EC433" s="219"/>
      <c r="ED433" s="219"/>
      <c r="EE433" s="219"/>
      <c r="EF433" s="219"/>
      <c r="EG433" s="219"/>
      <c r="EH433" s="219"/>
      <c r="EI433" s="219"/>
      <c r="EJ433" s="219"/>
      <c r="EK433" s="219"/>
      <c r="EL433" s="219"/>
      <c r="EM433" s="219"/>
      <c r="EN433" s="219"/>
      <c r="EO433" s="219"/>
      <c r="EP433" s="219"/>
      <c r="EQ433" s="219"/>
      <c r="ER433" s="219"/>
      <c r="ES433" s="219"/>
      <c r="ET433" s="219"/>
      <c r="EU433" s="219"/>
      <c r="EV433" s="219"/>
      <c r="EW433" s="219"/>
      <c r="EX433" s="219"/>
      <c r="EY433" s="219"/>
      <c r="EZ433" s="219"/>
      <c r="FA433" s="219"/>
      <c r="FB433" s="219"/>
      <c r="FC433" s="219"/>
      <c r="FD433" s="219"/>
      <c r="FE433" s="219"/>
      <c r="FF433" s="219"/>
      <c r="FG433" s="219"/>
      <c r="FH433" s="219"/>
      <c r="FI433" s="219"/>
      <c r="FJ433" s="219"/>
      <c r="FK433" s="219"/>
      <c r="FL433" s="219"/>
      <c r="FM433" s="219"/>
      <c r="FN433" s="219"/>
      <c r="GA433" s="202"/>
      <c r="GB433" s="202"/>
      <c r="GC433" s="202"/>
      <c r="GD433" s="202"/>
      <c r="GE433" s="202"/>
      <c r="GF433" s="202"/>
      <c r="GG433" s="202"/>
      <c r="GH433" s="198"/>
      <c r="GI433" s="198"/>
      <c r="GJ433" s="198"/>
      <c r="GK433" s="198"/>
      <c r="GL433" s="198"/>
      <c r="GM433" s="198"/>
      <c r="GN433" s="198"/>
    </row>
    <row r="434" spans="1:196" x14ac:dyDescent="0.2">
      <c r="A434" s="215" t="s">
        <v>86</v>
      </c>
      <c r="B434" s="216" t="s">
        <v>293</v>
      </c>
      <c r="C434" s="217" t="s">
        <v>302</v>
      </c>
      <c r="D434" s="218" t="s">
        <v>85</v>
      </c>
      <c r="E434" s="337">
        <v>0</v>
      </c>
      <c r="F434">
        <v>674</v>
      </c>
      <c r="G434" s="337">
        <v>0</v>
      </c>
      <c r="H434">
        <v>27</v>
      </c>
      <c r="I434">
        <v>364</v>
      </c>
      <c r="J434">
        <v>598</v>
      </c>
      <c r="K434">
        <v>14</v>
      </c>
      <c r="L434">
        <v>12</v>
      </c>
      <c r="M434">
        <v>49</v>
      </c>
      <c r="N434">
        <v>10</v>
      </c>
      <c r="O434">
        <v>2</v>
      </c>
      <c r="P434">
        <v>134</v>
      </c>
      <c r="Q434">
        <v>355</v>
      </c>
      <c r="R434">
        <v>1647</v>
      </c>
      <c r="S434">
        <v>0</v>
      </c>
      <c r="T434">
        <v>0</v>
      </c>
      <c r="U434">
        <v>27</v>
      </c>
      <c r="V434">
        <v>23</v>
      </c>
      <c r="W434">
        <v>72</v>
      </c>
      <c r="X434">
        <v>23</v>
      </c>
      <c r="Y434">
        <v>577</v>
      </c>
      <c r="Z434">
        <v>0</v>
      </c>
      <c r="AA434">
        <v>21</v>
      </c>
      <c r="AB434">
        <v>4629</v>
      </c>
      <c r="AC434" s="351">
        <v>2</v>
      </c>
      <c r="AD434" s="351">
        <v>2</v>
      </c>
      <c r="AE434">
        <v>29</v>
      </c>
      <c r="AF434">
        <v>1069</v>
      </c>
      <c r="AG434">
        <v>141</v>
      </c>
      <c r="AH434">
        <v>90</v>
      </c>
      <c r="AI434">
        <v>0</v>
      </c>
      <c r="AJ434">
        <v>832</v>
      </c>
      <c r="AK434">
        <v>0</v>
      </c>
      <c r="AL434">
        <v>832</v>
      </c>
      <c r="AM434">
        <v>3</v>
      </c>
      <c r="AN434">
        <v>0</v>
      </c>
      <c r="AO434">
        <v>4</v>
      </c>
      <c r="AP434">
        <v>373</v>
      </c>
      <c r="AQ434">
        <v>1</v>
      </c>
      <c r="AR434">
        <v>416</v>
      </c>
      <c r="AS434">
        <v>417</v>
      </c>
      <c r="AT434">
        <v>4</v>
      </c>
      <c r="AU434">
        <v>0</v>
      </c>
      <c r="AV434">
        <v>12</v>
      </c>
      <c r="AW434">
        <v>18</v>
      </c>
      <c r="AX434">
        <v>0</v>
      </c>
      <c r="AY434">
        <v>1</v>
      </c>
      <c r="AZ434">
        <v>0</v>
      </c>
      <c r="BA434">
        <v>558</v>
      </c>
      <c r="BB434">
        <v>507</v>
      </c>
      <c r="BC434">
        <v>551</v>
      </c>
      <c r="BD434">
        <v>601</v>
      </c>
      <c r="BE434">
        <v>189</v>
      </c>
      <c r="BF434">
        <v>73</v>
      </c>
      <c r="BG434">
        <v>50</v>
      </c>
      <c r="BH434">
        <v>37</v>
      </c>
      <c r="BI434">
        <v>2566</v>
      </c>
      <c r="BJ434">
        <v>374</v>
      </c>
      <c r="BK434">
        <v>327</v>
      </c>
      <c r="BL434">
        <v>471</v>
      </c>
      <c r="BM434">
        <v>530</v>
      </c>
      <c r="BN434">
        <v>159</v>
      </c>
      <c r="BO434">
        <v>61</v>
      </c>
      <c r="BP434">
        <v>43</v>
      </c>
      <c r="BQ434">
        <v>37</v>
      </c>
      <c r="BR434">
        <v>2002</v>
      </c>
      <c r="BS434" s="148"/>
      <c r="BT434"/>
      <c r="BU434" s="393" t="str">
        <f t="shared" si="84"/>
        <v>No</v>
      </c>
      <c r="BV434" s="393" t="str">
        <f t="shared" si="85"/>
        <v>No</v>
      </c>
      <c r="BW434" s="393"/>
      <c r="BX434" s="151"/>
      <c r="BY434" s="341"/>
      <c r="BZ434" s="384"/>
      <c r="CA434" s="384"/>
      <c r="CB434" s="384"/>
      <c r="CC434" s="384"/>
      <c r="CD434" s="384"/>
      <c r="CE434" s="219"/>
      <c r="CF434" s="219"/>
      <c r="CG434" s="219"/>
      <c r="CH434" s="219"/>
      <c r="CI434" s="219"/>
      <c r="CJ434" s="219"/>
      <c r="CK434" s="219"/>
      <c r="CL434" s="219"/>
      <c r="CM434" s="219"/>
      <c r="CN434" s="219"/>
      <c r="CO434" s="219"/>
      <c r="CP434" s="219"/>
      <c r="CQ434" s="219"/>
      <c r="CR434" s="219"/>
      <c r="CS434" s="219"/>
      <c r="CT434" s="219"/>
      <c r="CU434" s="219"/>
      <c r="CV434" s="219"/>
      <c r="CW434" s="219"/>
      <c r="CX434" s="219"/>
      <c r="CY434" s="219"/>
      <c r="CZ434" s="219"/>
      <c r="DA434" s="219"/>
      <c r="DB434" s="219"/>
      <c r="DC434" s="219"/>
      <c r="DD434" s="219"/>
      <c r="DE434" s="219"/>
      <c r="DF434" s="219"/>
      <c r="DG434" s="219"/>
      <c r="DH434" s="219"/>
      <c r="DI434" s="219"/>
      <c r="DJ434" s="219"/>
      <c r="DK434" s="219"/>
      <c r="DL434" s="219"/>
      <c r="DM434" s="219"/>
      <c r="DN434" s="219"/>
      <c r="DO434" s="219"/>
      <c r="DP434" s="219"/>
      <c r="DQ434" s="219"/>
      <c r="DR434" s="219"/>
      <c r="DS434" s="219"/>
      <c r="DT434" s="219"/>
      <c r="DU434" s="219"/>
      <c r="DV434" s="219"/>
      <c r="DW434" s="219"/>
      <c r="DX434" s="219"/>
      <c r="DY434" s="219"/>
      <c r="DZ434" s="219"/>
      <c r="EA434" s="219"/>
      <c r="EB434" s="219"/>
      <c r="EC434" s="219"/>
      <c r="ED434" s="219"/>
      <c r="EE434" s="219"/>
      <c r="EF434" s="219"/>
      <c r="EG434" s="219"/>
      <c r="EH434" s="219"/>
      <c r="EI434" s="219"/>
      <c r="EJ434" s="219"/>
      <c r="EK434" s="219"/>
      <c r="EL434" s="219"/>
      <c r="EM434" s="219"/>
      <c r="EN434" s="219"/>
      <c r="EO434" s="219"/>
      <c r="EP434" s="219"/>
      <c r="EQ434" s="219"/>
      <c r="ER434" s="219"/>
      <c r="ES434" s="219"/>
      <c r="ET434" s="219"/>
      <c r="EU434" s="219"/>
      <c r="EV434" s="219"/>
      <c r="EW434" s="219"/>
      <c r="EX434" s="219"/>
      <c r="EY434" s="219"/>
      <c r="EZ434" s="219"/>
      <c r="FA434" s="219"/>
      <c r="FB434" s="219"/>
      <c r="FC434" s="219"/>
      <c r="FD434" s="219"/>
      <c r="FE434" s="219"/>
      <c r="FF434" s="219"/>
      <c r="FG434" s="219"/>
      <c r="FH434" s="219"/>
      <c r="FI434" s="219"/>
      <c r="FJ434" s="219"/>
      <c r="FK434" s="219"/>
      <c r="FL434" s="219"/>
      <c r="FM434" s="219"/>
      <c r="FN434" s="219"/>
      <c r="GA434" s="202"/>
      <c r="GB434" s="202"/>
      <c r="GC434" s="202"/>
      <c r="GD434" s="202"/>
      <c r="GE434" s="202"/>
      <c r="GF434" s="202"/>
      <c r="GG434" s="202"/>
      <c r="GH434" s="198"/>
      <c r="GI434" s="198"/>
      <c r="GJ434" s="198"/>
      <c r="GK434" s="198"/>
      <c r="GL434" s="198"/>
      <c r="GM434" s="198"/>
      <c r="GN434" s="198"/>
    </row>
    <row r="435" spans="1:196" x14ac:dyDescent="0.2">
      <c r="A435" s="215" t="s">
        <v>449</v>
      </c>
      <c r="B435" s="216" t="s">
        <v>289</v>
      </c>
      <c r="C435" s="217" t="s">
        <v>109</v>
      </c>
      <c r="D435" s="218" t="s">
        <v>448</v>
      </c>
      <c r="E435" s="337">
        <v>0</v>
      </c>
      <c r="F435">
        <v>1</v>
      </c>
      <c r="G435" s="337">
        <v>0</v>
      </c>
      <c r="H435">
        <v>14</v>
      </c>
      <c r="I435">
        <v>94</v>
      </c>
      <c r="J435">
        <v>322</v>
      </c>
      <c r="K435">
        <v>270</v>
      </c>
      <c r="L435">
        <v>4</v>
      </c>
      <c r="M435">
        <v>9</v>
      </c>
      <c r="N435">
        <v>9</v>
      </c>
      <c r="O435">
        <v>0</v>
      </c>
      <c r="P435">
        <v>15</v>
      </c>
      <c r="Q435">
        <v>373</v>
      </c>
      <c r="R435">
        <v>460</v>
      </c>
      <c r="S435">
        <v>0</v>
      </c>
      <c r="T435">
        <v>11</v>
      </c>
      <c r="U435">
        <v>0</v>
      </c>
      <c r="V435">
        <v>13</v>
      </c>
      <c r="W435">
        <v>21</v>
      </c>
      <c r="X435">
        <v>5</v>
      </c>
      <c r="Y435">
        <v>551</v>
      </c>
      <c r="Z435">
        <v>220</v>
      </c>
      <c r="AA435">
        <v>11</v>
      </c>
      <c r="AB435">
        <v>2403</v>
      </c>
      <c r="AC435" s="351">
        <v>2</v>
      </c>
      <c r="AD435" s="351">
        <v>2</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s="148"/>
      <c r="BT435"/>
      <c r="BU435" s="393" t="str">
        <f t="shared" si="84"/>
        <v>No</v>
      </c>
      <c r="BV435" s="393" t="str">
        <f t="shared" si="85"/>
        <v>No</v>
      </c>
      <c r="BW435" s="393"/>
      <c r="BX435" s="151"/>
      <c r="BY435" s="341"/>
      <c r="BZ435" s="384"/>
      <c r="CA435" s="384"/>
      <c r="CB435" s="384"/>
      <c r="CC435" s="384"/>
      <c r="CD435" s="384"/>
      <c r="CE435" s="219"/>
      <c r="CF435" s="219"/>
      <c r="CG435" s="219"/>
      <c r="CH435" s="219"/>
      <c r="CI435" s="219"/>
      <c r="CJ435" s="219"/>
      <c r="CK435" s="219"/>
      <c r="CL435" s="219"/>
      <c r="CM435" s="219"/>
      <c r="CN435" s="219"/>
      <c r="CO435" s="219"/>
      <c r="CP435" s="219"/>
      <c r="CQ435" s="219"/>
      <c r="CR435" s="219"/>
      <c r="CS435" s="219"/>
      <c r="CT435" s="219"/>
      <c r="CU435" s="219"/>
      <c r="CV435" s="219"/>
      <c r="CW435" s="219"/>
      <c r="CX435" s="219"/>
      <c r="CY435" s="219"/>
      <c r="CZ435" s="219"/>
      <c r="DA435" s="219"/>
      <c r="DB435" s="219"/>
      <c r="DC435" s="219"/>
      <c r="DD435" s="219"/>
      <c r="DE435" s="219"/>
      <c r="DF435" s="219"/>
      <c r="DG435" s="219"/>
      <c r="DH435" s="219"/>
      <c r="DI435" s="219"/>
      <c r="DJ435" s="219"/>
      <c r="DK435" s="219"/>
      <c r="DL435" s="219"/>
      <c r="DM435" s="219"/>
      <c r="DN435" s="219"/>
      <c r="DO435" s="219"/>
      <c r="DP435" s="219"/>
      <c r="DQ435" s="219"/>
      <c r="DR435" s="219"/>
      <c r="DS435" s="219"/>
      <c r="DT435" s="219"/>
      <c r="DU435" s="219"/>
      <c r="DV435" s="219"/>
      <c r="DW435" s="219"/>
      <c r="DX435" s="219"/>
      <c r="DY435" s="219"/>
      <c r="DZ435" s="219"/>
      <c r="EA435" s="219"/>
      <c r="EB435" s="219"/>
      <c r="EC435" s="219"/>
      <c r="ED435" s="219"/>
      <c r="EE435" s="219"/>
      <c r="EF435" s="219"/>
      <c r="EG435" s="219"/>
      <c r="EH435" s="219"/>
      <c r="EI435" s="219"/>
      <c r="EJ435" s="219"/>
      <c r="EK435" s="219"/>
      <c r="EL435" s="219"/>
      <c r="EM435" s="219"/>
      <c r="EN435" s="219"/>
      <c r="EO435" s="219"/>
      <c r="EP435" s="219"/>
      <c r="EQ435" s="219"/>
      <c r="ER435" s="219"/>
      <c r="ES435" s="219"/>
      <c r="ET435" s="219"/>
      <c r="EU435" s="219"/>
      <c r="EV435" s="219"/>
      <c r="EW435" s="219"/>
      <c r="EX435" s="219"/>
      <c r="EY435" s="219"/>
      <c r="EZ435" s="219"/>
      <c r="FA435" s="219"/>
      <c r="FB435" s="219"/>
      <c r="FC435" s="219"/>
      <c r="FD435" s="219"/>
      <c r="FE435" s="219"/>
      <c r="FF435" s="219"/>
      <c r="FG435" s="219"/>
      <c r="FH435" s="219"/>
      <c r="FI435" s="219"/>
      <c r="FJ435" s="219"/>
      <c r="FK435" s="219"/>
      <c r="FL435" s="219"/>
      <c r="FM435" s="219"/>
      <c r="FN435" s="219"/>
      <c r="GA435" s="202"/>
      <c r="GB435" s="202"/>
      <c r="GC435" s="202"/>
      <c r="GD435" s="202"/>
      <c r="GE435" s="202"/>
      <c r="GF435" s="202"/>
      <c r="GG435" s="202"/>
      <c r="GH435" s="198"/>
      <c r="GI435" s="198"/>
      <c r="GJ435" s="198"/>
      <c r="GK435" s="198"/>
      <c r="GL435" s="198"/>
      <c r="GM435" s="198"/>
      <c r="GN435" s="198"/>
    </row>
    <row r="436" spans="1:196" x14ac:dyDescent="0.2">
      <c r="A436" s="215" t="s">
        <v>451</v>
      </c>
      <c r="B436" s="216" t="s">
        <v>285</v>
      </c>
      <c r="C436" s="217" t="s">
        <v>56</v>
      </c>
      <c r="D436" s="218" t="s">
        <v>450</v>
      </c>
      <c r="E436" s="337">
        <v>0</v>
      </c>
      <c r="F436">
        <v>53</v>
      </c>
      <c r="G436" s="337">
        <v>0</v>
      </c>
      <c r="H436">
        <v>1</v>
      </c>
      <c r="I436">
        <v>46</v>
      </c>
      <c r="J436">
        <v>111</v>
      </c>
      <c r="K436">
        <v>4</v>
      </c>
      <c r="L436">
        <v>0</v>
      </c>
      <c r="M436">
        <v>3</v>
      </c>
      <c r="N436">
        <v>0</v>
      </c>
      <c r="O436">
        <v>0</v>
      </c>
      <c r="P436">
        <v>1</v>
      </c>
      <c r="Q436">
        <v>0</v>
      </c>
      <c r="R436">
        <v>36</v>
      </c>
      <c r="S436">
        <v>0</v>
      </c>
      <c r="T436">
        <v>505</v>
      </c>
      <c r="U436">
        <v>1</v>
      </c>
      <c r="V436">
        <v>22</v>
      </c>
      <c r="W436">
        <v>2</v>
      </c>
      <c r="X436">
        <v>17</v>
      </c>
      <c r="Y436">
        <v>37</v>
      </c>
      <c r="Z436">
        <v>0</v>
      </c>
      <c r="AA436">
        <v>14</v>
      </c>
      <c r="AB436">
        <v>853</v>
      </c>
      <c r="AC436" s="351">
        <v>2</v>
      </c>
      <c r="AD436" s="351">
        <v>2</v>
      </c>
      <c r="AE436">
        <v>4</v>
      </c>
      <c r="AF436">
        <v>91</v>
      </c>
      <c r="AG436">
        <v>7</v>
      </c>
      <c r="AH436">
        <v>5</v>
      </c>
      <c r="AI436">
        <v>0</v>
      </c>
      <c r="AJ436">
        <v>142</v>
      </c>
      <c r="AK436">
        <v>2</v>
      </c>
      <c r="AL436">
        <v>144</v>
      </c>
      <c r="AM436">
        <v>1</v>
      </c>
      <c r="AN436">
        <v>0</v>
      </c>
      <c r="AO436">
        <v>1</v>
      </c>
      <c r="AP436">
        <v>29</v>
      </c>
      <c r="AQ436">
        <v>17</v>
      </c>
      <c r="AR436">
        <v>0</v>
      </c>
      <c r="AS436">
        <v>17</v>
      </c>
      <c r="AT436">
        <v>6</v>
      </c>
      <c r="AU436">
        <v>0</v>
      </c>
      <c r="AV436">
        <v>1</v>
      </c>
      <c r="AW436">
        <v>26</v>
      </c>
      <c r="AX436">
        <v>1</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s="148"/>
      <c r="BT436"/>
      <c r="BU436" s="393" t="str">
        <f t="shared" si="84"/>
        <v>No</v>
      </c>
      <c r="BV436" s="393" t="str">
        <f t="shared" si="85"/>
        <v>No</v>
      </c>
      <c r="BW436" s="393"/>
      <c r="BX436" s="151"/>
      <c r="BY436" s="341"/>
      <c r="BZ436" s="384"/>
      <c r="CA436" s="384"/>
      <c r="CB436" s="384"/>
      <c r="CC436" s="384"/>
      <c r="CD436" s="384"/>
      <c r="CE436" s="219"/>
      <c r="CF436" s="219"/>
      <c r="CG436" s="219"/>
      <c r="CH436" s="219"/>
      <c r="CI436" s="219"/>
      <c r="CJ436" s="219"/>
      <c r="CK436" s="219"/>
      <c r="CL436" s="219"/>
      <c r="CM436" s="219"/>
      <c r="CN436" s="219"/>
      <c r="CO436" s="219"/>
      <c r="CP436" s="219"/>
      <c r="CQ436" s="219"/>
      <c r="CR436" s="219"/>
      <c r="CS436" s="219"/>
      <c r="CT436" s="219"/>
      <c r="CU436" s="219"/>
      <c r="CV436" s="219"/>
      <c r="CW436" s="219"/>
      <c r="CX436" s="219"/>
      <c r="CY436" s="219"/>
      <c r="CZ436" s="219"/>
      <c r="DA436" s="219"/>
      <c r="DB436" s="219"/>
      <c r="DC436" s="219"/>
      <c r="DD436" s="219"/>
      <c r="DE436" s="219"/>
      <c r="DF436" s="219"/>
      <c r="DG436" s="219"/>
      <c r="DH436" s="219"/>
      <c r="DI436" s="219"/>
      <c r="DJ436" s="219"/>
      <c r="DK436" s="219"/>
      <c r="DL436" s="219"/>
      <c r="DM436" s="219"/>
      <c r="DN436" s="219"/>
      <c r="DO436" s="219"/>
      <c r="DP436" s="219"/>
      <c r="DQ436" s="219"/>
      <c r="DR436" s="219"/>
      <c r="DS436" s="219"/>
      <c r="DT436" s="219"/>
      <c r="DU436" s="219"/>
      <c r="DV436" s="219"/>
      <c r="DW436" s="219"/>
      <c r="DX436" s="219"/>
      <c r="DY436" s="219"/>
      <c r="DZ436" s="219"/>
      <c r="EA436" s="219"/>
      <c r="EB436" s="219"/>
      <c r="EC436" s="219"/>
      <c r="ED436" s="219"/>
      <c r="EE436" s="219"/>
      <c r="EF436" s="219"/>
      <c r="EG436" s="219"/>
      <c r="EH436" s="219"/>
      <c r="EI436" s="219"/>
      <c r="EJ436" s="219"/>
      <c r="EK436" s="219"/>
      <c r="EL436" s="219"/>
      <c r="EM436" s="219"/>
      <c r="EN436" s="219"/>
      <c r="EO436" s="219"/>
      <c r="EP436" s="219"/>
      <c r="EQ436" s="219"/>
      <c r="ER436" s="219"/>
      <c r="ES436" s="219"/>
      <c r="ET436" s="219"/>
      <c r="EU436" s="219"/>
      <c r="EV436" s="219"/>
      <c r="EW436" s="219"/>
      <c r="EX436" s="219"/>
      <c r="EY436" s="219"/>
      <c r="EZ436" s="219"/>
      <c r="FA436" s="219"/>
      <c r="FB436" s="219"/>
      <c r="FC436" s="219"/>
      <c r="FD436" s="219"/>
      <c r="FE436" s="219"/>
      <c r="FF436" s="219"/>
      <c r="FG436" s="219"/>
      <c r="FH436" s="219"/>
      <c r="FI436" s="219"/>
      <c r="FJ436" s="219"/>
      <c r="FK436" s="219"/>
      <c r="FL436" s="219"/>
      <c r="FM436" s="219"/>
      <c r="FN436" s="219"/>
      <c r="GA436" s="202"/>
      <c r="GB436" s="202"/>
      <c r="GC436" s="202"/>
      <c r="GD436" s="202"/>
      <c r="GE436" s="202"/>
      <c r="GF436" s="202"/>
      <c r="GG436" s="202"/>
      <c r="GH436" s="198"/>
      <c r="GI436" s="198"/>
      <c r="GJ436" s="198"/>
      <c r="GK436" s="198"/>
      <c r="GL436" s="198"/>
      <c r="GM436" s="198"/>
      <c r="GN436" s="198"/>
    </row>
    <row r="437" spans="1:196" x14ac:dyDescent="0.2">
      <c r="A437" s="215" t="s">
        <v>453</v>
      </c>
      <c r="B437" s="216" t="s">
        <v>285</v>
      </c>
      <c r="C437" s="217" t="s">
        <v>294</v>
      </c>
      <c r="D437" s="218" t="s">
        <v>452</v>
      </c>
      <c r="E437" s="337">
        <v>0</v>
      </c>
      <c r="F437">
        <v>2</v>
      </c>
      <c r="G437" s="337">
        <v>0</v>
      </c>
      <c r="H437">
        <v>6</v>
      </c>
      <c r="I437">
        <v>245</v>
      </c>
      <c r="J437">
        <v>275</v>
      </c>
      <c r="K437">
        <v>6</v>
      </c>
      <c r="L437">
        <v>4</v>
      </c>
      <c r="M437">
        <v>16</v>
      </c>
      <c r="N437">
        <v>6</v>
      </c>
      <c r="O437">
        <v>0</v>
      </c>
      <c r="P437">
        <v>6</v>
      </c>
      <c r="Q437">
        <v>18</v>
      </c>
      <c r="R437">
        <v>55</v>
      </c>
      <c r="S437">
        <v>158</v>
      </c>
      <c r="T437">
        <v>3</v>
      </c>
      <c r="U437">
        <v>0</v>
      </c>
      <c r="V437">
        <v>4</v>
      </c>
      <c r="W437">
        <v>6</v>
      </c>
      <c r="X437">
        <v>41</v>
      </c>
      <c r="Y437">
        <v>169</v>
      </c>
      <c r="Z437">
        <v>0</v>
      </c>
      <c r="AA437">
        <v>79</v>
      </c>
      <c r="AB437">
        <v>1099</v>
      </c>
      <c r="AC437" s="351">
        <v>1</v>
      </c>
      <c r="AD437" s="351">
        <v>3</v>
      </c>
      <c r="AE437">
        <v>1</v>
      </c>
      <c r="AF437">
        <v>210</v>
      </c>
      <c r="AG437">
        <v>73</v>
      </c>
      <c r="AH437">
        <v>30</v>
      </c>
      <c r="AI437">
        <v>0</v>
      </c>
      <c r="AJ437">
        <v>153</v>
      </c>
      <c r="AK437">
        <v>3</v>
      </c>
      <c r="AL437">
        <v>156</v>
      </c>
      <c r="AM437">
        <v>1</v>
      </c>
      <c r="AN437">
        <v>1</v>
      </c>
      <c r="AO437">
        <v>7</v>
      </c>
      <c r="AP437">
        <v>77</v>
      </c>
      <c r="AQ437">
        <v>97</v>
      </c>
      <c r="AR437">
        <v>0</v>
      </c>
      <c r="AS437">
        <v>97</v>
      </c>
      <c r="AT437">
        <v>1</v>
      </c>
      <c r="AU437">
        <v>1</v>
      </c>
      <c r="AV437">
        <v>5</v>
      </c>
      <c r="AW437">
        <v>2</v>
      </c>
      <c r="AX437">
        <v>0</v>
      </c>
      <c r="AY437">
        <v>0</v>
      </c>
      <c r="AZ437">
        <v>0</v>
      </c>
      <c r="BA437">
        <v>21</v>
      </c>
      <c r="BB437">
        <v>19</v>
      </c>
      <c r="BC437">
        <v>15</v>
      </c>
      <c r="BD437">
        <v>20</v>
      </c>
      <c r="BE437">
        <v>3</v>
      </c>
      <c r="BF437">
        <v>1</v>
      </c>
      <c r="BG437">
        <v>4</v>
      </c>
      <c r="BH437">
        <v>0</v>
      </c>
      <c r="BI437">
        <v>83</v>
      </c>
      <c r="BJ437">
        <v>7</v>
      </c>
      <c r="BK437">
        <v>26</v>
      </c>
      <c r="BL437">
        <v>11</v>
      </c>
      <c r="BM437">
        <v>20</v>
      </c>
      <c r="BN437">
        <v>3</v>
      </c>
      <c r="BO437">
        <v>1</v>
      </c>
      <c r="BP437">
        <v>5</v>
      </c>
      <c r="BQ437">
        <v>0</v>
      </c>
      <c r="BR437">
        <v>73</v>
      </c>
      <c r="BS437" s="148"/>
      <c r="BT437"/>
      <c r="BU437" s="393" t="str">
        <f t="shared" si="84"/>
        <v>Yes</v>
      </c>
      <c r="BV437" s="393" t="str">
        <f t="shared" si="85"/>
        <v>Open</v>
      </c>
      <c r="BW437" s="393"/>
      <c r="BX437" s="151"/>
      <c r="BY437" s="341"/>
      <c r="BZ437" s="384"/>
      <c r="CA437" s="384"/>
      <c r="CB437" s="384"/>
      <c r="CC437" s="384"/>
      <c r="CD437" s="384"/>
      <c r="CE437" s="219"/>
      <c r="CF437" s="219"/>
      <c r="CG437" s="219"/>
      <c r="CH437" s="219"/>
      <c r="CI437" s="219"/>
      <c r="CJ437" s="219"/>
      <c r="CK437" s="219"/>
      <c r="CL437" s="219"/>
      <c r="CM437" s="219"/>
      <c r="CN437" s="219"/>
      <c r="CO437" s="219"/>
      <c r="CP437" s="219"/>
      <c r="CQ437" s="219"/>
      <c r="CR437" s="219"/>
      <c r="CS437" s="219"/>
      <c r="CT437" s="219"/>
      <c r="CU437" s="219"/>
      <c r="CV437" s="219"/>
      <c r="CW437" s="219"/>
      <c r="CX437" s="219"/>
      <c r="CY437" s="219"/>
      <c r="CZ437" s="219"/>
      <c r="DA437" s="219"/>
      <c r="DB437" s="219"/>
      <c r="DC437" s="219"/>
      <c r="DD437" s="219"/>
      <c r="DE437" s="219"/>
      <c r="DF437" s="219"/>
      <c r="DG437" s="219"/>
      <c r="DH437" s="219"/>
      <c r="DI437" s="219"/>
      <c r="DJ437" s="219"/>
      <c r="DK437" s="219"/>
      <c r="DL437" s="219"/>
      <c r="DM437" s="219"/>
      <c r="DN437" s="219"/>
      <c r="DO437" s="219"/>
      <c r="DP437" s="219"/>
      <c r="DQ437" s="219"/>
      <c r="DR437" s="219"/>
      <c r="DS437" s="219"/>
      <c r="DT437" s="219"/>
      <c r="DU437" s="219"/>
      <c r="DV437" s="219"/>
      <c r="DW437" s="219"/>
      <c r="DX437" s="219"/>
      <c r="DY437" s="219"/>
      <c r="DZ437" s="219"/>
      <c r="EA437" s="219"/>
      <c r="EB437" s="219"/>
      <c r="EC437" s="219"/>
      <c r="ED437" s="219"/>
      <c r="EE437" s="219"/>
      <c r="EF437" s="219"/>
      <c r="EG437" s="219"/>
      <c r="EH437" s="219"/>
      <c r="EI437" s="219"/>
      <c r="EJ437" s="219"/>
      <c r="EK437" s="219"/>
      <c r="EL437" s="219"/>
      <c r="EM437" s="219"/>
      <c r="EN437" s="219"/>
      <c r="EO437" s="219"/>
      <c r="EP437" s="219"/>
      <c r="EQ437" s="219"/>
      <c r="ER437" s="219"/>
      <c r="ES437" s="219"/>
      <c r="ET437" s="219"/>
      <c r="EU437" s="219"/>
      <c r="EV437" s="219"/>
      <c r="EW437" s="219"/>
      <c r="EX437" s="219"/>
      <c r="EY437" s="219"/>
      <c r="EZ437" s="219"/>
      <c r="FA437" s="219"/>
      <c r="FB437" s="219"/>
      <c r="FC437" s="219"/>
      <c r="FD437" s="219"/>
      <c r="FE437" s="219"/>
      <c r="FF437" s="219"/>
      <c r="FG437" s="219"/>
      <c r="FH437" s="219"/>
      <c r="FI437" s="219"/>
      <c r="FJ437" s="219"/>
      <c r="FK437" s="219"/>
      <c r="FL437" s="219"/>
      <c r="FM437" s="219"/>
      <c r="FN437" s="219"/>
      <c r="GA437" s="202"/>
      <c r="GB437" s="202"/>
      <c r="GC437" s="202"/>
      <c r="GD437" s="202"/>
      <c r="GE437" s="202"/>
      <c r="GF437" s="202"/>
      <c r="GG437" s="202"/>
      <c r="GH437" s="198"/>
      <c r="GI437" s="198"/>
      <c r="GJ437" s="198"/>
      <c r="GK437" s="198"/>
      <c r="GL437" s="198"/>
      <c r="GM437" s="198"/>
      <c r="GN437" s="198"/>
    </row>
    <row r="438" spans="1:196" x14ac:dyDescent="0.2">
      <c r="A438" s="215" t="s">
        <v>455</v>
      </c>
      <c r="B438" s="216" t="s">
        <v>285</v>
      </c>
      <c r="C438" s="217" t="s">
        <v>294</v>
      </c>
      <c r="D438" s="218" t="s">
        <v>454</v>
      </c>
      <c r="E438" s="337">
        <v>0</v>
      </c>
      <c r="F438">
        <v>38</v>
      </c>
      <c r="G438" s="337">
        <v>0</v>
      </c>
      <c r="H438">
        <v>0</v>
      </c>
      <c r="I438">
        <v>96</v>
      </c>
      <c r="J438">
        <v>165</v>
      </c>
      <c r="K438">
        <v>0</v>
      </c>
      <c r="L438">
        <v>4</v>
      </c>
      <c r="M438">
        <v>8</v>
      </c>
      <c r="N438">
        <v>3</v>
      </c>
      <c r="O438">
        <v>0</v>
      </c>
      <c r="P438">
        <v>3</v>
      </c>
      <c r="Q438">
        <v>1</v>
      </c>
      <c r="R438">
        <v>13</v>
      </c>
      <c r="S438">
        <v>61</v>
      </c>
      <c r="T438">
        <v>1</v>
      </c>
      <c r="U438">
        <v>0</v>
      </c>
      <c r="V438">
        <v>25</v>
      </c>
      <c r="W438">
        <v>5</v>
      </c>
      <c r="X438">
        <v>22</v>
      </c>
      <c r="Y438">
        <v>57</v>
      </c>
      <c r="Z438">
        <v>0</v>
      </c>
      <c r="AA438">
        <v>50</v>
      </c>
      <c r="AB438">
        <v>552</v>
      </c>
      <c r="AC438" s="351">
        <v>1</v>
      </c>
      <c r="AD438" s="351">
        <v>1</v>
      </c>
      <c r="AE438">
        <v>4</v>
      </c>
      <c r="AF438">
        <v>185</v>
      </c>
      <c r="AG438">
        <v>6</v>
      </c>
      <c r="AH438">
        <v>6</v>
      </c>
      <c r="AI438">
        <v>0</v>
      </c>
      <c r="AJ438">
        <v>89</v>
      </c>
      <c r="AK438">
        <v>0</v>
      </c>
      <c r="AL438">
        <v>89</v>
      </c>
      <c r="AM438">
        <v>2</v>
      </c>
      <c r="AN438">
        <v>0</v>
      </c>
      <c r="AO438">
        <v>1</v>
      </c>
      <c r="AP438">
        <v>84</v>
      </c>
      <c r="AQ438">
        <v>70</v>
      </c>
      <c r="AR438">
        <v>3</v>
      </c>
      <c r="AS438">
        <v>73</v>
      </c>
      <c r="AT438">
        <v>4</v>
      </c>
      <c r="AU438">
        <v>1</v>
      </c>
      <c r="AV438">
        <v>0</v>
      </c>
      <c r="AW438">
        <v>6</v>
      </c>
      <c r="AX438">
        <v>0</v>
      </c>
      <c r="AY438">
        <v>0</v>
      </c>
      <c r="AZ438">
        <v>0</v>
      </c>
      <c r="BA438">
        <v>2</v>
      </c>
      <c r="BB438">
        <v>1</v>
      </c>
      <c r="BC438">
        <v>1</v>
      </c>
      <c r="BD438">
        <v>4</v>
      </c>
      <c r="BE438">
        <v>2</v>
      </c>
      <c r="BF438">
        <v>0</v>
      </c>
      <c r="BG438">
        <v>0</v>
      </c>
      <c r="BH438">
        <v>1</v>
      </c>
      <c r="BI438">
        <v>11</v>
      </c>
      <c r="BJ438">
        <v>2</v>
      </c>
      <c r="BK438">
        <v>2</v>
      </c>
      <c r="BL438">
        <v>1</v>
      </c>
      <c r="BM438">
        <v>5</v>
      </c>
      <c r="BN438">
        <v>2</v>
      </c>
      <c r="BO438">
        <v>0</v>
      </c>
      <c r="BP438">
        <v>1</v>
      </c>
      <c r="BQ438">
        <v>1</v>
      </c>
      <c r="BR438">
        <v>14</v>
      </c>
      <c r="BS438" s="148"/>
      <c r="BT438"/>
      <c r="BU438" s="393" t="str">
        <f t="shared" si="84"/>
        <v>Yes</v>
      </c>
      <c r="BV438" s="393" t="str">
        <f t="shared" si="85"/>
        <v>Yes</v>
      </c>
      <c r="BW438" s="393"/>
      <c r="BX438" s="151"/>
      <c r="BY438" s="341"/>
      <c r="BZ438" s="384"/>
      <c r="CA438" s="384"/>
      <c r="CB438" s="384"/>
      <c r="CC438" s="384"/>
      <c r="CD438" s="384"/>
      <c r="CE438" s="219"/>
      <c r="CF438" s="219"/>
      <c r="CG438" s="219"/>
      <c r="CH438" s="219"/>
      <c r="CI438" s="219"/>
      <c r="CJ438" s="219"/>
      <c r="CK438" s="219"/>
      <c r="CL438" s="219"/>
      <c r="CM438" s="219"/>
      <c r="CN438" s="219"/>
      <c r="CO438" s="219"/>
      <c r="CP438" s="219"/>
      <c r="CQ438" s="219"/>
      <c r="CR438" s="219"/>
      <c r="CS438" s="219"/>
      <c r="CT438" s="219"/>
      <c r="CU438" s="219"/>
      <c r="CV438" s="219"/>
      <c r="CW438" s="219"/>
      <c r="CX438" s="219"/>
      <c r="CY438" s="219"/>
      <c r="CZ438" s="219"/>
      <c r="DA438" s="219"/>
      <c r="DB438" s="219"/>
      <c r="DC438" s="219"/>
      <c r="DD438" s="219"/>
      <c r="DE438" s="219"/>
      <c r="DF438" s="219"/>
      <c r="DG438" s="219"/>
      <c r="DH438" s="219"/>
      <c r="DI438" s="219"/>
      <c r="DJ438" s="219"/>
      <c r="DK438" s="219"/>
      <c r="DL438" s="219"/>
      <c r="DM438" s="219"/>
      <c r="DN438" s="219"/>
      <c r="DO438" s="219"/>
      <c r="DP438" s="219"/>
      <c r="DQ438" s="219"/>
      <c r="DR438" s="219"/>
      <c r="DS438" s="219"/>
      <c r="DT438" s="219"/>
      <c r="DU438" s="219"/>
      <c r="DV438" s="219"/>
      <c r="DW438" s="219"/>
      <c r="DX438" s="219"/>
      <c r="DY438" s="219"/>
      <c r="DZ438" s="219"/>
      <c r="EA438" s="219"/>
      <c r="EB438" s="219"/>
      <c r="EC438" s="219"/>
      <c r="ED438" s="219"/>
      <c r="EE438" s="219"/>
      <c r="EF438" s="219"/>
      <c r="EG438" s="219"/>
      <c r="EH438" s="219"/>
      <c r="EI438" s="219"/>
      <c r="EJ438" s="219"/>
      <c r="EK438" s="219"/>
      <c r="EL438" s="219"/>
      <c r="EM438" s="219"/>
      <c r="EN438" s="219"/>
      <c r="EO438" s="219"/>
      <c r="EP438" s="219"/>
      <c r="EQ438" s="219"/>
      <c r="ER438" s="219"/>
      <c r="ES438" s="219"/>
      <c r="ET438" s="219"/>
      <c r="EU438" s="219"/>
      <c r="EV438" s="219"/>
      <c r="EW438" s="219"/>
      <c r="EX438" s="219"/>
      <c r="EY438" s="219"/>
      <c r="EZ438" s="219"/>
      <c r="FA438" s="219"/>
      <c r="FB438" s="219"/>
      <c r="FC438" s="219"/>
      <c r="FD438" s="219"/>
      <c r="FE438" s="219"/>
      <c r="FF438" s="219"/>
      <c r="FG438" s="219"/>
      <c r="FH438" s="219"/>
      <c r="FI438" s="219"/>
      <c r="FJ438" s="219"/>
      <c r="FK438" s="219"/>
      <c r="FL438" s="219"/>
      <c r="FM438" s="219"/>
      <c r="FN438" s="219"/>
      <c r="GA438" s="202"/>
      <c r="GB438" s="202"/>
      <c r="GC438" s="202"/>
      <c r="GD438" s="202"/>
      <c r="GE438" s="202"/>
      <c r="GF438" s="202"/>
      <c r="GG438" s="202"/>
      <c r="GH438" s="198"/>
      <c r="GI438" s="198"/>
      <c r="GJ438" s="198"/>
      <c r="GK438" s="198"/>
      <c r="GL438" s="198"/>
      <c r="GM438" s="198"/>
      <c r="GN438" s="198"/>
    </row>
    <row r="439" spans="1:196" x14ac:dyDescent="0.2">
      <c r="A439" s="215" t="s">
        <v>457</v>
      </c>
      <c r="B439" s="216" t="s">
        <v>285</v>
      </c>
      <c r="C439" s="217" t="s">
        <v>286</v>
      </c>
      <c r="D439" s="218" t="s">
        <v>456</v>
      </c>
      <c r="E439" s="337">
        <v>0</v>
      </c>
      <c r="F439">
        <v>83</v>
      </c>
      <c r="G439" s="337">
        <v>0</v>
      </c>
      <c r="H439">
        <v>4</v>
      </c>
      <c r="I439">
        <v>85</v>
      </c>
      <c r="J439">
        <v>146</v>
      </c>
      <c r="K439">
        <v>5</v>
      </c>
      <c r="L439">
        <v>3</v>
      </c>
      <c r="M439">
        <v>3</v>
      </c>
      <c r="N439">
        <v>1</v>
      </c>
      <c r="O439">
        <v>1</v>
      </c>
      <c r="P439">
        <v>0</v>
      </c>
      <c r="Q439">
        <v>16</v>
      </c>
      <c r="R439">
        <v>39</v>
      </c>
      <c r="S439">
        <v>532</v>
      </c>
      <c r="T439">
        <v>2</v>
      </c>
      <c r="U439">
        <v>0</v>
      </c>
      <c r="V439">
        <v>49</v>
      </c>
      <c r="W439">
        <v>4</v>
      </c>
      <c r="X439">
        <v>46</v>
      </c>
      <c r="Y439">
        <v>87</v>
      </c>
      <c r="Z439">
        <v>0</v>
      </c>
      <c r="AA439">
        <v>66</v>
      </c>
      <c r="AB439">
        <v>1172</v>
      </c>
      <c r="AC439" s="351">
        <v>1</v>
      </c>
      <c r="AD439" s="351">
        <v>1</v>
      </c>
      <c r="AE439">
        <v>8</v>
      </c>
      <c r="AF439">
        <v>207</v>
      </c>
      <c r="AG439">
        <v>7</v>
      </c>
      <c r="AH439">
        <v>5</v>
      </c>
      <c r="AI439">
        <v>0</v>
      </c>
      <c r="AJ439">
        <v>503</v>
      </c>
      <c r="AK439">
        <v>0</v>
      </c>
      <c r="AL439">
        <v>503</v>
      </c>
      <c r="AM439">
        <v>4</v>
      </c>
      <c r="AN439">
        <v>0</v>
      </c>
      <c r="AO439">
        <v>3</v>
      </c>
      <c r="AP439">
        <v>119</v>
      </c>
      <c r="AQ439">
        <v>37</v>
      </c>
      <c r="AR439">
        <v>0</v>
      </c>
      <c r="AS439">
        <v>37</v>
      </c>
      <c r="AT439">
        <v>0</v>
      </c>
      <c r="AU439">
        <v>0</v>
      </c>
      <c r="AV439">
        <v>6</v>
      </c>
      <c r="AW439">
        <v>0</v>
      </c>
      <c r="AX439">
        <v>0</v>
      </c>
      <c r="AY439">
        <v>0</v>
      </c>
      <c r="AZ439">
        <v>0</v>
      </c>
      <c r="BA439">
        <v>12</v>
      </c>
      <c r="BB439">
        <v>11</v>
      </c>
      <c r="BC439">
        <v>14</v>
      </c>
      <c r="BD439">
        <v>4</v>
      </c>
      <c r="BE439">
        <v>5</v>
      </c>
      <c r="BF439">
        <v>5</v>
      </c>
      <c r="BG439">
        <v>1</v>
      </c>
      <c r="BH439">
        <v>8</v>
      </c>
      <c r="BI439">
        <v>60</v>
      </c>
      <c r="BJ439">
        <v>10</v>
      </c>
      <c r="BK439">
        <v>12</v>
      </c>
      <c r="BL439">
        <v>14</v>
      </c>
      <c r="BM439">
        <v>1</v>
      </c>
      <c r="BN439">
        <v>3</v>
      </c>
      <c r="BO439">
        <v>6</v>
      </c>
      <c r="BP439">
        <v>0</v>
      </c>
      <c r="BQ439">
        <v>9</v>
      </c>
      <c r="BR439">
        <v>55</v>
      </c>
      <c r="BS439" s="148"/>
      <c r="BT439"/>
      <c r="BU439" s="393" t="str">
        <f t="shared" si="84"/>
        <v>Yes</v>
      </c>
      <c r="BV439" s="393" t="str">
        <f t="shared" si="85"/>
        <v>Yes</v>
      </c>
      <c r="BW439" s="393"/>
      <c r="BX439" s="151"/>
      <c r="BY439" s="341"/>
      <c r="BZ439" s="384"/>
      <c r="CA439" s="384"/>
      <c r="CB439" s="384"/>
      <c r="CC439" s="384"/>
      <c r="CD439" s="384"/>
      <c r="CE439" s="219"/>
      <c r="CF439" s="219"/>
      <c r="CG439" s="219"/>
      <c r="CH439" s="219"/>
      <c r="CI439" s="219"/>
      <c r="CJ439" s="219"/>
      <c r="CK439" s="219"/>
      <c r="CL439" s="219"/>
      <c r="CM439" s="219"/>
      <c r="CN439" s="219"/>
      <c r="CO439" s="219"/>
      <c r="CP439" s="219"/>
      <c r="CQ439" s="219"/>
      <c r="CR439" s="219"/>
      <c r="CS439" s="219"/>
      <c r="CT439" s="219"/>
      <c r="CU439" s="219"/>
      <c r="CV439" s="219"/>
      <c r="CW439" s="219"/>
      <c r="CX439" s="219"/>
      <c r="CY439" s="219"/>
      <c r="CZ439" s="219"/>
      <c r="DA439" s="219"/>
      <c r="DB439" s="219"/>
      <c r="DC439" s="219"/>
      <c r="DD439" s="219"/>
      <c r="DE439" s="219"/>
      <c r="DF439" s="219"/>
      <c r="DG439" s="219"/>
      <c r="DH439" s="219"/>
      <c r="DI439" s="219"/>
      <c r="DJ439" s="219"/>
      <c r="DK439" s="219"/>
      <c r="DL439" s="219"/>
      <c r="DM439" s="219"/>
      <c r="DN439" s="219"/>
      <c r="DO439" s="219"/>
      <c r="DP439" s="219"/>
      <c r="DQ439" s="219"/>
      <c r="DR439" s="219"/>
      <c r="DS439" s="219"/>
      <c r="DT439" s="219"/>
      <c r="DU439" s="219"/>
      <c r="DV439" s="219"/>
      <c r="DW439" s="219"/>
      <c r="DX439" s="219"/>
      <c r="DY439" s="219"/>
      <c r="DZ439" s="219"/>
      <c r="EA439" s="219"/>
      <c r="EB439" s="219"/>
      <c r="EC439" s="219"/>
      <c r="ED439" s="219"/>
      <c r="EE439" s="219"/>
      <c r="EF439" s="219"/>
      <c r="EG439" s="219"/>
      <c r="EH439" s="219"/>
      <c r="EI439" s="219"/>
      <c r="EJ439" s="219"/>
      <c r="EK439" s="219"/>
      <c r="EL439" s="219"/>
      <c r="EM439" s="219"/>
      <c r="EN439" s="219"/>
      <c r="EO439" s="219"/>
      <c r="EP439" s="219"/>
      <c r="EQ439" s="219"/>
      <c r="ER439" s="219"/>
      <c r="ES439" s="219"/>
      <c r="ET439" s="219"/>
      <c r="EU439" s="219"/>
      <c r="EV439" s="219"/>
      <c r="EW439" s="219"/>
      <c r="EX439" s="219"/>
      <c r="EY439" s="219"/>
      <c r="EZ439" s="219"/>
      <c r="FA439" s="219"/>
      <c r="FB439" s="219"/>
      <c r="FC439" s="219"/>
      <c r="FD439" s="219"/>
      <c r="FE439" s="219"/>
      <c r="FF439" s="219"/>
      <c r="FG439" s="219"/>
      <c r="FH439" s="219"/>
      <c r="FI439" s="219"/>
      <c r="FJ439" s="219"/>
      <c r="FK439" s="219"/>
      <c r="FL439" s="219"/>
      <c r="FM439" s="219"/>
      <c r="FN439" s="219"/>
      <c r="GA439" s="202"/>
      <c r="GB439" s="202"/>
      <c r="GC439" s="202"/>
      <c r="GD439" s="202"/>
      <c r="GE439" s="202"/>
      <c r="GF439" s="202"/>
      <c r="GG439" s="202"/>
      <c r="GH439" s="198"/>
      <c r="GI439" s="198"/>
      <c r="GJ439" s="198"/>
      <c r="GK439" s="198"/>
      <c r="GL439" s="198"/>
      <c r="GM439" s="198"/>
      <c r="GN439" s="198"/>
    </row>
    <row r="440" spans="1:196" x14ac:dyDescent="0.2">
      <c r="A440" s="215" t="s">
        <v>459</v>
      </c>
      <c r="B440" s="216" t="s">
        <v>285</v>
      </c>
      <c r="C440" s="217" t="s">
        <v>56</v>
      </c>
      <c r="D440" s="218" t="s">
        <v>458</v>
      </c>
      <c r="E440" s="337">
        <v>0</v>
      </c>
      <c r="F440">
        <v>47</v>
      </c>
      <c r="G440" s="337">
        <v>0</v>
      </c>
      <c r="H440">
        <v>3</v>
      </c>
      <c r="I440">
        <v>50</v>
      </c>
      <c r="J440">
        <v>170</v>
      </c>
      <c r="K440">
        <v>11</v>
      </c>
      <c r="L440">
        <v>3</v>
      </c>
      <c r="M440">
        <v>4</v>
      </c>
      <c r="N440">
        <v>3</v>
      </c>
      <c r="O440">
        <v>1</v>
      </c>
      <c r="P440">
        <v>3</v>
      </c>
      <c r="Q440">
        <v>10</v>
      </c>
      <c r="R440">
        <v>59</v>
      </c>
      <c r="S440">
        <v>0</v>
      </c>
      <c r="T440">
        <v>1</v>
      </c>
      <c r="U440">
        <v>0</v>
      </c>
      <c r="V440">
        <v>12</v>
      </c>
      <c r="W440">
        <v>5</v>
      </c>
      <c r="X440">
        <v>56</v>
      </c>
      <c r="Y440">
        <v>119</v>
      </c>
      <c r="Z440">
        <v>0</v>
      </c>
      <c r="AA440">
        <v>43</v>
      </c>
      <c r="AB440">
        <v>600</v>
      </c>
      <c r="AC440" s="351">
        <v>1</v>
      </c>
      <c r="AD440" s="351">
        <v>1</v>
      </c>
      <c r="AE440">
        <v>1</v>
      </c>
      <c r="AF440">
        <v>144</v>
      </c>
      <c r="AG440">
        <v>40</v>
      </c>
      <c r="AH440">
        <v>13</v>
      </c>
      <c r="AI440">
        <v>0</v>
      </c>
      <c r="AJ440">
        <v>169</v>
      </c>
      <c r="AK440">
        <v>1</v>
      </c>
      <c r="AL440">
        <v>170</v>
      </c>
      <c r="AM440">
        <v>2</v>
      </c>
      <c r="AN440">
        <v>0</v>
      </c>
      <c r="AO440">
        <v>3</v>
      </c>
      <c r="AP440">
        <v>68</v>
      </c>
      <c r="AQ440">
        <v>39</v>
      </c>
      <c r="AR440">
        <v>0</v>
      </c>
      <c r="AS440">
        <v>39</v>
      </c>
      <c r="AT440">
        <v>14</v>
      </c>
      <c r="AU440">
        <v>0</v>
      </c>
      <c r="AV440">
        <v>1</v>
      </c>
      <c r="AW440">
        <v>0</v>
      </c>
      <c r="AX440">
        <v>0</v>
      </c>
      <c r="AY440">
        <v>0</v>
      </c>
      <c r="AZ440">
        <v>0</v>
      </c>
      <c r="BA440">
        <v>5</v>
      </c>
      <c r="BB440">
        <v>22</v>
      </c>
      <c r="BC440">
        <v>34</v>
      </c>
      <c r="BD440">
        <v>14</v>
      </c>
      <c r="BE440">
        <v>7</v>
      </c>
      <c r="BF440">
        <v>4</v>
      </c>
      <c r="BG440">
        <v>12</v>
      </c>
      <c r="BH440">
        <v>6</v>
      </c>
      <c r="BI440">
        <v>104</v>
      </c>
      <c r="BJ440">
        <v>0</v>
      </c>
      <c r="BK440">
        <v>12</v>
      </c>
      <c r="BL440">
        <v>23</v>
      </c>
      <c r="BM440">
        <v>11</v>
      </c>
      <c r="BN440">
        <v>5</v>
      </c>
      <c r="BO440">
        <v>3</v>
      </c>
      <c r="BP440">
        <v>9</v>
      </c>
      <c r="BQ440">
        <v>6</v>
      </c>
      <c r="BR440">
        <v>69</v>
      </c>
      <c r="BS440" s="148"/>
      <c r="BT440"/>
      <c r="BU440" s="393" t="str">
        <f t="shared" si="84"/>
        <v>Yes</v>
      </c>
      <c r="BV440" s="393" t="str">
        <f t="shared" si="85"/>
        <v>Yes</v>
      </c>
      <c r="BW440" s="393"/>
      <c r="BX440" s="151"/>
      <c r="BY440" s="341"/>
      <c r="BZ440" s="384"/>
      <c r="CA440" s="384"/>
      <c r="CB440" s="384"/>
      <c r="CC440" s="384"/>
      <c r="CD440" s="384"/>
      <c r="CE440" s="219"/>
      <c r="CF440" s="219"/>
      <c r="CG440" s="219"/>
      <c r="CH440" s="219"/>
      <c r="CI440" s="219"/>
      <c r="CJ440" s="219"/>
      <c r="CK440" s="219"/>
      <c r="CL440" s="219"/>
      <c r="CM440" s="219"/>
      <c r="CN440" s="219"/>
      <c r="CO440" s="219"/>
      <c r="CP440" s="219"/>
      <c r="CQ440" s="219"/>
      <c r="CR440" s="219"/>
      <c r="CS440" s="219"/>
      <c r="CT440" s="219"/>
      <c r="CU440" s="219"/>
      <c r="CV440" s="219"/>
      <c r="CW440" s="219"/>
      <c r="CX440" s="219"/>
      <c r="CY440" s="219"/>
      <c r="CZ440" s="219"/>
      <c r="DA440" s="219"/>
      <c r="DB440" s="219"/>
      <c r="DC440" s="219"/>
      <c r="DD440" s="219"/>
      <c r="DE440" s="219"/>
      <c r="DF440" s="219"/>
      <c r="DG440" s="219"/>
      <c r="DH440" s="219"/>
      <c r="DI440" s="219"/>
      <c r="DJ440" s="219"/>
      <c r="DK440" s="219"/>
      <c r="DL440" s="219"/>
      <c r="DM440" s="219"/>
      <c r="DN440" s="219"/>
      <c r="DO440" s="219"/>
      <c r="DP440" s="219"/>
      <c r="DQ440" s="219"/>
      <c r="DR440" s="219"/>
      <c r="DS440" s="219"/>
      <c r="DT440" s="219"/>
      <c r="DU440" s="219"/>
      <c r="DV440" s="219"/>
      <c r="DW440" s="219"/>
      <c r="DX440" s="219"/>
      <c r="DY440" s="219"/>
      <c r="DZ440" s="219"/>
      <c r="EA440" s="219"/>
      <c r="EB440" s="219"/>
      <c r="EC440" s="219"/>
      <c r="ED440" s="219"/>
      <c r="EE440" s="219"/>
      <c r="EF440" s="219"/>
      <c r="EG440" s="219"/>
      <c r="EH440" s="219"/>
      <c r="EI440" s="219"/>
      <c r="EJ440" s="219"/>
      <c r="EK440" s="219"/>
      <c r="EL440" s="219"/>
      <c r="EM440" s="219"/>
      <c r="EN440" s="219"/>
      <c r="EO440" s="219"/>
      <c r="EP440" s="219"/>
      <c r="EQ440" s="219"/>
      <c r="ER440" s="219"/>
      <c r="ES440" s="219"/>
      <c r="ET440" s="219"/>
      <c r="EU440" s="219"/>
      <c r="EV440" s="219"/>
      <c r="EW440" s="219"/>
      <c r="EX440" s="219"/>
      <c r="EY440" s="219"/>
      <c r="EZ440" s="219"/>
      <c r="FA440" s="219"/>
      <c r="FB440" s="219"/>
      <c r="FC440" s="219"/>
      <c r="FD440" s="219"/>
      <c r="FE440" s="219"/>
      <c r="FF440" s="219"/>
      <c r="FG440" s="219"/>
      <c r="FH440" s="219"/>
      <c r="FI440" s="219"/>
      <c r="FJ440" s="219"/>
      <c r="FK440" s="219"/>
      <c r="FL440" s="219"/>
      <c r="FM440" s="219"/>
      <c r="FN440" s="219"/>
      <c r="GA440" s="202"/>
      <c r="GB440" s="202"/>
      <c r="GC440" s="202"/>
      <c r="GD440" s="202"/>
      <c r="GE440" s="202"/>
      <c r="GF440" s="202"/>
      <c r="GG440" s="202"/>
      <c r="GH440" s="198"/>
      <c r="GI440" s="198"/>
      <c r="GJ440" s="198"/>
      <c r="GK440" s="198"/>
      <c r="GL440" s="198"/>
      <c r="GM440" s="198"/>
      <c r="GN440" s="198"/>
    </row>
    <row r="441" spans="1:196" x14ac:dyDescent="0.2">
      <c r="A441" s="215" t="s">
        <v>461</v>
      </c>
      <c r="B441" s="216" t="s">
        <v>285</v>
      </c>
      <c r="C441" s="217" t="s">
        <v>288</v>
      </c>
      <c r="D441" s="218" t="s">
        <v>460</v>
      </c>
      <c r="E441" s="337">
        <v>0</v>
      </c>
      <c r="F441">
        <v>36</v>
      </c>
      <c r="G441" s="337">
        <v>0</v>
      </c>
      <c r="H441">
        <v>1</v>
      </c>
      <c r="I441">
        <v>149</v>
      </c>
      <c r="J441">
        <v>220</v>
      </c>
      <c r="K441">
        <v>90</v>
      </c>
      <c r="L441">
        <v>8</v>
      </c>
      <c r="M441">
        <v>27</v>
      </c>
      <c r="N441">
        <v>4</v>
      </c>
      <c r="O441">
        <v>1</v>
      </c>
      <c r="P441">
        <v>31</v>
      </c>
      <c r="Q441">
        <v>7</v>
      </c>
      <c r="R441">
        <v>45</v>
      </c>
      <c r="S441">
        <v>411</v>
      </c>
      <c r="T441">
        <v>5</v>
      </c>
      <c r="U441">
        <v>3</v>
      </c>
      <c r="V441">
        <v>56</v>
      </c>
      <c r="W441">
        <v>6</v>
      </c>
      <c r="X441">
        <v>56</v>
      </c>
      <c r="Y441">
        <v>174</v>
      </c>
      <c r="Z441">
        <v>0</v>
      </c>
      <c r="AA441">
        <v>87</v>
      </c>
      <c r="AB441">
        <v>1417</v>
      </c>
      <c r="AC441" s="351">
        <v>1</v>
      </c>
      <c r="AD441" s="351">
        <v>2</v>
      </c>
      <c r="AE441">
        <v>2</v>
      </c>
      <c r="AF441">
        <v>209</v>
      </c>
      <c r="AG441">
        <v>15</v>
      </c>
      <c r="AH441">
        <v>17</v>
      </c>
      <c r="AI441">
        <v>0</v>
      </c>
      <c r="AJ441">
        <v>0</v>
      </c>
      <c r="AK441">
        <v>0</v>
      </c>
      <c r="AL441">
        <v>133</v>
      </c>
      <c r="AM441">
        <v>2</v>
      </c>
      <c r="AN441">
        <v>0</v>
      </c>
      <c r="AO441">
        <v>1</v>
      </c>
      <c r="AP441">
        <v>67</v>
      </c>
      <c r="AQ441">
        <v>0</v>
      </c>
      <c r="AR441">
        <v>0</v>
      </c>
      <c r="AS441">
        <v>69</v>
      </c>
      <c r="AT441">
        <v>1</v>
      </c>
      <c r="AU441">
        <v>0</v>
      </c>
      <c r="AV441">
        <v>0</v>
      </c>
      <c r="AW441">
        <v>21</v>
      </c>
      <c r="AX441">
        <v>0</v>
      </c>
      <c r="AY441">
        <v>0</v>
      </c>
      <c r="AZ441">
        <v>0</v>
      </c>
      <c r="BA441">
        <v>33</v>
      </c>
      <c r="BB441">
        <v>11</v>
      </c>
      <c r="BC441">
        <v>10</v>
      </c>
      <c r="BD441">
        <v>4</v>
      </c>
      <c r="BE441">
        <v>2</v>
      </c>
      <c r="BF441">
        <v>3</v>
      </c>
      <c r="BG441">
        <v>1</v>
      </c>
      <c r="BH441">
        <v>1</v>
      </c>
      <c r="BI441">
        <v>65</v>
      </c>
      <c r="BJ441">
        <v>30</v>
      </c>
      <c r="BK441">
        <v>7</v>
      </c>
      <c r="BL441">
        <v>6</v>
      </c>
      <c r="BM441">
        <v>3</v>
      </c>
      <c r="BN441">
        <v>2</v>
      </c>
      <c r="BO441">
        <v>2</v>
      </c>
      <c r="BP441">
        <v>1</v>
      </c>
      <c r="BQ441">
        <v>1</v>
      </c>
      <c r="BR441">
        <v>52</v>
      </c>
      <c r="BS441" s="148"/>
      <c r="BT441"/>
      <c r="BU441" s="393" t="str">
        <f t="shared" si="84"/>
        <v>Yes</v>
      </c>
      <c r="BV441" s="393" t="str">
        <f t="shared" si="85"/>
        <v>No</v>
      </c>
      <c r="BW441" s="393"/>
      <c r="BX441" s="151"/>
      <c r="BY441" s="341"/>
      <c r="BZ441" s="384"/>
      <c r="CA441" s="384"/>
      <c r="CB441" s="384"/>
      <c r="CC441" s="384"/>
      <c r="CD441" s="384"/>
      <c r="CE441" s="219"/>
      <c r="CF441" s="219"/>
      <c r="CG441" s="219"/>
      <c r="CH441" s="219"/>
      <c r="CI441" s="219"/>
      <c r="CJ441" s="219"/>
      <c r="CK441" s="219"/>
      <c r="CL441" s="219"/>
      <c r="CM441" s="219"/>
      <c r="CN441" s="219"/>
      <c r="CO441" s="219"/>
      <c r="CP441" s="219"/>
      <c r="CQ441" s="219"/>
      <c r="CR441" s="219"/>
      <c r="CS441" s="219"/>
      <c r="CT441" s="219"/>
      <c r="CU441" s="219"/>
      <c r="CV441" s="219"/>
      <c r="CW441" s="219"/>
      <c r="CX441" s="219"/>
      <c r="CY441" s="219"/>
      <c r="CZ441" s="219"/>
      <c r="DA441" s="219"/>
      <c r="DB441" s="219"/>
      <c r="DC441" s="219"/>
      <c r="DD441" s="219"/>
      <c r="DE441" s="219"/>
      <c r="DF441" s="219"/>
      <c r="DG441" s="219"/>
      <c r="DH441" s="219"/>
      <c r="DI441" s="219"/>
      <c r="DJ441" s="219"/>
      <c r="DK441" s="219"/>
      <c r="DL441" s="219"/>
      <c r="DM441" s="219"/>
      <c r="DN441" s="219"/>
      <c r="DO441" s="219"/>
      <c r="DP441" s="219"/>
      <c r="DQ441" s="219"/>
      <c r="DR441" s="219"/>
      <c r="DS441" s="219"/>
      <c r="DT441" s="219"/>
      <c r="DU441" s="219"/>
      <c r="DV441" s="219"/>
      <c r="DW441" s="219"/>
      <c r="DX441" s="219"/>
      <c r="DY441" s="219"/>
      <c r="DZ441" s="219"/>
      <c r="EA441" s="219"/>
      <c r="EB441" s="219"/>
      <c r="EC441" s="219"/>
      <c r="ED441" s="219"/>
      <c r="EE441" s="219"/>
      <c r="EF441" s="219"/>
      <c r="EG441" s="219"/>
      <c r="EH441" s="219"/>
      <c r="EI441" s="219"/>
      <c r="EJ441" s="219"/>
      <c r="EK441" s="219"/>
      <c r="EL441" s="219"/>
      <c r="EM441" s="219"/>
      <c r="EN441" s="219"/>
      <c r="EO441" s="219"/>
      <c r="EP441" s="219"/>
      <c r="EQ441" s="219"/>
      <c r="ER441" s="219"/>
      <c r="ES441" s="219"/>
      <c r="ET441" s="219"/>
      <c r="EU441" s="219"/>
      <c r="EV441" s="219"/>
      <c r="EW441" s="219"/>
      <c r="EX441" s="219"/>
      <c r="EY441" s="219"/>
      <c r="EZ441" s="219"/>
      <c r="FA441" s="219"/>
      <c r="FB441" s="219"/>
      <c r="FC441" s="219"/>
      <c r="FD441" s="219"/>
      <c r="FE441" s="219"/>
      <c r="FF441" s="219"/>
      <c r="FG441" s="219"/>
      <c r="FH441" s="219"/>
      <c r="FI441" s="219"/>
      <c r="FJ441" s="219"/>
      <c r="FK441" s="219"/>
      <c r="FL441" s="219"/>
      <c r="FM441" s="219"/>
      <c r="FN441" s="219"/>
      <c r="GA441" s="202"/>
      <c r="GB441" s="202"/>
      <c r="GC441" s="202"/>
      <c r="GD441" s="202"/>
      <c r="GE441" s="202"/>
      <c r="GF441" s="202"/>
      <c r="GG441" s="202"/>
      <c r="GH441" s="198"/>
      <c r="GI441" s="198"/>
      <c r="GJ441" s="198"/>
      <c r="GK441" s="198"/>
      <c r="GL441" s="198"/>
      <c r="GM441" s="198"/>
      <c r="GN441" s="198"/>
    </row>
    <row r="442" spans="1:196" x14ac:dyDescent="0.2">
      <c r="A442" s="215" t="s">
        <v>463</v>
      </c>
      <c r="B442" s="216" t="s">
        <v>285</v>
      </c>
      <c r="C442" s="217" t="s">
        <v>288</v>
      </c>
      <c r="D442" s="218" t="s">
        <v>462</v>
      </c>
      <c r="E442" s="337">
        <v>0</v>
      </c>
      <c r="F442">
        <v>43</v>
      </c>
      <c r="G442" s="337">
        <v>0</v>
      </c>
      <c r="H442">
        <v>2</v>
      </c>
      <c r="I442">
        <v>55</v>
      </c>
      <c r="J442">
        <v>112</v>
      </c>
      <c r="K442">
        <v>1</v>
      </c>
      <c r="L442">
        <v>4</v>
      </c>
      <c r="M442">
        <v>7</v>
      </c>
      <c r="N442">
        <v>0</v>
      </c>
      <c r="O442">
        <v>0</v>
      </c>
      <c r="P442">
        <v>9</v>
      </c>
      <c r="Q442">
        <v>0</v>
      </c>
      <c r="R442">
        <v>26</v>
      </c>
      <c r="S442">
        <v>0</v>
      </c>
      <c r="T442">
        <v>192</v>
      </c>
      <c r="U442">
        <v>0</v>
      </c>
      <c r="V442">
        <v>0</v>
      </c>
      <c r="W442">
        <v>5</v>
      </c>
      <c r="X442">
        <v>10</v>
      </c>
      <c r="Y442">
        <v>50</v>
      </c>
      <c r="Z442">
        <v>0</v>
      </c>
      <c r="AA442">
        <v>9</v>
      </c>
      <c r="AB442">
        <v>525</v>
      </c>
      <c r="AC442" s="351">
        <v>2</v>
      </c>
      <c r="AD442" s="351">
        <v>2</v>
      </c>
      <c r="AE442">
        <v>1</v>
      </c>
      <c r="AF442">
        <v>89</v>
      </c>
      <c r="AG442">
        <v>12</v>
      </c>
      <c r="AH442">
        <v>2</v>
      </c>
      <c r="AI442">
        <v>0</v>
      </c>
      <c r="AJ442">
        <v>86</v>
      </c>
      <c r="AK442">
        <v>0</v>
      </c>
      <c r="AL442">
        <v>86</v>
      </c>
      <c r="AM442">
        <v>0</v>
      </c>
      <c r="AN442">
        <v>0</v>
      </c>
      <c r="AO442">
        <v>1</v>
      </c>
      <c r="AP442">
        <v>37</v>
      </c>
      <c r="AQ442">
        <v>14</v>
      </c>
      <c r="AR442">
        <v>0</v>
      </c>
      <c r="AS442">
        <v>14</v>
      </c>
      <c r="AT442">
        <v>1</v>
      </c>
      <c r="AU442">
        <v>0</v>
      </c>
      <c r="AV442">
        <v>0</v>
      </c>
      <c r="AW442">
        <v>4</v>
      </c>
      <c r="AX442">
        <v>0</v>
      </c>
      <c r="AY442">
        <v>0</v>
      </c>
      <c r="AZ442">
        <v>0</v>
      </c>
      <c r="BA442">
        <v>10</v>
      </c>
      <c r="BB442">
        <v>5</v>
      </c>
      <c r="BC442">
        <v>3</v>
      </c>
      <c r="BD442">
        <v>1</v>
      </c>
      <c r="BE442">
        <v>0</v>
      </c>
      <c r="BF442">
        <v>0</v>
      </c>
      <c r="BG442">
        <v>0</v>
      </c>
      <c r="BH442">
        <v>0</v>
      </c>
      <c r="BI442">
        <v>19</v>
      </c>
      <c r="BJ442">
        <v>14</v>
      </c>
      <c r="BK442">
        <v>8</v>
      </c>
      <c r="BL442">
        <v>3</v>
      </c>
      <c r="BM442">
        <v>1</v>
      </c>
      <c r="BN442">
        <v>0</v>
      </c>
      <c r="BO442">
        <v>0</v>
      </c>
      <c r="BP442">
        <v>0</v>
      </c>
      <c r="BQ442">
        <v>0</v>
      </c>
      <c r="BR442">
        <v>26</v>
      </c>
      <c r="BS442" s="148"/>
      <c r="BT442"/>
      <c r="BU442" s="393" t="str">
        <f t="shared" si="84"/>
        <v>No</v>
      </c>
      <c r="BV442" s="393" t="str">
        <f t="shared" si="85"/>
        <v>No</v>
      </c>
      <c r="BW442" s="393"/>
      <c r="BX442" s="151"/>
      <c r="BY442" s="341"/>
      <c r="BZ442" s="384"/>
      <c r="CA442" s="384"/>
      <c r="CB442" s="384"/>
      <c r="CC442" s="384"/>
      <c r="CD442" s="384"/>
      <c r="CE442" s="219"/>
      <c r="CF442" s="219"/>
      <c r="CG442" s="219"/>
      <c r="CH442" s="219"/>
      <c r="CI442" s="219"/>
      <c r="CJ442" s="219"/>
      <c r="CK442" s="219"/>
      <c r="CL442" s="219"/>
      <c r="CM442" s="219"/>
      <c r="CN442" s="219"/>
      <c r="CO442" s="219"/>
      <c r="CP442" s="219"/>
      <c r="CQ442" s="219"/>
      <c r="CR442" s="219"/>
      <c r="CS442" s="219"/>
      <c r="CT442" s="219"/>
      <c r="CU442" s="219"/>
      <c r="CV442" s="219"/>
      <c r="CW442" s="219"/>
      <c r="CX442" s="219"/>
      <c r="CY442" s="219"/>
      <c r="CZ442" s="219"/>
      <c r="DA442" s="219"/>
      <c r="DB442" s="219"/>
      <c r="DC442" s="219"/>
      <c r="DD442" s="219"/>
      <c r="DE442" s="219"/>
      <c r="DF442" s="219"/>
      <c r="DG442" s="219"/>
      <c r="DH442" s="219"/>
      <c r="DI442" s="219"/>
      <c r="DJ442" s="219"/>
      <c r="DK442" s="219"/>
      <c r="DL442" s="219"/>
      <c r="DM442" s="219"/>
      <c r="DN442" s="219"/>
      <c r="DO442" s="219"/>
      <c r="DP442" s="219"/>
      <c r="DQ442" s="219"/>
      <c r="DR442" s="219"/>
      <c r="DS442" s="219"/>
      <c r="DT442" s="219"/>
      <c r="DU442" s="219"/>
      <c r="DV442" s="219"/>
      <c r="DW442" s="219"/>
      <c r="DX442" s="219"/>
      <c r="DY442" s="219"/>
      <c r="DZ442" s="219"/>
      <c r="EA442" s="219"/>
      <c r="EB442" s="219"/>
      <c r="EC442" s="219"/>
      <c r="ED442" s="219"/>
      <c r="EE442" s="219"/>
      <c r="EF442" s="219"/>
      <c r="EG442" s="219"/>
      <c r="EH442" s="219"/>
      <c r="EI442" s="219"/>
      <c r="EJ442" s="219"/>
      <c r="EK442" s="219"/>
      <c r="EL442" s="219"/>
      <c r="EM442" s="219"/>
      <c r="EN442" s="219"/>
      <c r="EO442" s="219"/>
      <c r="EP442" s="219"/>
      <c r="EQ442" s="219"/>
      <c r="ER442" s="219"/>
      <c r="ES442" s="219"/>
      <c r="ET442" s="219"/>
      <c r="EU442" s="219"/>
      <c r="EV442" s="219"/>
      <c r="EW442" s="219"/>
      <c r="EX442" s="219"/>
      <c r="EY442" s="219"/>
      <c r="EZ442" s="219"/>
      <c r="FA442" s="219"/>
      <c r="FB442" s="219"/>
      <c r="FC442" s="219"/>
      <c r="FD442" s="219"/>
      <c r="FE442" s="219"/>
      <c r="FF442" s="219"/>
      <c r="FG442" s="219"/>
      <c r="FH442" s="219"/>
      <c r="FI442" s="219"/>
      <c r="FJ442" s="219"/>
      <c r="FK442" s="219"/>
      <c r="FL442" s="219"/>
      <c r="FM442" s="219"/>
      <c r="FN442" s="219"/>
      <c r="GA442" s="202"/>
      <c r="GB442" s="202"/>
      <c r="GC442" s="202"/>
      <c r="GD442" s="202"/>
      <c r="GE442" s="202"/>
      <c r="GF442" s="202"/>
      <c r="GG442" s="202"/>
      <c r="GH442" s="198"/>
      <c r="GI442" s="198"/>
      <c r="GJ442" s="198"/>
      <c r="GK442" s="198"/>
      <c r="GL442" s="198"/>
      <c r="GM442" s="198"/>
      <c r="GN442" s="198"/>
    </row>
    <row r="443" spans="1:196" x14ac:dyDescent="0.2">
      <c r="A443" s="215" t="s">
        <v>464</v>
      </c>
      <c r="B443" s="216" t="s">
        <v>293</v>
      </c>
      <c r="C443" s="217" t="s">
        <v>292</v>
      </c>
      <c r="D443" s="218" t="s">
        <v>305</v>
      </c>
      <c r="E443" s="337">
        <v>0</v>
      </c>
      <c r="F443">
        <v>13</v>
      </c>
      <c r="G443" s="337">
        <v>0</v>
      </c>
      <c r="H443">
        <v>8</v>
      </c>
      <c r="I443">
        <v>320</v>
      </c>
      <c r="J443">
        <v>555</v>
      </c>
      <c r="K443">
        <v>3</v>
      </c>
      <c r="L443">
        <v>8</v>
      </c>
      <c r="M443">
        <v>35</v>
      </c>
      <c r="N443">
        <v>7</v>
      </c>
      <c r="O443">
        <v>0</v>
      </c>
      <c r="P443">
        <v>31</v>
      </c>
      <c r="Q443">
        <v>10</v>
      </c>
      <c r="R443">
        <v>132</v>
      </c>
      <c r="S443">
        <v>131</v>
      </c>
      <c r="T443">
        <v>2</v>
      </c>
      <c r="U443">
        <v>3</v>
      </c>
      <c r="V443">
        <v>6</v>
      </c>
      <c r="W443">
        <v>22</v>
      </c>
      <c r="X443">
        <v>62</v>
      </c>
      <c r="Y443">
        <v>161</v>
      </c>
      <c r="Z443">
        <v>0</v>
      </c>
      <c r="AA443">
        <v>61</v>
      </c>
      <c r="AB443">
        <v>1570</v>
      </c>
      <c r="AC443" s="351">
        <v>1</v>
      </c>
      <c r="AD443" s="351">
        <v>1</v>
      </c>
      <c r="AE443">
        <v>17</v>
      </c>
      <c r="AF443">
        <v>333</v>
      </c>
      <c r="AG443">
        <v>35</v>
      </c>
      <c r="AH443">
        <v>28</v>
      </c>
      <c r="AI443">
        <v>0</v>
      </c>
      <c r="AJ443">
        <v>442</v>
      </c>
      <c r="AK443">
        <v>0</v>
      </c>
      <c r="AL443">
        <v>442</v>
      </c>
      <c r="AM443">
        <v>9</v>
      </c>
      <c r="AN443">
        <v>0</v>
      </c>
      <c r="AO443">
        <v>0</v>
      </c>
      <c r="AP443">
        <v>149</v>
      </c>
      <c r="AQ443">
        <v>0</v>
      </c>
      <c r="AR443">
        <v>177</v>
      </c>
      <c r="AS443">
        <v>177</v>
      </c>
      <c r="AT443">
        <v>0</v>
      </c>
      <c r="AU443">
        <v>0</v>
      </c>
      <c r="AV443">
        <v>3</v>
      </c>
      <c r="AW443">
        <v>47</v>
      </c>
      <c r="AX443">
        <v>0</v>
      </c>
      <c r="AY443">
        <v>0</v>
      </c>
      <c r="AZ443">
        <v>0</v>
      </c>
      <c r="BA443">
        <v>104</v>
      </c>
      <c r="BB443">
        <v>72</v>
      </c>
      <c r="BC443">
        <v>45</v>
      </c>
      <c r="BD443">
        <v>15</v>
      </c>
      <c r="BE443">
        <v>11</v>
      </c>
      <c r="BF443">
        <v>5</v>
      </c>
      <c r="BG443">
        <v>0</v>
      </c>
      <c r="BH443">
        <v>11</v>
      </c>
      <c r="BI443">
        <v>263</v>
      </c>
      <c r="BJ443">
        <v>47</v>
      </c>
      <c r="BK443">
        <v>46</v>
      </c>
      <c r="BL443">
        <v>21</v>
      </c>
      <c r="BM443">
        <v>8</v>
      </c>
      <c r="BN443">
        <v>7</v>
      </c>
      <c r="BO443">
        <v>3</v>
      </c>
      <c r="BP443">
        <v>0</v>
      </c>
      <c r="BQ443">
        <v>10</v>
      </c>
      <c r="BR443">
        <v>142</v>
      </c>
      <c r="BS443" s="148"/>
      <c r="BT443"/>
      <c r="BU443" s="393" t="str">
        <f t="shared" si="84"/>
        <v>Yes</v>
      </c>
      <c r="BV443" s="393" t="str">
        <f t="shared" si="85"/>
        <v>Yes</v>
      </c>
      <c r="BW443" s="393"/>
      <c r="BX443" s="151"/>
      <c r="BY443" s="341"/>
      <c r="BZ443" s="384"/>
      <c r="CA443" s="384"/>
      <c r="CB443" s="384"/>
      <c r="CC443" s="384"/>
      <c r="CD443" s="384"/>
      <c r="CE443" s="219"/>
      <c r="CF443" s="219"/>
      <c r="CG443" s="219"/>
      <c r="CH443" s="219"/>
      <c r="CI443" s="219"/>
      <c r="CJ443" s="219"/>
      <c r="CK443" s="219"/>
      <c r="CL443" s="219"/>
      <c r="CM443" s="219"/>
      <c r="CN443" s="219"/>
      <c r="CO443" s="219"/>
      <c r="CP443" s="219"/>
      <c r="CQ443" s="219"/>
      <c r="CR443" s="219"/>
      <c r="CS443" s="219"/>
      <c r="CT443" s="219"/>
      <c r="CU443" s="219"/>
      <c r="CV443" s="219"/>
      <c r="CW443" s="219"/>
      <c r="CX443" s="219"/>
      <c r="CY443" s="219"/>
      <c r="CZ443" s="219"/>
      <c r="DA443" s="219"/>
      <c r="DB443" s="219"/>
      <c r="DC443" s="219"/>
      <c r="DD443" s="219"/>
      <c r="DE443" s="219"/>
      <c r="DF443" s="219"/>
      <c r="DG443" s="219"/>
      <c r="DH443" s="219"/>
      <c r="DI443" s="219"/>
      <c r="DJ443" s="219"/>
      <c r="DK443" s="219"/>
      <c r="DL443" s="219"/>
      <c r="DM443" s="219"/>
      <c r="DN443" s="219"/>
      <c r="DO443" s="219"/>
      <c r="DP443" s="219"/>
      <c r="DQ443" s="219"/>
      <c r="DR443" s="219"/>
      <c r="DS443" s="219"/>
      <c r="DT443" s="219"/>
      <c r="DU443" s="219"/>
      <c r="DV443" s="219"/>
      <c r="DW443" s="219"/>
      <c r="DX443" s="219"/>
      <c r="DY443" s="219"/>
      <c r="DZ443" s="219"/>
      <c r="EA443" s="219"/>
      <c r="EB443" s="219"/>
      <c r="EC443" s="219"/>
      <c r="ED443" s="219"/>
      <c r="EE443" s="219"/>
      <c r="EF443" s="219"/>
      <c r="EG443" s="219"/>
      <c r="EH443" s="219"/>
      <c r="EI443" s="219"/>
      <c r="EJ443" s="219"/>
      <c r="EK443" s="219"/>
      <c r="EL443" s="219"/>
      <c r="EM443" s="219"/>
      <c r="EN443" s="219"/>
      <c r="EO443" s="219"/>
      <c r="EP443" s="219"/>
      <c r="EQ443" s="219"/>
      <c r="ER443" s="219"/>
      <c r="ES443" s="219"/>
      <c r="ET443" s="219"/>
      <c r="EU443" s="219"/>
      <c r="EV443" s="219"/>
      <c r="EW443" s="219"/>
      <c r="EX443" s="219"/>
      <c r="EY443" s="219"/>
      <c r="EZ443" s="219"/>
      <c r="FA443" s="219"/>
      <c r="FB443" s="219"/>
      <c r="FC443" s="219"/>
      <c r="FD443" s="219"/>
      <c r="FE443" s="219"/>
      <c r="FF443" s="219"/>
      <c r="FG443" s="219"/>
      <c r="FH443" s="219"/>
      <c r="FI443" s="219"/>
      <c r="FJ443" s="219"/>
      <c r="FK443" s="219"/>
      <c r="FL443" s="219"/>
      <c r="FM443" s="219"/>
      <c r="FN443" s="219"/>
      <c r="GA443" s="202"/>
      <c r="GB443" s="202"/>
      <c r="GC443" s="202"/>
      <c r="GD443" s="202"/>
      <c r="GE443" s="202"/>
      <c r="GF443" s="202"/>
      <c r="GG443" s="202"/>
      <c r="GH443" s="198"/>
      <c r="GI443" s="198"/>
      <c r="GJ443" s="198"/>
      <c r="GK443" s="198"/>
      <c r="GL443" s="198"/>
      <c r="GM443" s="198"/>
      <c r="GN443" s="198"/>
    </row>
    <row r="444" spans="1:196" x14ac:dyDescent="0.2">
      <c r="A444" s="215" t="s">
        <v>466</v>
      </c>
      <c r="B444" s="216" t="s">
        <v>285</v>
      </c>
      <c r="C444" s="217" t="s">
        <v>295</v>
      </c>
      <c r="D444" s="218" t="s">
        <v>465</v>
      </c>
      <c r="E444" s="337">
        <v>0</v>
      </c>
      <c r="F444">
        <v>68</v>
      </c>
      <c r="G444" s="337">
        <v>0</v>
      </c>
      <c r="H444">
        <v>5</v>
      </c>
      <c r="I444">
        <v>71</v>
      </c>
      <c r="J444">
        <v>151</v>
      </c>
      <c r="K444">
        <v>8</v>
      </c>
      <c r="L444">
        <v>1</v>
      </c>
      <c r="M444">
        <v>10</v>
      </c>
      <c r="N444">
        <v>5</v>
      </c>
      <c r="O444">
        <v>0</v>
      </c>
      <c r="P444">
        <v>10</v>
      </c>
      <c r="Q444">
        <v>4</v>
      </c>
      <c r="R444">
        <v>55</v>
      </c>
      <c r="S444">
        <v>0</v>
      </c>
      <c r="T444">
        <v>0</v>
      </c>
      <c r="U444">
        <v>1</v>
      </c>
      <c r="V444">
        <v>7</v>
      </c>
      <c r="W444">
        <v>7</v>
      </c>
      <c r="X444">
        <v>9</v>
      </c>
      <c r="Y444">
        <v>56</v>
      </c>
      <c r="Z444">
        <v>0</v>
      </c>
      <c r="AA444">
        <v>10</v>
      </c>
      <c r="AB444">
        <v>478</v>
      </c>
      <c r="AC444" s="351">
        <v>2</v>
      </c>
      <c r="AD444" s="351">
        <v>2</v>
      </c>
      <c r="AE444">
        <v>9</v>
      </c>
      <c r="AF444">
        <v>77</v>
      </c>
      <c r="AG444">
        <v>22</v>
      </c>
      <c r="AH444">
        <v>20</v>
      </c>
      <c r="AI444">
        <v>0</v>
      </c>
      <c r="AJ444">
        <v>178</v>
      </c>
      <c r="AK444">
        <v>36</v>
      </c>
      <c r="AL444">
        <v>214</v>
      </c>
      <c r="AM444">
        <v>9</v>
      </c>
      <c r="AN444">
        <v>0</v>
      </c>
      <c r="AO444">
        <v>4</v>
      </c>
      <c r="AP444">
        <v>120</v>
      </c>
      <c r="AQ444">
        <v>5</v>
      </c>
      <c r="AR444">
        <v>24</v>
      </c>
      <c r="AS444">
        <v>29</v>
      </c>
      <c r="AT444">
        <v>4</v>
      </c>
      <c r="AU444">
        <v>0</v>
      </c>
      <c r="AV444">
        <v>0</v>
      </c>
      <c r="AW444">
        <v>17</v>
      </c>
      <c r="AX444">
        <v>0</v>
      </c>
      <c r="AY444">
        <v>0</v>
      </c>
      <c r="AZ444">
        <v>0</v>
      </c>
      <c r="BA444">
        <v>53</v>
      </c>
      <c r="BB444">
        <v>21</v>
      </c>
      <c r="BC444">
        <v>9</v>
      </c>
      <c r="BD444">
        <v>3</v>
      </c>
      <c r="BE444">
        <v>0</v>
      </c>
      <c r="BF444">
        <v>0</v>
      </c>
      <c r="BG444">
        <v>0</v>
      </c>
      <c r="BH444">
        <v>1</v>
      </c>
      <c r="BI444">
        <v>87</v>
      </c>
      <c r="BJ444">
        <v>35</v>
      </c>
      <c r="BK444">
        <v>15</v>
      </c>
      <c r="BL444">
        <v>4</v>
      </c>
      <c r="BM444">
        <v>4</v>
      </c>
      <c r="BN444">
        <v>0</v>
      </c>
      <c r="BO444">
        <v>0</v>
      </c>
      <c r="BP444">
        <v>0</v>
      </c>
      <c r="BQ444">
        <v>1</v>
      </c>
      <c r="BR444">
        <v>59</v>
      </c>
      <c r="BS444" s="148"/>
      <c r="BT444"/>
      <c r="BU444" s="393" t="str">
        <f t="shared" si="84"/>
        <v>No</v>
      </c>
      <c r="BV444" s="393" t="str">
        <f t="shared" si="85"/>
        <v>No</v>
      </c>
      <c r="BW444" s="393"/>
      <c r="BX444" s="151"/>
      <c r="BY444" s="341"/>
      <c r="BZ444" s="384"/>
      <c r="CA444" s="384"/>
      <c r="CB444" s="384"/>
      <c r="CC444" s="384"/>
      <c r="CD444" s="384"/>
      <c r="CE444" s="219"/>
      <c r="CF444" s="219"/>
      <c r="CG444" s="219"/>
      <c r="CH444" s="219"/>
      <c r="CI444" s="219"/>
      <c r="CJ444" s="219"/>
      <c r="CK444" s="219"/>
      <c r="CL444" s="219"/>
      <c r="CM444" s="219"/>
      <c r="CN444" s="219"/>
      <c r="CO444" s="219"/>
      <c r="CP444" s="219"/>
      <c r="CQ444" s="219"/>
      <c r="CR444" s="219"/>
      <c r="CS444" s="219"/>
      <c r="CT444" s="219"/>
      <c r="CU444" s="219"/>
      <c r="CV444" s="219"/>
      <c r="CW444" s="219"/>
      <c r="CX444" s="219"/>
      <c r="CY444" s="219"/>
      <c r="CZ444" s="219"/>
      <c r="DA444" s="219"/>
      <c r="DB444" s="219"/>
      <c r="DC444" s="219"/>
      <c r="DD444" s="219"/>
      <c r="DE444" s="219"/>
      <c r="DF444" s="219"/>
      <c r="DG444" s="219"/>
      <c r="DH444" s="219"/>
      <c r="DI444" s="219"/>
      <c r="DJ444" s="219"/>
      <c r="DK444" s="219"/>
      <c r="DL444" s="219"/>
      <c r="DM444" s="219"/>
      <c r="DN444" s="219"/>
      <c r="DO444" s="219"/>
      <c r="DP444" s="219"/>
      <c r="DQ444" s="219"/>
      <c r="DR444" s="219"/>
      <c r="DS444" s="219"/>
      <c r="DT444" s="219"/>
      <c r="DU444" s="219"/>
      <c r="DV444" s="219"/>
      <c r="DW444" s="219"/>
      <c r="DX444" s="219"/>
      <c r="DY444" s="219"/>
      <c r="DZ444" s="219"/>
      <c r="EA444" s="219"/>
      <c r="EB444" s="219"/>
      <c r="EC444" s="219"/>
      <c r="ED444" s="219"/>
      <c r="EE444" s="219"/>
      <c r="EF444" s="219"/>
      <c r="EG444" s="219"/>
      <c r="EH444" s="219"/>
      <c r="EI444" s="219"/>
      <c r="EJ444" s="219"/>
      <c r="EK444" s="219"/>
      <c r="EL444" s="219"/>
      <c r="EM444" s="219"/>
      <c r="EN444" s="219"/>
      <c r="EO444" s="219"/>
      <c r="EP444" s="219"/>
      <c r="EQ444" s="219"/>
      <c r="ER444" s="219"/>
      <c r="ES444" s="219"/>
      <c r="ET444" s="219"/>
      <c r="EU444" s="219"/>
      <c r="EV444" s="219"/>
      <c r="EW444" s="219"/>
      <c r="EX444" s="219"/>
      <c r="EY444" s="219"/>
      <c r="EZ444" s="219"/>
      <c r="FA444" s="219"/>
      <c r="FB444" s="219"/>
      <c r="FC444" s="219"/>
      <c r="FD444" s="219"/>
      <c r="FE444" s="219"/>
      <c r="FF444" s="219"/>
      <c r="FG444" s="219"/>
      <c r="FH444" s="219"/>
      <c r="FI444" s="219"/>
      <c r="FJ444" s="219"/>
      <c r="FK444" s="219"/>
      <c r="FL444" s="219"/>
      <c r="FM444" s="219"/>
      <c r="FN444" s="219"/>
      <c r="GA444" s="202"/>
      <c r="GB444" s="202"/>
      <c r="GC444" s="202"/>
      <c r="GD444" s="202"/>
      <c r="GE444" s="202"/>
      <c r="GF444" s="202"/>
      <c r="GG444" s="202"/>
      <c r="GH444" s="198"/>
      <c r="GI444" s="198"/>
      <c r="GJ444" s="198"/>
      <c r="GK444" s="198"/>
      <c r="GL444" s="198"/>
      <c r="GM444" s="198"/>
      <c r="GN444" s="198"/>
    </row>
    <row r="445" spans="1:196" x14ac:dyDescent="0.2">
      <c r="A445" s="215" t="s">
        <v>468</v>
      </c>
      <c r="B445" s="216" t="s">
        <v>285</v>
      </c>
      <c r="C445" s="217" t="s">
        <v>286</v>
      </c>
      <c r="D445" s="218" t="s">
        <v>467</v>
      </c>
      <c r="E445" s="337">
        <v>0</v>
      </c>
      <c r="F445">
        <v>29</v>
      </c>
      <c r="G445" s="337">
        <v>0</v>
      </c>
      <c r="H445">
        <v>1</v>
      </c>
      <c r="I445">
        <v>101</v>
      </c>
      <c r="J445">
        <v>264</v>
      </c>
      <c r="K445">
        <v>1</v>
      </c>
      <c r="L445">
        <v>2</v>
      </c>
      <c r="M445">
        <v>1</v>
      </c>
      <c r="N445">
        <v>2</v>
      </c>
      <c r="O445">
        <v>1</v>
      </c>
      <c r="P445">
        <v>3</v>
      </c>
      <c r="Q445">
        <v>68</v>
      </c>
      <c r="R445">
        <v>267</v>
      </c>
      <c r="S445">
        <v>0</v>
      </c>
      <c r="T445">
        <v>0</v>
      </c>
      <c r="U445">
        <v>2</v>
      </c>
      <c r="V445">
        <v>0</v>
      </c>
      <c r="W445">
        <v>19</v>
      </c>
      <c r="X445">
        <v>2</v>
      </c>
      <c r="Y445">
        <v>102</v>
      </c>
      <c r="Z445">
        <v>0</v>
      </c>
      <c r="AA445">
        <v>3</v>
      </c>
      <c r="AB445">
        <v>868</v>
      </c>
      <c r="AC445" s="351">
        <v>2</v>
      </c>
      <c r="AD445" s="351">
        <v>2</v>
      </c>
      <c r="AE445">
        <v>4</v>
      </c>
      <c r="AF445">
        <v>156</v>
      </c>
      <c r="AG445">
        <v>80</v>
      </c>
      <c r="AH445">
        <v>2</v>
      </c>
      <c r="AI445">
        <v>0</v>
      </c>
      <c r="AJ445">
        <v>209</v>
      </c>
      <c r="AK445">
        <v>31</v>
      </c>
      <c r="AL445">
        <v>240</v>
      </c>
      <c r="AM445">
        <v>4</v>
      </c>
      <c r="AN445">
        <v>0</v>
      </c>
      <c r="AO445">
        <v>0</v>
      </c>
      <c r="AP445">
        <v>32</v>
      </c>
      <c r="AQ445">
        <v>15</v>
      </c>
      <c r="AR445">
        <v>0</v>
      </c>
      <c r="AS445">
        <v>15</v>
      </c>
      <c r="AT445">
        <v>0</v>
      </c>
      <c r="AU445">
        <v>0</v>
      </c>
      <c r="AV445">
        <v>2</v>
      </c>
      <c r="AW445">
        <v>11</v>
      </c>
      <c r="AX445">
        <v>0</v>
      </c>
      <c r="AY445">
        <v>0</v>
      </c>
      <c r="AZ445">
        <v>0</v>
      </c>
      <c r="BA445">
        <v>0</v>
      </c>
      <c r="BB445">
        <v>0</v>
      </c>
      <c r="BC445">
        <v>0</v>
      </c>
      <c r="BD445">
        <v>0</v>
      </c>
      <c r="BE445">
        <v>0</v>
      </c>
      <c r="BF445">
        <v>0</v>
      </c>
      <c r="BG445">
        <v>0</v>
      </c>
      <c r="BH445">
        <v>0</v>
      </c>
      <c r="BI445">
        <v>0</v>
      </c>
      <c r="BJ445">
        <v>49</v>
      </c>
      <c r="BK445">
        <v>98</v>
      </c>
      <c r="BL445">
        <v>132</v>
      </c>
      <c r="BM445">
        <v>40</v>
      </c>
      <c r="BN445">
        <v>11</v>
      </c>
      <c r="BO445">
        <v>4</v>
      </c>
      <c r="BP445">
        <v>1</v>
      </c>
      <c r="BQ445">
        <v>0</v>
      </c>
      <c r="BR445">
        <v>335</v>
      </c>
      <c r="BS445" s="148"/>
      <c r="BT445"/>
      <c r="BU445" s="393" t="str">
        <f t="shared" si="84"/>
        <v>No</v>
      </c>
      <c r="BV445" s="393" t="str">
        <f t="shared" si="85"/>
        <v>No</v>
      </c>
      <c r="BW445" s="393"/>
      <c r="BX445" s="151"/>
      <c r="BY445" s="341"/>
      <c r="BZ445" s="384"/>
      <c r="CA445" s="384"/>
      <c r="CB445" s="384"/>
      <c r="CC445" s="384"/>
      <c r="CD445" s="384"/>
      <c r="CE445" s="219"/>
      <c r="CF445" s="219"/>
      <c r="CG445" s="219"/>
      <c r="CH445" s="219"/>
      <c r="CI445" s="219"/>
      <c r="CJ445" s="219"/>
      <c r="CK445" s="219"/>
      <c r="CL445" s="219"/>
      <c r="CM445" s="219"/>
      <c r="CN445" s="219"/>
      <c r="CO445" s="219"/>
      <c r="CP445" s="219"/>
      <c r="CQ445" s="219"/>
      <c r="CR445" s="219"/>
      <c r="CS445" s="219"/>
      <c r="CT445" s="219"/>
      <c r="CU445" s="219"/>
      <c r="CV445" s="219"/>
      <c r="CW445" s="219"/>
      <c r="CX445" s="219"/>
      <c r="CY445" s="219"/>
      <c r="CZ445" s="219"/>
      <c r="DA445" s="219"/>
      <c r="DB445" s="219"/>
      <c r="DC445" s="219"/>
      <c r="DD445" s="219"/>
      <c r="DE445" s="219"/>
      <c r="DF445" s="219"/>
      <c r="DG445" s="219"/>
      <c r="DH445" s="219"/>
      <c r="DI445" s="219"/>
      <c r="DJ445" s="219"/>
      <c r="DK445" s="219"/>
      <c r="DL445" s="219"/>
      <c r="DM445" s="219"/>
      <c r="DN445" s="219"/>
      <c r="DO445" s="219"/>
      <c r="DP445" s="219"/>
      <c r="DQ445" s="219"/>
      <c r="DR445" s="219"/>
      <c r="DS445" s="219"/>
      <c r="DT445" s="219"/>
      <c r="DU445" s="219"/>
      <c r="DV445" s="219"/>
      <c r="DW445" s="219"/>
      <c r="DX445" s="219"/>
      <c r="DY445" s="219"/>
      <c r="DZ445" s="219"/>
      <c r="EA445" s="219"/>
      <c r="EB445" s="219"/>
      <c r="EC445" s="219"/>
      <c r="ED445" s="219"/>
      <c r="EE445" s="219"/>
      <c r="EF445" s="219"/>
      <c r="EG445" s="219"/>
      <c r="EH445" s="219"/>
      <c r="EI445" s="219"/>
      <c r="EJ445" s="219"/>
      <c r="EK445" s="219"/>
      <c r="EL445" s="219"/>
      <c r="EM445" s="219"/>
      <c r="EN445" s="219"/>
      <c r="EO445" s="219"/>
      <c r="EP445" s="219"/>
      <c r="EQ445" s="219"/>
      <c r="ER445" s="219"/>
      <c r="ES445" s="219"/>
      <c r="ET445" s="219"/>
      <c r="EU445" s="219"/>
      <c r="EV445" s="219"/>
      <c r="EW445" s="219"/>
      <c r="EX445" s="219"/>
      <c r="EY445" s="219"/>
      <c r="EZ445" s="219"/>
      <c r="FA445" s="219"/>
      <c r="FB445" s="219"/>
      <c r="FC445" s="219"/>
      <c r="FD445" s="219"/>
      <c r="FE445" s="219"/>
      <c r="FF445" s="219"/>
      <c r="FG445" s="219"/>
      <c r="FH445" s="219"/>
      <c r="FI445" s="219"/>
      <c r="FJ445" s="219"/>
      <c r="FK445" s="219"/>
      <c r="FL445" s="219"/>
      <c r="FM445" s="219"/>
      <c r="FN445" s="219"/>
      <c r="GA445" s="202"/>
      <c r="GB445" s="202"/>
      <c r="GC445" s="202"/>
      <c r="GD445" s="202"/>
      <c r="GE445" s="202"/>
      <c r="GF445" s="202"/>
      <c r="GG445" s="202"/>
      <c r="GH445" s="198"/>
      <c r="GI445" s="198"/>
      <c r="GJ445" s="198"/>
      <c r="GK445" s="198"/>
      <c r="GL445" s="198"/>
      <c r="GM445" s="198"/>
      <c r="GN445" s="198"/>
    </row>
    <row r="446" spans="1:196" x14ac:dyDescent="0.2">
      <c r="A446" s="215" t="s">
        <v>470</v>
      </c>
      <c r="B446" s="216" t="s">
        <v>285</v>
      </c>
      <c r="C446" s="217" t="s">
        <v>286</v>
      </c>
      <c r="D446" s="218" t="s">
        <v>469</v>
      </c>
      <c r="E446" s="337">
        <v>0</v>
      </c>
      <c r="F446">
        <v>67</v>
      </c>
      <c r="G446" s="337">
        <v>0</v>
      </c>
      <c r="H446">
        <v>1</v>
      </c>
      <c r="I446">
        <v>68</v>
      </c>
      <c r="J446">
        <v>139</v>
      </c>
      <c r="K446">
        <v>2</v>
      </c>
      <c r="L446">
        <v>2</v>
      </c>
      <c r="M446">
        <v>2</v>
      </c>
      <c r="N446">
        <v>2</v>
      </c>
      <c r="O446">
        <v>0</v>
      </c>
      <c r="P446">
        <v>4</v>
      </c>
      <c r="Q446">
        <v>0</v>
      </c>
      <c r="R446">
        <v>88</v>
      </c>
      <c r="S446">
        <v>0</v>
      </c>
      <c r="T446">
        <v>1</v>
      </c>
      <c r="U446">
        <v>0</v>
      </c>
      <c r="V446">
        <v>6</v>
      </c>
      <c r="W446">
        <v>2</v>
      </c>
      <c r="X446">
        <v>11</v>
      </c>
      <c r="Y446">
        <v>143</v>
      </c>
      <c r="Z446">
        <v>0</v>
      </c>
      <c r="AA446">
        <v>17</v>
      </c>
      <c r="AB446">
        <v>555</v>
      </c>
      <c r="AC446" s="351">
        <v>2</v>
      </c>
      <c r="AD446" s="351">
        <v>2</v>
      </c>
      <c r="AE446">
        <v>1</v>
      </c>
      <c r="AF446">
        <v>176</v>
      </c>
      <c r="AG446">
        <v>19</v>
      </c>
      <c r="AH446">
        <v>12</v>
      </c>
      <c r="AI446">
        <v>0</v>
      </c>
      <c r="AJ446">
        <v>0</v>
      </c>
      <c r="AK446">
        <v>0</v>
      </c>
      <c r="AL446">
        <v>232</v>
      </c>
      <c r="AM446">
        <v>2</v>
      </c>
      <c r="AN446">
        <v>0</v>
      </c>
      <c r="AO446">
        <v>0</v>
      </c>
      <c r="AP446">
        <v>51</v>
      </c>
      <c r="AQ446">
        <v>0</v>
      </c>
      <c r="AR446">
        <v>0</v>
      </c>
      <c r="AS446">
        <v>48</v>
      </c>
      <c r="AT446">
        <v>2</v>
      </c>
      <c r="AU446">
        <v>0</v>
      </c>
      <c r="AV446">
        <v>0</v>
      </c>
      <c r="AW446">
        <v>0</v>
      </c>
      <c r="AX446">
        <v>1</v>
      </c>
      <c r="AY446">
        <v>0</v>
      </c>
      <c r="AZ446">
        <v>0</v>
      </c>
      <c r="BA446">
        <v>20</v>
      </c>
      <c r="BB446">
        <v>41</v>
      </c>
      <c r="BC446">
        <v>24</v>
      </c>
      <c r="BD446">
        <v>16</v>
      </c>
      <c r="BE446">
        <v>4</v>
      </c>
      <c r="BF446">
        <v>2</v>
      </c>
      <c r="BG446">
        <v>0</v>
      </c>
      <c r="BH446">
        <v>0</v>
      </c>
      <c r="BI446">
        <v>107</v>
      </c>
      <c r="BJ446">
        <v>16</v>
      </c>
      <c r="BK446">
        <v>31</v>
      </c>
      <c r="BL446">
        <v>22</v>
      </c>
      <c r="BM446">
        <v>13</v>
      </c>
      <c r="BN446">
        <v>5</v>
      </c>
      <c r="BO446">
        <v>1</v>
      </c>
      <c r="BP446">
        <v>0</v>
      </c>
      <c r="BQ446">
        <v>0</v>
      </c>
      <c r="BR446">
        <v>88</v>
      </c>
      <c r="BS446" s="148"/>
      <c r="BT446"/>
      <c r="BU446" s="393" t="str">
        <f t="shared" si="84"/>
        <v>No</v>
      </c>
      <c r="BV446" s="393" t="str">
        <f t="shared" si="85"/>
        <v>No</v>
      </c>
      <c r="BW446" s="393"/>
      <c r="BX446" s="151"/>
      <c r="BY446" s="341"/>
      <c r="BZ446" s="384"/>
      <c r="CA446" s="384"/>
      <c r="CB446" s="384"/>
      <c r="CC446" s="384"/>
      <c r="CD446" s="384"/>
      <c r="CE446" s="219"/>
      <c r="CF446" s="219"/>
      <c r="CG446" s="219"/>
      <c r="CH446" s="219"/>
      <c r="CI446" s="219"/>
      <c r="CJ446" s="219"/>
      <c r="CK446" s="219"/>
      <c r="CL446" s="219"/>
      <c r="CM446" s="219"/>
      <c r="CN446" s="219"/>
      <c r="CO446" s="219"/>
      <c r="CP446" s="219"/>
      <c r="CQ446" s="219"/>
      <c r="CR446" s="219"/>
      <c r="CS446" s="219"/>
      <c r="CT446" s="219"/>
      <c r="CU446" s="219"/>
      <c r="CV446" s="219"/>
      <c r="CW446" s="219"/>
      <c r="CX446" s="219"/>
      <c r="CY446" s="219"/>
      <c r="CZ446" s="219"/>
      <c r="DA446" s="219"/>
      <c r="DB446" s="219"/>
      <c r="DC446" s="219"/>
      <c r="DD446" s="219"/>
      <c r="DE446" s="219"/>
      <c r="DF446" s="219"/>
      <c r="DG446" s="219"/>
      <c r="DH446" s="219"/>
      <c r="DI446" s="219"/>
      <c r="DJ446" s="219"/>
      <c r="DK446" s="219"/>
      <c r="DL446" s="219"/>
      <c r="DM446" s="219"/>
      <c r="DN446" s="219"/>
      <c r="DO446" s="219"/>
      <c r="DP446" s="219"/>
      <c r="DQ446" s="219"/>
      <c r="DR446" s="219"/>
      <c r="DS446" s="219"/>
      <c r="DT446" s="219"/>
      <c r="DU446" s="219"/>
      <c r="DV446" s="219"/>
      <c r="DW446" s="219"/>
      <c r="DX446" s="219"/>
      <c r="DY446" s="219"/>
      <c r="DZ446" s="219"/>
      <c r="EA446" s="219"/>
      <c r="EB446" s="219"/>
      <c r="EC446" s="219"/>
      <c r="ED446" s="219"/>
      <c r="EE446" s="219"/>
      <c r="EF446" s="219"/>
      <c r="EG446" s="219"/>
      <c r="EH446" s="219"/>
      <c r="EI446" s="219"/>
      <c r="EJ446" s="219"/>
      <c r="EK446" s="219"/>
      <c r="EL446" s="219"/>
      <c r="EM446" s="219"/>
      <c r="EN446" s="219"/>
      <c r="EO446" s="219"/>
      <c r="EP446" s="219"/>
      <c r="EQ446" s="219"/>
      <c r="ER446" s="219"/>
      <c r="ES446" s="219"/>
      <c r="ET446" s="219"/>
      <c r="EU446" s="219"/>
      <c r="EV446" s="219"/>
      <c r="EW446" s="219"/>
      <c r="EX446" s="219"/>
      <c r="EY446" s="219"/>
      <c r="EZ446" s="219"/>
      <c r="FA446" s="219"/>
      <c r="FB446" s="219"/>
      <c r="FC446" s="219"/>
      <c r="FD446" s="219"/>
      <c r="FE446" s="219"/>
      <c r="FF446" s="219"/>
      <c r="FG446" s="219"/>
      <c r="FH446" s="219"/>
      <c r="FI446" s="219"/>
      <c r="FJ446" s="219"/>
      <c r="FK446" s="219"/>
      <c r="FL446" s="219"/>
      <c r="FM446" s="219"/>
      <c r="FN446" s="219"/>
      <c r="GA446" s="202"/>
      <c r="GB446" s="202"/>
      <c r="GC446" s="202"/>
      <c r="GD446" s="202"/>
      <c r="GE446" s="202"/>
      <c r="GF446" s="202"/>
      <c r="GG446" s="202"/>
      <c r="GH446" s="198"/>
      <c r="GI446" s="198"/>
      <c r="GJ446" s="198"/>
      <c r="GK446" s="198"/>
      <c r="GL446" s="198"/>
      <c r="GM446" s="198"/>
      <c r="GN446" s="198"/>
    </row>
    <row r="447" spans="1:196" x14ac:dyDescent="0.2">
      <c r="A447" s="215" t="s">
        <v>472</v>
      </c>
      <c r="B447" s="216" t="s">
        <v>285</v>
      </c>
      <c r="C447" s="217" t="s">
        <v>287</v>
      </c>
      <c r="D447" s="218" t="s">
        <v>471</v>
      </c>
      <c r="E447" s="337">
        <v>0</v>
      </c>
      <c r="F447">
        <v>1</v>
      </c>
      <c r="G447" s="337">
        <v>0</v>
      </c>
      <c r="H447">
        <v>0</v>
      </c>
      <c r="I447">
        <v>54</v>
      </c>
      <c r="J447">
        <v>133</v>
      </c>
      <c r="K447">
        <v>3</v>
      </c>
      <c r="L447">
        <v>1</v>
      </c>
      <c r="M447">
        <v>4</v>
      </c>
      <c r="N447">
        <v>3</v>
      </c>
      <c r="O447">
        <v>0</v>
      </c>
      <c r="P447">
        <v>6</v>
      </c>
      <c r="Q447">
        <v>15</v>
      </c>
      <c r="R447">
        <v>18</v>
      </c>
      <c r="S447">
        <v>1</v>
      </c>
      <c r="T447">
        <v>0</v>
      </c>
      <c r="U447">
        <v>0</v>
      </c>
      <c r="V447">
        <v>36</v>
      </c>
      <c r="W447">
        <v>18</v>
      </c>
      <c r="X447">
        <v>15</v>
      </c>
      <c r="Y447">
        <v>60</v>
      </c>
      <c r="Z447">
        <v>0</v>
      </c>
      <c r="AA447">
        <v>26</v>
      </c>
      <c r="AB447">
        <v>394</v>
      </c>
      <c r="AC447" s="351">
        <v>2</v>
      </c>
      <c r="AD447" s="351">
        <v>3</v>
      </c>
      <c r="AE447">
        <v>0</v>
      </c>
      <c r="AF447">
        <v>93</v>
      </c>
      <c r="AG447">
        <v>4</v>
      </c>
      <c r="AH447">
        <v>3</v>
      </c>
      <c r="AI447">
        <v>0</v>
      </c>
      <c r="AJ447">
        <v>97</v>
      </c>
      <c r="AK447">
        <v>0</v>
      </c>
      <c r="AL447">
        <v>97</v>
      </c>
      <c r="AM447">
        <v>0</v>
      </c>
      <c r="AN447">
        <v>0</v>
      </c>
      <c r="AO447">
        <v>0</v>
      </c>
      <c r="AP447">
        <v>38</v>
      </c>
      <c r="AQ447">
        <v>0</v>
      </c>
      <c r="AR447">
        <v>34</v>
      </c>
      <c r="AS447">
        <v>34</v>
      </c>
      <c r="AT447">
        <v>0</v>
      </c>
      <c r="AU447">
        <v>0</v>
      </c>
      <c r="AV447">
        <v>0</v>
      </c>
      <c r="AW447">
        <v>15</v>
      </c>
      <c r="AX447">
        <v>0</v>
      </c>
      <c r="AY447">
        <v>0</v>
      </c>
      <c r="AZ447">
        <v>0</v>
      </c>
      <c r="BA447">
        <v>16</v>
      </c>
      <c r="BB447">
        <v>21</v>
      </c>
      <c r="BC447">
        <v>8</v>
      </c>
      <c r="BD447">
        <v>19</v>
      </c>
      <c r="BE447">
        <v>3</v>
      </c>
      <c r="BF447">
        <v>0</v>
      </c>
      <c r="BG447">
        <v>0</v>
      </c>
      <c r="BH447">
        <v>1</v>
      </c>
      <c r="BI447">
        <v>68</v>
      </c>
      <c r="BJ447">
        <v>5</v>
      </c>
      <c r="BK447">
        <v>6</v>
      </c>
      <c r="BL447">
        <v>4</v>
      </c>
      <c r="BM447">
        <v>16</v>
      </c>
      <c r="BN447">
        <v>2</v>
      </c>
      <c r="BO447">
        <v>0</v>
      </c>
      <c r="BP447">
        <v>0</v>
      </c>
      <c r="BQ447">
        <v>0</v>
      </c>
      <c r="BR447">
        <v>33</v>
      </c>
      <c r="BS447" s="148"/>
      <c r="BT447"/>
      <c r="BU447" s="393" t="str">
        <f t="shared" si="84"/>
        <v>No</v>
      </c>
      <c r="BV447" s="393" t="str">
        <f t="shared" si="85"/>
        <v>Open</v>
      </c>
      <c r="BW447" s="393"/>
      <c r="BX447" s="151"/>
      <c r="BY447" s="341"/>
      <c r="BZ447" s="384"/>
      <c r="CA447" s="384"/>
      <c r="CB447" s="384"/>
      <c r="CC447" s="384"/>
      <c r="CD447" s="384"/>
      <c r="CE447" s="219"/>
      <c r="CF447" s="219"/>
      <c r="CG447" s="219"/>
      <c r="CH447" s="219"/>
      <c r="CI447" s="219"/>
      <c r="CJ447" s="219"/>
      <c r="CK447" s="219"/>
      <c r="CL447" s="219"/>
      <c r="CM447" s="219"/>
      <c r="CN447" s="219"/>
      <c r="CO447" s="219"/>
      <c r="CP447" s="219"/>
      <c r="CQ447" s="219"/>
      <c r="CR447" s="219"/>
      <c r="CS447" s="219"/>
      <c r="CT447" s="219"/>
      <c r="CU447" s="219"/>
      <c r="CV447" s="219"/>
      <c r="CW447" s="219"/>
      <c r="CX447" s="219"/>
      <c r="CY447" s="219"/>
      <c r="CZ447" s="219"/>
      <c r="DA447" s="219"/>
      <c r="DB447" s="219"/>
      <c r="DC447" s="219"/>
      <c r="DD447" s="219"/>
      <c r="DE447" s="219"/>
      <c r="DF447" s="219"/>
      <c r="DG447" s="219"/>
      <c r="DH447" s="219"/>
      <c r="DI447" s="219"/>
      <c r="DJ447" s="219"/>
      <c r="DK447" s="219"/>
      <c r="DL447" s="219"/>
      <c r="DM447" s="219"/>
      <c r="DN447" s="219"/>
      <c r="DO447" s="219"/>
      <c r="DP447" s="219"/>
      <c r="DQ447" s="219"/>
      <c r="DR447" s="219"/>
      <c r="DS447" s="219"/>
      <c r="DT447" s="219"/>
      <c r="DU447" s="219"/>
      <c r="DV447" s="219"/>
      <c r="DW447" s="219"/>
      <c r="DX447" s="219"/>
      <c r="DY447" s="219"/>
      <c r="DZ447" s="219"/>
      <c r="EA447" s="219"/>
      <c r="EB447" s="219"/>
      <c r="EC447" s="219"/>
      <c r="ED447" s="219"/>
      <c r="EE447" s="219"/>
      <c r="EF447" s="219"/>
      <c r="EG447" s="219"/>
      <c r="EH447" s="219"/>
      <c r="EI447" s="219"/>
      <c r="EJ447" s="219"/>
      <c r="EK447" s="219"/>
      <c r="EL447" s="219"/>
      <c r="EM447" s="219"/>
      <c r="EN447" s="219"/>
      <c r="EO447" s="219"/>
      <c r="EP447" s="219"/>
      <c r="EQ447" s="219"/>
      <c r="ER447" s="219"/>
      <c r="ES447" s="219"/>
      <c r="ET447" s="219"/>
      <c r="EU447" s="219"/>
      <c r="EV447" s="219"/>
      <c r="EW447" s="219"/>
      <c r="EX447" s="219"/>
      <c r="EY447" s="219"/>
      <c r="EZ447" s="219"/>
      <c r="FA447" s="219"/>
      <c r="FB447" s="219"/>
      <c r="FC447" s="219"/>
      <c r="FD447" s="219"/>
      <c r="FE447" s="219"/>
      <c r="FF447" s="219"/>
      <c r="FG447" s="219"/>
      <c r="FH447" s="219"/>
      <c r="FI447" s="219"/>
      <c r="FJ447" s="219"/>
      <c r="FK447" s="219"/>
      <c r="FL447" s="219"/>
      <c r="FM447" s="219"/>
      <c r="FN447" s="219"/>
      <c r="GA447" s="202"/>
      <c r="GB447" s="202"/>
      <c r="GC447" s="202"/>
      <c r="GD447" s="202"/>
      <c r="GE447" s="202"/>
      <c r="GF447" s="202"/>
      <c r="GG447" s="202"/>
      <c r="GH447" s="198"/>
      <c r="GI447" s="198"/>
      <c r="GJ447" s="198"/>
      <c r="GK447" s="198"/>
      <c r="GL447" s="198"/>
      <c r="GM447" s="198"/>
      <c r="GN447" s="198"/>
    </row>
    <row r="448" spans="1:196" x14ac:dyDescent="0.2">
      <c r="A448" s="215" t="s">
        <v>474</v>
      </c>
      <c r="B448" s="216" t="s">
        <v>285</v>
      </c>
      <c r="C448" s="217" t="s">
        <v>286</v>
      </c>
      <c r="D448" s="218" t="s">
        <v>473</v>
      </c>
      <c r="E448" s="337">
        <v>0</v>
      </c>
      <c r="F448">
        <v>78</v>
      </c>
      <c r="G448" s="337">
        <v>0</v>
      </c>
      <c r="H448">
        <v>1</v>
      </c>
      <c r="I448">
        <v>75</v>
      </c>
      <c r="J448">
        <v>171</v>
      </c>
      <c r="K448">
        <v>3</v>
      </c>
      <c r="L448">
        <v>1</v>
      </c>
      <c r="M448">
        <v>3</v>
      </c>
      <c r="N448">
        <v>1</v>
      </c>
      <c r="O448">
        <v>0</v>
      </c>
      <c r="P448">
        <v>7</v>
      </c>
      <c r="Q448">
        <v>0</v>
      </c>
      <c r="R448">
        <v>47</v>
      </c>
      <c r="S448">
        <v>0</v>
      </c>
      <c r="T448">
        <v>1</v>
      </c>
      <c r="U448">
        <v>2</v>
      </c>
      <c r="V448">
        <v>2</v>
      </c>
      <c r="W448">
        <v>3</v>
      </c>
      <c r="X448">
        <v>16</v>
      </c>
      <c r="Y448">
        <v>91</v>
      </c>
      <c r="Z448">
        <v>10</v>
      </c>
      <c r="AA448">
        <v>10</v>
      </c>
      <c r="AB448">
        <v>522</v>
      </c>
      <c r="AC448" s="351">
        <v>1</v>
      </c>
      <c r="AD448" s="351">
        <v>1</v>
      </c>
      <c r="AE448">
        <v>1</v>
      </c>
      <c r="AF448">
        <v>143</v>
      </c>
      <c r="AG448">
        <v>3</v>
      </c>
      <c r="AH448">
        <v>3</v>
      </c>
      <c r="AI448">
        <v>0</v>
      </c>
      <c r="AJ448">
        <v>125</v>
      </c>
      <c r="AK448">
        <v>0</v>
      </c>
      <c r="AL448">
        <v>125</v>
      </c>
      <c r="AM448">
        <v>0</v>
      </c>
      <c r="AN448">
        <v>0</v>
      </c>
      <c r="AO448">
        <v>0</v>
      </c>
      <c r="AP448">
        <v>39</v>
      </c>
      <c r="AQ448">
        <v>29</v>
      </c>
      <c r="AR448">
        <v>0</v>
      </c>
      <c r="AS448">
        <v>29</v>
      </c>
      <c r="AT448">
        <v>1</v>
      </c>
      <c r="AU448">
        <v>0</v>
      </c>
      <c r="AV448">
        <v>5</v>
      </c>
      <c r="AW448">
        <v>0</v>
      </c>
      <c r="AX448">
        <v>0</v>
      </c>
      <c r="AY448">
        <v>0</v>
      </c>
      <c r="AZ448">
        <v>0</v>
      </c>
      <c r="BA448">
        <v>2</v>
      </c>
      <c r="BB448">
        <v>5</v>
      </c>
      <c r="BC448">
        <v>25</v>
      </c>
      <c r="BD448">
        <v>39</v>
      </c>
      <c r="BE448">
        <v>9</v>
      </c>
      <c r="BF448">
        <v>3</v>
      </c>
      <c r="BG448">
        <v>5</v>
      </c>
      <c r="BH448">
        <v>1</v>
      </c>
      <c r="BI448">
        <v>0</v>
      </c>
      <c r="BJ448">
        <v>2</v>
      </c>
      <c r="BK448">
        <v>1</v>
      </c>
      <c r="BL448">
        <v>14</v>
      </c>
      <c r="BM448">
        <v>20</v>
      </c>
      <c r="BN448">
        <v>3</v>
      </c>
      <c r="BO448">
        <v>3</v>
      </c>
      <c r="BP448">
        <v>3</v>
      </c>
      <c r="BQ448">
        <v>1</v>
      </c>
      <c r="BR448">
        <v>47</v>
      </c>
      <c r="BS448" s="148"/>
      <c r="BT448"/>
      <c r="BU448" s="393" t="str">
        <f t="shared" si="84"/>
        <v>Yes</v>
      </c>
      <c r="BV448" s="393" t="str">
        <f t="shared" si="85"/>
        <v>Yes</v>
      </c>
      <c r="BW448" s="393"/>
      <c r="BX448" s="151"/>
      <c r="BY448" s="341"/>
      <c r="BZ448" s="384"/>
      <c r="CA448" s="384"/>
      <c r="CB448" s="384"/>
      <c r="CC448" s="384"/>
      <c r="CD448" s="384"/>
      <c r="CE448" s="219"/>
      <c r="CF448" s="219"/>
      <c r="CG448" s="219"/>
      <c r="CH448" s="219"/>
      <c r="CI448" s="219"/>
      <c r="CJ448" s="219"/>
      <c r="CK448" s="219"/>
      <c r="CL448" s="219"/>
      <c r="CM448" s="219"/>
      <c r="CN448" s="219"/>
      <c r="CO448" s="219"/>
      <c r="CP448" s="219"/>
      <c r="CQ448" s="219"/>
      <c r="CR448" s="219"/>
      <c r="CS448" s="219"/>
      <c r="CT448" s="219"/>
      <c r="CU448" s="219"/>
      <c r="CV448" s="219"/>
      <c r="CW448" s="219"/>
      <c r="CX448" s="219"/>
      <c r="CY448" s="219"/>
      <c r="CZ448" s="219"/>
      <c r="DA448" s="219"/>
      <c r="DB448" s="219"/>
      <c r="DC448" s="219"/>
      <c r="DD448" s="219"/>
      <c r="DE448" s="219"/>
      <c r="DF448" s="219"/>
      <c r="DG448" s="219"/>
      <c r="DH448" s="219"/>
      <c r="DI448" s="219"/>
      <c r="DJ448" s="219"/>
      <c r="DK448" s="219"/>
      <c r="DL448" s="219"/>
      <c r="DM448" s="219"/>
      <c r="DN448" s="219"/>
      <c r="DO448" s="219"/>
      <c r="DP448" s="219"/>
      <c r="DQ448" s="219"/>
      <c r="DR448" s="219"/>
      <c r="DS448" s="219"/>
      <c r="DT448" s="219"/>
      <c r="DU448" s="219"/>
      <c r="DV448" s="219"/>
      <c r="DW448" s="219"/>
      <c r="DX448" s="219"/>
      <c r="DY448" s="219"/>
      <c r="DZ448" s="219"/>
      <c r="EA448" s="219"/>
      <c r="EB448" s="219"/>
      <c r="EC448" s="219"/>
      <c r="ED448" s="219"/>
      <c r="EE448" s="219"/>
      <c r="EF448" s="219"/>
      <c r="EG448" s="219"/>
      <c r="EH448" s="219"/>
      <c r="EI448" s="219"/>
      <c r="EJ448" s="219"/>
      <c r="EK448" s="219"/>
      <c r="EL448" s="219"/>
      <c r="EM448" s="219"/>
      <c r="EN448" s="219"/>
      <c r="EO448" s="219"/>
      <c r="EP448" s="219"/>
      <c r="EQ448" s="219"/>
      <c r="ER448" s="219"/>
      <c r="ES448" s="219"/>
      <c r="ET448" s="219"/>
      <c r="EU448" s="219"/>
      <c r="EV448" s="219"/>
      <c r="EW448" s="219"/>
      <c r="EX448" s="219"/>
      <c r="EY448" s="219"/>
      <c r="EZ448" s="219"/>
      <c r="FA448" s="219"/>
      <c r="FB448" s="219"/>
      <c r="FC448" s="219"/>
      <c r="FD448" s="219"/>
      <c r="FE448" s="219"/>
      <c r="FF448" s="219"/>
      <c r="FG448" s="219"/>
      <c r="FH448" s="219"/>
      <c r="FI448" s="219"/>
      <c r="FJ448" s="219"/>
      <c r="FK448" s="219"/>
      <c r="FL448" s="219"/>
      <c r="FM448" s="219"/>
      <c r="FN448" s="219"/>
      <c r="GA448" s="202"/>
      <c r="GB448" s="202"/>
      <c r="GC448" s="202"/>
      <c r="GD448" s="202"/>
      <c r="GE448" s="202"/>
      <c r="GF448" s="202"/>
      <c r="GG448" s="202"/>
      <c r="GH448" s="198"/>
      <c r="GI448" s="198"/>
      <c r="GJ448" s="198"/>
      <c r="GK448" s="198"/>
      <c r="GL448" s="198"/>
      <c r="GM448" s="198"/>
      <c r="GN448" s="198"/>
    </row>
    <row r="449" spans="1:196" x14ac:dyDescent="0.2">
      <c r="A449" s="215" t="s">
        <v>476</v>
      </c>
      <c r="B449" s="216" t="s">
        <v>289</v>
      </c>
      <c r="C449" s="217" t="s">
        <v>109</v>
      </c>
      <c r="D449" s="218" t="s">
        <v>475</v>
      </c>
      <c r="E449" s="337">
        <v>0</v>
      </c>
      <c r="F449">
        <v>18</v>
      </c>
      <c r="G449" s="337">
        <v>0</v>
      </c>
      <c r="H449">
        <v>7</v>
      </c>
      <c r="I449">
        <v>122</v>
      </c>
      <c r="J449">
        <v>357</v>
      </c>
      <c r="K449">
        <v>19</v>
      </c>
      <c r="L449">
        <v>3</v>
      </c>
      <c r="M449">
        <v>15</v>
      </c>
      <c r="N449">
        <v>3</v>
      </c>
      <c r="O449">
        <v>0</v>
      </c>
      <c r="P449">
        <v>15</v>
      </c>
      <c r="Q449">
        <v>102</v>
      </c>
      <c r="R449">
        <v>466</v>
      </c>
      <c r="S449">
        <v>0</v>
      </c>
      <c r="T449">
        <v>0</v>
      </c>
      <c r="U449">
        <v>0</v>
      </c>
      <c r="V449">
        <v>0</v>
      </c>
      <c r="W449">
        <v>37</v>
      </c>
      <c r="X449">
        <v>0</v>
      </c>
      <c r="Y449">
        <v>403</v>
      </c>
      <c r="Z449">
        <v>20</v>
      </c>
      <c r="AA449">
        <v>4</v>
      </c>
      <c r="AB449">
        <v>1591</v>
      </c>
      <c r="AC449" s="351">
        <v>2</v>
      </c>
      <c r="AD449" s="351">
        <v>2</v>
      </c>
      <c r="AE449">
        <v>13</v>
      </c>
      <c r="AF449">
        <v>296</v>
      </c>
      <c r="AG449">
        <v>486</v>
      </c>
      <c r="AH449">
        <v>19</v>
      </c>
      <c r="AI449">
        <v>0</v>
      </c>
      <c r="AJ449">
        <v>2069</v>
      </c>
      <c r="AK449">
        <v>164</v>
      </c>
      <c r="AL449">
        <v>2233</v>
      </c>
      <c r="AM449">
        <v>11</v>
      </c>
      <c r="AN449">
        <v>1</v>
      </c>
      <c r="AO449">
        <v>5</v>
      </c>
      <c r="AP449">
        <v>96</v>
      </c>
      <c r="AQ449">
        <v>3</v>
      </c>
      <c r="AR449">
        <v>63</v>
      </c>
      <c r="AS449">
        <v>66</v>
      </c>
      <c r="AT449">
        <v>20</v>
      </c>
      <c r="AU449">
        <v>0</v>
      </c>
      <c r="AV449">
        <v>7</v>
      </c>
      <c r="AW449">
        <v>18</v>
      </c>
      <c r="AX449">
        <v>0</v>
      </c>
      <c r="AY449">
        <v>5</v>
      </c>
      <c r="AZ449">
        <v>3</v>
      </c>
      <c r="BA449">
        <v>78</v>
      </c>
      <c r="BB449">
        <v>150</v>
      </c>
      <c r="BC449">
        <v>349</v>
      </c>
      <c r="BD449">
        <v>230</v>
      </c>
      <c r="BE449">
        <v>116</v>
      </c>
      <c r="BF449">
        <v>15</v>
      </c>
      <c r="BG449">
        <v>9</v>
      </c>
      <c r="BH449">
        <v>4</v>
      </c>
      <c r="BI449">
        <v>951</v>
      </c>
      <c r="BJ449">
        <v>46</v>
      </c>
      <c r="BK449">
        <v>97</v>
      </c>
      <c r="BL449">
        <v>219</v>
      </c>
      <c r="BM449">
        <v>138</v>
      </c>
      <c r="BN449">
        <v>89</v>
      </c>
      <c r="BO449">
        <v>6</v>
      </c>
      <c r="BP449">
        <v>6</v>
      </c>
      <c r="BQ449">
        <v>2</v>
      </c>
      <c r="BR449">
        <v>603</v>
      </c>
      <c r="BS449" s="148"/>
      <c r="BT449"/>
      <c r="BU449" s="393" t="str">
        <f t="shared" si="84"/>
        <v>No</v>
      </c>
      <c r="BV449" s="393" t="str">
        <f t="shared" si="85"/>
        <v>No</v>
      </c>
      <c r="BW449" s="393"/>
      <c r="BX449" s="151"/>
      <c r="BY449" s="341"/>
      <c r="BZ449" s="384"/>
      <c r="CA449" s="384"/>
      <c r="CB449" s="384"/>
      <c r="CC449" s="384"/>
      <c r="CD449" s="384"/>
      <c r="CE449" s="219"/>
      <c r="CF449" s="219"/>
      <c r="CG449" s="219"/>
      <c r="CH449" s="219"/>
      <c r="CI449" s="219"/>
      <c r="CJ449" s="219"/>
      <c r="CK449" s="219"/>
      <c r="CL449" s="219"/>
      <c r="CM449" s="219"/>
      <c r="CN449" s="219"/>
      <c r="CO449" s="219"/>
      <c r="CP449" s="219"/>
      <c r="CQ449" s="219"/>
      <c r="CR449" s="219"/>
      <c r="CS449" s="219"/>
      <c r="CT449" s="219"/>
      <c r="CU449" s="219"/>
      <c r="CV449" s="219"/>
      <c r="CW449" s="219"/>
      <c r="CX449" s="219"/>
      <c r="CY449" s="219"/>
      <c r="CZ449" s="219"/>
      <c r="DA449" s="219"/>
      <c r="DB449" s="219"/>
      <c r="DC449" s="219"/>
      <c r="DD449" s="219"/>
      <c r="DE449" s="219"/>
      <c r="DF449" s="219"/>
      <c r="DG449" s="219"/>
      <c r="DH449" s="219"/>
      <c r="DI449" s="219"/>
      <c r="DJ449" s="219"/>
      <c r="DK449" s="219"/>
      <c r="DL449" s="219"/>
      <c r="DM449" s="219"/>
      <c r="DN449" s="219"/>
      <c r="DO449" s="219"/>
      <c r="DP449" s="219"/>
      <c r="DQ449" s="219"/>
      <c r="DR449" s="219"/>
      <c r="DS449" s="219"/>
      <c r="DT449" s="219"/>
      <c r="DU449" s="219"/>
      <c r="DV449" s="219"/>
      <c r="DW449" s="219"/>
      <c r="DX449" s="219"/>
      <c r="DY449" s="219"/>
      <c r="DZ449" s="219"/>
      <c r="EA449" s="219"/>
      <c r="EB449" s="219"/>
      <c r="EC449" s="219"/>
      <c r="ED449" s="219"/>
      <c r="EE449" s="219"/>
      <c r="EF449" s="219"/>
      <c r="EG449" s="219"/>
      <c r="EH449" s="219"/>
      <c r="EI449" s="219"/>
      <c r="EJ449" s="219"/>
      <c r="EK449" s="219"/>
      <c r="EL449" s="219"/>
      <c r="EM449" s="219"/>
      <c r="EN449" s="219"/>
      <c r="EO449" s="219"/>
      <c r="EP449" s="219"/>
      <c r="EQ449" s="219"/>
      <c r="ER449" s="219"/>
      <c r="ES449" s="219"/>
      <c r="ET449" s="219"/>
      <c r="EU449" s="219"/>
      <c r="EV449" s="219"/>
      <c r="EW449" s="219"/>
      <c r="EX449" s="219"/>
      <c r="EY449" s="219"/>
      <c r="EZ449" s="219"/>
      <c r="FA449" s="219"/>
      <c r="FB449" s="219"/>
      <c r="FC449" s="219"/>
      <c r="FD449" s="219"/>
      <c r="FE449" s="219"/>
      <c r="FF449" s="219"/>
      <c r="FG449" s="219"/>
      <c r="FH449" s="219"/>
      <c r="FI449" s="219"/>
      <c r="FJ449" s="219"/>
      <c r="FK449" s="219"/>
      <c r="FL449" s="219"/>
      <c r="FM449" s="219"/>
      <c r="FN449" s="219"/>
      <c r="GA449" s="202"/>
      <c r="GB449" s="202"/>
      <c r="GC449" s="202"/>
      <c r="GD449" s="202"/>
      <c r="GE449" s="202"/>
      <c r="GF449" s="202"/>
      <c r="GG449" s="202"/>
      <c r="GH449" s="198"/>
      <c r="GI449" s="198"/>
      <c r="GJ449" s="198"/>
      <c r="GK449" s="198"/>
      <c r="GL449" s="198"/>
      <c r="GM449" s="198"/>
      <c r="GN449" s="198"/>
    </row>
    <row r="450" spans="1:196" x14ac:dyDescent="0.2">
      <c r="A450" s="215" t="s">
        <v>478</v>
      </c>
      <c r="B450" s="216" t="s">
        <v>285</v>
      </c>
      <c r="C450" s="217" t="s">
        <v>56</v>
      </c>
      <c r="D450" s="218" t="s">
        <v>477</v>
      </c>
      <c r="E450" s="337">
        <v>0</v>
      </c>
      <c r="F450">
        <v>7</v>
      </c>
      <c r="G450" s="337">
        <v>0</v>
      </c>
      <c r="H450">
        <v>3</v>
      </c>
      <c r="I450">
        <v>72</v>
      </c>
      <c r="J450">
        <v>209</v>
      </c>
      <c r="K450">
        <v>18</v>
      </c>
      <c r="L450">
        <v>2</v>
      </c>
      <c r="M450">
        <v>5</v>
      </c>
      <c r="N450">
        <v>4</v>
      </c>
      <c r="O450">
        <v>0</v>
      </c>
      <c r="P450">
        <v>4</v>
      </c>
      <c r="Q450">
        <v>1</v>
      </c>
      <c r="R450">
        <v>101</v>
      </c>
      <c r="S450">
        <v>0</v>
      </c>
      <c r="T450">
        <v>1</v>
      </c>
      <c r="U450">
        <v>0</v>
      </c>
      <c r="V450">
        <v>21</v>
      </c>
      <c r="W450">
        <v>2</v>
      </c>
      <c r="X450">
        <v>36</v>
      </c>
      <c r="Y450">
        <v>109</v>
      </c>
      <c r="Z450">
        <v>1</v>
      </c>
      <c r="AA450">
        <v>33</v>
      </c>
      <c r="AB450">
        <v>629</v>
      </c>
      <c r="AC450" s="351">
        <v>1</v>
      </c>
      <c r="AD450" s="351">
        <v>1</v>
      </c>
      <c r="AE450">
        <v>13</v>
      </c>
      <c r="AF450">
        <v>159</v>
      </c>
      <c r="AG450">
        <v>4</v>
      </c>
      <c r="AH450">
        <v>4</v>
      </c>
      <c r="AI450">
        <v>0</v>
      </c>
      <c r="AJ450">
        <v>293</v>
      </c>
      <c r="AK450">
        <v>0</v>
      </c>
      <c r="AL450">
        <v>293</v>
      </c>
      <c r="AM450">
        <v>3</v>
      </c>
      <c r="AN450">
        <v>1</v>
      </c>
      <c r="AO450">
        <v>1</v>
      </c>
      <c r="AP450">
        <v>87</v>
      </c>
      <c r="AQ450">
        <v>50</v>
      </c>
      <c r="AR450">
        <v>0</v>
      </c>
      <c r="AS450">
        <v>50</v>
      </c>
      <c r="AT450">
        <v>0</v>
      </c>
      <c r="AU450">
        <v>0</v>
      </c>
      <c r="AV450">
        <v>0</v>
      </c>
      <c r="AW450">
        <v>1</v>
      </c>
      <c r="AX450">
        <v>0</v>
      </c>
      <c r="AY450">
        <v>0</v>
      </c>
      <c r="AZ450">
        <v>0</v>
      </c>
      <c r="BA450">
        <v>4</v>
      </c>
      <c r="BB450">
        <v>31</v>
      </c>
      <c r="BC450">
        <v>61</v>
      </c>
      <c r="BD450">
        <v>36</v>
      </c>
      <c r="BE450">
        <v>15</v>
      </c>
      <c r="BF450">
        <v>7</v>
      </c>
      <c r="BG450">
        <v>6</v>
      </c>
      <c r="BH450">
        <v>0</v>
      </c>
      <c r="BI450">
        <v>160</v>
      </c>
      <c r="BJ450">
        <v>3</v>
      </c>
      <c r="BK450">
        <v>19</v>
      </c>
      <c r="BL450">
        <v>39</v>
      </c>
      <c r="BM450">
        <v>24</v>
      </c>
      <c r="BN450">
        <v>9</v>
      </c>
      <c r="BO450">
        <v>4</v>
      </c>
      <c r="BP450">
        <v>4</v>
      </c>
      <c r="BQ450">
        <v>0</v>
      </c>
      <c r="BR450">
        <v>102</v>
      </c>
      <c r="BS450" s="148"/>
      <c r="BT450"/>
      <c r="BU450" s="393" t="str">
        <f t="shared" si="84"/>
        <v>Yes</v>
      </c>
      <c r="BV450" s="393" t="str">
        <f t="shared" si="85"/>
        <v>Yes</v>
      </c>
      <c r="BW450" s="393"/>
      <c r="BX450" s="151"/>
      <c r="BY450" s="341"/>
      <c r="BZ450" s="384"/>
      <c r="CA450" s="384"/>
      <c r="CB450" s="384"/>
      <c r="CC450" s="384"/>
      <c r="CD450" s="384"/>
      <c r="CE450" s="219"/>
      <c r="CF450" s="219"/>
      <c r="CG450" s="219"/>
      <c r="CH450" s="219"/>
      <c r="CI450" s="219"/>
      <c r="CJ450" s="219"/>
      <c r="CK450" s="219"/>
      <c r="CL450" s="219"/>
      <c r="CM450" s="219"/>
      <c r="CN450" s="219"/>
      <c r="CO450" s="219"/>
      <c r="CP450" s="219"/>
      <c r="CQ450" s="219"/>
      <c r="CR450" s="219"/>
      <c r="CS450" s="219"/>
      <c r="CT450" s="219"/>
      <c r="CU450" s="219"/>
      <c r="CV450" s="219"/>
      <c r="CW450" s="219"/>
      <c r="CX450" s="219"/>
      <c r="CY450" s="219"/>
      <c r="CZ450" s="219"/>
      <c r="DA450" s="219"/>
      <c r="DB450" s="219"/>
      <c r="DC450" s="219"/>
      <c r="DD450" s="219"/>
      <c r="DE450" s="219"/>
      <c r="DF450" s="219"/>
      <c r="DG450" s="219"/>
      <c r="DH450" s="219"/>
      <c r="DI450" s="219"/>
      <c r="DJ450" s="219"/>
      <c r="DK450" s="219"/>
      <c r="DL450" s="219"/>
      <c r="DM450" s="219"/>
      <c r="DN450" s="219"/>
      <c r="DO450" s="219"/>
      <c r="DP450" s="219"/>
      <c r="DQ450" s="219"/>
      <c r="DR450" s="219"/>
      <c r="DS450" s="219"/>
      <c r="DT450" s="219"/>
      <c r="DU450" s="219"/>
      <c r="DV450" s="219"/>
      <c r="DW450" s="219"/>
      <c r="DX450" s="219"/>
      <c r="DY450" s="219"/>
      <c r="DZ450" s="219"/>
      <c r="EA450" s="219"/>
      <c r="EB450" s="219"/>
      <c r="EC450" s="219"/>
      <c r="ED450" s="219"/>
      <c r="EE450" s="219"/>
      <c r="EF450" s="219"/>
      <c r="EG450" s="219"/>
      <c r="EH450" s="219"/>
      <c r="EI450" s="219"/>
      <c r="EJ450" s="219"/>
      <c r="EK450" s="219"/>
      <c r="EL450" s="219"/>
      <c r="EM450" s="219"/>
      <c r="EN450" s="219"/>
      <c r="EO450" s="219"/>
      <c r="EP450" s="219"/>
      <c r="EQ450" s="219"/>
      <c r="ER450" s="219"/>
      <c r="ES450" s="219"/>
      <c r="ET450" s="219"/>
      <c r="EU450" s="219"/>
      <c r="EV450" s="219"/>
      <c r="EW450" s="219"/>
      <c r="EX450" s="219"/>
      <c r="EY450" s="219"/>
      <c r="EZ450" s="219"/>
      <c r="FA450" s="219"/>
      <c r="FB450" s="219"/>
      <c r="FC450" s="219"/>
      <c r="FD450" s="219"/>
      <c r="FE450" s="219"/>
      <c r="FF450" s="219"/>
      <c r="FG450" s="219"/>
      <c r="FH450" s="219"/>
      <c r="FI450" s="219"/>
      <c r="FJ450" s="219"/>
      <c r="FK450" s="219"/>
      <c r="FL450" s="219"/>
      <c r="FM450" s="219"/>
      <c r="FN450" s="219"/>
      <c r="GA450" s="202"/>
      <c r="GB450" s="202"/>
      <c r="GC450" s="202"/>
      <c r="GD450" s="202"/>
      <c r="GE450" s="202"/>
      <c r="GF450" s="202"/>
      <c r="GG450" s="202"/>
      <c r="GH450" s="198"/>
      <c r="GI450" s="198"/>
      <c r="GJ450" s="198"/>
      <c r="GK450" s="198"/>
      <c r="GL450" s="198"/>
      <c r="GM450" s="198"/>
      <c r="GN450" s="198"/>
    </row>
    <row r="451" spans="1:196" x14ac:dyDescent="0.2">
      <c r="A451" s="215" t="s">
        <v>479</v>
      </c>
      <c r="B451" s="216" t="s">
        <v>285</v>
      </c>
      <c r="C451" s="217" t="s">
        <v>286</v>
      </c>
      <c r="D451" s="218" t="s">
        <v>306</v>
      </c>
      <c r="E451" s="337">
        <v>0</v>
      </c>
      <c r="F451">
        <v>29</v>
      </c>
      <c r="G451" s="337">
        <v>0</v>
      </c>
      <c r="H451">
        <v>3</v>
      </c>
      <c r="I451">
        <v>70</v>
      </c>
      <c r="J451">
        <v>132</v>
      </c>
      <c r="K451">
        <v>2</v>
      </c>
      <c r="L451">
        <v>1</v>
      </c>
      <c r="M451">
        <v>2</v>
      </c>
      <c r="N451">
        <v>3</v>
      </c>
      <c r="O451">
        <v>0</v>
      </c>
      <c r="P451">
        <v>5</v>
      </c>
      <c r="Q451">
        <v>23</v>
      </c>
      <c r="R451">
        <v>137</v>
      </c>
      <c r="S451">
        <v>0</v>
      </c>
      <c r="T451">
        <v>0</v>
      </c>
      <c r="U451">
        <v>0</v>
      </c>
      <c r="V451">
        <v>1</v>
      </c>
      <c r="W451">
        <v>2</v>
      </c>
      <c r="X451">
        <v>0</v>
      </c>
      <c r="Y451">
        <v>117</v>
      </c>
      <c r="Z451">
        <v>11</v>
      </c>
      <c r="AA451">
        <v>7</v>
      </c>
      <c r="AB451">
        <v>545</v>
      </c>
      <c r="AC451" s="351">
        <v>1</v>
      </c>
      <c r="AD451" s="351">
        <v>1</v>
      </c>
      <c r="AE451">
        <v>5</v>
      </c>
      <c r="AF451">
        <v>70</v>
      </c>
      <c r="AG451">
        <v>3</v>
      </c>
      <c r="AH451">
        <v>2</v>
      </c>
      <c r="AI451">
        <v>0</v>
      </c>
      <c r="AJ451">
        <v>116</v>
      </c>
      <c r="AK451">
        <v>0</v>
      </c>
      <c r="AL451">
        <v>116</v>
      </c>
      <c r="AM451">
        <v>0</v>
      </c>
      <c r="AN451">
        <v>0</v>
      </c>
      <c r="AO451">
        <v>1</v>
      </c>
      <c r="AP451">
        <v>29</v>
      </c>
      <c r="AQ451">
        <v>0</v>
      </c>
      <c r="AR451">
        <v>21</v>
      </c>
      <c r="AS451">
        <v>21</v>
      </c>
      <c r="AT451">
        <v>3</v>
      </c>
      <c r="AU451">
        <v>0</v>
      </c>
      <c r="AV451">
        <v>2</v>
      </c>
      <c r="AW451">
        <v>0</v>
      </c>
      <c r="AX451">
        <v>0</v>
      </c>
      <c r="AY451">
        <v>0</v>
      </c>
      <c r="AZ451">
        <v>0</v>
      </c>
      <c r="BA451">
        <v>2</v>
      </c>
      <c r="BB451">
        <v>9</v>
      </c>
      <c r="BC451">
        <v>56</v>
      </c>
      <c r="BD451">
        <v>127</v>
      </c>
      <c r="BE451">
        <v>39</v>
      </c>
      <c r="BF451">
        <v>6</v>
      </c>
      <c r="BG451">
        <v>4</v>
      </c>
      <c r="BH451">
        <v>4</v>
      </c>
      <c r="BI451">
        <v>247</v>
      </c>
      <c r="BJ451">
        <v>2</v>
      </c>
      <c r="BK451">
        <v>7</v>
      </c>
      <c r="BL451">
        <v>34</v>
      </c>
      <c r="BM451">
        <v>82</v>
      </c>
      <c r="BN451">
        <v>27</v>
      </c>
      <c r="BO451">
        <v>3</v>
      </c>
      <c r="BP451">
        <v>1</v>
      </c>
      <c r="BQ451">
        <v>4</v>
      </c>
      <c r="BR451">
        <v>160</v>
      </c>
      <c r="BS451" s="148"/>
      <c r="BT451"/>
      <c r="BU451" s="393" t="str">
        <f t="shared" si="84"/>
        <v>Yes</v>
      </c>
      <c r="BV451" s="393" t="str">
        <f t="shared" si="85"/>
        <v>Yes</v>
      </c>
      <c r="BW451" s="393"/>
      <c r="BX451" s="151"/>
      <c r="BY451" s="341"/>
      <c r="BZ451" s="384"/>
      <c r="CA451" s="384"/>
      <c r="CB451" s="384"/>
      <c r="CC451" s="384"/>
      <c r="CD451" s="384"/>
      <c r="CE451" s="219"/>
      <c r="CF451" s="219"/>
      <c r="CG451" s="219"/>
      <c r="CH451" s="219"/>
      <c r="CI451" s="219"/>
      <c r="CJ451" s="219"/>
      <c r="CK451" s="219"/>
      <c r="CL451" s="219"/>
      <c r="CM451" s="219"/>
      <c r="CN451" s="219"/>
      <c r="CO451" s="219"/>
      <c r="CP451" s="219"/>
      <c r="CQ451" s="219"/>
      <c r="CR451" s="219"/>
      <c r="CS451" s="219"/>
      <c r="CT451" s="219"/>
      <c r="CU451" s="219"/>
      <c r="CV451" s="219"/>
      <c r="CW451" s="219"/>
      <c r="CX451" s="219"/>
      <c r="CY451" s="219"/>
      <c r="CZ451" s="219"/>
      <c r="DA451" s="219"/>
      <c r="DB451" s="219"/>
      <c r="DC451" s="219"/>
      <c r="DD451" s="219"/>
      <c r="DE451" s="219"/>
      <c r="DF451" s="219"/>
      <c r="DG451" s="219"/>
      <c r="DH451" s="219"/>
      <c r="DI451" s="219"/>
      <c r="DJ451" s="219"/>
      <c r="DK451" s="219"/>
      <c r="DL451" s="219"/>
      <c r="DM451" s="219"/>
      <c r="DN451" s="219"/>
      <c r="DO451" s="219"/>
      <c r="DP451" s="219"/>
      <c r="DQ451" s="219"/>
      <c r="DR451" s="219"/>
      <c r="DS451" s="219"/>
      <c r="DT451" s="219"/>
      <c r="DU451" s="219"/>
      <c r="DV451" s="219"/>
      <c r="DW451" s="219"/>
      <c r="DX451" s="219"/>
      <c r="DY451" s="219"/>
      <c r="DZ451" s="219"/>
      <c r="EA451" s="219"/>
      <c r="EB451" s="219"/>
      <c r="EC451" s="219"/>
      <c r="ED451" s="219"/>
      <c r="EE451" s="219"/>
      <c r="EF451" s="219"/>
      <c r="EG451" s="219"/>
      <c r="EH451" s="219"/>
      <c r="EI451" s="219"/>
      <c r="EJ451" s="219"/>
      <c r="EK451" s="219"/>
      <c r="EL451" s="219"/>
      <c r="EM451" s="219"/>
      <c r="EN451" s="219"/>
      <c r="EO451" s="219"/>
      <c r="EP451" s="219"/>
      <c r="EQ451" s="219"/>
      <c r="ER451" s="219"/>
      <c r="ES451" s="219"/>
      <c r="ET451" s="219"/>
      <c r="EU451" s="219"/>
      <c r="EV451" s="219"/>
      <c r="EW451" s="219"/>
      <c r="EX451" s="219"/>
      <c r="EY451" s="219"/>
      <c r="EZ451" s="219"/>
      <c r="FA451" s="219"/>
      <c r="FB451" s="219"/>
      <c r="FC451" s="219"/>
      <c r="FD451" s="219"/>
      <c r="FE451" s="219"/>
      <c r="FF451" s="219"/>
      <c r="FG451" s="219"/>
      <c r="FH451" s="219"/>
      <c r="FI451" s="219"/>
      <c r="FJ451" s="219"/>
      <c r="FK451" s="219"/>
      <c r="FL451" s="219"/>
      <c r="FM451" s="219"/>
      <c r="FN451" s="219"/>
      <c r="GA451" s="202"/>
      <c r="GB451" s="202"/>
      <c r="GC451" s="202"/>
      <c r="GD451" s="202"/>
      <c r="GE451" s="202"/>
      <c r="GF451" s="202"/>
      <c r="GG451" s="202"/>
      <c r="GH451" s="198"/>
      <c r="GI451" s="198"/>
      <c r="GJ451" s="198"/>
      <c r="GK451" s="198"/>
      <c r="GL451" s="198"/>
      <c r="GM451" s="198"/>
      <c r="GN451" s="198"/>
    </row>
    <row r="452" spans="1:196" x14ac:dyDescent="0.2">
      <c r="A452" s="215" t="s">
        <v>481</v>
      </c>
      <c r="B452" s="216" t="s">
        <v>285</v>
      </c>
      <c r="C452" s="217" t="s">
        <v>288</v>
      </c>
      <c r="D452" s="218" t="s">
        <v>480</v>
      </c>
      <c r="E452" s="337">
        <v>0</v>
      </c>
      <c r="F452">
        <v>93</v>
      </c>
      <c r="G452" s="337">
        <v>0</v>
      </c>
      <c r="H452">
        <v>6</v>
      </c>
      <c r="I452">
        <v>86</v>
      </c>
      <c r="J452">
        <v>211</v>
      </c>
      <c r="K452">
        <v>3</v>
      </c>
      <c r="L452">
        <v>2</v>
      </c>
      <c r="M452">
        <v>7</v>
      </c>
      <c r="N452">
        <v>0</v>
      </c>
      <c r="O452">
        <v>0</v>
      </c>
      <c r="P452">
        <v>22</v>
      </c>
      <c r="Q452">
        <v>8</v>
      </c>
      <c r="R452">
        <v>64</v>
      </c>
      <c r="S452">
        <v>0</v>
      </c>
      <c r="T452">
        <v>0</v>
      </c>
      <c r="U452">
        <v>1</v>
      </c>
      <c r="V452">
        <v>0</v>
      </c>
      <c r="W452">
        <v>13</v>
      </c>
      <c r="X452">
        <v>6</v>
      </c>
      <c r="Y452">
        <v>70</v>
      </c>
      <c r="Z452">
        <v>0</v>
      </c>
      <c r="AA452">
        <v>9</v>
      </c>
      <c r="AB452">
        <v>601</v>
      </c>
      <c r="AC452" s="351">
        <v>2</v>
      </c>
      <c r="AD452" s="351">
        <v>2</v>
      </c>
      <c r="AE452">
        <v>3</v>
      </c>
      <c r="AF452">
        <v>118</v>
      </c>
      <c r="AG452">
        <v>26</v>
      </c>
      <c r="AH452">
        <v>30</v>
      </c>
      <c r="AI452">
        <v>0</v>
      </c>
      <c r="AJ452">
        <v>203</v>
      </c>
      <c r="AK452">
        <v>42</v>
      </c>
      <c r="AL452">
        <v>245</v>
      </c>
      <c r="AM452">
        <v>9</v>
      </c>
      <c r="AN452">
        <v>0</v>
      </c>
      <c r="AO452">
        <v>0</v>
      </c>
      <c r="AP452">
        <v>27</v>
      </c>
      <c r="AQ452">
        <v>5</v>
      </c>
      <c r="AR452">
        <v>24</v>
      </c>
      <c r="AS452">
        <v>29</v>
      </c>
      <c r="AT452">
        <v>18</v>
      </c>
      <c r="AU452">
        <v>0</v>
      </c>
      <c r="AV452">
        <v>1</v>
      </c>
      <c r="AW452">
        <v>6</v>
      </c>
      <c r="AX452">
        <v>0</v>
      </c>
      <c r="AY452">
        <v>0</v>
      </c>
      <c r="AZ452">
        <v>0</v>
      </c>
      <c r="BA452">
        <v>56</v>
      </c>
      <c r="BB452">
        <v>23</v>
      </c>
      <c r="BC452">
        <v>6</v>
      </c>
      <c r="BD452">
        <v>4</v>
      </c>
      <c r="BE452">
        <v>1</v>
      </c>
      <c r="BF452">
        <v>1</v>
      </c>
      <c r="BG452">
        <v>0</v>
      </c>
      <c r="BH452">
        <v>4</v>
      </c>
      <c r="BI452">
        <v>95</v>
      </c>
      <c r="BJ452">
        <v>40</v>
      </c>
      <c r="BK452">
        <v>21</v>
      </c>
      <c r="BL452">
        <v>3</v>
      </c>
      <c r="BM452">
        <v>2</v>
      </c>
      <c r="BN452">
        <v>1</v>
      </c>
      <c r="BO452">
        <v>1</v>
      </c>
      <c r="BP452">
        <v>0</v>
      </c>
      <c r="BQ452">
        <v>4</v>
      </c>
      <c r="BR452">
        <v>72</v>
      </c>
      <c r="BS452" s="148"/>
      <c r="BT452"/>
      <c r="BU452" s="393" t="str">
        <f t="shared" si="84"/>
        <v>No</v>
      </c>
      <c r="BV452" s="393" t="str">
        <f t="shared" si="85"/>
        <v>No</v>
      </c>
      <c r="BW452" s="393"/>
      <c r="BX452" s="151"/>
      <c r="BY452" s="341"/>
      <c r="BZ452" s="384"/>
      <c r="CA452" s="384"/>
      <c r="CB452" s="384"/>
      <c r="CC452" s="384"/>
      <c r="CD452" s="384"/>
      <c r="CE452" s="219"/>
      <c r="CF452" s="219"/>
      <c r="CG452" s="219"/>
      <c r="CH452" s="219"/>
      <c r="CI452" s="219"/>
      <c r="CJ452" s="219"/>
      <c r="CK452" s="219"/>
      <c r="CL452" s="219"/>
      <c r="CM452" s="219"/>
      <c r="CN452" s="219"/>
      <c r="CO452" s="219"/>
      <c r="CP452" s="219"/>
      <c r="CQ452" s="219"/>
      <c r="CR452" s="219"/>
      <c r="CS452" s="219"/>
      <c r="CT452" s="219"/>
      <c r="CU452" s="219"/>
      <c r="CV452" s="219"/>
      <c r="CW452" s="219"/>
      <c r="CX452" s="219"/>
      <c r="CY452" s="219"/>
      <c r="CZ452" s="219"/>
      <c r="DA452" s="219"/>
      <c r="DB452" s="219"/>
      <c r="DC452" s="219"/>
      <c r="DD452" s="219"/>
      <c r="DE452" s="219"/>
      <c r="DF452" s="219"/>
      <c r="DG452" s="219"/>
      <c r="DH452" s="219"/>
      <c r="DI452" s="219"/>
      <c r="DJ452" s="219"/>
      <c r="DK452" s="219"/>
      <c r="DL452" s="219"/>
      <c r="DM452" s="219"/>
      <c r="DN452" s="219"/>
      <c r="DO452" s="219"/>
      <c r="DP452" s="219"/>
      <c r="DQ452" s="219"/>
      <c r="DR452" s="219"/>
      <c r="DS452" s="219"/>
      <c r="DT452" s="219"/>
      <c r="DU452" s="219"/>
      <c r="DV452" s="219"/>
      <c r="DW452" s="219"/>
      <c r="DX452" s="219"/>
      <c r="DY452" s="219"/>
      <c r="DZ452" s="219"/>
      <c r="EA452" s="219"/>
      <c r="EB452" s="219"/>
      <c r="EC452" s="219"/>
      <c r="ED452" s="219"/>
      <c r="EE452" s="219"/>
      <c r="EF452" s="219"/>
      <c r="EG452" s="219"/>
      <c r="EH452" s="219"/>
      <c r="EI452" s="219"/>
      <c r="EJ452" s="219"/>
      <c r="EK452" s="219"/>
      <c r="EL452" s="219"/>
      <c r="EM452" s="219"/>
      <c r="EN452" s="219"/>
      <c r="EO452" s="219"/>
      <c r="EP452" s="219"/>
      <c r="EQ452" s="219"/>
      <c r="ER452" s="219"/>
      <c r="ES452" s="219"/>
      <c r="ET452" s="219"/>
      <c r="EU452" s="219"/>
      <c r="EV452" s="219"/>
      <c r="EW452" s="219"/>
      <c r="EX452" s="219"/>
      <c r="EY452" s="219"/>
      <c r="EZ452" s="219"/>
      <c r="FA452" s="219"/>
      <c r="FB452" s="219"/>
      <c r="FC452" s="219"/>
      <c r="FD452" s="219"/>
      <c r="FE452" s="219"/>
      <c r="FF452" s="219"/>
      <c r="FG452" s="219"/>
      <c r="FH452" s="219"/>
      <c r="FI452" s="219"/>
      <c r="FJ452" s="219"/>
      <c r="FK452" s="219"/>
      <c r="FL452" s="219"/>
      <c r="FM452" s="219"/>
      <c r="FN452" s="219"/>
      <c r="GA452" s="202"/>
      <c r="GB452" s="202"/>
      <c r="GC452" s="202"/>
      <c r="GD452" s="202"/>
      <c r="GE452" s="202"/>
      <c r="GF452" s="202"/>
      <c r="GG452" s="202"/>
      <c r="GH452" s="198"/>
      <c r="GI452" s="198"/>
      <c r="GJ452" s="198"/>
      <c r="GK452" s="198"/>
      <c r="GL452" s="198"/>
      <c r="GM452" s="198"/>
      <c r="GN452" s="198"/>
    </row>
    <row r="453" spans="1:196" x14ac:dyDescent="0.2">
      <c r="A453" s="215" t="s">
        <v>483</v>
      </c>
      <c r="B453" s="216" t="s">
        <v>285</v>
      </c>
      <c r="C453" s="217" t="s">
        <v>294</v>
      </c>
      <c r="D453" s="218" t="s">
        <v>482</v>
      </c>
      <c r="E453" s="337">
        <v>0</v>
      </c>
      <c r="F453">
        <v>8</v>
      </c>
      <c r="G453" s="337">
        <v>0</v>
      </c>
      <c r="H453">
        <v>5</v>
      </c>
      <c r="I453">
        <v>106</v>
      </c>
      <c r="J453">
        <v>155</v>
      </c>
      <c r="K453">
        <v>0</v>
      </c>
      <c r="L453">
        <v>1</v>
      </c>
      <c r="M453">
        <v>12</v>
      </c>
      <c r="N453">
        <v>0</v>
      </c>
      <c r="O453">
        <v>0</v>
      </c>
      <c r="P453">
        <v>6</v>
      </c>
      <c r="Q453">
        <v>935</v>
      </c>
      <c r="R453">
        <v>2975</v>
      </c>
      <c r="S453">
        <v>24</v>
      </c>
      <c r="T453">
        <v>1</v>
      </c>
      <c r="U453">
        <v>0</v>
      </c>
      <c r="V453">
        <v>12</v>
      </c>
      <c r="W453">
        <v>15</v>
      </c>
      <c r="X453">
        <v>8</v>
      </c>
      <c r="Y453">
        <v>112</v>
      </c>
      <c r="Z453">
        <v>0</v>
      </c>
      <c r="AA453">
        <v>7</v>
      </c>
      <c r="AB453">
        <v>4382</v>
      </c>
      <c r="AC453" s="351">
        <v>1</v>
      </c>
      <c r="AD453" s="351">
        <v>1</v>
      </c>
      <c r="AE453">
        <v>8</v>
      </c>
      <c r="AF453">
        <v>127</v>
      </c>
      <c r="AG453">
        <v>16</v>
      </c>
      <c r="AH453">
        <v>8</v>
      </c>
      <c r="AI453">
        <v>0</v>
      </c>
      <c r="AJ453">
        <v>295</v>
      </c>
      <c r="AK453">
        <v>0</v>
      </c>
      <c r="AL453">
        <v>295</v>
      </c>
      <c r="AM453">
        <v>0</v>
      </c>
      <c r="AN453">
        <v>0</v>
      </c>
      <c r="AO453">
        <v>0</v>
      </c>
      <c r="AP453">
        <v>26</v>
      </c>
      <c r="AQ453">
        <v>75</v>
      </c>
      <c r="AR453">
        <v>0</v>
      </c>
      <c r="AS453">
        <v>75</v>
      </c>
      <c r="AT453">
        <v>31</v>
      </c>
      <c r="AU453">
        <v>0</v>
      </c>
      <c r="AV453">
        <v>1</v>
      </c>
      <c r="AW453">
        <v>2</v>
      </c>
      <c r="AX453">
        <v>0</v>
      </c>
      <c r="AY453">
        <v>0</v>
      </c>
      <c r="AZ453">
        <v>0</v>
      </c>
      <c r="BA453">
        <v>1478</v>
      </c>
      <c r="BB453">
        <v>492</v>
      </c>
      <c r="BC453">
        <v>761</v>
      </c>
      <c r="BD453">
        <v>790</v>
      </c>
      <c r="BE453">
        <v>175</v>
      </c>
      <c r="BF453">
        <v>45</v>
      </c>
      <c r="BG453">
        <v>14</v>
      </c>
      <c r="BH453">
        <v>10</v>
      </c>
      <c r="BI453">
        <v>3765</v>
      </c>
      <c r="BJ453">
        <v>1596</v>
      </c>
      <c r="BK453">
        <v>439</v>
      </c>
      <c r="BL453">
        <v>737</v>
      </c>
      <c r="BM453">
        <v>893</v>
      </c>
      <c r="BN453">
        <v>178</v>
      </c>
      <c r="BO453">
        <v>44</v>
      </c>
      <c r="BP453">
        <v>13</v>
      </c>
      <c r="BQ453">
        <v>10</v>
      </c>
      <c r="BR453">
        <v>3910</v>
      </c>
      <c r="BS453" s="148"/>
      <c r="BT453"/>
      <c r="BU453" s="393" t="str">
        <f t="shared" si="84"/>
        <v>Yes</v>
      </c>
      <c r="BV453" s="393" t="str">
        <f t="shared" si="85"/>
        <v>Yes</v>
      </c>
      <c r="BW453" s="393"/>
      <c r="BX453" s="151"/>
      <c r="BY453" s="341"/>
      <c r="BZ453" s="384"/>
      <c r="CA453" s="384"/>
      <c r="CB453" s="384"/>
      <c r="CC453" s="384"/>
      <c r="CD453" s="384"/>
      <c r="CE453" s="219"/>
      <c r="CF453" s="219"/>
      <c r="CG453" s="219"/>
      <c r="CH453" s="219"/>
      <c r="CI453" s="219"/>
      <c r="CJ453" s="219"/>
      <c r="CK453" s="219"/>
      <c r="CL453" s="219"/>
      <c r="CM453" s="219"/>
      <c r="CN453" s="219"/>
      <c r="CO453" s="219"/>
      <c r="CP453" s="219"/>
      <c r="CQ453" s="219"/>
      <c r="CR453" s="219"/>
      <c r="CS453" s="219"/>
      <c r="CT453" s="219"/>
      <c r="CU453" s="219"/>
      <c r="CV453" s="219"/>
      <c r="CW453" s="219"/>
      <c r="CX453" s="219"/>
      <c r="CY453" s="219"/>
      <c r="CZ453" s="219"/>
      <c r="DA453" s="219"/>
      <c r="DB453" s="219"/>
      <c r="DC453" s="219"/>
      <c r="DD453" s="219"/>
      <c r="DE453" s="219"/>
      <c r="DF453" s="219"/>
      <c r="DG453" s="219"/>
      <c r="DH453" s="219"/>
      <c r="DI453" s="219"/>
      <c r="DJ453" s="219"/>
      <c r="DK453" s="219"/>
      <c r="DL453" s="219"/>
      <c r="DM453" s="219"/>
      <c r="DN453" s="219"/>
      <c r="DO453" s="219"/>
      <c r="DP453" s="219"/>
      <c r="DQ453" s="219"/>
      <c r="DR453" s="219"/>
      <c r="DS453" s="219"/>
      <c r="DT453" s="219"/>
      <c r="DU453" s="219"/>
      <c r="DV453" s="219"/>
      <c r="DW453" s="219"/>
      <c r="DX453" s="219"/>
      <c r="DY453" s="219"/>
      <c r="DZ453" s="219"/>
      <c r="EA453" s="219"/>
      <c r="EB453" s="219"/>
      <c r="EC453" s="219"/>
      <c r="ED453" s="219"/>
      <c r="EE453" s="219"/>
      <c r="EF453" s="219"/>
      <c r="EG453" s="219"/>
      <c r="EH453" s="219"/>
      <c r="EI453" s="219"/>
      <c r="EJ453" s="219"/>
      <c r="EK453" s="219"/>
      <c r="EL453" s="219"/>
      <c r="EM453" s="219"/>
      <c r="EN453" s="219"/>
      <c r="EO453" s="219"/>
      <c r="EP453" s="219"/>
      <c r="EQ453" s="219"/>
      <c r="ER453" s="219"/>
      <c r="ES453" s="219"/>
      <c r="ET453" s="219"/>
      <c r="EU453" s="219"/>
      <c r="EV453" s="219"/>
      <c r="EW453" s="219"/>
      <c r="EX453" s="219"/>
      <c r="EY453" s="219"/>
      <c r="EZ453" s="219"/>
      <c r="FA453" s="219"/>
      <c r="FB453" s="219"/>
      <c r="FC453" s="219"/>
      <c r="FD453" s="219"/>
      <c r="FE453" s="219"/>
      <c r="FF453" s="219"/>
      <c r="FG453" s="219"/>
      <c r="FH453" s="219"/>
      <c r="FI453" s="219"/>
      <c r="FJ453" s="219"/>
      <c r="FK453" s="219"/>
      <c r="FL453" s="219"/>
      <c r="FM453" s="219"/>
      <c r="FN453" s="219"/>
      <c r="GA453" s="202"/>
      <c r="GB453" s="202"/>
      <c r="GC453" s="202"/>
      <c r="GD453" s="202"/>
      <c r="GE453" s="202"/>
      <c r="GF453" s="202"/>
      <c r="GG453" s="202"/>
      <c r="GH453" s="198"/>
      <c r="GI453" s="198"/>
      <c r="GJ453" s="198"/>
      <c r="GK453" s="198"/>
      <c r="GL453" s="198"/>
      <c r="GM453" s="198"/>
      <c r="GN453" s="198"/>
    </row>
    <row r="454" spans="1:196" x14ac:dyDescent="0.2">
      <c r="A454" s="215" t="s">
        <v>485</v>
      </c>
      <c r="B454" s="216" t="s">
        <v>285</v>
      </c>
      <c r="C454" s="217" t="s">
        <v>286</v>
      </c>
      <c r="D454" s="218" t="s">
        <v>484</v>
      </c>
      <c r="E454" s="337">
        <v>0</v>
      </c>
      <c r="F454">
        <v>0</v>
      </c>
      <c r="G454" s="337">
        <v>0</v>
      </c>
      <c r="H454">
        <v>1</v>
      </c>
      <c r="I454">
        <v>111</v>
      </c>
      <c r="J454">
        <v>184</v>
      </c>
      <c r="K454">
        <v>2</v>
      </c>
      <c r="L454">
        <v>0</v>
      </c>
      <c r="M454">
        <v>5</v>
      </c>
      <c r="N454">
        <v>2</v>
      </c>
      <c r="O454">
        <v>1</v>
      </c>
      <c r="P454">
        <v>5</v>
      </c>
      <c r="Q454">
        <v>1</v>
      </c>
      <c r="R454">
        <v>35</v>
      </c>
      <c r="S454">
        <v>404</v>
      </c>
      <c r="T454">
        <v>6</v>
      </c>
      <c r="U454">
        <v>0</v>
      </c>
      <c r="V454">
        <v>0</v>
      </c>
      <c r="W454">
        <v>8</v>
      </c>
      <c r="X454">
        <v>22</v>
      </c>
      <c r="Y454">
        <v>98</v>
      </c>
      <c r="Z454">
        <v>0</v>
      </c>
      <c r="AA454">
        <v>47</v>
      </c>
      <c r="AB454">
        <v>932</v>
      </c>
      <c r="AC454" s="351">
        <v>1</v>
      </c>
      <c r="AD454" s="351">
        <v>1</v>
      </c>
      <c r="AE454">
        <v>3</v>
      </c>
      <c r="AF454">
        <v>194</v>
      </c>
      <c r="AG454">
        <v>2</v>
      </c>
      <c r="AH454">
        <v>14</v>
      </c>
      <c r="AI454">
        <v>0</v>
      </c>
      <c r="AJ454">
        <v>230</v>
      </c>
      <c r="AK454">
        <v>0</v>
      </c>
      <c r="AL454">
        <v>230</v>
      </c>
      <c r="AM454">
        <v>0</v>
      </c>
      <c r="AN454">
        <v>0</v>
      </c>
      <c r="AO454">
        <v>29</v>
      </c>
      <c r="AP454">
        <v>38</v>
      </c>
      <c r="AQ454">
        <v>0</v>
      </c>
      <c r="AR454">
        <v>27</v>
      </c>
      <c r="AS454">
        <v>27</v>
      </c>
      <c r="AT454">
        <v>4</v>
      </c>
      <c r="AU454">
        <v>0</v>
      </c>
      <c r="AV454">
        <v>0</v>
      </c>
      <c r="AW454">
        <v>35</v>
      </c>
      <c r="AX454">
        <v>0</v>
      </c>
      <c r="AY454">
        <v>0</v>
      </c>
      <c r="AZ454">
        <v>0</v>
      </c>
      <c r="BA454">
        <v>9</v>
      </c>
      <c r="BB454">
        <v>27</v>
      </c>
      <c r="BC454">
        <v>27</v>
      </c>
      <c r="BD454">
        <v>16</v>
      </c>
      <c r="BE454">
        <v>3</v>
      </c>
      <c r="BF454">
        <v>0</v>
      </c>
      <c r="BG454">
        <v>1</v>
      </c>
      <c r="BH454">
        <v>1</v>
      </c>
      <c r="BI454">
        <v>84</v>
      </c>
      <c r="BJ454">
        <v>11</v>
      </c>
      <c r="BK454">
        <v>8</v>
      </c>
      <c r="BL454">
        <v>7</v>
      </c>
      <c r="BM454">
        <v>6</v>
      </c>
      <c r="BN454">
        <v>2</v>
      </c>
      <c r="BO454">
        <v>1</v>
      </c>
      <c r="BP454">
        <v>0</v>
      </c>
      <c r="BQ454">
        <v>1</v>
      </c>
      <c r="BR454">
        <v>36</v>
      </c>
      <c r="BS454" s="148"/>
      <c r="BT454"/>
      <c r="BU454" s="393" t="str">
        <f t="shared" si="84"/>
        <v>Yes</v>
      </c>
      <c r="BV454" s="393" t="str">
        <f t="shared" si="85"/>
        <v>Yes</v>
      </c>
      <c r="BW454" s="393"/>
      <c r="BX454" s="151"/>
      <c r="BY454" s="341"/>
      <c r="BZ454" s="384"/>
      <c r="CA454" s="384"/>
      <c r="CB454" s="384"/>
      <c r="CC454" s="384"/>
      <c r="CD454" s="384"/>
      <c r="CE454" s="219"/>
      <c r="CF454" s="219"/>
      <c r="CG454" s="219"/>
      <c r="CH454" s="219"/>
      <c r="CI454" s="219"/>
      <c r="CJ454" s="219"/>
      <c r="CK454" s="219"/>
      <c r="CL454" s="219"/>
      <c r="CM454" s="219"/>
      <c r="CN454" s="219"/>
      <c r="CO454" s="219"/>
      <c r="CP454" s="219"/>
      <c r="CQ454" s="219"/>
      <c r="CR454" s="219"/>
      <c r="CS454" s="219"/>
      <c r="CT454" s="219"/>
      <c r="CU454" s="219"/>
      <c r="CV454" s="219"/>
      <c r="CW454" s="219"/>
      <c r="CX454" s="219"/>
      <c r="CY454" s="219"/>
      <c r="CZ454" s="219"/>
      <c r="DA454" s="219"/>
      <c r="DB454" s="219"/>
      <c r="DC454" s="219"/>
      <c r="DD454" s="219"/>
      <c r="DE454" s="219"/>
      <c r="DF454" s="219"/>
      <c r="DG454" s="219"/>
      <c r="DH454" s="219"/>
      <c r="DI454" s="219"/>
      <c r="DJ454" s="219"/>
      <c r="DK454" s="219"/>
      <c r="DL454" s="219"/>
      <c r="DM454" s="219"/>
      <c r="DN454" s="219"/>
      <c r="DO454" s="219"/>
      <c r="DP454" s="219"/>
      <c r="DQ454" s="219"/>
      <c r="DR454" s="219"/>
      <c r="DS454" s="219"/>
      <c r="DT454" s="219"/>
      <c r="DU454" s="219"/>
      <c r="DV454" s="219"/>
      <c r="DW454" s="219"/>
      <c r="DX454" s="219"/>
      <c r="DY454" s="219"/>
      <c r="DZ454" s="219"/>
      <c r="EA454" s="219"/>
      <c r="EB454" s="219"/>
      <c r="EC454" s="219"/>
      <c r="ED454" s="219"/>
      <c r="EE454" s="219"/>
      <c r="EF454" s="219"/>
      <c r="EG454" s="219"/>
      <c r="EH454" s="219"/>
      <c r="EI454" s="219"/>
      <c r="EJ454" s="219"/>
      <c r="EK454" s="219"/>
      <c r="EL454" s="219"/>
      <c r="EM454" s="219"/>
      <c r="EN454" s="219"/>
      <c r="EO454" s="219"/>
      <c r="EP454" s="219"/>
      <c r="EQ454" s="219"/>
      <c r="ER454" s="219"/>
      <c r="ES454" s="219"/>
      <c r="ET454" s="219"/>
      <c r="EU454" s="219"/>
      <c r="EV454" s="219"/>
      <c r="EW454" s="219"/>
      <c r="EX454" s="219"/>
      <c r="EY454" s="219"/>
      <c r="EZ454" s="219"/>
      <c r="FA454" s="219"/>
      <c r="FB454" s="219"/>
      <c r="FC454" s="219"/>
      <c r="FD454" s="219"/>
      <c r="FE454" s="219"/>
      <c r="FF454" s="219"/>
      <c r="FG454" s="219"/>
      <c r="FH454" s="219"/>
      <c r="FI454" s="219"/>
      <c r="FJ454" s="219"/>
      <c r="FK454" s="219"/>
      <c r="FL454" s="219"/>
      <c r="FM454" s="219"/>
      <c r="FN454" s="219"/>
      <c r="GA454" s="202"/>
      <c r="GB454" s="202"/>
      <c r="GC454" s="202"/>
      <c r="GD454" s="202"/>
      <c r="GE454" s="202"/>
      <c r="GF454" s="202"/>
      <c r="GG454" s="202"/>
      <c r="GH454" s="198"/>
      <c r="GI454" s="198"/>
      <c r="GJ454" s="198"/>
      <c r="GK454" s="198"/>
      <c r="GL454" s="198"/>
      <c r="GM454" s="198"/>
      <c r="GN454" s="198"/>
    </row>
    <row r="455" spans="1:196" x14ac:dyDescent="0.2">
      <c r="A455" s="215" t="s">
        <v>487</v>
      </c>
      <c r="B455" s="216" t="s">
        <v>285</v>
      </c>
      <c r="C455" s="217" t="s">
        <v>56</v>
      </c>
      <c r="D455" s="218" t="s">
        <v>486</v>
      </c>
      <c r="E455" s="337">
        <v>0</v>
      </c>
      <c r="F455">
        <v>75</v>
      </c>
      <c r="G455" s="337">
        <v>0</v>
      </c>
      <c r="H455">
        <v>5</v>
      </c>
      <c r="I455">
        <v>63</v>
      </c>
      <c r="J455">
        <v>135</v>
      </c>
      <c r="K455">
        <v>14</v>
      </c>
      <c r="L455">
        <v>1</v>
      </c>
      <c r="M455">
        <v>4</v>
      </c>
      <c r="N455">
        <v>0</v>
      </c>
      <c r="O455">
        <v>0</v>
      </c>
      <c r="P455">
        <v>13</v>
      </c>
      <c r="Q455">
        <v>0</v>
      </c>
      <c r="R455">
        <v>18</v>
      </c>
      <c r="S455">
        <v>1</v>
      </c>
      <c r="T455">
        <v>31</v>
      </c>
      <c r="U455">
        <v>1</v>
      </c>
      <c r="V455">
        <v>24</v>
      </c>
      <c r="W455">
        <v>17</v>
      </c>
      <c r="X455">
        <v>4</v>
      </c>
      <c r="Y455">
        <v>96</v>
      </c>
      <c r="Z455">
        <v>0</v>
      </c>
      <c r="AA455">
        <v>34</v>
      </c>
      <c r="AB455">
        <v>536</v>
      </c>
      <c r="AC455" s="351">
        <v>2</v>
      </c>
      <c r="AD455" s="351">
        <v>3</v>
      </c>
      <c r="AE455">
        <v>8</v>
      </c>
      <c r="AF455">
        <v>112</v>
      </c>
      <c r="AG455">
        <v>47</v>
      </c>
      <c r="AH455">
        <v>9</v>
      </c>
      <c r="AI455">
        <v>0</v>
      </c>
      <c r="AJ455">
        <v>129</v>
      </c>
      <c r="AK455">
        <v>0</v>
      </c>
      <c r="AL455">
        <v>129</v>
      </c>
      <c r="AM455">
        <v>2</v>
      </c>
      <c r="AN455">
        <v>0</v>
      </c>
      <c r="AO455">
        <v>0</v>
      </c>
      <c r="AP455">
        <v>20</v>
      </c>
      <c r="AQ455">
        <v>24</v>
      </c>
      <c r="AR455">
        <v>0</v>
      </c>
      <c r="AS455">
        <v>24</v>
      </c>
      <c r="AT455">
        <v>0</v>
      </c>
      <c r="AU455">
        <v>0</v>
      </c>
      <c r="AV455">
        <v>3</v>
      </c>
      <c r="AW455">
        <v>142</v>
      </c>
      <c r="AX455">
        <v>0</v>
      </c>
      <c r="AY455">
        <v>0</v>
      </c>
      <c r="AZ455">
        <v>0</v>
      </c>
      <c r="BA455">
        <v>7</v>
      </c>
      <c r="BB455">
        <v>5</v>
      </c>
      <c r="BC455">
        <v>2</v>
      </c>
      <c r="BD455">
        <v>3</v>
      </c>
      <c r="BE455">
        <v>0</v>
      </c>
      <c r="BF455">
        <v>0</v>
      </c>
      <c r="BG455">
        <v>0</v>
      </c>
      <c r="BH455">
        <v>0</v>
      </c>
      <c r="BI455">
        <v>17</v>
      </c>
      <c r="BJ455">
        <v>9</v>
      </c>
      <c r="BK455">
        <v>5</v>
      </c>
      <c r="BL455">
        <v>2</v>
      </c>
      <c r="BM455">
        <v>2</v>
      </c>
      <c r="BN455">
        <v>0</v>
      </c>
      <c r="BO455">
        <v>0</v>
      </c>
      <c r="BP455">
        <v>0</v>
      </c>
      <c r="BQ455">
        <v>0</v>
      </c>
      <c r="BR455">
        <v>18</v>
      </c>
      <c r="BS455" s="148"/>
      <c r="BT455"/>
      <c r="BU455" s="393" t="str">
        <f t="shared" si="84"/>
        <v>No</v>
      </c>
      <c r="BV455" s="393" t="str">
        <f t="shared" si="85"/>
        <v>Open</v>
      </c>
      <c r="BW455" s="393"/>
      <c r="BX455" s="151"/>
      <c r="BY455" s="341"/>
      <c r="BZ455" s="384"/>
      <c r="CA455" s="384"/>
      <c r="CB455" s="384"/>
      <c r="CC455" s="384"/>
      <c r="CD455" s="384"/>
      <c r="CE455" s="219"/>
      <c r="CF455" s="219"/>
      <c r="CG455" s="219"/>
      <c r="CH455" s="219"/>
      <c r="CI455" s="219"/>
      <c r="CJ455" s="219"/>
      <c r="CK455" s="219"/>
      <c r="CL455" s="219"/>
      <c r="CM455" s="219"/>
      <c r="CN455" s="219"/>
      <c r="CO455" s="219"/>
      <c r="CP455" s="219"/>
      <c r="CQ455" s="219"/>
      <c r="CR455" s="219"/>
      <c r="CS455" s="219"/>
      <c r="CT455" s="219"/>
      <c r="CU455" s="219"/>
      <c r="CV455" s="219"/>
      <c r="CW455" s="219"/>
      <c r="CX455" s="219"/>
      <c r="CY455" s="219"/>
      <c r="CZ455" s="219"/>
      <c r="DA455" s="219"/>
      <c r="DB455" s="219"/>
      <c r="DC455" s="219"/>
      <c r="DD455" s="219"/>
      <c r="DE455" s="219"/>
      <c r="DF455" s="219"/>
      <c r="DG455" s="219"/>
      <c r="DH455" s="219"/>
      <c r="DI455" s="219"/>
      <c r="DJ455" s="219"/>
      <c r="DK455" s="219"/>
      <c r="DL455" s="219"/>
      <c r="DM455" s="219"/>
      <c r="DN455" s="219"/>
      <c r="DO455" s="219"/>
      <c r="DP455" s="219"/>
      <c r="DQ455" s="219"/>
      <c r="DR455" s="219"/>
      <c r="DS455" s="219"/>
      <c r="DT455" s="219"/>
      <c r="DU455" s="219"/>
      <c r="DV455" s="219"/>
      <c r="DW455" s="219"/>
      <c r="DX455" s="219"/>
      <c r="DY455" s="219"/>
      <c r="DZ455" s="219"/>
      <c r="EA455" s="219"/>
      <c r="EB455" s="219"/>
      <c r="EC455" s="219"/>
      <c r="ED455" s="219"/>
      <c r="EE455" s="219"/>
      <c r="EF455" s="219"/>
      <c r="EG455" s="219"/>
      <c r="EH455" s="219"/>
      <c r="EI455" s="219"/>
      <c r="EJ455" s="219"/>
      <c r="EK455" s="219"/>
      <c r="EL455" s="219"/>
      <c r="EM455" s="219"/>
      <c r="EN455" s="219"/>
      <c r="EO455" s="219"/>
      <c r="EP455" s="219"/>
      <c r="EQ455" s="219"/>
      <c r="ER455" s="219"/>
      <c r="ES455" s="219"/>
      <c r="ET455" s="219"/>
      <c r="EU455" s="219"/>
      <c r="EV455" s="219"/>
      <c r="EW455" s="219"/>
      <c r="EX455" s="219"/>
      <c r="EY455" s="219"/>
      <c r="EZ455" s="219"/>
      <c r="FA455" s="219"/>
      <c r="FB455" s="219"/>
      <c r="FC455" s="219"/>
      <c r="FD455" s="219"/>
      <c r="FE455" s="219"/>
      <c r="FF455" s="219"/>
      <c r="FG455" s="219"/>
      <c r="FH455" s="219"/>
      <c r="FI455" s="219"/>
      <c r="FJ455" s="219"/>
      <c r="FK455" s="219"/>
      <c r="FL455" s="219"/>
      <c r="FM455" s="219"/>
      <c r="FN455" s="219"/>
      <c r="GA455" s="202"/>
      <c r="GB455" s="202"/>
      <c r="GC455" s="202"/>
      <c r="GD455" s="202"/>
      <c r="GE455" s="202"/>
      <c r="GF455" s="202"/>
      <c r="GG455" s="202"/>
      <c r="GH455" s="198"/>
      <c r="GI455" s="198"/>
      <c r="GJ455" s="198"/>
      <c r="GK455" s="198"/>
      <c r="GL455" s="198"/>
      <c r="GM455" s="198"/>
      <c r="GN455" s="198"/>
    </row>
    <row r="456" spans="1:196" x14ac:dyDescent="0.2">
      <c r="A456" s="215" t="s">
        <v>489</v>
      </c>
      <c r="B456" s="216" t="s">
        <v>285</v>
      </c>
      <c r="C456" s="217" t="s">
        <v>56</v>
      </c>
      <c r="D456" s="218" t="s">
        <v>488</v>
      </c>
      <c r="E456" s="337">
        <v>0</v>
      </c>
      <c r="F456">
        <v>47</v>
      </c>
      <c r="G456" s="337">
        <v>0</v>
      </c>
      <c r="H456">
        <v>2</v>
      </c>
      <c r="I456">
        <v>27</v>
      </c>
      <c r="J456">
        <v>67</v>
      </c>
      <c r="K456">
        <v>13</v>
      </c>
      <c r="L456">
        <v>1</v>
      </c>
      <c r="M456">
        <v>5</v>
      </c>
      <c r="N456">
        <v>1</v>
      </c>
      <c r="O456">
        <v>0</v>
      </c>
      <c r="P456">
        <v>5</v>
      </c>
      <c r="Q456">
        <v>0</v>
      </c>
      <c r="R456">
        <v>48</v>
      </c>
      <c r="S456">
        <v>3</v>
      </c>
      <c r="T456">
        <v>4172</v>
      </c>
      <c r="U456">
        <v>0</v>
      </c>
      <c r="V456">
        <v>38</v>
      </c>
      <c r="W456">
        <v>0</v>
      </c>
      <c r="X456">
        <v>14</v>
      </c>
      <c r="Y456">
        <v>41</v>
      </c>
      <c r="Z456">
        <v>0</v>
      </c>
      <c r="AA456">
        <v>16</v>
      </c>
      <c r="AB456">
        <v>4500</v>
      </c>
      <c r="AC456" s="351">
        <v>2</v>
      </c>
      <c r="AD456" s="351">
        <v>2</v>
      </c>
      <c r="AE456">
        <v>1</v>
      </c>
      <c r="AF456">
        <v>82</v>
      </c>
      <c r="AG456">
        <v>5</v>
      </c>
      <c r="AH456">
        <v>5</v>
      </c>
      <c r="AI456">
        <v>0</v>
      </c>
      <c r="AJ456">
        <v>98</v>
      </c>
      <c r="AK456">
        <v>2</v>
      </c>
      <c r="AL456">
        <v>100</v>
      </c>
      <c r="AM456">
        <v>2</v>
      </c>
      <c r="AN456">
        <v>0</v>
      </c>
      <c r="AO456">
        <v>1</v>
      </c>
      <c r="AP456">
        <v>14</v>
      </c>
      <c r="AQ456">
        <v>16</v>
      </c>
      <c r="AR456">
        <v>0</v>
      </c>
      <c r="AS456">
        <v>16</v>
      </c>
      <c r="AT456">
        <v>0</v>
      </c>
      <c r="AU456">
        <v>0</v>
      </c>
      <c r="AV456">
        <v>5</v>
      </c>
      <c r="AW456">
        <v>25</v>
      </c>
      <c r="AX456">
        <v>1</v>
      </c>
      <c r="AY456">
        <v>0</v>
      </c>
      <c r="AZ456">
        <v>0</v>
      </c>
      <c r="BA456">
        <v>13</v>
      </c>
      <c r="BB456">
        <v>33</v>
      </c>
      <c r="BC456">
        <v>14</v>
      </c>
      <c r="BD456">
        <v>2</v>
      </c>
      <c r="BE456">
        <v>2</v>
      </c>
      <c r="BF456">
        <v>0</v>
      </c>
      <c r="BG456">
        <v>0</v>
      </c>
      <c r="BH456">
        <v>1</v>
      </c>
      <c r="BI456">
        <v>65</v>
      </c>
      <c r="BJ456">
        <v>10</v>
      </c>
      <c r="BK456">
        <v>25</v>
      </c>
      <c r="BL456">
        <v>9</v>
      </c>
      <c r="BM456">
        <v>2</v>
      </c>
      <c r="BN456">
        <v>2</v>
      </c>
      <c r="BO456">
        <v>0</v>
      </c>
      <c r="BP456">
        <v>0</v>
      </c>
      <c r="BQ456">
        <v>0</v>
      </c>
      <c r="BR456">
        <v>48</v>
      </c>
      <c r="BS456" s="148"/>
      <c r="BT456"/>
      <c r="BU456" s="393" t="str">
        <f t="shared" si="84"/>
        <v>No</v>
      </c>
      <c r="BV456" s="393" t="str">
        <f t="shared" si="85"/>
        <v>No</v>
      </c>
      <c r="BW456" s="393"/>
      <c r="BX456" s="151"/>
      <c r="BY456" s="341"/>
      <c r="BZ456" s="384"/>
      <c r="CA456" s="384"/>
      <c r="CB456" s="384"/>
      <c r="CC456" s="384"/>
      <c r="CD456" s="384"/>
      <c r="CE456" s="219"/>
      <c r="CF456" s="219"/>
      <c r="CG456" s="219"/>
      <c r="CH456" s="219"/>
      <c r="CI456" s="219"/>
      <c r="CJ456" s="219"/>
      <c r="CK456" s="219"/>
      <c r="CL456" s="219"/>
      <c r="CM456" s="219"/>
      <c r="CN456" s="219"/>
      <c r="CO456" s="219"/>
      <c r="CP456" s="219"/>
      <c r="CQ456" s="219"/>
      <c r="CR456" s="219"/>
      <c r="CS456" s="219"/>
      <c r="CT456" s="219"/>
      <c r="CU456" s="219"/>
      <c r="CV456" s="219"/>
      <c r="CW456" s="219"/>
      <c r="CX456" s="219"/>
      <c r="CY456" s="219"/>
      <c r="CZ456" s="219"/>
      <c r="DA456" s="219"/>
      <c r="DB456" s="219"/>
      <c r="DC456" s="219"/>
      <c r="DD456" s="219"/>
      <c r="DE456" s="219"/>
      <c r="DF456" s="219"/>
      <c r="DG456" s="219"/>
      <c r="DH456" s="219"/>
      <c r="DI456" s="219"/>
      <c r="DJ456" s="219"/>
      <c r="DK456" s="219"/>
      <c r="DL456" s="219"/>
      <c r="DM456" s="219"/>
      <c r="DN456" s="219"/>
      <c r="DO456" s="219"/>
      <c r="DP456" s="219"/>
      <c r="DQ456" s="219"/>
      <c r="DR456" s="219"/>
      <c r="DS456" s="219"/>
      <c r="DT456" s="219"/>
      <c r="DU456" s="219"/>
      <c r="DV456" s="219"/>
      <c r="DW456" s="219"/>
      <c r="DX456" s="219"/>
      <c r="DY456" s="219"/>
      <c r="DZ456" s="219"/>
      <c r="EA456" s="219"/>
      <c r="EB456" s="219"/>
      <c r="EC456" s="219"/>
      <c r="ED456" s="219"/>
      <c r="EE456" s="219"/>
      <c r="EF456" s="219"/>
      <c r="EG456" s="219"/>
      <c r="EH456" s="219"/>
      <c r="EI456" s="219"/>
      <c r="EJ456" s="219"/>
      <c r="EK456" s="219"/>
      <c r="EL456" s="219"/>
      <c r="EM456" s="219"/>
      <c r="EN456" s="219"/>
      <c r="EO456" s="219"/>
      <c r="EP456" s="219"/>
      <c r="EQ456" s="219"/>
      <c r="ER456" s="219"/>
      <c r="ES456" s="219"/>
      <c r="ET456" s="219"/>
      <c r="EU456" s="219"/>
      <c r="EV456" s="219"/>
      <c r="EW456" s="219"/>
      <c r="EX456" s="219"/>
      <c r="EY456" s="219"/>
      <c r="EZ456" s="219"/>
      <c r="FA456" s="219"/>
      <c r="FB456" s="219"/>
      <c r="FC456" s="219"/>
      <c r="FD456" s="219"/>
      <c r="FE456" s="219"/>
      <c r="FF456" s="219"/>
      <c r="FG456" s="219"/>
      <c r="FH456" s="219"/>
      <c r="FI456" s="219"/>
      <c r="FJ456" s="219"/>
      <c r="FK456" s="219"/>
      <c r="FL456" s="219"/>
      <c r="FM456" s="219"/>
      <c r="FN456" s="219"/>
      <c r="GA456" s="202"/>
      <c r="GB456" s="202"/>
      <c r="GC456" s="202"/>
      <c r="GD456" s="202"/>
      <c r="GE456" s="202"/>
      <c r="GF456" s="202"/>
      <c r="GG456" s="202"/>
      <c r="GH456" s="198"/>
      <c r="GI456" s="198"/>
      <c r="GJ456" s="198"/>
      <c r="GK456" s="198"/>
      <c r="GL456" s="198"/>
      <c r="GM456" s="198"/>
      <c r="GN456" s="198"/>
    </row>
    <row r="457" spans="1:196" x14ac:dyDescent="0.2">
      <c r="A457" s="215" t="s">
        <v>491</v>
      </c>
      <c r="B457" s="216" t="s">
        <v>285</v>
      </c>
      <c r="C457" s="217" t="s">
        <v>294</v>
      </c>
      <c r="D457" s="218" t="s">
        <v>490</v>
      </c>
      <c r="E457" s="337">
        <v>0</v>
      </c>
      <c r="F457">
        <v>52</v>
      </c>
      <c r="G457" s="337">
        <v>0</v>
      </c>
      <c r="H457">
        <v>1</v>
      </c>
      <c r="I457">
        <v>50</v>
      </c>
      <c r="J457">
        <v>120</v>
      </c>
      <c r="K457">
        <v>4</v>
      </c>
      <c r="L457">
        <v>0</v>
      </c>
      <c r="M457">
        <v>13</v>
      </c>
      <c r="N457">
        <v>0</v>
      </c>
      <c r="O457">
        <v>1</v>
      </c>
      <c r="P457">
        <v>11</v>
      </c>
      <c r="Q457">
        <v>4</v>
      </c>
      <c r="R457">
        <v>25</v>
      </c>
      <c r="S457">
        <v>199</v>
      </c>
      <c r="T457">
        <v>0</v>
      </c>
      <c r="U457">
        <v>0</v>
      </c>
      <c r="V457">
        <v>21</v>
      </c>
      <c r="W457">
        <v>11</v>
      </c>
      <c r="X457">
        <v>46</v>
      </c>
      <c r="Y457">
        <v>58</v>
      </c>
      <c r="Z457">
        <v>0</v>
      </c>
      <c r="AA457">
        <v>94</v>
      </c>
      <c r="AB457">
        <v>710</v>
      </c>
      <c r="AC457" s="351">
        <v>1</v>
      </c>
      <c r="AD457" s="351">
        <v>3</v>
      </c>
      <c r="AE457">
        <v>2</v>
      </c>
      <c r="AF457">
        <v>140</v>
      </c>
      <c r="AG457">
        <v>4</v>
      </c>
      <c r="AH457">
        <v>19</v>
      </c>
      <c r="AI457">
        <v>0</v>
      </c>
      <c r="AJ457">
        <v>100</v>
      </c>
      <c r="AK457">
        <v>12</v>
      </c>
      <c r="AL457">
        <v>112</v>
      </c>
      <c r="AM457">
        <v>4</v>
      </c>
      <c r="AN457">
        <v>0</v>
      </c>
      <c r="AO457">
        <v>0</v>
      </c>
      <c r="AP457">
        <v>59</v>
      </c>
      <c r="AQ457">
        <v>9</v>
      </c>
      <c r="AR457">
        <v>14</v>
      </c>
      <c r="AS457">
        <v>23</v>
      </c>
      <c r="AT457">
        <v>2</v>
      </c>
      <c r="AU457">
        <v>0</v>
      </c>
      <c r="AV457">
        <v>2</v>
      </c>
      <c r="AW457">
        <v>26</v>
      </c>
      <c r="AX457">
        <v>0</v>
      </c>
      <c r="AY457">
        <v>0</v>
      </c>
      <c r="AZ457">
        <v>0</v>
      </c>
      <c r="BA457">
        <v>13</v>
      </c>
      <c r="BB457">
        <v>13</v>
      </c>
      <c r="BC457">
        <v>11</v>
      </c>
      <c r="BD457">
        <v>7</v>
      </c>
      <c r="BE457">
        <v>1</v>
      </c>
      <c r="BF457">
        <v>0</v>
      </c>
      <c r="BG457">
        <v>0</v>
      </c>
      <c r="BH457">
        <v>1</v>
      </c>
      <c r="BI457">
        <v>46</v>
      </c>
      <c r="BJ457">
        <v>10</v>
      </c>
      <c r="BK457">
        <v>7</v>
      </c>
      <c r="BL457">
        <v>7</v>
      </c>
      <c r="BM457">
        <v>3</v>
      </c>
      <c r="BN457">
        <v>1</v>
      </c>
      <c r="BO457">
        <v>0</v>
      </c>
      <c r="BP457">
        <v>0</v>
      </c>
      <c r="BQ457">
        <v>1</v>
      </c>
      <c r="BR457">
        <v>29</v>
      </c>
      <c r="BS457" s="148"/>
      <c r="BT457"/>
      <c r="BU457" s="393" t="str">
        <f t="shared" si="84"/>
        <v>Yes</v>
      </c>
      <c r="BV457" s="393" t="str">
        <f t="shared" si="85"/>
        <v>Open</v>
      </c>
      <c r="BW457" s="393"/>
      <c r="BX457" s="151"/>
      <c r="BY457" s="341"/>
      <c r="BZ457" s="384"/>
      <c r="CA457" s="384"/>
      <c r="CB457" s="384"/>
      <c r="CC457" s="384"/>
      <c r="CD457" s="384"/>
      <c r="CE457" s="219"/>
      <c r="CF457" s="219"/>
      <c r="CG457" s="219"/>
      <c r="CH457" s="219"/>
      <c r="CI457" s="219"/>
      <c r="CJ457" s="219"/>
      <c r="CK457" s="219"/>
      <c r="CL457" s="219"/>
      <c r="CM457" s="219"/>
      <c r="CN457" s="219"/>
      <c r="CO457" s="219"/>
      <c r="CP457" s="219"/>
      <c r="CQ457" s="219"/>
      <c r="CR457" s="219"/>
      <c r="CS457" s="219"/>
      <c r="CT457" s="219"/>
      <c r="CU457" s="219"/>
      <c r="CV457" s="219"/>
      <c r="CW457" s="219"/>
      <c r="CX457" s="219"/>
      <c r="CY457" s="219"/>
      <c r="CZ457" s="219"/>
      <c r="DA457" s="219"/>
      <c r="DB457" s="219"/>
      <c r="DC457" s="219"/>
      <c r="DD457" s="219"/>
      <c r="DE457" s="219"/>
      <c r="DF457" s="219"/>
      <c r="DG457" s="219"/>
      <c r="DH457" s="219"/>
      <c r="DI457" s="219"/>
      <c r="DJ457" s="219"/>
      <c r="DK457" s="219"/>
      <c r="DL457" s="219"/>
      <c r="DM457" s="219"/>
      <c r="DN457" s="219"/>
      <c r="DO457" s="219"/>
      <c r="DP457" s="219"/>
      <c r="DQ457" s="219"/>
      <c r="DR457" s="219"/>
      <c r="DS457" s="219"/>
      <c r="DT457" s="219"/>
      <c r="DU457" s="219"/>
      <c r="DV457" s="219"/>
      <c r="DW457" s="219"/>
      <c r="DX457" s="219"/>
      <c r="DY457" s="219"/>
      <c r="DZ457" s="219"/>
      <c r="EA457" s="219"/>
      <c r="EB457" s="219"/>
      <c r="EC457" s="219"/>
      <c r="ED457" s="219"/>
      <c r="EE457" s="219"/>
      <c r="EF457" s="219"/>
      <c r="EG457" s="219"/>
      <c r="EH457" s="219"/>
      <c r="EI457" s="219"/>
      <c r="EJ457" s="219"/>
      <c r="EK457" s="219"/>
      <c r="EL457" s="219"/>
      <c r="EM457" s="219"/>
      <c r="EN457" s="219"/>
      <c r="EO457" s="219"/>
      <c r="EP457" s="219"/>
      <c r="EQ457" s="219"/>
      <c r="ER457" s="219"/>
      <c r="ES457" s="219"/>
      <c r="ET457" s="219"/>
      <c r="EU457" s="219"/>
      <c r="EV457" s="219"/>
      <c r="EW457" s="219"/>
      <c r="EX457" s="219"/>
      <c r="EY457" s="219"/>
      <c r="EZ457" s="219"/>
      <c r="FA457" s="219"/>
      <c r="FB457" s="219"/>
      <c r="FC457" s="219"/>
      <c r="FD457" s="219"/>
      <c r="FE457" s="219"/>
      <c r="FF457" s="219"/>
      <c r="FG457" s="219"/>
      <c r="FH457" s="219"/>
      <c r="FI457" s="219"/>
      <c r="FJ457" s="219"/>
      <c r="FK457" s="219"/>
      <c r="FL457" s="219"/>
      <c r="FM457" s="219"/>
      <c r="FN457" s="219"/>
      <c r="GA457" s="202"/>
      <c r="GB457" s="202"/>
      <c r="GC457" s="202"/>
      <c r="GD457" s="202"/>
      <c r="GE457" s="202"/>
      <c r="GF457" s="202"/>
      <c r="GG457" s="202"/>
      <c r="GH457" s="198"/>
      <c r="GI457" s="198"/>
      <c r="GJ457" s="198"/>
      <c r="GK457" s="198"/>
      <c r="GL457" s="198"/>
      <c r="GM457" s="198"/>
      <c r="GN457" s="198"/>
    </row>
    <row r="458" spans="1:196" x14ac:dyDescent="0.2">
      <c r="A458" s="215" t="s">
        <v>493</v>
      </c>
      <c r="B458" s="216" t="s">
        <v>285</v>
      </c>
      <c r="C458" s="217" t="s">
        <v>287</v>
      </c>
      <c r="D458" s="218" t="s">
        <v>492</v>
      </c>
      <c r="E458" s="337">
        <v>0</v>
      </c>
      <c r="F458">
        <v>2</v>
      </c>
      <c r="G458" s="337">
        <v>0</v>
      </c>
      <c r="H458">
        <v>3</v>
      </c>
      <c r="I458">
        <v>114</v>
      </c>
      <c r="J458">
        <v>207</v>
      </c>
      <c r="K458">
        <v>5</v>
      </c>
      <c r="L458">
        <v>2</v>
      </c>
      <c r="M458">
        <v>13</v>
      </c>
      <c r="N458">
        <v>2</v>
      </c>
      <c r="O458">
        <v>1</v>
      </c>
      <c r="P458">
        <v>26</v>
      </c>
      <c r="Q458">
        <v>0</v>
      </c>
      <c r="R458">
        <v>55</v>
      </c>
      <c r="S458">
        <v>252</v>
      </c>
      <c r="T458">
        <v>6</v>
      </c>
      <c r="U458">
        <v>0</v>
      </c>
      <c r="V458">
        <v>33</v>
      </c>
      <c r="W458">
        <v>12</v>
      </c>
      <c r="X458">
        <v>15</v>
      </c>
      <c r="Y458">
        <v>86</v>
      </c>
      <c r="Z458">
        <v>0</v>
      </c>
      <c r="AA458">
        <v>21</v>
      </c>
      <c r="AB458">
        <v>855</v>
      </c>
      <c r="AC458" s="351">
        <v>1</v>
      </c>
      <c r="AD458" s="351">
        <v>1</v>
      </c>
      <c r="AE458">
        <v>2</v>
      </c>
      <c r="AF458">
        <v>106</v>
      </c>
      <c r="AG458">
        <v>26</v>
      </c>
      <c r="AH458">
        <v>9</v>
      </c>
      <c r="AI458">
        <v>0</v>
      </c>
      <c r="AJ458">
        <v>135</v>
      </c>
      <c r="AK458">
        <v>9</v>
      </c>
      <c r="AL458">
        <v>144</v>
      </c>
      <c r="AM458">
        <v>1</v>
      </c>
      <c r="AN458">
        <v>0</v>
      </c>
      <c r="AO458">
        <v>3</v>
      </c>
      <c r="AP458">
        <v>84</v>
      </c>
      <c r="AQ458">
        <v>1</v>
      </c>
      <c r="AR458">
        <v>48</v>
      </c>
      <c r="AS458">
        <v>49</v>
      </c>
      <c r="AT458">
        <v>1</v>
      </c>
      <c r="AU458">
        <v>0</v>
      </c>
      <c r="AV458">
        <v>5</v>
      </c>
      <c r="AW458">
        <v>1</v>
      </c>
      <c r="AX458">
        <v>0</v>
      </c>
      <c r="AY458">
        <v>0</v>
      </c>
      <c r="AZ458">
        <v>0</v>
      </c>
      <c r="BA458">
        <v>17</v>
      </c>
      <c r="BB458">
        <v>15</v>
      </c>
      <c r="BC458">
        <v>21</v>
      </c>
      <c r="BD458">
        <v>17</v>
      </c>
      <c r="BE458">
        <v>11</v>
      </c>
      <c r="BF458">
        <v>6</v>
      </c>
      <c r="BG458">
        <v>4</v>
      </c>
      <c r="BH458">
        <v>0</v>
      </c>
      <c r="BI458">
        <v>91</v>
      </c>
      <c r="BJ458">
        <v>10</v>
      </c>
      <c r="BK458">
        <v>9</v>
      </c>
      <c r="BL458">
        <v>13</v>
      </c>
      <c r="BM458">
        <v>10</v>
      </c>
      <c r="BN458">
        <v>7</v>
      </c>
      <c r="BO458">
        <v>4</v>
      </c>
      <c r="BP458">
        <v>2</v>
      </c>
      <c r="BQ458">
        <v>0</v>
      </c>
      <c r="BR458">
        <v>55</v>
      </c>
      <c r="BS458" s="148"/>
      <c r="BT458"/>
      <c r="BU458" s="393" t="str">
        <f t="shared" si="84"/>
        <v>Yes</v>
      </c>
      <c r="BV458" s="393" t="str">
        <f t="shared" si="85"/>
        <v>Yes</v>
      </c>
      <c r="BW458" s="393"/>
      <c r="BX458" s="151"/>
      <c r="BY458" s="341"/>
      <c r="BZ458" s="384"/>
      <c r="CA458" s="384"/>
      <c r="CB458" s="384"/>
      <c r="CC458" s="384"/>
      <c r="CD458" s="384"/>
      <c r="CE458" s="219"/>
      <c r="CF458" s="219"/>
      <c r="CG458" s="219"/>
      <c r="CH458" s="219"/>
      <c r="CI458" s="219"/>
      <c r="CJ458" s="219"/>
      <c r="CK458" s="219"/>
      <c r="CL458" s="219"/>
      <c r="CM458" s="219"/>
      <c r="CN458" s="219"/>
      <c r="CO458" s="219"/>
      <c r="CP458" s="219"/>
      <c r="CQ458" s="219"/>
      <c r="CR458" s="219"/>
      <c r="CS458" s="219"/>
      <c r="CT458" s="219"/>
      <c r="CU458" s="219"/>
      <c r="CV458" s="219"/>
      <c r="CW458" s="219"/>
      <c r="CX458" s="219"/>
      <c r="CY458" s="219"/>
      <c r="CZ458" s="219"/>
      <c r="DA458" s="219"/>
      <c r="DB458" s="219"/>
      <c r="DC458" s="219"/>
      <c r="DD458" s="219"/>
      <c r="DE458" s="219"/>
      <c r="DF458" s="219"/>
      <c r="DG458" s="219"/>
      <c r="DH458" s="219"/>
      <c r="DI458" s="219"/>
      <c r="DJ458" s="219"/>
      <c r="DK458" s="219"/>
      <c r="DL458" s="219"/>
      <c r="DM458" s="219"/>
      <c r="DN458" s="219"/>
      <c r="DO458" s="219"/>
      <c r="DP458" s="219"/>
      <c r="DQ458" s="219"/>
      <c r="DR458" s="219"/>
      <c r="DS458" s="219"/>
      <c r="DT458" s="219"/>
      <c r="DU458" s="219"/>
      <c r="DV458" s="219"/>
      <c r="DW458" s="219"/>
      <c r="DX458" s="219"/>
      <c r="DY458" s="219"/>
      <c r="DZ458" s="219"/>
      <c r="EA458" s="219"/>
      <c r="EB458" s="219"/>
      <c r="EC458" s="219"/>
      <c r="ED458" s="219"/>
      <c r="EE458" s="219"/>
      <c r="EF458" s="219"/>
      <c r="EG458" s="219"/>
      <c r="EH458" s="219"/>
      <c r="EI458" s="219"/>
      <c r="EJ458" s="219"/>
      <c r="EK458" s="219"/>
      <c r="EL458" s="219"/>
      <c r="EM458" s="219"/>
      <c r="EN458" s="219"/>
      <c r="EO458" s="219"/>
      <c r="EP458" s="219"/>
      <c r="EQ458" s="219"/>
      <c r="ER458" s="219"/>
      <c r="ES458" s="219"/>
      <c r="ET458" s="219"/>
      <c r="EU458" s="219"/>
      <c r="EV458" s="219"/>
      <c r="EW458" s="219"/>
      <c r="EX458" s="219"/>
      <c r="EY458" s="219"/>
      <c r="EZ458" s="219"/>
      <c r="FA458" s="219"/>
      <c r="FB458" s="219"/>
      <c r="FC458" s="219"/>
      <c r="FD458" s="219"/>
      <c r="FE458" s="219"/>
      <c r="FF458" s="219"/>
      <c r="FG458" s="219"/>
      <c r="FH458" s="219"/>
      <c r="FI458" s="219"/>
      <c r="FJ458" s="219"/>
      <c r="FK458" s="219"/>
      <c r="FL458" s="219"/>
      <c r="FM458" s="219"/>
      <c r="FN458" s="219"/>
      <c r="GA458" s="202"/>
      <c r="GB458" s="202"/>
      <c r="GC458" s="202"/>
      <c r="GD458" s="202"/>
      <c r="GE458" s="202"/>
      <c r="GF458" s="202"/>
      <c r="GG458" s="202"/>
      <c r="GH458" s="198"/>
      <c r="GI458" s="198"/>
      <c r="GJ458" s="198"/>
      <c r="GK458" s="198"/>
      <c r="GL458" s="198"/>
      <c r="GM458" s="198"/>
      <c r="GN458" s="198"/>
    </row>
    <row r="459" spans="1:196" x14ac:dyDescent="0.2">
      <c r="A459" s="215" t="s">
        <v>495</v>
      </c>
      <c r="B459" s="216" t="s">
        <v>291</v>
      </c>
      <c r="C459" s="217" t="s">
        <v>302</v>
      </c>
      <c r="D459" s="218" t="s">
        <v>494</v>
      </c>
      <c r="E459" s="337">
        <v>0</v>
      </c>
      <c r="F459">
        <v>57</v>
      </c>
      <c r="G459" s="337">
        <v>0</v>
      </c>
      <c r="H459">
        <v>9</v>
      </c>
      <c r="I459">
        <v>128</v>
      </c>
      <c r="J459">
        <v>213</v>
      </c>
      <c r="K459">
        <v>5</v>
      </c>
      <c r="L459">
        <v>4</v>
      </c>
      <c r="M459">
        <v>18</v>
      </c>
      <c r="N459">
        <v>3</v>
      </c>
      <c r="O459">
        <v>0</v>
      </c>
      <c r="P459">
        <v>38</v>
      </c>
      <c r="Q459">
        <v>280</v>
      </c>
      <c r="R459">
        <v>240</v>
      </c>
      <c r="S459">
        <v>0</v>
      </c>
      <c r="T459">
        <v>0</v>
      </c>
      <c r="U459">
        <v>0</v>
      </c>
      <c r="V459">
        <v>59</v>
      </c>
      <c r="W459">
        <v>15</v>
      </c>
      <c r="X459">
        <v>6</v>
      </c>
      <c r="Y459">
        <v>208</v>
      </c>
      <c r="Z459">
        <v>0</v>
      </c>
      <c r="AA459">
        <v>3</v>
      </c>
      <c r="AB459">
        <v>1286</v>
      </c>
      <c r="AC459" s="351">
        <v>1</v>
      </c>
      <c r="AD459" s="351">
        <v>3</v>
      </c>
      <c r="AE459">
        <v>8</v>
      </c>
      <c r="AF459">
        <v>245</v>
      </c>
      <c r="AG459">
        <v>63</v>
      </c>
      <c r="AH459">
        <v>36</v>
      </c>
      <c r="AI459">
        <v>0</v>
      </c>
      <c r="AJ459">
        <v>455</v>
      </c>
      <c r="AK459">
        <v>3</v>
      </c>
      <c r="AL459">
        <v>0</v>
      </c>
      <c r="AM459">
        <v>13</v>
      </c>
      <c r="AN459">
        <v>1</v>
      </c>
      <c r="AO459">
        <v>6</v>
      </c>
      <c r="AP459">
        <v>79</v>
      </c>
      <c r="AQ459">
        <v>45</v>
      </c>
      <c r="AR459">
        <v>68</v>
      </c>
      <c r="AS459">
        <v>0</v>
      </c>
      <c r="AT459">
        <v>45</v>
      </c>
      <c r="AU459">
        <v>0</v>
      </c>
      <c r="AV459">
        <v>1</v>
      </c>
      <c r="AW459">
        <v>5</v>
      </c>
      <c r="AX459">
        <v>0</v>
      </c>
      <c r="AY459">
        <v>0</v>
      </c>
      <c r="AZ459">
        <v>0</v>
      </c>
      <c r="BA459">
        <v>237</v>
      </c>
      <c r="BB459">
        <v>55</v>
      </c>
      <c r="BC459">
        <v>73</v>
      </c>
      <c r="BD459">
        <v>32</v>
      </c>
      <c r="BE459">
        <v>1</v>
      </c>
      <c r="BF459">
        <v>2</v>
      </c>
      <c r="BG459">
        <v>2</v>
      </c>
      <c r="BH459">
        <v>1</v>
      </c>
      <c r="BI459">
        <v>403</v>
      </c>
      <c r="BJ459">
        <v>221</v>
      </c>
      <c r="BK459">
        <v>239</v>
      </c>
      <c r="BL459">
        <v>42</v>
      </c>
      <c r="BM459">
        <v>14</v>
      </c>
      <c r="BN459">
        <v>0</v>
      </c>
      <c r="BO459">
        <v>1</v>
      </c>
      <c r="BP459">
        <v>2</v>
      </c>
      <c r="BQ459">
        <v>1</v>
      </c>
      <c r="BR459">
        <v>520</v>
      </c>
      <c r="BS459" s="148"/>
      <c r="BT459"/>
      <c r="BU459" s="393" t="str">
        <f t="shared" si="84"/>
        <v>Yes</v>
      </c>
      <c r="BV459" s="393" t="str">
        <f t="shared" si="85"/>
        <v>Open</v>
      </c>
      <c r="BW459" s="393"/>
      <c r="BX459" s="151"/>
      <c r="BY459" s="341"/>
      <c r="BZ459" s="384"/>
      <c r="CA459" s="384"/>
      <c r="CB459" s="384"/>
      <c r="CC459" s="384"/>
      <c r="CD459" s="384"/>
      <c r="CE459" s="219"/>
      <c r="CF459" s="219"/>
      <c r="CG459" s="219"/>
      <c r="CH459" s="219"/>
      <c r="CI459" s="219"/>
      <c r="CJ459" s="219"/>
      <c r="CK459" s="219"/>
      <c r="CL459" s="219"/>
      <c r="CM459" s="219"/>
      <c r="CN459" s="219"/>
      <c r="CO459" s="219"/>
      <c r="CP459" s="219"/>
      <c r="CQ459" s="219"/>
      <c r="CR459" s="219"/>
      <c r="CS459" s="219"/>
      <c r="CT459" s="219"/>
      <c r="CU459" s="219"/>
      <c r="CV459" s="219"/>
      <c r="CW459" s="219"/>
      <c r="CX459" s="219"/>
      <c r="CY459" s="219"/>
      <c r="CZ459" s="219"/>
      <c r="DA459" s="219"/>
      <c r="DB459" s="219"/>
      <c r="DC459" s="219"/>
      <c r="DD459" s="219"/>
      <c r="DE459" s="219"/>
      <c r="DF459" s="219"/>
      <c r="DG459" s="219"/>
      <c r="DH459" s="219"/>
      <c r="DI459" s="219"/>
      <c r="DJ459" s="219"/>
      <c r="DK459" s="219"/>
      <c r="DL459" s="219"/>
      <c r="DM459" s="219"/>
      <c r="DN459" s="219"/>
      <c r="DO459" s="219"/>
      <c r="DP459" s="219"/>
      <c r="DQ459" s="219"/>
      <c r="DR459" s="219"/>
      <c r="DS459" s="219"/>
      <c r="DT459" s="219"/>
      <c r="DU459" s="219"/>
      <c r="DV459" s="219"/>
      <c r="DW459" s="219"/>
      <c r="DX459" s="219"/>
      <c r="DY459" s="219"/>
      <c r="DZ459" s="219"/>
      <c r="EA459" s="219"/>
      <c r="EB459" s="219"/>
      <c r="EC459" s="219"/>
      <c r="ED459" s="219"/>
      <c r="EE459" s="219"/>
      <c r="EF459" s="219"/>
      <c r="EG459" s="219"/>
      <c r="EH459" s="219"/>
      <c r="EI459" s="219"/>
      <c r="EJ459" s="219"/>
      <c r="EK459" s="219"/>
      <c r="EL459" s="219"/>
      <c r="EM459" s="219"/>
      <c r="EN459" s="219"/>
      <c r="EO459" s="219"/>
      <c r="EP459" s="219"/>
      <c r="EQ459" s="219"/>
      <c r="ER459" s="219"/>
      <c r="ES459" s="219"/>
      <c r="ET459" s="219"/>
      <c r="EU459" s="219"/>
      <c r="EV459" s="219"/>
      <c r="EW459" s="219"/>
      <c r="EX459" s="219"/>
      <c r="EY459" s="219"/>
      <c r="EZ459" s="219"/>
      <c r="FA459" s="219"/>
      <c r="FB459" s="219"/>
      <c r="FC459" s="219"/>
      <c r="FD459" s="219"/>
      <c r="FE459" s="219"/>
      <c r="FF459" s="219"/>
      <c r="FG459" s="219"/>
      <c r="FH459" s="219"/>
      <c r="FI459" s="219"/>
      <c r="FJ459" s="219"/>
      <c r="FK459" s="219"/>
      <c r="FL459" s="219"/>
      <c r="FM459" s="219"/>
      <c r="FN459" s="219"/>
      <c r="GA459" s="202"/>
      <c r="GB459" s="202"/>
      <c r="GC459" s="202"/>
      <c r="GD459" s="202"/>
      <c r="GE459" s="202"/>
      <c r="GF459" s="202"/>
      <c r="GG459" s="202"/>
      <c r="GH459" s="198"/>
      <c r="GI459" s="198"/>
      <c r="GJ459" s="198"/>
      <c r="GK459" s="198"/>
      <c r="GL459" s="198"/>
      <c r="GM459" s="198"/>
      <c r="GN459" s="198"/>
    </row>
    <row r="460" spans="1:196" x14ac:dyDescent="0.2">
      <c r="A460" s="215" t="s">
        <v>497</v>
      </c>
      <c r="B460" s="216" t="s">
        <v>285</v>
      </c>
      <c r="C460" s="217" t="s">
        <v>288</v>
      </c>
      <c r="D460" s="218" t="s">
        <v>496</v>
      </c>
      <c r="E460" s="337">
        <v>0</v>
      </c>
      <c r="F460">
        <v>63</v>
      </c>
      <c r="G460" s="337">
        <v>0</v>
      </c>
      <c r="H460">
        <v>5</v>
      </c>
      <c r="I460">
        <v>92</v>
      </c>
      <c r="J460">
        <v>110</v>
      </c>
      <c r="K460">
        <v>1</v>
      </c>
      <c r="L460">
        <v>1</v>
      </c>
      <c r="M460">
        <v>7</v>
      </c>
      <c r="N460">
        <v>1</v>
      </c>
      <c r="O460">
        <v>0</v>
      </c>
      <c r="P460">
        <v>4</v>
      </c>
      <c r="Q460">
        <v>2</v>
      </c>
      <c r="R460">
        <v>77</v>
      </c>
      <c r="S460">
        <v>21</v>
      </c>
      <c r="T460">
        <v>0</v>
      </c>
      <c r="U460">
        <v>1</v>
      </c>
      <c r="V460">
        <v>3</v>
      </c>
      <c r="W460">
        <v>12</v>
      </c>
      <c r="X460">
        <v>13</v>
      </c>
      <c r="Y460">
        <v>119</v>
      </c>
      <c r="Z460">
        <v>0</v>
      </c>
      <c r="AA460">
        <v>24</v>
      </c>
      <c r="AB460">
        <v>556</v>
      </c>
      <c r="AC460" s="351">
        <v>2</v>
      </c>
      <c r="AD460" s="351">
        <v>2</v>
      </c>
      <c r="AE460">
        <v>5</v>
      </c>
      <c r="AF460">
        <v>232</v>
      </c>
      <c r="AG460">
        <v>18</v>
      </c>
      <c r="AH460">
        <v>17</v>
      </c>
      <c r="AI460">
        <v>0</v>
      </c>
      <c r="AJ460">
        <v>206</v>
      </c>
      <c r="AK460">
        <v>0</v>
      </c>
      <c r="AL460">
        <v>0</v>
      </c>
      <c r="AM460">
        <v>12</v>
      </c>
      <c r="AN460">
        <v>0</v>
      </c>
      <c r="AO460">
        <v>0</v>
      </c>
      <c r="AP460">
        <v>98</v>
      </c>
      <c r="AQ460">
        <v>82</v>
      </c>
      <c r="AR460">
        <v>0</v>
      </c>
      <c r="AS460">
        <v>82</v>
      </c>
      <c r="AT460">
        <v>14</v>
      </c>
      <c r="AU460">
        <v>0</v>
      </c>
      <c r="AV460">
        <v>2</v>
      </c>
      <c r="AW460">
        <v>2</v>
      </c>
      <c r="AX460">
        <v>0</v>
      </c>
      <c r="AY460">
        <v>0</v>
      </c>
      <c r="AZ460">
        <v>0</v>
      </c>
      <c r="BA460">
        <v>72</v>
      </c>
      <c r="BB460">
        <v>31</v>
      </c>
      <c r="BC460">
        <v>13</v>
      </c>
      <c r="BD460">
        <v>6</v>
      </c>
      <c r="BE460">
        <v>5</v>
      </c>
      <c r="BF460">
        <v>1</v>
      </c>
      <c r="BG460">
        <v>0</v>
      </c>
      <c r="BH460">
        <v>0</v>
      </c>
      <c r="BI460">
        <v>128</v>
      </c>
      <c r="BJ460">
        <v>46</v>
      </c>
      <c r="BK460">
        <v>16</v>
      </c>
      <c r="BL460">
        <v>9</v>
      </c>
      <c r="BM460">
        <v>5</v>
      </c>
      <c r="BN460">
        <v>1</v>
      </c>
      <c r="BO460">
        <v>2</v>
      </c>
      <c r="BP460">
        <v>0</v>
      </c>
      <c r="BQ460">
        <v>0</v>
      </c>
      <c r="BR460">
        <v>79</v>
      </c>
      <c r="BS460" s="148"/>
      <c r="BT460"/>
      <c r="BU460" s="393" t="str">
        <f t="shared" si="84"/>
        <v>No</v>
      </c>
      <c r="BV460" s="393" t="str">
        <f t="shared" si="85"/>
        <v>No</v>
      </c>
      <c r="BW460" s="393"/>
      <c r="BX460" s="151"/>
      <c r="BY460" s="341"/>
      <c r="BZ460" s="384"/>
      <c r="CA460" s="384"/>
      <c r="CB460" s="384"/>
      <c r="CC460" s="384"/>
      <c r="CD460" s="384"/>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c r="DT460" s="219"/>
      <c r="DU460" s="219"/>
      <c r="DV460" s="219"/>
      <c r="DW460" s="219"/>
      <c r="DX460" s="219"/>
      <c r="DY460" s="219"/>
      <c r="DZ460" s="219"/>
      <c r="EA460" s="219"/>
      <c r="EB460" s="219"/>
      <c r="EC460" s="219"/>
      <c r="ED460" s="219"/>
      <c r="EE460" s="219"/>
      <c r="EF460" s="219"/>
      <c r="EG460" s="219"/>
      <c r="EH460" s="219"/>
      <c r="EI460" s="219"/>
      <c r="EJ460" s="219"/>
      <c r="EK460" s="219"/>
      <c r="EL460" s="219"/>
      <c r="EM460" s="219"/>
      <c r="EN460" s="219"/>
      <c r="EO460" s="219"/>
      <c r="EP460" s="219"/>
      <c r="EQ460" s="219"/>
      <c r="ER460" s="219"/>
      <c r="ES460" s="219"/>
      <c r="ET460" s="219"/>
      <c r="EU460" s="219"/>
      <c r="EV460" s="219"/>
      <c r="EW460" s="219"/>
      <c r="EX460" s="219"/>
      <c r="EY460" s="219"/>
      <c r="EZ460" s="219"/>
      <c r="FA460" s="219"/>
      <c r="FB460" s="219"/>
      <c r="FC460" s="219"/>
      <c r="FD460" s="219"/>
      <c r="FE460" s="219"/>
      <c r="FF460" s="219"/>
      <c r="FG460" s="219"/>
      <c r="FH460" s="219"/>
      <c r="FI460" s="219"/>
      <c r="FJ460" s="219"/>
      <c r="FK460" s="219"/>
      <c r="FL460" s="219"/>
      <c r="FM460" s="219"/>
      <c r="FN460" s="219"/>
      <c r="GA460" s="202"/>
      <c r="GB460" s="202"/>
      <c r="GC460" s="202"/>
      <c r="GD460" s="202"/>
      <c r="GE460" s="202"/>
      <c r="GF460" s="202"/>
      <c r="GG460" s="202"/>
      <c r="GH460" s="198"/>
      <c r="GI460" s="198"/>
      <c r="GJ460" s="198"/>
      <c r="GK460" s="198"/>
      <c r="GL460" s="198"/>
      <c r="GM460" s="198"/>
      <c r="GN460" s="198"/>
    </row>
    <row r="461" spans="1:196" x14ac:dyDescent="0.2">
      <c r="A461" s="215" t="s">
        <v>499</v>
      </c>
      <c r="B461" s="216" t="s">
        <v>285</v>
      </c>
      <c r="C461" s="217" t="s">
        <v>294</v>
      </c>
      <c r="D461" s="218" t="s">
        <v>498</v>
      </c>
      <c r="E461" s="337">
        <v>0</v>
      </c>
      <c r="F461">
        <v>16</v>
      </c>
      <c r="G461" s="337">
        <v>0</v>
      </c>
      <c r="H461">
        <v>4</v>
      </c>
      <c r="I461">
        <v>73</v>
      </c>
      <c r="J461">
        <v>169</v>
      </c>
      <c r="K461">
        <v>3</v>
      </c>
      <c r="L461">
        <v>2</v>
      </c>
      <c r="M461">
        <v>10</v>
      </c>
      <c r="N461">
        <v>3</v>
      </c>
      <c r="O461">
        <v>0</v>
      </c>
      <c r="P461">
        <v>20</v>
      </c>
      <c r="Q461">
        <v>145</v>
      </c>
      <c r="R461">
        <v>141</v>
      </c>
      <c r="S461">
        <v>109</v>
      </c>
      <c r="T461">
        <v>8</v>
      </c>
      <c r="U461">
        <v>0</v>
      </c>
      <c r="V461">
        <v>23</v>
      </c>
      <c r="W461">
        <v>25</v>
      </c>
      <c r="X461">
        <v>4</v>
      </c>
      <c r="Y461">
        <v>168</v>
      </c>
      <c r="Z461">
        <v>0</v>
      </c>
      <c r="AA461">
        <v>9</v>
      </c>
      <c r="AB461">
        <v>932</v>
      </c>
      <c r="AC461" s="351">
        <v>1</v>
      </c>
      <c r="AD461" s="351">
        <v>1</v>
      </c>
      <c r="AE461">
        <v>8</v>
      </c>
      <c r="AF461">
        <v>249</v>
      </c>
      <c r="AG461">
        <v>68</v>
      </c>
      <c r="AH461">
        <v>26</v>
      </c>
      <c r="AI461">
        <v>0</v>
      </c>
      <c r="AJ461">
        <v>226</v>
      </c>
      <c r="AK461">
        <v>0</v>
      </c>
      <c r="AL461">
        <v>0</v>
      </c>
      <c r="AM461">
        <v>1</v>
      </c>
      <c r="AN461">
        <v>0</v>
      </c>
      <c r="AO461">
        <v>9</v>
      </c>
      <c r="AP461">
        <v>236</v>
      </c>
      <c r="AQ461">
        <v>0</v>
      </c>
      <c r="AR461">
        <v>0</v>
      </c>
      <c r="AS461">
        <v>44</v>
      </c>
      <c r="AT461">
        <v>14</v>
      </c>
      <c r="AU461">
        <v>0</v>
      </c>
      <c r="AV461">
        <v>4</v>
      </c>
      <c r="AW461">
        <v>0</v>
      </c>
      <c r="AX461">
        <v>1</v>
      </c>
      <c r="AY461">
        <v>0</v>
      </c>
      <c r="AZ461">
        <v>0</v>
      </c>
      <c r="BA461">
        <v>136</v>
      </c>
      <c r="BB461">
        <v>168</v>
      </c>
      <c r="BC461">
        <v>86</v>
      </c>
      <c r="BD461">
        <v>39</v>
      </c>
      <c r="BE461">
        <v>5</v>
      </c>
      <c r="BF461">
        <v>4</v>
      </c>
      <c r="BG461">
        <v>2</v>
      </c>
      <c r="BH461">
        <v>0</v>
      </c>
      <c r="BI461">
        <v>440</v>
      </c>
      <c r="BJ461">
        <v>93</v>
      </c>
      <c r="BK461">
        <v>111</v>
      </c>
      <c r="BL461">
        <v>51</v>
      </c>
      <c r="BM461">
        <v>25</v>
      </c>
      <c r="BN461">
        <v>2</v>
      </c>
      <c r="BO461">
        <v>2</v>
      </c>
      <c r="BP461">
        <v>2</v>
      </c>
      <c r="BQ461">
        <v>0</v>
      </c>
      <c r="BR461">
        <v>286</v>
      </c>
      <c r="BS461" s="148"/>
      <c r="BT461"/>
      <c r="BU461" s="393" t="str">
        <f t="shared" si="84"/>
        <v>Yes</v>
      </c>
      <c r="BV461" s="393" t="str">
        <f t="shared" si="85"/>
        <v>Yes</v>
      </c>
      <c r="BW461" s="393"/>
      <c r="BX461" s="151"/>
      <c r="BY461" s="341"/>
      <c r="BZ461" s="384"/>
      <c r="CA461" s="384"/>
      <c r="CB461" s="384"/>
      <c r="CC461" s="384"/>
      <c r="CD461" s="384"/>
      <c r="CE461" s="219"/>
      <c r="CF461" s="219"/>
      <c r="CG461" s="219"/>
      <c r="CH461" s="219"/>
      <c r="CI461" s="219"/>
      <c r="CJ461" s="219"/>
      <c r="CK461" s="219"/>
      <c r="CL461" s="219"/>
      <c r="CM461" s="219"/>
      <c r="CN461" s="219"/>
      <c r="CO461" s="219"/>
      <c r="CP461" s="219"/>
      <c r="CQ461" s="219"/>
      <c r="CR461" s="219"/>
      <c r="CS461" s="219"/>
      <c r="CT461" s="219"/>
      <c r="CU461" s="219"/>
      <c r="CV461" s="219"/>
      <c r="CW461" s="219"/>
      <c r="CX461" s="219"/>
      <c r="CY461" s="219"/>
      <c r="CZ461" s="219"/>
      <c r="DA461" s="219"/>
      <c r="DB461" s="219"/>
      <c r="DC461" s="219"/>
      <c r="DD461" s="219"/>
      <c r="DE461" s="219"/>
      <c r="DF461" s="219"/>
      <c r="DG461" s="219"/>
      <c r="DH461" s="219"/>
      <c r="DI461" s="219"/>
      <c r="DJ461" s="219"/>
      <c r="DK461" s="219"/>
      <c r="DL461" s="219"/>
      <c r="DM461" s="219"/>
      <c r="DN461" s="219"/>
      <c r="DO461" s="219"/>
      <c r="DP461" s="219"/>
      <c r="DQ461" s="219"/>
      <c r="DR461" s="219"/>
      <c r="DS461" s="219"/>
      <c r="DT461" s="219"/>
      <c r="DU461" s="219"/>
      <c r="DV461" s="219"/>
      <c r="DW461" s="219"/>
      <c r="DX461" s="219"/>
      <c r="DY461" s="219"/>
      <c r="DZ461" s="219"/>
      <c r="EA461" s="219"/>
      <c r="EB461" s="219"/>
      <c r="EC461" s="219"/>
      <c r="ED461" s="219"/>
      <c r="EE461" s="219"/>
      <c r="EF461" s="219"/>
      <c r="EG461" s="219"/>
      <c r="EH461" s="219"/>
      <c r="EI461" s="219"/>
      <c r="EJ461" s="219"/>
      <c r="EK461" s="219"/>
      <c r="EL461" s="219"/>
      <c r="EM461" s="219"/>
      <c r="EN461" s="219"/>
      <c r="EO461" s="219"/>
      <c r="EP461" s="219"/>
      <c r="EQ461" s="219"/>
      <c r="ER461" s="219"/>
      <c r="ES461" s="219"/>
      <c r="ET461" s="219"/>
      <c r="EU461" s="219"/>
      <c r="EV461" s="219"/>
      <c r="EW461" s="219"/>
      <c r="EX461" s="219"/>
      <c r="EY461" s="219"/>
      <c r="EZ461" s="219"/>
      <c r="FA461" s="219"/>
      <c r="FB461" s="219"/>
      <c r="FC461" s="219"/>
      <c r="FD461" s="219"/>
      <c r="FE461" s="219"/>
      <c r="FF461" s="219"/>
      <c r="FG461" s="219"/>
      <c r="FH461" s="219"/>
      <c r="FI461" s="219"/>
      <c r="FJ461" s="219"/>
      <c r="FK461" s="219"/>
      <c r="FL461" s="219"/>
      <c r="FM461" s="219"/>
      <c r="FN461" s="219"/>
      <c r="GA461" s="202"/>
      <c r="GB461" s="202"/>
      <c r="GC461" s="202"/>
      <c r="GD461" s="202"/>
      <c r="GE461" s="202"/>
      <c r="GF461" s="202"/>
      <c r="GG461" s="202"/>
      <c r="GH461" s="198"/>
      <c r="GI461" s="198"/>
      <c r="GJ461" s="198"/>
      <c r="GK461" s="198"/>
      <c r="GL461" s="198"/>
      <c r="GM461" s="198"/>
      <c r="GN461" s="198"/>
    </row>
    <row r="462" spans="1:196" x14ac:dyDescent="0.2">
      <c r="A462" s="215" t="s">
        <v>501</v>
      </c>
      <c r="B462" s="216" t="s">
        <v>285</v>
      </c>
      <c r="C462" s="217" t="s">
        <v>286</v>
      </c>
      <c r="D462" s="218" t="s">
        <v>500</v>
      </c>
      <c r="E462" s="337">
        <v>0</v>
      </c>
      <c r="F462">
        <v>30</v>
      </c>
      <c r="G462" s="337">
        <v>0</v>
      </c>
      <c r="H462">
        <v>4</v>
      </c>
      <c r="I462">
        <v>56</v>
      </c>
      <c r="J462">
        <v>137</v>
      </c>
      <c r="K462">
        <v>183</v>
      </c>
      <c r="L462">
        <v>2</v>
      </c>
      <c r="M462">
        <v>2</v>
      </c>
      <c r="N462">
        <v>6</v>
      </c>
      <c r="O462">
        <v>0</v>
      </c>
      <c r="P462">
        <v>9</v>
      </c>
      <c r="Q462">
        <v>0</v>
      </c>
      <c r="R462">
        <v>32</v>
      </c>
      <c r="S462">
        <v>940</v>
      </c>
      <c r="T462">
        <v>6</v>
      </c>
      <c r="U462">
        <v>0</v>
      </c>
      <c r="V462">
        <v>1</v>
      </c>
      <c r="W462">
        <v>5</v>
      </c>
      <c r="X462">
        <v>4</v>
      </c>
      <c r="Y462">
        <v>69</v>
      </c>
      <c r="Z462">
        <v>0</v>
      </c>
      <c r="AA462">
        <v>5</v>
      </c>
      <c r="AB462">
        <v>1491</v>
      </c>
      <c r="AC462" s="351">
        <v>2</v>
      </c>
      <c r="AD462" s="351">
        <v>2</v>
      </c>
      <c r="AE462">
        <v>3</v>
      </c>
      <c r="AF462">
        <v>113</v>
      </c>
      <c r="AG462">
        <v>99</v>
      </c>
      <c r="AH462">
        <v>10</v>
      </c>
      <c r="AI462">
        <v>0</v>
      </c>
      <c r="AJ462">
        <v>4</v>
      </c>
      <c r="AK462">
        <v>0</v>
      </c>
      <c r="AL462">
        <v>4</v>
      </c>
      <c r="AM462">
        <v>0</v>
      </c>
      <c r="AN462">
        <v>0</v>
      </c>
      <c r="AO462">
        <v>19</v>
      </c>
      <c r="AP462">
        <v>65</v>
      </c>
      <c r="AQ462">
        <v>5</v>
      </c>
      <c r="AR462">
        <v>7</v>
      </c>
      <c r="AS462">
        <v>12</v>
      </c>
      <c r="AT462">
        <v>2</v>
      </c>
      <c r="AU462">
        <v>0</v>
      </c>
      <c r="AV462">
        <v>0</v>
      </c>
      <c r="AW462">
        <v>5</v>
      </c>
      <c r="AX462">
        <v>0</v>
      </c>
      <c r="AY462">
        <v>0</v>
      </c>
      <c r="AZ462">
        <v>0</v>
      </c>
      <c r="BA462">
        <v>14</v>
      </c>
      <c r="BB462">
        <v>24</v>
      </c>
      <c r="BC462">
        <v>9</v>
      </c>
      <c r="BD462">
        <v>18</v>
      </c>
      <c r="BE462">
        <v>0</v>
      </c>
      <c r="BF462">
        <v>1</v>
      </c>
      <c r="BG462">
        <v>0</v>
      </c>
      <c r="BH462">
        <v>0</v>
      </c>
      <c r="BI462">
        <v>66</v>
      </c>
      <c r="BJ462">
        <v>6</v>
      </c>
      <c r="BK462">
        <v>15</v>
      </c>
      <c r="BL462">
        <v>7</v>
      </c>
      <c r="BM462">
        <v>4</v>
      </c>
      <c r="BN462">
        <v>0</v>
      </c>
      <c r="BO462">
        <v>0</v>
      </c>
      <c r="BP462">
        <v>0</v>
      </c>
      <c r="BQ462">
        <v>0</v>
      </c>
      <c r="BR462">
        <v>32</v>
      </c>
      <c r="BS462" s="148"/>
      <c r="BT462"/>
      <c r="BU462" s="393" t="str">
        <f t="shared" si="84"/>
        <v>No</v>
      </c>
      <c r="BV462" s="393" t="str">
        <f t="shared" si="85"/>
        <v>No</v>
      </c>
      <c r="BW462" s="393"/>
      <c r="BX462" s="151"/>
      <c r="BY462" s="341"/>
      <c r="BZ462" s="384"/>
      <c r="CA462" s="384"/>
      <c r="CB462" s="384"/>
      <c r="CC462" s="384"/>
      <c r="CD462" s="384"/>
      <c r="CE462" s="219"/>
      <c r="CF462" s="219"/>
      <c r="CG462" s="219"/>
      <c r="CH462" s="219"/>
      <c r="CI462" s="219"/>
      <c r="CJ462" s="219"/>
      <c r="CK462" s="219"/>
      <c r="CL462" s="219"/>
      <c r="CM462" s="219"/>
      <c r="CN462" s="219"/>
      <c r="CO462" s="219"/>
      <c r="CP462" s="219"/>
      <c r="CQ462" s="219"/>
      <c r="CR462" s="219"/>
      <c r="CS462" s="219"/>
      <c r="CT462" s="219"/>
      <c r="CU462" s="219"/>
      <c r="CV462" s="219"/>
      <c r="CW462" s="219"/>
      <c r="CX462" s="219"/>
      <c r="CY462" s="219"/>
      <c r="CZ462" s="219"/>
      <c r="DA462" s="219"/>
      <c r="DB462" s="219"/>
      <c r="DC462" s="219"/>
      <c r="DD462" s="219"/>
      <c r="DE462" s="219"/>
      <c r="DF462" s="219"/>
      <c r="DG462" s="219"/>
      <c r="DH462" s="219"/>
      <c r="DI462" s="219"/>
      <c r="DJ462" s="219"/>
      <c r="DK462" s="219"/>
      <c r="DL462" s="219"/>
      <c r="DM462" s="219"/>
      <c r="DN462" s="219"/>
      <c r="DO462" s="219"/>
      <c r="DP462" s="219"/>
      <c r="DQ462" s="219"/>
      <c r="DR462" s="219"/>
      <c r="DS462" s="219"/>
      <c r="DT462" s="219"/>
      <c r="DU462" s="219"/>
      <c r="DV462" s="219"/>
      <c r="DW462" s="219"/>
      <c r="DX462" s="219"/>
      <c r="DY462" s="219"/>
      <c r="DZ462" s="219"/>
      <c r="EA462" s="219"/>
      <c r="EB462" s="219"/>
      <c r="EC462" s="219"/>
      <c r="ED462" s="219"/>
      <c r="EE462" s="219"/>
      <c r="EF462" s="219"/>
      <c r="EG462" s="219"/>
      <c r="EH462" s="219"/>
      <c r="EI462" s="219"/>
      <c r="EJ462" s="219"/>
      <c r="EK462" s="219"/>
      <c r="EL462" s="219"/>
      <c r="EM462" s="219"/>
      <c r="EN462" s="219"/>
      <c r="EO462" s="219"/>
      <c r="EP462" s="219"/>
      <c r="EQ462" s="219"/>
      <c r="ER462" s="219"/>
      <c r="ES462" s="219"/>
      <c r="ET462" s="219"/>
      <c r="EU462" s="219"/>
      <c r="EV462" s="219"/>
      <c r="EW462" s="219"/>
      <c r="EX462" s="219"/>
      <c r="EY462" s="219"/>
      <c r="EZ462" s="219"/>
      <c r="FA462" s="219"/>
      <c r="FB462" s="219"/>
      <c r="FC462" s="219"/>
      <c r="FD462" s="219"/>
      <c r="FE462" s="219"/>
      <c r="FF462" s="219"/>
      <c r="FG462" s="219"/>
      <c r="FH462" s="219"/>
      <c r="FI462" s="219"/>
      <c r="FJ462" s="219"/>
      <c r="FK462" s="219"/>
      <c r="FL462" s="219"/>
      <c r="FM462" s="219"/>
      <c r="FN462" s="219"/>
      <c r="GA462" s="202"/>
      <c r="GB462" s="202"/>
      <c r="GC462" s="202"/>
      <c r="GD462" s="202"/>
      <c r="GE462" s="202"/>
      <c r="GF462" s="202"/>
      <c r="GG462" s="202"/>
      <c r="GH462" s="198"/>
      <c r="GI462" s="198"/>
      <c r="GJ462" s="198"/>
      <c r="GK462" s="198"/>
      <c r="GL462" s="198"/>
      <c r="GM462" s="198"/>
      <c r="GN462" s="198"/>
    </row>
    <row r="463" spans="1:196" x14ac:dyDescent="0.2">
      <c r="A463" s="215" t="s">
        <v>503</v>
      </c>
      <c r="B463" s="216" t="s">
        <v>285</v>
      </c>
      <c r="C463" s="217" t="s">
        <v>286</v>
      </c>
      <c r="D463" s="218" t="s">
        <v>502</v>
      </c>
      <c r="E463" s="337">
        <v>0</v>
      </c>
      <c r="F463">
        <v>3</v>
      </c>
      <c r="G463" s="337">
        <v>0</v>
      </c>
      <c r="H463">
        <v>0</v>
      </c>
      <c r="I463">
        <v>47</v>
      </c>
      <c r="J463">
        <v>120</v>
      </c>
      <c r="K463">
        <v>23</v>
      </c>
      <c r="L463">
        <v>1</v>
      </c>
      <c r="M463">
        <v>2</v>
      </c>
      <c r="N463">
        <v>1</v>
      </c>
      <c r="O463">
        <v>9</v>
      </c>
      <c r="P463">
        <v>9</v>
      </c>
      <c r="Q463">
        <v>3</v>
      </c>
      <c r="R463">
        <v>53</v>
      </c>
      <c r="S463">
        <v>0</v>
      </c>
      <c r="T463">
        <v>0</v>
      </c>
      <c r="U463">
        <v>1</v>
      </c>
      <c r="V463">
        <v>5</v>
      </c>
      <c r="W463">
        <v>7</v>
      </c>
      <c r="X463">
        <v>5</v>
      </c>
      <c r="Y463">
        <v>46</v>
      </c>
      <c r="Z463">
        <v>0</v>
      </c>
      <c r="AA463">
        <v>6</v>
      </c>
      <c r="AB463">
        <v>341</v>
      </c>
      <c r="AC463" s="351">
        <v>2</v>
      </c>
      <c r="AD463" s="351">
        <v>2</v>
      </c>
      <c r="AE463">
        <v>2</v>
      </c>
      <c r="AF463">
        <v>103</v>
      </c>
      <c r="AG463">
        <v>4</v>
      </c>
      <c r="AH463">
        <v>4</v>
      </c>
      <c r="AI463">
        <v>0</v>
      </c>
      <c r="AJ463">
        <v>134</v>
      </c>
      <c r="AK463">
        <v>0</v>
      </c>
      <c r="AL463">
        <v>134</v>
      </c>
      <c r="AM463">
        <v>0</v>
      </c>
      <c r="AN463">
        <v>0</v>
      </c>
      <c r="AO463">
        <v>0</v>
      </c>
      <c r="AP463">
        <v>49</v>
      </c>
      <c r="AQ463">
        <v>6</v>
      </c>
      <c r="AR463">
        <v>19</v>
      </c>
      <c r="AS463">
        <v>25</v>
      </c>
      <c r="AT463">
        <v>0</v>
      </c>
      <c r="AU463">
        <v>0</v>
      </c>
      <c r="AV463">
        <v>1</v>
      </c>
      <c r="AW463">
        <v>0</v>
      </c>
      <c r="AX463">
        <v>0</v>
      </c>
      <c r="AY463">
        <v>0</v>
      </c>
      <c r="AZ463">
        <v>0</v>
      </c>
      <c r="BA463">
        <v>21</v>
      </c>
      <c r="BB463">
        <v>29</v>
      </c>
      <c r="BC463">
        <v>23</v>
      </c>
      <c r="BD463">
        <v>14</v>
      </c>
      <c r="BE463">
        <v>2</v>
      </c>
      <c r="BF463">
        <v>1</v>
      </c>
      <c r="BG463">
        <v>1</v>
      </c>
      <c r="BH463">
        <v>0</v>
      </c>
      <c r="BI463">
        <v>91</v>
      </c>
      <c r="BJ463">
        <v>12</v>
      </c>
      <c r="BK463">
        <v>18</v>
      </c>
      <c r="BL463">
        <v>17</v>
      </c>
      <c r="BM463">
        <v>8</v>
      </c>
      <c r="BN463">
        <v>0</v>
      </c>
      <c r="BO463">
        <v>0</v>
      </c>
      <c r="BP463">
        <v>1</v>
      </c>
      <c r="BQ463">
        <v>0</v>
      </c>
      <c r="BR463">
        <v>56</v>
      </c>
      <c r="BS463" s="148"/>
      <c r="BT463"/>
      <c r="BU463" s="393" t="str">
        <f t="shared" si="84"/>
        <v>No</v>
      </c>
      <c r="BV463" s="393" t="str">
        <f t="shared" si="85"/>
        <v>No</v>
      </c>
      <c r="BW463" s="393"/>
      <c r="BX463" s="151"/>
      <c r="BY463" s="341"/>
      <c r="BZ463" s="384"/>
      <c r="CA463" s="384"/>
      <c r="CB463" s="384"/>
      <c r="CC463" s="384"/>
      <c r="CD463" s="384"/>
      <c r="CE463" s="219"/>
      <c r="CF463" s="219"/>
      <c r="CG463" s="219"/>
      <c r="CH463" s="219"/>
      <c r="CI463" s="219"/>
      <c r="CJ463" s="219"/>
      <c r="CK463" s="219"/>
      <c r="CL463" s="219"/>
      <c r="CM463" s="219"/>
      <c r="CN463" s="219"/>
      <c r="CO463" s="219"/>
      <c r="CP463" s="219"/>
      <c r="CQ463" s="219"/>
      <c r="CR463" s="219"/>
      <c r="CS463" s="219"/>
      <c r="CT463" s="219"/>
      <c r="CU463" s="219"/>
      <c r="CV463" s="219"/>
      <c r="CW463" s="219"/>
      <c r="CX463" s="219"/>
      <c r="CY463" s="219"/>
      <c r="CZ463" s="219"/>
      <c r="DA463" s="219"/>
      <c r="DB463" s="219"/>
      <c r="DC463" s="219"/>
      <c r="DD463" s="219"/>
      <c r="DE463" s="219"/>
      <c r="DF463" s="219"/>
      <c r="DG463" s="219"/>
      <c r="DH463" s="219"/>
      <c r="DI463" s="219"/>
      <c r="DJ463" s="219"/>
      <c r="DK463" s="219"/>
      <c r="DL463" s="219"/>
      <c r="DM463" s="219"/>
      <c r="DN463" s="219"/>
      <c r="DO463" s="219"/>
      <c r="DP463" s="219"/>
      <c r="DQ463" s="219"/>
      <c r="DR463" s="219"/>
      <c r="DS463" s="219"/>
      <c r="DT463" s="219"/>
      <c r="DU463" s="219"/>
      <c r="DV463" s="219"/>
      <c r="DW463" s="219"/>
      <c r="DX463" s="219"/>
      <c r="DY463" s="219"/>
      <c r="DZ463" s="219"/>
      <c r="EA463" s="219"/>
      <c r="EB463" s="219"/>
      <c r="EC463" s="219"/>
      <c r="ED463" s="219"/>
      <c r="EE463" s="219"/>
      <c r="EF463" s="219"/>
      <c r="EG463" s="219"/>
      <c r="EH463" s="219"/>
      <c r="EI463" s="219"/>
      <c r="EJ463" s="219"/>
      <c r="EK463" s="219"/>
      <c r="EL463" s="219"/>
      <c r="EM463" s="219"/>
      <c r="EN463" s="219"/>
      <c r="EO463" s="219"/>
      <c r="EP463" s="219"/>
      <c r="EQ463" s="219"/>
      <c r="ER463" s="219"/>
      <c r="ES463" s="219"/>
      <c r="ET463" s="219"/>
      <c r="EU463" s="219"/>
      <c r="EV463" s="219"/>
      <c r="EW463" s="219"/>
      <c r="EX463" s="219"/>
      <c r="EY463" s="219"/>
      <c r="EZ463" s="219"/>
      <c r="FA463" s="219"/>
      <c r="FB463" s="219"/>
      <c r="FC463" s="219"/>
      <c r="FD463" s="219"/>
      <c r="FE463" s="219"/>
      <c r="FF463" s="219"/>
      <c r="FG463" s="219"/>
      <c r="FH463" s="219"/>
      <c r="FI463" s="219"/>
      <c r="FJ463" s="219"/>
      <c r="FK463" s="219"/>
      <c r="FL463" s="219"/>
      <c r="FM463" s="219"/>
      <c r="FN463" s="219"/>
      <c r="GA463" s="202"/>
      <c r="GB463" s="202"/>
      <c r="GC463" s="202"/>
      <c r="GD463" s="202"/>
      <c r="GE463" s="202"/>
      <c r="GF463" s="202"/>
      <c r="GG463" s="202"/>
      <c r="GH463" s="198"/>
      <c r="GI463" s="198"/>
      <c r="GJ463" s="198"/>
      <c r="GK463" s="198"/>
      <c r="GL463" s="198"/>
      <c r="GM463" s="198"/>
      <c r="GN463" s="198"/>
    </row>
    <row r="464" spans="1:196" x14ac:dyDescent="0.2">
      <c r="A464" s="215" t="s">
        <v>505</v>
      </c>
      <c r="B464" s="216" t="s">
        <v>285</v>
      </c>
      <c r="C464" s="217" t="s">
        <v>56</v>
      </c>
      <c r="D464" s="218" t="s">
        <v>504</v>
      </c>
      <c r="E464" s="337">
        <v>0</v>
      </c>
      <c r="F464">
        <v>6</v>
      </c>
      <c r="G464" s="337">
        <v>0</v>
      </c>
      <c r="H464">
        <v>1</v>
      </c>
      <c r="I464">
        <v>88</v>
      </c>
      <c r="J464">
        <v>194</v>
      </c>
      <c r="K464">
        <v>23</v>
      </c>
      <c r="L464">
        <v>6</v>
      </c>
      <c r="M464">
        <v>30</v>
      </c>
      <c r="N464">
        <v>3</v>
      </c>
      <c r="O464">
        <v>0</v>
      </c>
      <c r="P464">
        <v>11</v>
      </c>
      <c r="Q464">
        <v>0</v>
      </c>
      <c r="R464">
        <v>61</v>
      </c>
      <c r="S464">
        <v>0</v>
      </c>
      <c r="T464">
        <v>0</v>
      </c>
      <c r="U464">
        <v>1</v>
      </c>
      <c r="V464">
        <v>8</v>
      </c>
      <c r="W464">
        <v>8</v>
      </c>
      <c r="X464">
        <v>21</v>
      </c>
      <c r="Y464">
        <v>57</v>
      </c>
      <c r="Z464">
        <v>0</v>
      </c>
      <c r="AA464">
        <v>26</v>
      </c>
      <c r="AB464">
        <v>544</v>
      </c>
      <c r="AC464" s="351">
        <v>1</v>
      </c>
      <c r="AD464" s="351">
        <v>1</v>
      </c>
      <c r="AE464">
        <v>10</v>
      </c>
      <c r="AF464">
        <v>56</v>
      </c>
      <c r="AG464">
        <v>55</v>
      </c>
      <c r="AH464">
        <v>11</v>
      </c>
      <c r="AI464">
        <v>0</v>
      </c>
      <c r="AJ464">
        <v>104</v>
      </c>
      <c r="AK464">
        <v>0</v>
      </c>
      <c r="AL464">
        <v>104</v>
      </c>
      <c r="AM464">
        <v>0</v>
      </c>
      <c r="AN464">
        <v>0</v>
      </c>
      <c r="AO464">
        <v>3</v>
      </c>
      <c r="AP464">
        <v>49</v>
      </c>
      <c r="AQ464">
        <v>0</v>
      </c>
      <c r="AR464">
        <v>10</v>
      </c>
      <c r="AS464">
        <v>10</v>
      </c>
      <c r="AT464">
        <v>6</v>
      </c>
      <c r="AU464">
        <v>0</v>
      </c>
      <c r="AV464">
        <v>0</v>
      </c>
      <c r="AW464">
        <v>0</v>
      </c>
      <c r="AX464">
        <v>0</v>
      </c>
      <c r="AY464">
        <v>0</v>
      </c>
      <c r="AZ464">
        <v>0</v>
      </c>
      <c r="BA464">
        <v>46</v>
      </c>
      <c r="BB464">
        <v>28</v>
      </c>
      <c r="BC464">
        <v>4</v>
      </c>
      <c r="BD464">
        <v>4</v>
      </c>
      <c r="BE464">
        <v>0</v>
      </c>
      <c r="BF464">
        <v>0</v>
      </c>
      <c r="BG464">
        <v>0</v>
      </c>
      <c r="BH464">
        <v>0</v>
      </c>
      <c r="BI464">
        <v>82</v>
      </c>
      <c r="BJ464">
        <v>33</v>
      </c>
      <c r="BK464">
        <v>23</v>
      </c>
      <c r="BL464">
        <v>2</v>
      </c>
      <c r="BM464">
        <v>3</v>
      </c>
      <c r="BN464">
        <v>0</v>
      </c>
      <c r="BO464">
        <v>0</v>
      </c>
      <c r="BP464">
        <v>0</v>
      </c>
      <c r="BQ464">
        <v>0</v>
      </c>
      <c r="BR464">
        <v>61</v>
      </c>
      <c r="BS464" s="148"/>
      <c r="BT464"/>
      <c r="BU464" s="393" t="str">
        <f t="shared" si="84"/>
        <v>Yes</v>
      </c>
      <c r="BV464" s="393" t="str">
        <f t="shared" si="85"/>
        <v>Yes</v>
      </c>
      <c r="BW464" s="393"/>
      <c r="BX464" s="151"/>
      <c r="BY464" s="341"/>
      <c r="BZ464" s="384"/>
      <c r="CA464" s="384"/>
      <c r="CB464" s="384"/>
      <c r="CC464" s="384"/>
      <c r="CD464" s="384"/>
      <c r="CE464" s="219"/>
      <c r="CF464" s="219"/>
      <c r="CG464" s="219"/>
      <c r="CH464" s="219"/>
      <c r="CI464" s="219"/>
      <c r="CJ464" s="219"/>
      <c r="CK464" s="219"/>
      <c r="CL464" s="219"/>
      <c r="CM464" s="219"/>
      <c r="CN464" s="219"/>
      <c r="CO464" s="219"/>
      <c r="CP464" s="219"/>
      <c r="CQ464" s="219"/>
      <c r="CR464" s="219"/>
      <c r="CS464" s="219"/>
      <c r="CT464" s="219"/>
      <c r="CU464" s="219"/>
      <c r="CV464" s="219"/>
      <c r="CW464" s="219"/>
      <c r="CX464" s="219"/>
      <c r="CY464" s="219"/>
      <c r="CZ464" s="219"/>
      <c r="DA464" s="219"/>
      <c r="DB464" s="219"/>
      <c r="DC464" s="219"/>
      <c r="DD464" s="219"/>
      <c r="DE464" s="219"/>
      <c r="DF464" s="219"/>
      <c r="DG464" s="219"/>
      <c r="DH464" s="219"/>
      <c r="DI464" s="219"/>
      <c r="DJ464" s="219"/>
      <c r="DK464" s="219"/>
      <c r="DL464" s="219"/>
      <c r="DM464" s="219"/>
      <c r="DN464" s="219"/>
      <c r="DO464" s="219"/>
      <c r="DP464" s="219"/>
      <c r="DQ464" s="219"/>
      <c r="DR464" s="219"/>
      <c r="DS464" s="219"/>
      <c r="DT464" s="219"/>
      <c r="DU464" s="219"/>
      <c r="DV464" s="219"/>
      <c r="DW464" s="219"/>
      <c r="DX464" s="219"/>
      <c r="DY464" s="219"/>
      <c r="DZ464" s="219"/>
      <c r="EA464" s="219"/>
      <c r="EB464" s="219"/>
      <c r="EC464" s="219"/>
      <c r="ED464" s="219"/>
      <c r="EE464" s="219"/>
      <c r="EF464" s="219"/>
      <c r="EG464" s="219"/>
      <c r="EH464" s="219"/>
      <c r="EI464" s="219"/>
      <c r="EJ464" s="219"/>
      <c r="EK464" s="219"/>
      <c r="EL464" s="219"/>
      <c r="EM464" s="219"/>
      <c r="EN464" s="219"/>
      <c r="EO464" s="219"/>
      <c r="EP464" s="219"/>
      <c r="EQ464" s="219"/>
      <c r="ER464" s="219"/>
      <c r="ES464" s="219"/>
      <c r="ET464" s="219"/>
      <c r="EU464" s="219"/>
      <c r="EV464" s="219"/>
      <c r="EW464" s="219"/>
      <c r="EX464" s="219"/>
      <c r="EY464" s="219"/>
      <c r="EZ464" s="219"/>
      <c r="FA464" s="219"/>
      <c r="FB464" s="219"/>
      <c r="FC464" s="219"/>
      <c r="FD464" s="219"/>
      <c r="FE464" s="219"/>
      <c r="FF464" s="219"/>
      <c r="FG464" s="219"/>
      <c r="FH464" s="219"/>
      <c r="FI464" s="219"/>
      <c r="FJ464" s="219"/>
      <c r="FK464" s="219"/>
      <c r="FL464" s="219"/>
      <c r="FM464" s="219"/>
      <c r="FN464" s="219"/>
      <c r="GA464" s="202"/>
      <c r="GB464" s="202"/>
      <c r="GC464" s="202"/>
      <c r="GD464" s="202"/>
      <c r="GE464" s="202"/>
      <c r="GF464" s="202"/>
      <c r="GG464" s="202"/>
      <c r="GH464" s="198"/>
      <c r="GI464" s="198"/>
      <c r="GJ464" s="198"/>
      <c r="GK464" s="198"/>
      <c r="GL464" s="198"/>
      <c r="GM464" s="198"/>
      <c r="GN464" s="198"/>
    </row>
    <row r="465" spans="1:196" x14ac:dyDescent="0.2">
      <c r="A465" s="215" t="s">
        <v>507</v>
      </c>
      <c r="B465" s="216" t="s">
        <v>301</v>
      </c>
      <c r="C465" s="217" t="s">
        <v>109</v>
      </c>
      <c r="D465" s="218" t="s">
        <v>506</v>
      </c>
      <c r="E465" s="337">
        <v>0</v>
      </c>
      <c r="F465">
        <v>80</v>
      </c>
      <c r="G465" s="337">
        <v>0</v>
      </c>
      <c r="H465">
        <v>4</v>
      </c>
      <c r="I465">
        <v>54</v>
      </c>
      <c r="J465">
        <v>239</v>
      </c>
      <c r="K465">
        <v>20</v>
      </c>
      <c r="L465">
        <v>1</v>
      </c>
      <c r="M465">
        <v>6</v>
      </c>
      <c r="N465">
        <v>2</v>
      </c>
      <c r="O465">
        <v>0</v>
      </c>
      <c r="P465">
        <v>19</v>
      </c>
      <c r="Q465">
        <v>12</v>
      </c>
      <c r="R465">
        <v>1067</v>
      </c>
      <c r="S465">
        <v>262</v>
      </c>
      <c r="T465">
        <v>1</v>
      </c>
      <c r="U465">
        <v>9</v>
      </c>
      <c r="V465">
        <v>0</v>
      </c>
      <c r="W465">
        <v>23</v>
      </c>
      <c r="X465">
        <v>1</v>
      </c>
      <c r="Y465">
        <v>286</v>
      </c>
      <c r="Z465">
        <v>4</v>
      </c>
      <c r="AA465">
        <v>5</v>
      </c>
      <c r="AB465">
        <v>2095</v>
      </c>
      <c r="AC465" s="351">
        <v>1</v>
      </c>
      <c r="AD465" s="351">
        <v>1</v>
      </c>
      <c r="AE465">
        <v>10</v>
      </c>
      <c r="AF465">
        <v>189</v>
      </c>
      <c r="AG465">
        <v>30</v>
      </c>
      <c r="AH465">
        <v>23</v>
      </c>
      <c r="AI465">
        <v>0</v>
      </c>
      <c r="AJ465">
        <v>1067</v>
      </c>
      <c r="AK465">
        <v>29</v>
      </c>
      <c r="AL465">
        <v>1096</v>
      </c>
      <c r="AM465">
        <v>0</v>
      </c>
      <c r="AN465">
        <v>0</v>
      </c>
      <c r="AO465">
        <v>1</v>
      </c>
      <c r="AP465">
        <v>61</v>
      </c>
      <c r="AQ465">
        <v>1</v>
      </c>
      <c r="AR465">
        <v>98</v>
      </c>
      <c r="AS465">
        <v>99</v>
      </c>
      <c r="AT465">
        <v>10</v>
      </c>
      <c r="AU465">
        <v>0</v>
      </c>
      <c r="AV465">
        <v>10</v>
      </c>
      <c r="AW465">
        <v>0</v>
      </c>
      <c r="AX465">
        <v>0</v>
      </c>
      <c r="AY465">
        <v>1</v>
      </c>
      <c r="AZ465">
        <v>0</v>
      </c>
      <c r="BA465">
        <v>250</v>
      </c>
      <c r="BB465">
        <v>549</v>
      </c>
      <c r="BC465">
        <v>638</v>
      </c>
      <c r="BD465">
        <v>207</v>
      </c>
      <c r="BE465">
        <v>62</v>
      </c>
      <c r="BF465">
        <v>11</v>
      </c>
      <c r="BG465">
        <v>4</v>
      </c>
      <c r="BH465">
        <v>12</v>
      </c>
      <c r="BI465">
        <v>1733</v>
      </c>
      <c r="BJ465">
        <v>166</v>
      </c>
      <c r="BK465">
        <v>390</v>
      </c>
      <c r="BL465">
        <v>369</v>
      </c>
      <c r="BM465">
        <v>91</v>
      </c>
      <c r="BN465">
        <v>39</v>
      </c>
      <c r="BO465">
        <v>11</v>
      </c>
      <c r="BP465">
        <v>2</v>
      </c>
      <c r="BQ465">
        <v>11</v>
      </c>
      <c r="BR465">
        <v>1079</v>
      </c>
      <c r="BS465" s="148"/>
      <c r="BT465"/>
      <c r="BU465" s="393" t="str">
        <f t="shared" si="84"/>
        <v>Yes</v>
      </c>
      <c r="BV465" s="393" t="str">
        <f t="shared" si="85"/>
        <v>Yes</v>
      </c>
      <c r="BW465" s="393"/>
      <c r="BX465" s="151"/>
      <c r="BY465" s="341"/>
      <c r="BZ465" s="384"/>
      <c r="CA465" s="384"/>
      <c r="CB465" s="384"/>
      <c r="CC465" s="384"/>
      <c r="CD465" s="384"/>
      <c r="CE465" s="219"/>
      <c r="CF465" s="219"/>
      <c r="CG465" s="219"/>
      <c r="CH465" s="219"/>
      <c r="CI465" s="219"/>
      <c r="CJ465" s="219"/>
      <c r="CK465" s="219"/>
      <c r="CL465" s="219"/>
      <c r="CM465" s="219"/>
      <c r="CN465" s="219"/>
      <c r="CO465" s="219"/>
      <c r="CP465" s="219"/>
      <c r="CQ465" s="219"/>
      <c r="CR465" s="219"/>
      <c r="CS465" s="219"/>
      <c r="CT465" s="219"/>
      <c r="CU465" s="219"/>
      <c r="CV465" s="219"/>
      <c r="CW465" s="219"/>
      <c r="CX465" s="219"/>
      <c r="CY465" s="219"/>
      <c r="CZ465" s="219"/>
      <c r="DA465" s="219"/>
      <c r="DB465" s="219"/>
      <c r="DC465" s="219"/>
      <c r="DD465" s="219"/>
      <c r="DE465" s="219"/>
      <c r="DF465" s="219"/>
      <c r="DG465" s="219"/>
      <c r="DH465" s="219"/>
      <c r="DI465" s="219"/>
      <c r="DJ465" s="219"/>
      <c r="DK465" s="219"/>
      <c r="DL465" s="219"/>
      <c r="DM465" s="219"/>
      <c r="DN465" s="219"/>
      <c r="DO465" s="219"/>
      <c r="DP465" s="219"/>
      <c r="DQ465" s="219"/>
      <c r="DR465" s="219"/>
      <c r="DS465" s="219"/>
      <c r="DT465" s="219"/>
      <c r="DU465" s="219"/>
      <c r="DV465" s="219"/>
      <c r="DW465" s="219"/>
      <c r="DX465" s="219"/>
      <c r="DY465" s="219"/>
      <c r="DZ465" s="219"/>
      <c r="EA465" s="219"/>
      <c r="EB465" s="219"/>
      <c r="EC465" s="219"/>
      <c r="ED465" s="219"/>
      <c r="EE465" s="219"/>
      <c r="EF465" s="219"/>
      <c r="EG465" s="219"/>
      <c r="EH465" s="219"/>
      <c r="EI465" s="219"/>
      <c r="EJ465" s="219"/>
      <c r="EK465" s="219"/>
      <c r="EL465" s="219"/>
      <c r="EM465" s="219"/>
      <c r="EN465" s="219"/>
      <c r="EO465" s="219"/>
      <c r="EP465" s="219"/>
      <c r="EQ465" s="219"/>
      <c r="ER465" s="219"/>
      <c r="ES465" s="219"/>
      <c r="ET465" s="219"/>
      <c r="EU465" s="219"/>
      <c r="EV465" s="219"/>
      <c r="EW465" s="219"/>
      <c r="EX465" s="219"/>
      <c r="EY465" s="219"/>
      <c r="EZ465" s="219"/>
      <c r="FA465" s="219"/>
      <c r="FB465" s="219"/>
      <c r="FC465" s="219"/>
      <c r="FD465" s="219"/>
      <c r="FE465" s="219"/>
      <c r="FF465" s="219"/>
      <c r="FG465" s="219"/>
      <c r="FH465" s="219"/>
      <c r="FI465" s="219"/>
      <c r="FJ465" s="219"/>
      <c r="FK465" s="219"/>
      <c r="FL465" s="219"/>
      <c r="FM465" s="219"/>
      <c r="FN465" s="219"/>
      <c r="GA465" s="202"/>
      <c r="GB465" s="202"/>
      <c r="GC465" s="202"/>
      <c r="GD465" s="202"/>
      <c r="GE465" s="202"/>
      <c r="GF465" s="202"/>
      <c r="GG465" s="202"/>
      <c r="GH465" s="198"/>
      <c r="GI465" s="198"/>
      <c r="GJ465" s="198"/>
      <c r="GK465" s="198"/>
      <c r="GL465" s="198"/>
      <c r="GM465" s="198"/>
      <c r="GN465" s="198"/>
    </row>
    <row r="466" spans="1:196" x14ac:dyDescent="0.2">
      <c r="A466" s="215" t="s">
        <v>509</v>
      </c>
      <c r="B466" s="216" t="s">
        <v>285</v>
      </c>
      <c r="C466" s="217" t="s">
        <v>286</v>
      </c>
      <c r="D466" s="218" t="s">
        <v>508</v>
      </c>
      <c r="E466" s="337">
        <v>0</v>
      </c>
      <c r="F466">
        <v>30</v>
      </c>
      <c r="G466" s="337">
        <v>0</v>
      </c>
      <c r="H466">
        <v>2</v>
      </c>
      <c r="I466">
        <v>72</v>
      </c>
      <c r="J466">
        <v>172</v>
      </c>
      <c r="K466">
        <v>11</v>
      </c>
      <c r="L466">
        <v>3</v>
      </c>
      <c r="M466">
        <v>8</v>
      </c>
      <c r="N466">
        <v>2</v>
      </c>
      <c r="O466">
        <v>0</v>
      </c>
      <c r="P466">
        <v>7</v>
      </c>
      <c r="Q466">
        <v>11</v>
      </c>
      <c r="R466">
        <v>1070</v>
      </c>
      <c r="S466">
        <v>527</v>
      </c>
      <c r="T466">
        <v>1</v>
      </c>
      <c r="U466">
        <v>0</v>
      </c>
      <c r="V466">
        <v>10</v>
      </c>
      <c r="W466">
        <v>3</v>
      </c>
      <c r="X466">
        <v>15</v>
      </c>
      <c r="Y466">
        <v>105</v>
      </c>
      <c r="Z466">
        <v>1</v>
      </c>
      <c r="AA466">
        <v>14</v>
      </c>
      <c r="AB466">
        <v>2064</v>
      </c>
      <c r="AC466" s="351">
        <v>1</v>
      </c>
      <c r="AD466" s="351">
        <v>2</v>
      </c>
      <c r="AE466">
        <v>6</v>
      </c>
      <c r="AF466">
        <v>145</v>
      </c>
      <c r="AG466">
        <v>65</v>
      </c>
      <c r="AH466">
        <v>3</v>
      </c>
      <c r="AI466">
        <v>0</v>
      </c>
      <c r="AJ466">
        <v>575</v>
      </c>
      <c r="AK466">
        <v>21</v>
      </c>
      <c r="AL466">
        <v>596</v>
      </c>
      <c r="AM466">
        <v>0</v>
      </c>
      <c r="AN466">
        <v>0</v>
      </c>
      <c r="AO466">
        <v>5</v>
      </c>
      <c r="AP466">
        <v>170</v>
      </c>
      <c r="AQ466">
        <v>45</v>
      </c>
      <c r="AR466">
        <v>0</v>
      </c>
      <c r="AS466">
        <v>45</v>
      </c>
      <c r="AT466">
        <v>31</v>
      </c>
      <c r="AU466">
        <v>0</v>
      </c>
      <c r="AV466">
        <v>12</v>
      </c>
      <c r="AW466">
        <v>4</v>
      </c>
      <c r="AX466">
        <v>0</v>
      </c>
      <c r="AY466">
        <v>0</v>
      </c>
      <c r="AZ466">
        <v>0</v>
      </c>
      <c r="BA466">
        <v>82</v>
      </c>
      <c r="BB466">
        <v>99</v>
      </c>
      <c r="BC466">
        <v>307</v>
      </c>
      <c r="BD466">
        <v>606</v>
      </c>
      <c r="BE466">
        <v>114</v>
      </c>
      <c r="BF466">
        <v>19</v>
      </c>
      <c r="BG466">
        <v>3</v>
      </c>
      <c r="BH466">
        <v>29</v>
      </c>
      <c r="BI466">
        <v>1259</v>
      </c>
      <c r="BJ466">
        <v>67</v>
      </c>
      <c r="BK466">
        <v>88</v>
      </c>
      <c r="BL466">
        <v>257</v>
      </c>
      <c r="BM466">
        <v>536</v>
      </c>
      <c r="BN466">
        <v>91</v>
      </c>
      <c r="BO466">
        <v>11</v>
      </c>
      <c r="BP466">
        <v>2</v>
      </c>
      <c r="BQ466">
        <v>28</v>
      </c>
      <c r="BR466">
        <v>1080</v>
      </c>
      <c r="BS466" s="148"/>
      <c r="BT466"/>
      <c r="BU466" s="393" t="str">
        <f t="shared" si="84"/>
        <v>Yes</v>
      </c>
      <c r="BV466" s="393" t="str">
        <f t="shared" si="85"/>
        <v>No</v>
      </c>
      <c r="BW466" s="393"/>
      <c r="BX466" s="151"/>
      <c r="BY466" s="341"/>
      <c r="BZ466" s="384"/>
      <c r="CA466" s="384"/>
      <c r="CB466" s="384"/>
      <c r="CC466" s="384"/>
      <c r="CD466" s="384"/>
      <c r="CE466" s="219"/>
      <c r="CF466" s="219"/>
      <c r="CG466" s="219"/>
      <c r="CH466" s="219"/>
      <c r="CI466" s="219"/>
      <c r="CJ466" s="219"/>
      <c r="CK466" s="219"/>
      <c r="CL466" s="219"/>
      <c r="CM466" s="219"/>
      <c r="CN466" s="219"/>
      <c r="CO466" s="219"/>
      <c r="CP466" s="219"/>
      <c r="CQ466" s="219"/>
      <c r="CR466" s="219"/>
      <c r="CS466" s="219"/>
      <c r="CT466" s="219"/>
      <c r="CU466" s="219"/>
      <c r="CV466" s="219"/>
      <c r="CW466" s="219"/>
      <c r="CX466" s="219"/>
      <c r="CY466" s="219"/>
      <c r="CZ466" s="219"/>
      <c r="DA466" s="219"/>
      <c r="DB466" s="219"/>
      <c r="DC466" s="219"/>
      <c r="DD466" s="219"/>
      <c r="DE466" s="219"/>
      <c r="DF466" s="219"/>
      <c r="DG466" s="219"/>
      <c r="DH466" s="219"/>
      <c r="DI466" s="219"/>
      <c r="DJ466" s="219"/>
      <c r="DK466" s="219"/>
      <c r="DL466" s="219"/>
      <c r="DM466" s="219"/>
      <c r="DN466" s="219"/>
      <c r="DO466" s="219"/>
      <c r="DP466" s="219"/>
      <c r="DQ466" s="219"/>
      <c r="DR466" s="219"/>
      <c r="DS466" s="219"/>
      <c r="DT466" s="219"/>
      <c r="DU466" s="219"/>
      <c r="DV466" s="219"/>
      <c r="DW466" s="219"/>
      <c r="DX466" s="219"/>
      <c r="DY466" s="219"/>
      <c r="DZ466" s="219"/>
      <c r="EA466" s="219"/>
      <c r="EB466" s="219"/>
      <c r="EC466" s="219"/>
      <c r="ED466" s="219"/>
      <c r="EE466" s="219"/>
      <c r="EF466" s="219"/>
      <c r="EG466" s="219"/>
      <c r="EH466" s="219"/>
      <c r="EI466" s="219"/>
      <c r="EJ466" s="219"/>
      <c r="EK466" s="219"/>
      <c r="EL466" s="219"/>
      <c r="EM466" s="219"/>
      <c r="EN466" s="219"/>
      <c r="EO466" s="219"/>
      <c r="EP466" s="219"/>
      <c r="EQ466" s="219"/>
      <c r="ER466" s="219"/>
      <c r="ES466" s="219"/>
      <c r="ET466" s="219"/>
      <c r="EU466" s="219"/>
      <c r="EV466" s="219"/>
      <c r="EW466" s="219"/>
      <c r="EX466" s="219"/>
      <c r="EY466" s="219"/>
      <c r="EZ466" s="219"/>
      <c r="FA466" s="219"/>
      <c r="FB466" s="219"/>
      <c r="FC466" s="219"/>
      <c r="FD466" s="219"/>
      <c r="FE466" s="219"/>
      <c r="FF466" s="219"/>
      <c r="FG466" s="219"/>
      <c r="FH466" s="219"/>
      <c r="FI466" s="219"/>
      <c r="FJ466" s="219"/>
      <c r="FK466" s="219"/>
      <c r="FL466" s="219"/>
      <c r="FM466" s="219"/>
      <c r="FN466" s="219"/>
      <c r="GA466" s="202"/>
      <c r="GB466" s="202"/>
      <c r="GC466" s="202"/>
      <c r="GD466" s="202"/>
      <c r="GE466" s="202"/>
      <c r="GF466" s="202"/>
      <c r="GG466" s="202"/>
      <c r="GH466" s="198"/>
      <c r="GI466" s="198"/>
      <c r="GJ466" s="198"/>
      <c r="GK466" s="198"/>
      <c r="GL466" s="198"/>
      <c r="GM466" s="198"/>
      <c r="GN466" s="198"/>
    </row>
    <row r="467" spans="1:196" x14ac:dyDescent="0.2">
      <c r="A467" s="215" t="s">
        <v>511</v>
      </c>
      <c r="B467" s="216" t="s">
        <v>301</v>
      </c>
      <c r="C467" s="217" t="s">
        <v>109</v>
      </c>
      <c r="D467" s="218" t="s">
        <v>510</v>
      </c>
      <c r="E467" s="337">
        <v>0</v>
      </c>
      <c r="F467">
        <v>11</v>
      </c>
      <c r="G467" s="337">
        <v>0</v>
      </c>
      <c r="H467">
        <v>19</v>
      </c>
      <c r="I467">
        <v>11</v>
      </c>
      <c r="J467">
        <v>174</v>
      </c>
      <c r="K467">
        <v>3</v>
      </c>
      <c r="L467">
        <v>1</v>
      </c>
      <c r="M467">
        <v>1</v>
      </c>
      <c r="N467">
        <v>0</v>
      </c>
      <c r="O467">
        <v>2</v>
      </c>
      <c r="P467">
        <v>10</v>
      </c>
      <c r="Q467">
        <v>1193</v>
      </c>
      <c r="R467">
        <v>776</v>
      </c>
      <c r="S467">
        <v>1</v>
      </c>
      <c r="T467">
        <v>1</v>
      </c>
      <c r="U467">
        <v>1</v>
      </c>
      <c r="V467">
        <v>0</v>
      </c>
      <c r="W467">
        <v>15</v>
      </c>
      <c r="X467">
        <v>3</v>
      </c>
      <c r="Y467">
        <v>401</v>
      </c>
      <c r="Z467">
        <v>8</v>
      </c>
      <c r="AA467">
        <v>0</v>
      </c>
      <c r="AB467">
        <v>2631</v>
      </c>
      <c r="AC467" s="351">
        <v>2</v>
      </c>
      <c r="AD467" s="351">
        <v>2</v>
      </c>
      <c r="AE467">
        <v>10</v>
      </c>
      <c r="AF467">
        <v>77</v>
      </c>
      <c r="AG467">
        <v>33</v>
      </c>
      <c r="AH467">
        <v>11</v>
      </c>
      <c r="AI467">
        <v>0</v>
      </c>
      <c r="AJ467">
        <v>930</v>
      </c>
      <c r="AK467">
        <v>0</v>
      </c>
      <c r="AL467">
        <v>930</v>
      </c>
      <c r="AM467">
        <v>0</v>
      </c>
      <c r="AN467">
        <v>1</v>
      </c>
      <c r="AO467">
        <v>0</v>
      </c>
      <c r="AP467">
        <v>3</v>
      </c>
      <c r="AQ467">
        <v>0</v>
      </c>
      <c r="AR467">
        <v>30</v>
      </c>
      <c r="AS467">
        <v>30</v>
      </c>
      <c r="AT467">
        <v>45</v>
      </c>
      <c r="AU467">
        <v>0</v>
      </c>
      <c r="AV467">
        <v>10</v>
      </c>
      <c r="AW467">
        <v>28</v>
      </c>
      <c r="AX467">
        <v>0</v>
      </c>
      <c r="AY467">
        <v>0</v>
      </c>
      <c r="AZ467">
        <v>0</v>
      </c>
      <c r="BA467">
        <v>1116</v>
      </c>
      <c r="BB467">
        <v>521</v>
      </c>
      <c r="BC467">
        <v>512</v>
      </c>
      <c r="BD467">
        <v>315</v>
      </c>
      <c r="BE467">
        <v>129</v>
      </c>
      <c r="BF467">
        <v>50</v>
      </c>
      <c r="BG467">
        <v>8</v>
      </c>
      <c r="BH467">
        <v>2</v>
      </c>
      <c r="BI467">
        <v>2653</v>
      </c>
      <c r="BJ467">
        <v>1075</v>
      </c>
      <c r="BK467">
        <v>316</v>
      </c>
      <c r="BL467">
        <v>267</v>
      </c>
      <c r="BM467">
        <v>187</v>
      </c>
      <c r="BN467">
        <v>81</v>
      </c>
      <c r="BO467">
        <v>36</v>
      </c>
      <c r="BP467">
        <v>5</v>
      </c>
      <c r="BQ467">
        <v>2</v>
      </c>
      <c r="BR467">
        <v>1969</v>
      </c>
      <c r="BS467" s="148"/>
      <c r="BT467"/>
      <c r="BU467" s="393" t="str">
        <f t="shared" si="84"/>
        <v>No</v>
      </c>
      <c r="BV467" s="393" t="str">
        <f t="shared" si="85"/>
        <v>No</v>
      </c>
      <c r="BW467" s="393"/>
      <c r="BX467" s="151"/>
      <c r="BY467" s="341"/>
      <c r="BZ467" s="384"/>
      <c r="CA467" s="384"/>
      <c r="CB467" s="384"/>
      <c r="CC467" s="384"/>
      <c r="CD467" s="384"/>
      <c r="CE467" s="219"/>
      <c r="CF467" s="219"/>
      <c r="CG467" s="219"/>
      <c r="CH467" s="219"/>
      <c r="CI467" s="219"/>
      <c r="CJ467" s="219"/>
      <c r="CK467" s="219"/>
      <c r="CL467" s="219"/>
      <c r="CM467" s="219"/>
      <c r="CN467" s="219"/>
      <c r="CO467" s="219"/>
      <c r="CP467" s="219"/>
      <c r="CQ467" s="219"/>
      <c r="CR467" s="219"/>
      <c r="CS467" s="219"/>
      <c r="CT467" s="219"/>
      <c r="CU467" s="219"/>
      <c r="CV467" s="219"/>
      <c r="CW467" s="219"/>
      <c r="CX467" s="219"/>
      <c r="CY467" s="219"/>
      <c r="CZ467" s="219"/>
      <c r="DA467" s="219"/>
      <c r="DB467" s="219"/>
      <c r="DC467" s="219"/>
      <c r="DD467" s="219"/>
      <c r="DE467" s="219"/>
      <c r="DF467" s="219"/>
      <c r="DG467" s="219"/>
      <c r="DH467" s="219"/>
      <c r="DI467" s="219"/>
      <c r="DJ467" s="219"/>
      <c r="DK467" s="219"/>
      <c r="DL467" s="219"/>
      <c r="DM467" s="219"/>
      <c r="DN467" s="219"/>
      <c r="DO467" s="219"/>
      <c r="DP467" s="219"/>
      <c r="DQ467" s="219"/>
      <c r="DR467" s="219"/>
      <c r="DS467" s="219"/>
      <c r="DT467" s="219"/>
      <c r="DU467" s="219"/>
      <c r="DV467" s="219"/>
      <c r="DW467" s="219"/>
      <c r="DX467" s="219"/>
      <c r="DY467" s="219"/>
      <c r="DZ467" s="219"/>
      <c r="EA467" s="219"/>
      <c r="EB467" s="219"/>
      <c r="EC467" s="219"/>
      <c r="ED467" s="219"/>
      <c r="EE467" s="219"/>
      <c r="EF467" s="219"/>
      <c r="EG467" s="219"/>
      <c r="EH467" s="219"/>
      <c r="EI467" s="219"/>
      <c r="EJ467" s="219"/>
      <c r="EK467" s="219"/>
      <c r="EL467" s="219"/>
      <c r="EM467" s="219"/>
      <c r="EN467" s="219"/>
      <c r="EO467" s="219"/>
      <c r="EP467" s="219"/>
      <c r="EQ467" s="219"/>
      <c r="ER467" s="219"/>
      <c r="ES467" s="219"/>
      <c r="ET467" s="219"/>
      <c r="EU467" s="219"/>
      <c r="EV467" s="219"/>
      <c r="EW467" s="219"/>
      <c r="EX467" s="219"/>
      <c r="EY467" s="219"/>
      <c r="EZ467" s="219"/>
      <c r="FA467" s="219"/>
      <c r="FB467" s="219"/>
      <c r="FC467" s="219"/>
      <c r="FD467" s="219"/>
      <c r="FE467" s="219"/>
      <c r="FF467" s="219"/>
      <c r="FG467" s="219"/>
      <c r="FH467" s="219"/>
      <c r="FI467" s="219"/>
      <c r="FJ467" s="219"/>
      <c r="FK467" s="219"/>
      <c r="FL467" s="219"/>
      <c r="FM467" s="219"/>
      <c r="FN467" s="219"/>
      <c r="GA467" s="202"/>
      <c r="GB467" s="202"/>
      <c r="GC467" s="202"/>
      <c r="GD467" s="202"/>
      <c r="GE467" s="202"/>
      <c r="GF467" s="202"/>
      <c r="GG467" s="202"/>
      <c r="GH467" s="198"/>
      <c r="GI467" s="198"/>
      <c r="GJ467" s="198"/>
      <c r="GK467" s="198"/>
      <c r="GL467" s="198"/>
      <c r="GM467" s="198"/>
      <c r="GN467" s="198"/>
    </row>
    <row r="468" spans="1:196" x14ac:dyDescent="0.2">
      <c r="A468" s="215" t="s">
        <v>512</v>
      </c>
      <c r="B468" s="216" t="s">
        <v>293</v>
      </c>
      <c r="C468" s="217" t="s">
        <v>287</v>
      </c>
      <c r="D468" s="218" t="s">
        <v>307</v>
      </c>
      <c r="E468" s="337">
        <v>0</v>
      </c>
      <c r="F468">
        <v>140</v>
      </c>
      <c r="G468" s="337">
        <v>0</v>
      </c>
      <c r="H468">
        <v>9</v>
      </c>
      <c r="I468">
        <v>70</v>
      </c>
      <c r="J468">
        <v>173</v>
      </c>
      <c r="K468">
        <v>3</v>
      </c>
      <c r="L468">
        <v>6</v>
      </c>
      <c r="M468">
        <v>6</v>
      </c>
      <c r="N468">
        <v>0</v>
      </c>
      <c r="O468">
        <v>0</v>
      </c>
      <c r="P468">
        <v>24</v>
      </c>
      <c r="Q468">
        <v>0</v>
      </c>
      <c r="R468">
        <v>69</v>
      </c>
      <c r="S468">
        <v>0</v>
      </c>
      <c r="T468">
        <v>0</v>
      </c>
      <c r="U468">
        <v>2</v>
      </c>
      <c r="V468">
        <v>29</v>
      </c>
      <c r="W468">
        <v>19</v>
      </c>
      <c r="X468">
        <v>1</v>
      </c>
      <c r="Y468">
        <v>252</v>
      </c>
      <c r="Z468">
        <v>0</v>
      </c>
      <c r="AA468">
        <v>4</v>
      </c>
      <c r="AB468">
        <v>807</v>
      </c>
      <c r="AC468" s="351">
        <v>2</v>
      </c>
      <c r="AD468" s="351">
        <v>2</v>
      </c>
      <c r="AE468">
        <v>9</v>
      </c>
      <c r="AF468">
        <v>243</v>
      </c>
      <c r="AG468">
        <v>18</v>
      </c>
      <c r="AH468">
        <v>18</v>
      </c>
      <c r="AI468">
        <v>0</v>
      </c>
      <c r="AJ468">
        <v>238</v>
      </c>
      <c r="AK468">
        <v>33</v>
      </c>
      <c r="AL468">
        <v>271</v>
      </c>
      <c r="AM468">
        <v>3</v>
      </c>
      <c r="AN468">
        <v>0</v>
      </c>
      <c r="AO468">
        <v>2</v>
      </c>
      <c r="AP468">
        <v>45</v>
      </c>
      <c r="AQ468">
        <v>0</v>
      </c>
      <c r="AR468">
        <v>46</v>
      </c>
      <c r="AS468">
        <v>46</v>
      </c>
      <c r="AT468">
        <v>0</v>
      </c>
      <c r="AU468">
        <v>0</v>
      </c>
      <c r="AV468">
        <v>2</v>
      </c>
      <c r="AW468">
        <v>25</v>
      </c>
      <c r="AX468">
        <v>0</v>
      </c>
      <c r="AY468">
        <v>0</v>
      </c>
      <c r="AZ468">
        <v>0</v>
      </c>
      <c r="BA468">
        <v>83</v>
      </c>
      <c r="BB468">
        <v>41</v>
      </c>
      <c r="BC468">
        <v>9</v>
      </c>
      <c r="BD468">
        <v>1</v>
      </c>
      <c r="BE468">
        <v>1</v>
      </c>
      <c r="BF468">
        <v>1</v>
      </c>
      <c r="BG468">
        <v>0</v>
      </c>
      <c r="BH468">
        <v>0</v>
      </c>
      <c r="BI468">
        <v>136</v>
      </c>
      <c r="BJ468">
        <v>38</v>
      </c>
      <c r="BK468">
        <v>25</v>
      </c>
      <c r="BL468">
        <v>4</v>
      </c>
      <c r="BM468">
        <v>1</v>
      </c>
      <c r="BN468">
        <v>0</v>
      </c>
      <c r="BO468">
        <v>1</v>
      </c>
      <c r="BP468">
        <v>0</v>
      </c>
      <c r="BQ468">
        <v>0</v>
      </c>
      <c r="BR468">
        <v>69</v>
      </c>
      <c r="BS468" s="148"/>
      <c r="BT468"/>
      <c r="BU468" s="393" t="str">
        <f t="shared" si="84"/>
        <v>No</v>
      </c>
      <c r="BV468" s="393" t="str">
        <f t="shared" si="85"/>
        <v>No</v>
      </c>
      <c r="BW468" s="393"/>
      <c r="BX468" s="151"/>
      <c r="BY468" s="341"/>
      <c r="BZ468" s="384"/>
      <c r="CA468" s="384"/>
      <c r="CB468" s="384"/>
      <c r="CC468" s="384"/>
      <c r="CD468" s="384"/>
      <c r="CE468" s="219"/>
      <c r="CF468" s="219"/>
      <c r="CG468" s="219"/>
      <c r="CH468" s="219"/>
      <c r="CI468" s="219"/>
      <c r="CJ468" s="219"/>
      <c r="CK468" s="219"/>
      <c r="CL468" s="219"/>
      <c r="CM468" s="219"/>
      <c r="CN468" s="219"/>
      <c r="CO468" s="219"/>
      <c r="CP468" s="219"/>
      <c r="CQ468" s="219"/>
      <c r="CR468" s="219"/>
      <c r="CS468" s="219"/>
      <c r="CT468" s="219"/>
      <c r="CU468" s="219"/>
      <c r="CV468" s="219"/>
      <c r="CW468" s="219"/>
      <c r="CX468" s="219"/>
      <c r="CY468" s="219"/>
      <c r="CZ468" s="219"/>
      <c r="DA468" s="219"/>
      <c r="DB468" s="219"/>
      <c r="DC468" s="219"/>
      <c r="DD468" s="219"/>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9"/>
      <c r="EI468" s="219"/>
      <c r="EJ468" s="219"/>
      <c r="EK468" s="219"/>
      <c r="EL468" s="219"/>
      <c r="EM468" s="219"/>
      <c r="EN468" s="219"/>
      <c r="EO468" s="219"/>
      <c r="EP468" s="219"/>
      <c r="EQ468" s="219"/>
      <c r="ER468" s="219"/>
      <c r="ES468" s="219"/>
      <c r="ET468" s="219"/>
      <c r="EU468" s="219"/>
      <c r="EV468" s="219"/>
      <c r="EW468" s="219"/>
      <c r="EX468" s="219"/>
      <c r="EY468" s="219"/>
      <c r="EZ468" s="219"/>
      <c r="FA468" s="219"/>
      <c r="FB468" s="219"/>
      <c r="FC468" s="219"/>
      <c r="FD468" s="219"/>
      <c r="FE468" s="219"/>
      <c r="FF468" s="219"/>
      <c r="FG468" s="219"/>
      <c r="FH468" s="219"/>
      <c r="FI468" s="219"/>
      <c r="FJ468" s="219"/>
      <c r="FK468" s="219"/>
      <c r="FL468" s="219"/>
      <c r="FM468" s="219"/>
      <c r="FN468" s="219"/>
      <c r="GA468" s="202"/>
      <c r="GB468" s="202"/>
      <c r="GC468" s="202"/>
      <c r="GD468" s="202"/>
      <c r="GE468" s="202"/>
      <c r="GF468" s="202"/>
      <c r="GG468" s="202"/>
      <c r="GH468" s="198"/>
      <c r="GI468" s="198"/>
      <c r="GJ468" s="198"/>
      <c r="GK468" s="198"/>
      <c r="GL468" s="198"/>
      <c r="GM468" s="198"/>
      <c r="GN468" s="198"/>
    </row>
    <row r="469" spans="1:196" x14ac:dyDescent="0.2">
      <c r="A469" s="215" t="s">
        <v>514</v>
      </c>
      <c r="B469" s="216" t="s">
        <v>285</v>
      </c>
      <c r="C469" s="217" t="s">
        <v>292</v>
      </c>
      <c r="D469" s="218" t="s">
        <v>513</v>
      </c>
      <c r="E469" s="337">
        <v>0</v>
      </c>
      <c r="F469">
        <v>58</v>
      </c>
      <c r="G469" s="337">
        <v>0</v>
      </c>
      <c r="H469">
        <v>0</v>
      </c>
      <c r="I469">
        <v>59</v>
      </c>
      <c r="J469">
        <v>115</v>
      </c>
      <c r="K469">
        <v>1</v>
      </c>
      <c r="L469">
        <v>3</v>
      </c>
      <c r="M469">
        <v>8</v>
      </c>
      <c r="N469">
        <v>2</v>
      </c>
      <c r="O469">
        <v>2</v>
      </c>
      <c r="P469">
        <v>5</v>
      </c>
      <c r="Q469">
        <v>0</v>
      </c>
      <c r="R469">
        <v>23</v>
      </c>
      <c r="S469">
        <v>852</v>
      </c>
      <c r="T469">
        <v>4</v>
      </c>
      <c r="U469">
        <v>0</v>
      </c>
      <c r="V469">
        <v>23</v>
      </c>
      <c r="W469">
        <v>9</v>
      </c>
      <c r="X469">
        <v>36</v>
      </c>
      <c r="Y469">
        <v>110</v>
      </c>
      <c r="Z469">
        <v>0</v>
      </c>
      <c r="AA469">
        <v>58</v>
      </c>
      <c r="AB469">
        <v>1368</v>
      </c>
      <c r="AC469" s="351">
        <v>2</v>
      </c>
      <c r="AD469" s="351">
        <v>2</v>
      </c>
      <c r="AE469">
        <v>3</v>
      </c>
      <c r="AF469">
        <v>133</v>
      </c>
      <c r="AG469">
        <v>42</v>
      </c>
      <c r="AH469">
        <v>7</v>
      </c>
      <c r="AI469">
        <v>0</v>
      </c>
      <c r="AJ469">
        <v>60</v>
      </c>
      <c r="AK469">
        <v>7</v>
      </c>
      <c r="AL469">
        <v>67</v>
      </c>
      <c r="AM469">
        <v>0</v>
      </c>
      <c r="AN469">
        <v>0</v>
      </c>
      <c r="AO469">
        <v>0</v>
      </c>
      <c r="AP469">
        <v>15</v>
      </c>
      <c r="AQ469">
        <v>0</v>
      </c>
      <c r="AR469">
        <v>13</v>
      </c>
      <c r="AS469">
        <v>13</v>
      </c>
      <c r="AT469">
        <v>0</v>
      </c>
      <c r="AU469">
        <v>0</v>
      </c>
      <c r="AV469">
        <v>1</v>
      </c>
      <c r="AW469">
        <v>17</v>
      </c>
      <c r="AX469">
        <v>0</v>
      </c>
      <c r="AY469">
        <v>0</v>
      </c>
      <c r="AZ469">
        <v>0</v>
      </c>
      <c r="BA469">
        <v>8</v>
      </c>
      <c r="BB469">
        <v>14</v>
      </c>
      <c r="BC469">
        <v>12</v>
      </c>
      <c r="BD469">
        <v>5</v>
      </c>
      <c r="BE469">
        <v>0</v>
      </c>
      <c r="BF469">
        <v>1</v>
      </c>
      <c r="BG469">
        <v>0</v>
      </c>
      <c r="BH469">
        <v>0</v>
      </c>
      <c r="BI469">
        <v>40</v>
      </c>
      <c r="BJ469">
        <v>5</v>
      </c>
      <c r="BK469">
        <v>10</v>
      </c>
      <c r="BL469">
        <v>4</v>
      </c>
      <c r="BM469">
        <v>3</v>
      </c>
      <c r="BN469">
        <v>0</v>
      </c>
      <c r="BO469">
        <v>1</v>
      </c>
      <c r="BP469">
        <v>0</v>
      </c>
      <c r="BQ469">
        <v>0</v>
      </c>
      <c r="BR469">
        <v>23</v>
      </c>
      <c r="BS469" s="148"/>
      <c r="BT469"/>
      <c r="BU469" s="393" t="str">
        <f t="shared" si="84"/>
        <v>No</v>
      </c>
      <c r="BV469" s="393" t="str">
        <f t="shared" si="85"/>
        <v>No</v>
      </c>
      <c r="BW469" s="393"/>
      <c r="BX469" s="151"/>
      <c r="BY469" s="341"/>
      <c r="BZ469" s="384"/>
      <c r="CA469" s="384"/>
      <c r="CB469" s="384"/>
      <c r="CC469" s="384"/>
      <c r="CD469" s="384"/>
      <c r="CE469" s="219"/>
      <c r="CF469" s="219"/>
      <c r="CG469" s="219"/>
      <c r="CH469" s="219"/>
      <c r="CI469" s="219"/>
      <c r="CJ469" s="219"/>
      <c r="CK469" s="219"/>
      <c r="CL469" s="219"/>
      <c r="CM469" s="219"/>
      <c r="CN469" s="219"/>
      <c r="CO469" s="219"/>
      <c r="CP469" s="219"/>
      <c r="CQ469" s="219"/>
      <c r="CR469" s="219"/>
      <c r="CS469" s="219"/>
      <c r="CT469" s="219"/>
      <c r="CU469" s="219"/>
      <c r="CV469" s="219"/>
      <c r="CW469" s="219"/>
      <c r="CX469" s="219"/>
      <c r="CY469" s="219"/>
      <c r="CZ469" s="219"/>
      <c r="DA469" s="219"/>
      <c r="DB469" s="219"/>
      <c r="DC469" s="219"/>
      <c r="DD469" s="219"/>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9"/>
      <c r="EI469" s="219"/>
      <c r="EJ469" s="219"/>
      <c r="EK469" s="219"/>
      <c r="EL469" s="219"/>
      <c r="EM469" s="219"/>
      <c r="EN469" s="219"/>
      <c r="EO469" s="219"/>
      <c r="EP469" s="219"/>
      <c r="EQ469" s="219"/>
      <c r="ER469" s="219"/>
      <c r="ES469" s="219"/>
      <c r="ET469" s="219"/>
      <c r="EU469" s="219"/>
      <c r="EV469" s="219"/>
      <c r="EW469" s="219"/>
      <c r="EX469" s="219"/>
      <c r="EY469" s="219"/>
      <c r="EZ469" s="219"/>
      <c r="FA469" s="219"/>
      <c r="FB469" s="219"/>
      <c r="FC469" s="219"/>
      <c r="FD469" s="219"/>
      <c r="FE469" s="219"/>
      <c r="FF469" s="219"/>
      <c r="FG469" s="219"/>
      <c r="FH469" s="219"/>
      <c r="FI469" s="219"/>
      <c r="FJ469" s="219"/>
      <c r="FK469" s="219"/>
      <c r="FL469" s="219"/>
      <c r="FM469" s="219"/>
      <c r="FN469" s="219"/>
      <c r="GA469" s="202"/>
      <c r="GB469" s="202"/>
      <c r="GC469" s="202"/>
      <c r="GD469" s="202"/>
      <c r="GE469" s="202"/>
      <c r="GF469" s="202"/>
      <c r="GG469" s="202"/>
      <c r="GH469" s="198"/>
      <c r="GI469" s="198"/>
      <c r="GJ469" s="198"/>
      <c r="GK469" s="198"/>
      <c r="GL469" s="198"/>
      <c r="GM469" s="198"/>
      <c r="GN469" s="198"/>
    </row>
    <row r="470" spans="1:196" x14ac:dyDescent="0.2">
      <c r="A470" s="215" t="s">
        <v>515</v>
      </c>
      <c r="B470" s="216" t="s">
        <v>301</v>
      </c>
      <c r="C470" s="217" t="s">
        <v>109</v>
      </c>
      <c r="D470" s="218" t="s">
        <v>308</v>
      </c>
      <c r="E470" s="337">
        <v>0</v>
      </c>
      <c r="F470">
        <v>11</v>
      </c>
      <c r="G470" s="337">
        <v>0</v>
      </c>
      <c r="H470">
        <v>10</v>
      </c>
      <c r="I470">
        <v>8</v>
      </c>
      <c r="J470">
        <v>118</v>
      </c>
      <c r="K470">
        <v>153</v>
      </c>
      <c r="L470">
        <v>1</v>
      </c>
      <c r="M470">
        <v>1</v>
      </c>
      <c r="N470">
        <v>0</v>
      </c>
      <c r="O470">
        <v>0</v>
      </c>
      <c r="P470">
        <v>9</v>
      </c>
      <c r="Q470">
        <v>263</v>
      </c>
      <c r="R470">
        <v>977</v>
      </c>
      <c r="S470">
        <v>0</v>
      </c>
      <c r="T470">
        <v>5</v>
      </c>
      <c r="U470">
        <v>0</v>
      </c>
      <c r="V470">
        <v>2</v>
      </c>
      <c r="W470">
        <v>2</v>
      </c>
      <c r="X470">
        <v>1</v>
      </c>
      <c r="Y470">
        <v>97</v>
      </c>
      <c r="Z470">
        <v>156</v>
      </c>
      <c r="AA470">
        <v>0</v>
      </c>
      <c r="AB470">
        <v>1814</v>
      </c>
      <c r="AC470" s="351">
        <v>2</v>
      </c>
      <c r="AD470" s="351">
        <v>2</v>
      </c>
      <c r="AE470">
        <v>3</v>
      </c>
      <c r="AF470">
        <v>52</v>
      </c>
      <c r="AG470">
        <v>15</v>
      </c>
      <c r="AH470">
        <v>3</v>
      </c>
      <c r="AI470">
        <v>0</v>
      </c>
      <c r="AJ470">
        <v>442</v>
      </c>
      <c r="AK470">
        <v>47</v>
      </c>
      <c r="AL470">
        <v>489</v>
      </c>
      <c r="AM470">
        <v>0</v>
      </c>
      <c r="AN470">
        <v>0</v>
      </c>
      <c r="AO470">
        <v>1</v>
      </c>
      <c r="AP470">
        <v>22</v>
      </c>
      <c r="AQ470">
        <v>0</v>
      </c>
      <c r="AR470">
        <v>17</v>
      </c>
      <c r="AS470">
        <v>17</v>
      </c>
      <c r="AT470">
        <v>8</v>
      </c>
      <c r="AU470">
        <v>0</v>
      </c>
      <c r="AV470">
        <v>6</v>
      </c>
      <c r="AW470">
        <v>4</v>
      </c>
      <c r="AX470">
        <v>0</v>
      </c>
      <c r="AY470">
        <v>0</v>
      </c>
      <c r="AZ470">
        <v>0</v>
      </c>
      <c r="BA470">
        <v>146</v>
      </c>
      <c r="BB470">
        <v>106</v>
      </c>
      <c r="BC470">
        <v>467</v>
      </c>
      <c r="BD470">
        <v>606</v>
      </c>
      <c r="BE470">
        <v>394</v>
      </c>
      <c r="BF470">
        <v>255</v>
      </c>
      <c r="BG470">
        <v>108</v>
      </c>
      <c r="BH470">
        <v>10</v>
      </c>
      <c r="BI470">
        <v>2092</v>
      </c>
      <c r="BJ470">
        <v>127</v>
      </c>
      <c r="BK470">
        <v>55</v>
      </c>
      <c r="BL470">
        <v>309</v>
      </c>
      <c r="BM470">
        <v>320</v>
      </c>
      <c r="BN470">
        <v>212</v>
      </c>
      <c r="BO470">
        <v>155</v>
      </c>
      <c r="BP470">
        <v>57</v>
      </c>
      <c r="BQ470">
        <v>5</v>
      </c>
      <c r="BR470">
        <v>1240</v>
      </c>
      <c r="BS470" s="148"/>
      <c r="BT470"/>
      <c r="BU470" s="393" t="str">
        <f t="shared" si="84"/>
        <v>No</v>
      </c>
      <c r="BV470" s="393" t="str">
        <f t="shared" si="85"/>
        <v>No</v>
      </c>
      <c r="BW470" s="393"/>
      <c r="BX470" s="151"/>
      <c r="BY470" s="341"/>
      <c r="BZ470" s="384"/>
      <c r="CA470" s="384"/>
      <c r="CB470" s="384"/>
      <c r="CC470" s="384"/>
      <c r="CD470" s="384"/>
      <c r="CE470" s="219"/>
      <c r="CF470" s="219"/>
      <c r="CG470" s="219"/>
      <c r="CH470" s="219"/>
      <c r="CI470" s="219"/>
      <c r="CJ470" s="219"/>
      <c r="CK470" s="219"/>
      <c r="CL470" s="219"/>
      <c r="CM470" s="219"/>
      <c r="CN470" s="219"/>
      <c r="CO470" s="219"/>
      <c r="CP470" s="219"/>
      <c r="CQ470" s="219"/>
      <c r="CR470" s="219"/>
      <c r="CS470" s="219"/>
      <c r="CT470" s="219"/>
      <c r="CU470" s="219"/>
      <c r="CV470" s="219"/>
      <c r="CW470" s="219"/>
      <c r="CX470" s="219"/>
      <c r="CY470" s="219"/>
      <c r="CZ470" s="219"/>
      <c r="DA470" s="219"/>
      <c r="DB470" s="219"/>
      <c r="DC470" s="219"/>
      <c r="DD470" s="219"/>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9"/>
      <c r="EI470" s="219"/>
      <c r="EJ470" s="219"/>
      <c r="EK470" s="219"/>
      <c r="EL470" s="219"/>
      <c r="EM470" s="219"/>
      <c r="EN470" s="219"/>
      <c r="EO470" s="219"/>
      <c r="EP470" s="219"/>
      <c r="EQ470" s="219"/>
      <c r="ER470" s="219"/>
      <c r="ES470" s="219"/>
      <c r="ET470" s="219"/>
      <c r="EU470" s="219"/>
      <c r="EV470" s="219"/>
      <c r="EW470" s="219"/>
      <c r="EX470" s="219"/>
      <c r="EY470" s="219"/>
      <c r="EZ470" s="219"/>
      <c r="FA470" s="219"/>
      <c r="FB470" s="219"/>
      <c r="FC470" s="219"/>
      <c r="FD470" s="219"/>
      <c r="FE470" s="219"/>
      <c r="FF470" s="219"/>
      <c r="FG470" s="219"/>
      <c r="FH470" s="219"/>
      <c r="FI470" s="219"/>
      <c r="FJ470" s="219"/>
      <c r="FK470" s="219"/>
      <c r="FL470" s="219"/>
      <c r="FM470" s="219"/>
      <c r="FN470" s="219"/>
      <c r="GA470" s="202"/>
      <c r="GB470" s="202"/>
      <c r="GC470" s="202"/>
      <c r="GD470" s="202"/>
      <c r="GE470" s="202"/>
      <c r="GF470" s="202"/>
      <c r="GG470" s="202"/>
      <c r="GH470" s="198"/>
      <c r="GI470" s="198"/>
      <c r="GJ470" s="198"/>
      <c r="GK470" s="198"/>
      <c r="GL470" s="198"/>
      <c r="GM470" s="198"/>
      <c r="GN470" s="198"/>
    </row>
    <row r="471" spans="1:196" x14ac:dyDescent="0.2">
      <c r="A471" s="215" t="s">
        <v>517</v>
      </c>
      <c r="B471" s="216" t="s">
        <v>285</v>
      </c>
      <c r="C471" s="217" t="s">
        <v>288</v>
      </c>
      <c r="D471" s="218" t="s">
        <v>516</v>
      </c>
      <c r="E471" s="337">
        <v>0</v>
      </c>
      <c r="F471">
        <v>7</v>
      </c>
      <c r="G471" s="337">
        <v>0</v>
      </c>
      <c r="H471">
        <v>1</v>
      </c>
      <c r="I471">
        <v>60</v>
      </c>
      <c r="J471">
        <v>135</v>
      </c>
      <c r="K471">
        <v>13</v>
      </c>
      <c r="L471">
        <v>1</v>
      </c>
      <c r="M471">
        <v>5</v>
      </c>
      <c r="N471">
        <v>1</v>
      </c>
      <c r="O471">
        <v>0</v>
      </c>
      <c r="P471">
        <v>7</v>
      </c>
      <c r="Q471">
        <v>9</v>
      </c>
      <c r="R471">
        <v>60</v>
      </c>
      <c r="S471">
        <v>0</v>
      </c>
      <c r="T471">
        <v>0</v>
      </c>
      <c r="U471">
        <v>0</v>
      </c>
      <c r="V471">
        <v>69</v>
      </c>
      <c r="W471">
        <v>1</v>
      </c>
      <c r="X471">
        <v>38</v>
      </c>
      <c r="Y471">
        <v>94</v>
      </c>
      <c r="Z471">
        <v>0</v>
      </c>
      <c r="AA471">
        <v>21</v>
      </c>
      <c r="AB471">
        <v>522</v>
      </c>
      <c r="AC471" s="351">
        <v>2</v>
      </c>
      <c r="AD471" s="351">
        <v>2</v>
      </c>
      <c r="AE471">
        <v>0</v>
      </c>
      <c r="AF471">
        <v>105</v>
      </c>
      <c r="AG471">
        <v>27</v>
      </c>
      <c r="AH471">
        <v>13</v>
      </c>
      <c r="AI471">
        <v>0</v>
      </c>
      <c r="AJ471">
        <v>132</v>
      </c>
      <c r="AK471">
        <v>33</v>
      </c>
      <c r="AL471">
        <v>0</v>
      </c>
      <c r="AM471">
        <v>2</v>
      </c>
      <c r="AN471">
        <v>0</v>
      </c>
      <c r="AO471">
        <v>1</v>
      </c>
      <c r="AP471">
        <v>17</v>
      </c>
      <c r="AQ471">
        <v>0</v>
      </c>
      <c r="AR471">
        <v>45</v>
      </c>
      <c r="AS471">
        <v>0</v>
      </c>
      <c r="AT471">
        <v>0</v>
      </c>
      <c r="AU471">
        <v>0</v>
      </c>
      <c r="AV471">
        <v>0</v>
      </c>
      <c r="AW471">
        <v>3</v>
      </c>
      <c r="AX471">
        <v>0</v>
      </c>
      <c r="AY471">
        <v>0</v>
      </c>
      <c r="AZ471">
        <v>0</v>
      </c>
      <c r="BA471">
        <v>19</v>
      </c>
      <c r="BB471">
        <v>23</v>
      </c>
      <c r="BC471">
        <v>10</v>
      </c>
      <c r="BD471">
        <v>10</v>
      </c>
      <c r="BE471">
        <v>3</v>
      </c>
      <c r="BF471">
        <v>3</v>
      </c>
      <c r="BG471">
        <v>1</v>
      </c>
      <c r="BH471">
        <v>0</v>
      </c>
      <c r="BI471">
        <v>69</v>
      </c>
      <c r="BJ471">
        <v>17</v>
      </c>
      <c r="BK471">
        <v>25</v>
      </c>
      <c r="BL471">
        <v>8</v>
      </c>
      <c r="BM471">
        <v>9</v>
      </c>
      <c r="BN471">
        <v>1</v>
      </c>
      <c r="BO471">
        <v>6</v>
      </c>
      <c r="BP471">
        <v>3</v>
      </c>
      <c r="BQ471">
        <v>0</v>
      </c>
      <c r="BR471">
        <v>69</v>
      </c>
      <c r="BS471" s="148"/>
      <c r="BT471"/>
      <c r="BU471" s="393" t="str">
        <f t="shared" si="84"/>
        <v>No</v>
      </c>
      <c r="BV471" s="393" t="str">
        <f t="shared" si="85"/>
        <v>No</v>
      </c>
      <c r="BW471" s="393"/>
      <c r="BX471" s="151"/>
      <c r="BY471" s="341"/>
      <c r="BZ471" s="384"/>
      <c r="CA471" s="384"/>
      <c r="CB471" s="384"/>
      <c r="CC471" s="384"/>
      <c r="CD471" s="384"/>
      <c r="CE471" s="219"/>
      <c r="CF471" s="219"/>
      <c r="CG471" s="219"/>
      <c r="CH471" s="219"/>
      <c r="CI471" s="219"/>
      <c r="CJ471" s="219"/>
      <c r="CK471" s="219"/>
      <c r="CL471" s="219"/>
      <c r="CM471" s="219"/>
      <c r="CN471" s="219"/>
      <c r="CO471" s="219"/>
      <c r="CP471" s="219"/>
      <c r="CQ471" s="219"/>
      <c r="CR471" s="219"/>
      <c r="CS471" s="219"/>
      <c r="CT471" s="219"/>
      <c r="CU471" s="219"/>
      <c r="CV471" s="219"/>
      <c r="CW471" s="219"/>
      <c r="CX471" s="219"/>
      <c r="CY471" s="219"/>
      <c r="CZ471" s="219"/>
      <c r="DA471" s="219"/>
      <c r="DB471" s="219"/>
      <c r="DC471" s="219"/>
      <c r="DD471" s="219"/>
      <c r="DE471" s="219"/>
      <c r="DF471" s="219"/>
      <c r="DG471" s="219"/>
      <c r="DH471" s="219"/>
      <c r="DI471" s="219"/>
      <c r="DJ471" s="219"/>
      <c r="DK471" s="219"/>
      <c r="DL471" s="219"/>
      <c r="DM471" s="219"/>
      <c r="DN471" s="219"/>
      <c r="DO471" s="219"/>
      <c r="DP471" s="219"/>
      <c r="DQ471" s="219"/>
      <c r="DR471" s="219"/>
      <c r="DS471" s="219"/>
      <c r="DT471" s="219"/>
      <c r="DU471" s="219"/>
      <c r="DV471" s="219"/>
      <c r="DW471" s="219"/>
      <c r="DX471" s="219"/>
      <c r="DY471" s="219"/>
      <c r="DZ471" s="219"/>
      <c r="EA471" s="219"/>
      <c r="EB471" s="219"/>
      <c r="EC471" s="219"/>
      <c r="ED471" s="219"/>
      <c r="EE471" s="219"/>
      <c r="EF471" s="219"/>
      <c r="EG471" s="219"/>
      <c r="EH471" s="219"/>
      <c r="EI471" s="219"/>
      <c r="EJ471" s="219"/>
      <c r="EK471" s="219"/>
      <c r="EL471" s="219"/>
      <c r="EM471" s="219"/>
      <c r="EN471" s="219"/>
      <c r="EO471" s="219"/>
      <c r="EP471" s="219"/>
      <c r="EQ471" s="219"/>
      <c r="ER471" s="219"/>
      <c r="ES471" s="219"/>
      <c r="ET471" s="219"/>
      <c r="EU471" s="219"/>
      <c r="EV471" s="219"/>
      <c r="EW471" s="219"/>
      <c r="EX471" s="219"/>
      <c r="EY471" s="219"/>
      <c r="EZ471" s="219"/>
      <c r="FA471" s="219"/>
      <c r="FB471" s="219"/>
      <c r="FC471" s="219"/>
      <c r="FD471" s="219"/>
      <c r="FE471" s="219"/>
      <c r="FF471" s="219"/>
      <c r="FG471" s="219"/>
      <c r="FH471" s="219"/>
      <c r="FI471" s="219"/>
      <c r="FJ471" s="219"/>
      <c r="FK471" s="219"/>
      <c r="FL471" s="219"/>
      <c r="FM471" s="219"/>
      <c r="FN471" s="219"/>
      <c r="GA471" s="202"/>
      <c r="GB471" s="202"/>
      <c r="GC471" s="202"/>
      <c r="GD471" s="202"/>
      <c r="GE471" s="202"/>
      <c r="GF471" s="202"/>
      <c r="GG471" s="202"/>
      <c r="GH471" s="198"/>
      <c r="GI471" s="198"/>
      <c r="GJ471" s="198"/>
      <c r="GK471" s="198"/>
      <c r="GL471" s="198"/>
      <c r="GM471" s="198"/>
      <c r="GN471" s="198"/>
    </row>
    <row r="472" spans="1:196" x14ac:dyDescent="0.2">
      <c r="A472" s="215" t="s">
        <v>519</v>
      </c>
      <c r="B472" s="216" t="s">
        <v>289</v>
      </c>
      <c r="C472" s="217" t="s">
        <v>109</v>
      </c>
      <c r="D472" s="218" t="s">
        <v>518</v>
      </c>
      <c r="E472" s="337">
        <v>0</v>
      </c>
      <c r="F472">
        <v>41</v>
      </c>
      <c r="G472" s="337">
        <v>0</v>
      </c>
      <c r="H472">
        <v>14</v>
      </c>
      <c r="I472">
        <v>24</v>
      </c>
      <c r="J472">
        <v>197</v>
      </c>
      <c r="K472">
        <v>1</v>
      </c>
      <c r="L472">
        <v>3</v>
      </c>
      <c r="M472">
        <v>6</v>
      </c>
      <c r="N472">
        <v>4</v>
      </c>
      <c r="O472">
        <v>0</v>
      </c>
      <c r="P472">
        <v>7</v>
      </c>
      <c r="Q472">
        <v>250</v>
      </c>
      <c r="R472">
        <v>670</v>
      </c>
      <c r="S472">
        <v>0</v>
      </c>
      <c r="T472">
        <v>2</v>
      </c>
      <c r="U472">
        <v>0</v>
      </c>
      <c r="V472">
        <v>0</v>
      </c>
      <c r="W472">
        <v>14</v>
      </c>
      <c r="X472">
        <v>0</v>
      </c>
      <c r="Y472">
        <v>284</v>
      </c>
      <c r="Z472">
        <v>20</v>
      </c>
      <c r="AA472">
        <v>1</v>
      </c>
      <c r="AB472">
        <v>1538</v>
      </c>
      <c r="AC472" s="351">
        <v>2</v>
      </c>
      <c r="AD472" s="351">
        <v>1</v>
      </c>
      <c r="AE472">
        <v>1</v>
      </c>
      <c r="AF472">
        <v>119</v>
      </c>
      <c r="AG472">
        <v>10</v>
      </c>
      <c r="AH472">
        <v>0</v>
      </c>
      <c r="AI472">
        <v>0</v>
      </c>
      <c r="AJ472">
        <v>479</v>
      </c>
      <c r="AK472">
        <v>114</v>
      </c>
      <c r="AL472">
        <v>593</v>
      </c>
      <c r="AM472">
        <v>1</v>
      </c>
      <c r="AN472">
        <v>0</v>
      </c>
      <c r="AO472">
        <v>4</v>
      </c>
      <c r="AP472">
        <v>40</v>
      </c>
      <c r="AQ472">
        <v>33</v>
      </c>
      <c r="AR472">
        <v>0</v>
      </c>
      <c r="AS472">
        <v>33</v>
      </c>
      <c r="AT472">
        <v>6</v>
      </c>
      <c r="AU472">
        <v>1</v>
      </c>
      <c r="AV472">
        <v>15</v>
      </c>
      <c r="AW472">
        <v>38</v>
      </c>
      <c r="AX472">
        <v>0</v>
      </c>
      <c r="AY472">
        <v>0</v>
      </c>
      <c r="AZ472">
        <v>0</v>
      </c>
      <c r="BA472">
        <v>146</v>
      </c>
      <c r="BB472">
        <v>241</v>
      </c>
      <c r="BC472">
        <v>406</v>
      </c>
      <c r="BD472">
        <v>371</v>
      </c>
      <c r="BE472">
        <v>136</v>
      </c>
      <c r="BF472">
        <v>13</v>
      </c>
      <c r="BG472">
        <v>3</v>
      </c>
      <c r="BH472">
        <v>3</v>
      </c>
      <c r="BI472">
        <v>1319</v>
      </c>
      <c r="BJ472">
        <v>123</v>
      </c>
      <c r="BK472">
        <v>170</v>
      </c>
      <c r="BL472">
        <v>259</v>
      </c>
      <c r="BM472">
        <v>259</v>
      </c>
      <c r="BN472">
        <v>98</v>
      </c>
      <c r="BO472">
        <v>7</v>
      </c>
      <c r="BP472">
        <v>0</v>
      </c>
      <c r="BQ472">
        <v>3</v>
      </c>
      <c r="BR472">
        <v>919</v>
      </c>
      <c r="BS472" s="148"/>
      <c r="BT472"/>
      <c r="BU472" s="393" t="str">
        <f t="shared" si="84"/>
        <v>No</v>
      </c>
      <c r="BV472" s="393" t="str">
        <f t="shared" si="85"/>
        <v>Yes</v>
      </c>
      <c r="BW472" s="393"/>
      <c r="BX472" s="151"/>
      <c r="BY472" s="341"/>
      <c r="BZ472" s="384"/>
      <c r="CA472" s="384"/>
      <c r="CB472" s="384"/>
      <c r="CC472" s="384"/>
      <c r="CD472" s="384"/>
      <c r="CE472" s="219"/>
      <c r="CF472" s="219"/>
      <c r="CG472" s="219"/>
      <c r="CH472" s="219"/>
      <c r="CI472" s="219"/>
      <c r="CJ472" s="219"/>
      <c r="CK472" s="219"/>
      <c r="CL472" s="219"/>
      <c r="CM472" s="219"/>
      <c r="CN472" s="219"/>
      <c r="CO472" s="219"/>
      <c r="CP472" s="219"/>
      <c r="CQ472" s="219"/>
      <c r="CR472" s="219"/>
      <c r="CS472" s="219"/>
      <c r="CT472" s="219"/>
      <c r="CU472" s="219"/>
      <c r="CV472" s="219"/>
      <c r="CW472" s="219"/>
      <c r="CX472" s="219"/>
      <c r="CY472" s="219"/>
      <c r="CZ472" s="219"/>
      <c r="DA472" s="219"/>
      <c r="DB472" s="219"/>
      <c r="DC472" s="219"/>
      <c r="DD472" s="219"/>
      <c r="DE472" s="219"/>
      <c r="DF472" s="219"/>
      <c r="DG472" s="219"/>
      <c r="DH472" s="219"/>
      <c r="DI472" s="219"/>
      <c r="DJ472" s="219"/>
      <c r="DK472" s="219"/>
      <c r="DL472" s="219"/>
      <c r="DM472" s="219"/>
      <c r="DN472" s="219"/>
      <c r="DO472" s="219"/>
      <c r="DP472" s="219"/>
      <c r="DQ472" s="219"/>
      <c r="DR472" s="219"/>
      <c r="DS472" s="219"/>
      <c r="DT472" s="219"/>
      <c r="DU472" s="219"/>
      <c r="DV472" s="219"/>
      <c r="DW472" s="219"/>
      <c r="DX472" s="219"/>
      <c r="DY472" s="219"/>
      <c r="DZ472" s="219"/>
      <c r="EA472" s="219"/>
      <c r="EB472" s="219"/>
      <c r="EC472" s="219"/>
      <c r="ED472" s="219"/>
      <c r="EE472" s="219"/>
      <c r="EF472" s="219"/>
      <c r="EG472" s="219"/>
      <c r="EH472" s="219"/>
      <c r="EI472" s="219"/>
      <c r="EJ472" s="219"/>
      <c r="EK472" s="219"/>
      <c r="EL472" s="219"/>
      <c r="EM472" s="219"/>
      <c r="EN472" s="219"/>
      <c r="EO472" s="219"/>
      <c r="EP472" s="219"/>
      <c r="EQ472" s="219"/>
      <c r="ER472" s="219"/>
      <c r="ES472" s="219"/>
      <c r="ET472" s="219"/>
      <c r="EU472" s="219"/>
      <c r="EV472" s="219"/>
      <c r="EW472" s="219"/>
      <c r="EX472" s="219"/>
      <c r="EY472" s="219"/>
      <c r="EZ472" s="219"/>
      <c r="FA472" s="219"/>
      <c r="FB472" s="219"/>
      <c r="FC472" s="219"/>
      <c r="FD472" s="219"/>
      <c r="FE472" s="219"/>
      <c r="FF472" s="219"/>
      <c r="FG472" s="219"/>
      <c r="FH472" s="219"/>
      <c r="FI472" s="219"/>
      <c r="FJ472" s="219"/>
      <c r="FK472" s="219"/>
      <c r="FL472" s="219"/>
      <c r="FM472" s="219"/>
      <c r="FN472" s="219"/>
      <c r="GA472" s="202"/>
      <c r="GB472" s="202"/>
      <c r="GC472" s="202"/>
      <c r="GD472" s="202"/>
      <c r="GE472" s="202"/>
      <c r="GF472" s="202"/>
      <c r="GG472" s="202"/>
      <c r="GH472" s="198"/>
      <c r="GI472" s="198"/>
      <c r="GJ472" s="198"/>
      <c r="GK472" s="198"/>
      <c r="GL472" s="198"/>
      <c r="GM472" s="198"/>
      <c r="GN472" s="198"/>
    </row>
    <row r="473" spans="1:196" x14ac:dyDescent="0.2">
      <c r="A473" s="215" t="s">
        <v>521</v>
      </c>
      <c r="B473" s="216" t="s">
        <v>285</v>
      </c>
      <c r="C473" s="217" t="s">
        <v>56</v>
      </c>
      <c r="D473" s="218" t="s">
        <v>520</v>
      </c>
      <c r="E473" s="337">
        <v>0</v>
      </c>
      <c r="F473">
        <v>3</v>
      </c>
      <c r="G473" s="337">
        <v>0</v>
      </c>
      <c r="H473">
        <v>5</v>
      </c>
      <c r="I473">
        <v>24</v>
      </c>
      <c r="J473">
        <v>96</v>
      </c>
      <c r="K473">
        <v>0</v>
      </c>
      <c r="L473">
        <v>0</v>
      </c>
      <c r="M473">
        <v>2</v>
      </c>
      <c r="N473">
        <v>2</v>
      </c>
      <c r="O473">
        <v>0</v>
      </c>
      <c r="P473">
        <v>4</v>
      </c>
      <c r="Q473">
        <v>5</v>
      </c>
      <c r="R473">
        <v>79</v>
      </c>
      <c r="S473">
        <v>0</v>
      </c>
      <c r="T473">
        <v>0</v>
      </c>
      <c r="U473">
        <v>0</v>
      </c>
      <c r="V473">
        <v>3</v>
      </c>
      <c r="W473">
        <v>21</v>
      </c>
      <c r="X473">
        <v>0</v>
      </c>
      <c r="Y473">
        <v>133</v>
      </c>
      <c r="Z473">
        <v>1</v>
      </c>
      <c r="AA473">
        <v>2</v>
      </c>
      <c r="AB473">
        <v>380</v>
      </c>
      <c r="AC473" s="351">
        <v>2</v>
      </c>
      <c r="AD473" s="351">
        <v>2</v>
      </c>
      <c r="AE473">
        <v>3</v>
      </c>
      <c r="AF473">
        <v>113</v>
      </c>
      <c r="AG473">
        <v>19</v>
      </c>
      <c r="AH473">
        <v>7</v>
      </c>
      <c r="AI473">
        <v>0</v>
      </c>
      <c r="AJ473">
        <v>151</v>
      </c>
      <c r="AK473">
        <v>0</v>
      </c>
      <c r="AL473">
        <v>151</v>
      </c>
      <c r="AM473">
        <v>4</v>
      </c>
      <c r="AN473">
        <v>0</v>
      </c>
      <c r="AO473">
        <v>1</v>
      </c>
      <c r="AP473">
        <v>24</v>
      </c>
      <c r="AQ473">
        <v>0</v>
      </c>
      <c r="AR473">
        <v>31</v>
      </c>
      <c r="AS473">
        <v>31</v>
      </c>
      <c r="AT473">
        <v>0</v>
      </c>
      <c r="AU473">
        <v>0</v>
      </c>
      <c r="AV473">
        <v>4</v>
      </c>
      <c r="AW473">
        <v>103</v>
      </c>
      <c r="AX473">
        <v>0</v>
      </c>
      <c r="AY473">
        <v>0</v>
      </c>
      <c r="AZ473">
        <v>0</v>
      </c>
      <c r="BA473">
        <v>27</v>
      </c>
      <c r="BB473">
        <v>43</v>
      </c>
      <c r="BC473">
        <v>35</v>
      </c>
      <c r="BD473">
        <v>5</v>
      </c>
      <c r="BE473">
        <v>2</v>
      </c>
      <c r="BF473">
        <v>1</v>
      </c>
      <c r="BG473">
        <v>1</v>
      </c>
      <c r="BH473">
        <v>1</v>
      </c>
      <c r="BI473">
        <v>115</v>
      </c>
      <c r="BJ473">
        <v>16</v>
      </c>
      <c r="BK473">
        <v>33</v>
      </c>
      <c r="BL473">
        <v>28</v>
      </c>
      <c r="BM473">
        <v>3</v>
      </c>
      <c r="BN473">
        <v>1</v>
      </c>
      <c r="BO473">
        <v>1</v>
      </c>
      <c r="BP473">
        <v>1</v>
      </c>
      <c r="BQ473">
        <v>1</v>
      </c>
      <c r="BR473">
        <v>84</v>
      </c>
      <c r="BS473" s="148"/>
      <c r="BT473"/>
      <c r="BU473" s="393" t="str">
        <f t="shared" si="84"/>
        <v>No</v>
      </c>
      <c r="BV473" s="393" t="str">
        <f t="shared" si="85"/>
        <v>No</v>
      </c>
      <c r="BW473" s="393"/>
      <c r="BX473" s="151"/>
      <c r="BY473" s="341"/>
      <c r="BZ473" s="384"/>
      <c r="CA473" s="384"/>
      <c r="CB473" s="384"/>
      <c r="CC473" s="384"/>
      <c r="CD473" s="384"/>
      <c r="CE473" s="219"/>
      <c r="CF473" s="219"/>
      <c r="CG473" s="219"/>
      <c r="CH473" s="219"/>
      <c r="CI473" s="219"/>
      <c r="CJ473" s="219"/>
      <c r="CK473" s="219"/>
      <c r="CL473" s="219"/>
      <c r="CM473" s="219"/>
      <c r="CN473" s="219"/>
      <c r="CO473" s="219"/>
      <c r="CP473" s="219"/>
      <c r="CQ473" s="219"/>
      <c r="CR473" s="219"/>
      <c r="CS473" s="219"/>
      <c r="CT473" s="219"/>
      <c r="CU473" s="219"/>
      <c r="CV473" s="219"/>
      <c r="CW473" s="219"/>
      <c r="CX473" s="219"/>
      <c r="CY473" s="219"/>
      <c r="CZ473" s="219"/>
      <c r="DA473" s="219"/>
      <c r="DB473" s="219"/>
      <c r="DC473" s="219"/>
      <c r="DD473" s="219"/>
      <c r="DE473" s="219"/>
      <c r="DF473" s="219"/>
      <c r="DG473" s="219"/>
      <c r="DH473" s="219"/>
      <c r="DI473" s="219"/>
      <c r="DJ473" s="219"/>
      <c r="DK473" s="219"/>
      <c r="DL473" s="219"/>
      <c r="DM473" s="219"/>
      <c r="DN473" s="219"/>
      <c r="DO473" s="219"/>
      <c r="DP473" s="219"/>
      <c r="DQ473" s="219"/>
      <c r="DR473" s="219"/>
      <c r="DS473" s="219"/>
      <c r="DT473" s="219"/>
      <c r="DU473" s="219"/>
      <c r="DV473" s="219"/>
      <c r="DW473" s="219"/>
      <c r="DX473" s="219"/>
      <c r="DY473" s="219"/>
      <c r="DZ473" s="219"/>
      <c r="EA473" s="219"/>
      <c r="EB473" s="219"/>
      <c r="EC473" s="219"/>
      <c r="ED473" s="219"/>
      <c r="EE473" s="219"/>
      <c r="EF473" s="219"/>
      <c r="EG473" s="219"/>
      <c r="EH473" s="219"/>
      <c r="EI473" s="219"/>
      <c r="EJ473" s="219"/>
      <c r="EK473" s="219"/>
      <c r="EL473" s="219"/>
      <c r="EM473" s="219"/>
      <c r="EN473" s="219"/>
      <c r="EO473" s="219"/>
      <c r="EP473" s="219"/>
      <c r="EQ473" s="219"/>
      <c r="ER473" s="219"/>
      <c r="ES473" s="219"/>
      <c r="ET473" s="219"/>
      <c r="EU473" s="219"/>
      <c r="EV473" s="219"/>
      <c r="EW473" s="219"/>
      <c r="EX473" s="219"/>
      <c r="EY473" s="219"/>
      <c r="EZ473" s="219"/>
      <c r="FA473" s="219"/>
      <c r="FB473" s="219"/>
      <c r="FC473" s="219"/>
      <c r="FD473" s="219"/>
      <c r="FE473" s="219"/>
      <c r="FF473" s="219"/>
      <c r="FG473" s="219"/>
      <c r="FH473" s="219"/>
      <c r="FI473" s="219"/>
      <c r="FJ473" s="219"/>
      <c r="FK473" s="219"/>
      <c r="FL473" s="219"/>
      <c r="FM473" s="219"/>
      <c r="FN473" s="219"/>
      <c r="GA473" s="202"/>
      <c r="GB473" s="202"/>
      <c r="GC473" s="202"/>
      <c r="GD473" s="202"/>
      <c r="GE473" s="202"/>
      <c r="GF473" s="202"/>
      <c r="GG473" s="202"/>
      <c r="GH473" s="198"/>
      <c r="GI473" s="198"/>
      <c r="GJ473" s="198"/>
      <c r="GK473" s="198"/>
      <c r="GL473" s="198"/>
      <c r="GM473" s="198"/>
      <c r="GN473" s="198"/>
    </row>
    <row r="474" spans="1:196" x14ac:dyDescent="0.2">
      <c r="A474" s="215" t="s">
        <v>523</v>
      </c>
      <c r="B474" s="216" t="s">
        <v>285</v>
      </c>
      <c r="C474" s="217" t="s">
        <v>292</v>
      </c>
      <c r="D474" s="218" t="s">
        <v>522</v>
      </c>
      <c r="E474" s="337">
        <v>0</v>
      </c>
      <c r="F474">
        <v>12</v>
      </c>
      <c r="G474" s="337">
        <v>0</v>
      </c>
      <c r="H474">
        <v>3</v>
      </c>
      <c r="I474">
        <v>166</v>
      </c>
      <c r="J474">
        <v>201</v>
      </c>
      <c r="K474">
        <v>3</v>
      </c>
      <c r="L474">
        <v>8</v>
      </c>
      <c r="M474">
        <v>22</v>
      </c>
      <c r="N474">
        <v>1</v>
      </c>
      <c r="O474">
        <v>0</v>
      </c>
      <c r="P474">
        <v>10</v>
      </c>
      <c r="Q474">
        <v>8</v>
      </c>
      <c r="R474">
        <v>64</v>
      </c>
      <c r="S474">
        <v>609</v>
      </c>
      <c r="T474">
        <v>704</v>
      </c>
      <c r="U474">
        <v>0</v>
      </c>
      <c r="V474">
        <v>48</v>
      </c>
      <c r="W474">
        <v>10</v>
      </c>
      <c r="X474">
        <v>53</v>
      </c>
      <c r="Y474">
        <v>188</v>
      </c>
      <c r="Z474">
        <v>0</v>
      </c>
      <c r="AA474">
        <v>45</v>
      </c>
      <c r="AB474">
        <v>2155</v>
      </c>
      <c r="AC474" s="351">
        <v>2</v>
      </c>
      <c r="AD474" s="351">
        <v>2</v>
      </c>
      <c r="AE474">
        <v>9</v>
      </c>
      <c r="AF474">
        <v>261</v>
      </c>
      <c r="AG474">
        <v>40</v>
      </c>
      <c r="AH474">
        <v>36</v>
      </c>
      <c r="AI474">
        <v>0</v>
      </c>
      <c r="AJ474">
        <v>136</v>
      </c>
      <c r="AK474">
        <v>0</v>
      </c>
      <c r="AL474">
        <v>136</v>
      </c>
      <c r="AM474">
        <v>2</v>
      </c>
      <c r="AN474">
        <v>0</v>
      </c>
      <c r="AO474">
        <v>0</v>
      </c>
      <c r="AP474">
        <v>88</v>
      </c>
      <c r="AQ474">
        <v>0</v>
      </c>
      <c r="AR474">
        <v>75</v>
      </c>
      <c r="AS474">
        <v>75</v>
      </c>
      <c r="AT474">
        <v>3</v>
      </c>
      <c r="AU474">
        <v>0</v>
      </c>
      <c r="AV474">
        <v>2</v>
      </c>
      <c r="AW474">
        <v>44</v>
      </c>
      <c r="AX474">
        <v>0</v>
      </c>
      <c r="AY474">
        <v>0</v>
      </c>
      <c r="AZ474">
        <v>0</v>
      </c>
      <c r="BA474">
        <v>11</v>
      </c>
      <c r="BB474">
        <v>15</v>
      </c>
      <c r="BC474">
        <v>8</v>
      </c>
      <c r="BD474">
        <v>11</v>
      </c>
      <c r="BE474">
        <v>3</v>
      </c>
      <c r="BF474">
        <v>1</v>
      </c>
      <c r="BG474">
        <v>4</v>
      </c>
      <c r="BH474">
        <v>8</v>
      </c>
      <c r="BI474">
        <v>61</v>
      </c>
      <c r="BJ474">
        <v>15</v>
      </c>
      <c r="BK474">
        <v>17</v>
      </c>
      <c r="BL474">
        <v>15</v>
      </c>
      <c r="BM474">
        <v>8</v>
      </c>
      <c r="BN474">
        <v>3</v>
      </c>
      <c r="BO474">
        <v>2</v>
      </c>
      <c r="BP474">
        <v>4</v>
      </c>
      <c r="BQ474">
        <v>8</v>
      </c>
      <c r="BR474">
        <v>72</v>
      </c>
      <c r="BS474" s="148"/>
      <c r="BT474"/>
      <c r="BU474" s="393" t="str">
        <f t="shared" si="84"/>
        <v>No</v>
      </c>
      <c r="BV474" s="393" t="str">
        <f t="shared" si="85"/>
        <v>No</v>
      </c>
      <c r="BW474" s="393"/>
      <c r="BX474" s="151"/>
      <c r="BY474" s="341"/>
      <c r="BZ474" s="384"/>
      <c r="CA474" s="384"/>
      <c r="CB474" s="384"/>
      <c r="CC474" s="384"/>
      <c r="CD474" s="384"/>
      <c r="CE474" s="219"/>
      <c r="CF474" s="219"/>
      <c r="CG474" s="219"/>
      <c r="CH474" s="219"/>
      <c r="CI474" s="219"/>
      <c r="CJ474" s="219"/>
      <c r="CK474" s="219"/>
      <c r="CL474" s="219"/>
      <c r="CM474" s="219"/>
      <c r="CN474" s="219"/>
      <c r="CO474" s="219"/>
      <c r="CP474" s="219"/>
      <c r="CQ474" s="219"/>
      <c r="CR474" s="219"/>
      <c r="CS474" s="219"/>
      <c r="CT474" s="219"/>
      <c r="CU474" s="219"/>
      <c r="CV474" s="219"/>
      <c r="CW474" s="219"/>
      <c r="CX474" s="219"/>
      <c r="CY474" s="219"/>
      <c r="CZ474" s="219"/>
      <c r="DA474" s="219"/>
      <c r="DB474" s="219"/>
      <c r="DC474" s="219"/>
      <c r="DD474" s="219"/>
      <c r="DE474" s="219"/>
      <c r="DF474" s="219"/>
      <c r="DG474" s="219"/>
      <c r="DH474" s="219"/>
      <c r="DI474" s="219"/>
      <c r="DJ474" s="219"/>
      <c r="DK474" s="219"/>
      <c r="DL474" s="219"/>
      <c r="DM474" s="219"/>
      <c r="DN474" s="219"/>
      <c r="DO474" s="219"/>
      <c r="DP474" s="219"/>
      <c r="DQ474" s="219"/>
      <c r="DR474" s="219"/>
      <c r="DS474" s="219"/>
      <c r="DT474" s="219"/>
      <c r="DU474" s="219"/>
      <c r="DV474" s="219"/>
      <c r="DW474" s="219"/>
      <c r="DX474" s="219"/>
      <c r="DY474" s="219"/>
      <c r="DZ474" s="219"/>
      <c r="EA474" s="219"/>
      <c r="EB474" s="219"/>
      <c r="EC474" s="219"/>
      <c r="ED474" s="219"/>
      <c r="EE474" s="219"/>
      <c r="EF474" s="219"/>
      <c r="EG474" s="219"/>
      <c r="EH474" s="219"/>
      <c r="EI474" s="219"/>
      <c r="EJ474" s="219"/>
      <c r="EK474" s="219"/>
      <c r="EL474" s="219"/>
      <c r="EM474" s="219"/>
      <c r="EN474" s="219"/>
      <c r="EO474" s="219"/>
      <c r="EP474" s="219"/>
      <c r="EQ474" s="219"/>
      <c r="ER474" s="219"/>
      <c r="ES474" s="219"/>
      <c r="ET474" s="219"/>
      <c r="EU474" s="219"/>
      <c r="EV474" s="219"/>
      <c r="EW474" s="219"/>
      <c r="EX474" s="219"/>
      <c r="EY474" s="219"/>
      <c r="EZ474" s="219"/>
      <c r="FA474" s="219"/>
      <c r="FB474" s="219"/>
      <c r="FC474" s="219"/>
      <c r="FD474" s="219"/>
      <c r="FE474" s="219"/>
      <c r="FF474" s="219"/>
      <c r="FG474" s="219"/>
      <c r="FH474" s="219"/>
      <c r="FI474" s="219"/>
      <c r="FJ474" s="219"/>
      <c r="FK474" s="219"/>
      <c r="FL474" s="219"/>
      <c r="FM474" s="219"/>
      <c r="FN474" s="219"/>
      <c r="GA474" s="202"/>
      <c r="GB474" s="202"/>
      <c r="GC474" s="202"/>
      <c r="GD474" s="202"/>
      <c r="GE474" s="202"/>
      <c r="GF474" s="202"/>
      <c r="GG474" s="202"/>
      <c r="GH474" s="198"/>
      <c r="GI474" s="198"/>
      <c r="GJ474" s="198"/>
      <c r="GK474" s="198"/>
      <c r="GL474" s="198"/>
      <c r="GM474" s="198"/>
      <c r="GN474" s="198"/>
    </row>
    <row r="475" spans="1:196" x14ac:dyDescent="0.2">
      <c r="A475" s="215" t="s">
        <v>525</v>
      </c>
      <c r="B475" s="216" t="s">
        <v>289</v>
      </c>
      <c r="C475" s="217" t="s">
        <v>109</v>
      </c>
      <c r="D475" s="218" t="s">
        <v>524</v>
      </c>
      <c r="E475" s="337">
        <v>0</v>
      </c>
      <c r="F475">
        <v>19</v>
      </c>
      <c r="G475" s="337">
        <v>0</v>
      </c>
      <c r="H475">
        <v>6</v>
      </c>
      <c r="I475">
        <v>58</v>
      </c>
      <c r="J475">
        <v>262</v>
      </c>
      <c r="K475">
        <v>0</v>
      </c>
      <c r="L475">
        <v>3</v>
      </c>
      <c r="M475">
        <v>3</v>
      </c>
      <c r="N475">
        <v>1</v>
      </c>
      <c r="O475">
        <v>0</v>
      </c>
      <c r="P475">
        <v>8</v>
      </c>
      <c r="Q475">
        <v>0</v>
      </c>
      <c r="R475">
        <v>253</v>
      </c>
      <c r="S475">
        <v>131</v>
      </c>
      <c r="T475">
        <v>36</v>
      </c>
      <c r="U475">
        <v>2</v>
      </c>
      <c r="V475">
        <v>0</v>
      </c>
      <c r="W475">
        <v>1</v>
      </c>
      <c r="X475">
        <v>3</v>
      </c>
      <c r="Y475">
        <v>285</v>
      </c>
      <c r="Z475">
        <v>36</v>
      </c>
      <c r="AA475">
        <v>2</v>
      </c>
      <c r="AB475">
        <v>1109</v>
      </c>
      <c r="AC475" s="351">
        <v>2</v>
      </c>
      <c r="AD475" s="351">
        <v>2</v>
      </c>
      <c r="AE475">
        <v>5</v>
      </c>
      <c r="AF475">
        <v>220</v>
      </c>
      <c r="AG475">
        <v>3</v>
      </c>
      <c r="AH475">
        <v>8</v>
      </c>
      <c r="AI475">
        <v>0</v>
      </c>
      <c r="AJ475">
        <v>374</v>
      </c>
      <c r="AK475">
        <v>0</v>
      </c>
      <c r="AL475">
        <v>374</v>
      </c>
      <c r="AM475">
        <v>4</v>
      </c>
      <c r="AN475">
        <v>0</v>
      </c>
      <c r="AO475">
        <v>1</v>
      </c>
      <c r="AP475">
        <v>87</v>
      </c>
      <c r="AQ475">
        <v>38</v>
      </c>
      <c r="AR475">
        <v>26</v>
      </c>
      <c r="AS475">
        <v>64</v>
      </c>
      <c r="AT475">
        <v>0</v>
      </c>
      <c r="AU475">
        <v>1</v>
      </c>
      <c r="AV475">
        <v>10</v>
      </c>
      <c r="AW475">
        <v>1</v>
      </c>
      <c r="AX475">
        <v>0</v>
      </c>
      <c r="AY475">
        <v>0</v>
      </c>
      <c r="AZ475">
        <v>0</v>
      </c>
      <c r="BA475">
        <v>7</v>
      </c>
      <c r="BB475">
        <v>29</v>
      </c>
      <c r="BC475">
        <v>167</v>
      </c>
      <c r="BD475">
        <v>96</v>
      </c>
      <c r="BE475">
        <v>43</v>
      </c>
      <c r="BF475">
        <v>10</v>
      </c>
      <c r="BG475">
        <v>6</v>
      </c>
      <c r="BH475">
        <v>0</v>
      </c>
      <c r="BI475">
        <v>358</v>
      </c>
      <c r="BJ475">
        <v>9</v>
      </c>
      <c r="BK475">
        <v>18</v>
      </c>
      <c r="BL475">
        <v>112</v>
      </c>
      <c r="BM475">
        <v>70</v>
      </c>
      <c r="BN475">
        <v>33</v>
      </c>
      <c r="BO475">
        <v>6</v>
      </c>
      <c r="BP475">
        <v>5</v>
      </c>
      <c r="BQ475">
        <v>0</v>
      </c>
      <c r="BR475">
        <v>253</v>
      </c>
      <c r="BS475" s="148"/>
      <c r="BT475"/>
      <c r="BU475" s="393" t="str">
        <f t="shared" si="84"/>
        <v>No</v>
      </c>
      <c r="BV475" s="393" t="str">
        <f t="shared" si="85"/>
        <v>No</v>
      </c>
      <c r="BW475" s="393"/>
      <c r="BX475" s="151"/>
      <c r="BY475" s="341"/>
      <c r="BZ475" s="384"/>
      <c r="CA475" s="384"/>
      <c r="CB475" s="384"/>
      <c r="CC475" s="384"/>
      <c r="CD475" s="384"/>
      <c r="CE475" s="219"/>
      <c r="CF475" s="219"/>
      <c r="CG475" s="219"/>
      <c r="CH475" s="219"/>
      <c r="CI475" s="219"/>
      <c r="CJ475" s="219"/>
      <c r="CK475" s="219"/>
      <c r="CL475" s="219"/>
      <c r="CM475" s="219"/>
      <c r="CN475" s="219"/>
      <c r="CO475" s="219"/>
      <c r="CP475" s="219"/>
      <c r="CQ475" s="219"/>
      <c r="CR475" s="219"/>
      <c r="CS475" s="219"/>
      <c r="CT475" s="219"/>
      <c r="CU475" s="219"/>
      <c r="CV475" s="219"/>
      <c r="CW475" s="219"/>
      <c r="CX475" s="219"/>
      <c r="CY475" s="219"/>
      <c r="CZ475" s="219"/>
      <c r="DA475" s="219"/>
      <c r="DB475" s="219"/>
      <c r="DC475" s="219"/>
      <c r="DD475" s="219"/>
      <c r="DE475" s="219"/>
      <c r="DF475" s="219"/>
      <c r="DG475" s="219"/>
      <c r="DH475" s="219"/>
      <c r="DI475" s="219"/>
      <c r="DJ475" s="219"/>
      <c r="DK475" s="219"/>
      <c r="DL475" s="219"/>
      <c r="DM475" s="219"/>
      <c r="DN475" s="219"/>
      <c r="DO475" s="219"/>
      <c r="DP475" s="219"/>
      <c r="DQ475" s="219"/>
      <c r="DR475" s="219"/>
      <c r="DS475" s="219"/>
      <c r="DT475" s="219"/>
      <c r="DU475" s="219"/>
      <c r="DV475" s="219"/>
      <c r="DW475" s="219"/>
      <c r="DX475" s="219"/>
      <c r="DY475" s="219"/>
      <c r="DZ475" s="219"/>
      <c r="EA475" s="219"/>
      <c r="EB475" s="219"/>
      <c r="EC475" s="219"/>
      <c r="ED475" s="219"/>
      <c r="EE475" s="219"/>
      <c r="EF475" s="219"/>
      <c r="EG475" s="219"/>
      <c r="EH475" s="219"/>
      <c r="EI475" s="219"/>
      <c r="EJ475" s="219"/>
      <c r="EK475" s="219"/>
      <c r="EL475" s="219"/>
      <c r="EM475" s="219"/>
      <c r="EN475" s="219"/>
      <c r="EO475" s="219"/>
      <c r="EP475" s="219"/>
      <c r="EQ475" s="219"/>
      <c r="ER475" s="219"/>
      <c r="ES475" s="219"/>
      <c r="ET475" s="219"/>
      <c r="EU475" s="219"/>
      <c r="EV475" s="219"/>
      <c r="EW475" s="219"/>
      <c r="EX475" s="219"/>
      <c r="EY475" s="219"/>
      <c r="EZ475" s="219"/>
      <c r="FA475" s="219"/>
      <c r="FB475" s="219"/>
      <c r="FC475" s="219"/>
      <c r="FD475" s="219"/>
      <c r="FE475" s="219"/>
      <c r="FF475" s="219"/>
      <c r="FG475" s="219"/>
      <c r="FH475" s="219"/>
      <c r="FI475" s="219"/>
      <c r="FJ475" s="219"/>
      <c r="FK475" s="219"/>
      <c r="FL475" s="219"/>
      <c r="FM475" s="219"/>
      <c r="FN475" s="219"/>
      <c r="GA475" s="202"/>
      <c r="GB475" s="202"/>
      <c r="GC475" s="202"/>
      <c r="GD475" s="202"/>
      <c r="GE475" s="202"/>
      <c r="GF475" s="202"/>
      <c r="GG475" s="202"/>
      <c r="GH475" s="198"/>
      <c r="GI475" s="198"/>
      <c r="GJ475" s="198"/>
      <c r="GK475" s="198"/>
      <c r="GL475" s="198"/>
      <c r="GM475" s="198"/>
      <c r="GN475" s="198"/>
    </row>
    <row r="476" spans="1:196" x14ac:dyDescent="0.2">
      <c r="A476" s="215" t="s">
        <v>527</v>
      </c>
      <c r="B476" s="216" t="s">
        <v>285</v>
      </c>
      <c r="C476" s="217" t="s">
        <v>286</v>
      </c>
      <c r="D476" s="218" t="s">
        <v>526</v>
      </c>
      <c r="E476" s="337">
        <v>0</v>
      </c>
      <c r="F476">
        <v>43</v>
      </c>
      <c r="G476" s="337">
        <v>0</v>
      </c>
      <c r="H476">
        <v>1</v>
      </c>
      <c r="I476">
        <v>35</v>
      </c>
      <c r="J476">
        <v>91</v>
      </c>
      <c r="K476">
        <v>8</v>
      </c>
      <c r="L476">
        <v>1</v>
      </c>
      <c r="M476">
        <v>1</v>
      </c>
      <c r="N476">
        <v>4</v>
      </c>
      <c r="O476">
        <v>1</v>
      </c>
      <c r="P476">
        <v>2</v>
      </c>
      <c r="Q476">
        <v>0</v>
      </c>
      <c r="R476">
        <v>25</v>
      </c>
      <c r="S476">
        <v>767</v>
      </c>
      <c r="T476">
        <v>2</v>
      </c>
      <c r="U476">
        <v>0</v>
      </c>
      <c r="V476">
        <v>41</v>
      </c>
      <c r="W476">
        <v>1</v>
      </c>
      <c r="X476">
        <v>4</v>
      </c>
      <c r="Y476">
        <v>44</v>
      </c>
      <c r="Z476">
        <v>0</v>
      </c>
      <c r="AA476">
        <v>16</v>
      </c>
      <c r="AB476">
        <v>1087</v>
      </c>
      <c r="AC476" s="351">
        <v>2</v>
      </c>
      <c r="AD476" s="351">
        <v>2</v>
      </c>
      <c r="AE476">
        <v>3</v>
      </c>
      <c r="AF476">
        <v>89</v>
      </c>
      <c r="AG476">
        <v>22</v>
      </c>
      <c r="AH476">
        <v>7</v>
      </c>
      <c r="AI476">
        <v>0</v>
      </c>
      <c r="AJ476">
        <v>106</v>
      </c>
      <c r="AK476">
        <v>4</v>
      </c>
      <c r="AL476">
        <v>110</v>
      </c>
      <c r="AM476">
        <v>3</v>
      </c>
      <c r="AN476">
        <v>0</v>
      </c>
      <c r="AO476">
        <v>7</v>
      </c>
      <c r="AP476">
        <v>14</v>
      </c>
      <c r="AQ476">
        <v>13</v>
      </c>
      <c r="AR476">
        <v>9</v>
      </c>
      <c r="AS476">
        <v>22</v>
      </c>
      <c r="AT476">
        <v>0</v>
      </c>
      <c r="AU476">
        <v>0</v>
      </c>
      <c r="AV476">
        <v>0</v>
      </c>
      <c r="AW476">
        <v>0</v>
      </c>
      <c r="AX476">
        <v>0</v>
      </c>
      <c r="AY476">
        <v>0</v>
      </c>
      <c r="AZ476">
        <v>0</v>
      </c>
      <c r="BA476">
        <v>3</v>
      </c>
      <c r="BB476">
        <v>7</v>
      </c>
      <c r="BC476">
        <v>3</v>
      </c>
      <c r="BD476">
        <v>14</v>
      </c>
      <c r="BE476">
        <v>4</v>
      </c>
      <c r="BF476">
        <v>1</v>
      </c>
      <c r="BG476">
        <v>0</v>
      </c>
      <c r="BH476">
        <v>1</v>
      </c>
      <c r="BI476">
        <v>33</v>
      </c>
      <c r="BJ476">
        <v>1</v>
      </c>
      <c r="BK476">
        <v>6</v>
      </c>
      <c r="BL476">
        <v>5</v>
      </c>
      <c r="BM476">
        <v>7</v>
      </c>
      <c r="BN476">
        <v>5</v>
      </c>
      <c r="BO476">
        <v>1</v>
      </c>
      <c r="BP476">
        <v>0</v>
      </c>
      <c r="BQ476">
        <v>0</v>
      </c>
      <c r="BR476">
        <v>25</v>
      </c>
      <c r="BS476" s="148"/>
      <c r="BT476"/>
      <c r="BU476" s="393" t="str">
        <f t="shared" si="84"/>
        <v>No</v>
      </c>
      <c r="BV476" s="393" t="str">
        <f t="shared" si="85"/>
        <v>No</v>
      </c>
      <c r="BW476" s="393"/>
      <c r="BX476" s="151"/>
      <c r="BY476" s="341"/>
      <c r="BZ476" s="384"/>
      <c r="CA476" s="384"/>
      <c r="CB476" s="384"/>
      <c r="CC476" s="384"/>
      <c r="CD476" s="384"/>
      <c r="CE476" s="219"/>
      <c r="CF476" s="219"/>
      <c r="CG476" s="219"/>
      <c r="CH476" s="219"/>
      <c r="CI476" s="219"/>
      <c r="CJ476" s="219"/>
      <c r="CK476" s="219"/>
      <c r="CL476" s="219"/>
      <c r="CM476" s="219"/>
      <c r="CN476" s="219"/>
      <c r="CO476" s="219"/>
      <c r="CP476" s="219"/>
      <c r="CQ476" s="219"/>
      <c r="CR476" s="219"/>
      <c r="CS476" s="219"/>
      <c r="CT476" s="219"/>
      <c r="CU476" s="219"/>
      <c r="CV476" s="219"/>
      <c r="CW476" s="219"/>
      <c r="CX476" s="219"/>
      <c r="CY476" s="219"/>
      <c r="CZ476" s="219"/>
      <c r="DA476" s="219"/>
      <c r="DB476" s="219"/>
      <c r="DC476" s="219"/>
      <c r="DD476" s="219"/>
      <c r="DE476" s="219"/>
      <c r="DF476" s="219"/>
      <c r="DG476" s="219"/>
      <c r="DH476" s="219"/>
      <c r="DI476" s="219"/>
      <c r="DJ476" s="219"/>
      <c r="DK476" s="219"/>
      <c r="DL476" s="219"/>
      <c r="DM476" s="219"/>
      <c r="DN476" s="219"/>
      <c r="DO476" s="219"/>
      <c r="DP476" s="219"/>
      <c r="DQ476" s="219"/>
      <c r="DR476" s="219"/>
      <c r="DS476" s="219"/>
      <c r="DT476" s="219"/>
      <c r="DU476" s="219"/>
      <c r="DV476" s="219"/>
      <c r="DW476" s="219"/>
      <c r="DX476" s="219"/>
      <c r="DY476" s="219"/>
      <c r="DZ476" s="219"/>
      <c r="EA476" s="219"/>
      <c r="EB476" s="219"/>
      <c r="EC476" s="219"/>
      <c r="ED476" s="219"/>
      <c r="EE476" s="219"/>
      <c r="EF476" s="219"/>
      <c r="EG476" s="219"/>
      <c r="EH476" s="219"/>
      <c r="EI476" s="219"/>
      <c r="EJ476" s="219"/>
      <c r="EK476" s="219"/>
      <c r="EL476" s="219"/>
      <c r="EM476" s="219"/>
      <c r="EN476" s="219"/>
      <c r="EO476" s="219"/>
      <c r="EP476" s="219"/>
      <c r="EQ476" s="219"/>
      <c r="ER476" s="219"/>
      <c r="ES476" s="219"/>
      <c r="ET476" s="219"/>
      <c r="EU476" s="219"/>
      <c r="EV476" s="219"/>
      <c r="EW476" s="219"/>
      <c r="EX476" s="219"/>
      <c r="EY476" s="219"/>
      <c r="EZ476" s="219"/>
      <c r="FA476" s="219"/>
      <c r="FB476" s="219"/>
      <c r="FC476" s="219"/>
      <c r="FD476" s="219"/>
      <c r="FE476" s="219"/>
      <c r="FF476" s="219"/>
      <c r="FG476" s="219"/>
      <c r="FH476" s="219"/>
      <c r="FI476" s="219"/>
      <c r="FJ476" s="219"/>
      <c r="FK476" s="219"/>
      <c r="FL476" s="219"/>
      <c r="FM476" s="219"/>
      <c r="FN476" s="219"/>
      <c r="GA476" s="202"/>
      <c r="GB476" s="202"/>
      <c r="GC476" s="202"/>
      <c r="GD476" s="202"/>
      <c r="GE476" s="202"/>
      <c r="GF476" s="202"/>
      <c r="GG476" s="202"/>
      <c r="GH476" s="198"/>
      <c r="GI476" s="198"/>
      <c r="GJ476" s="198"/>
      <c r="GK476" s="198"/>
      <c r="GL476" s="198"/>
      <c r="GM476" s="198"/>
      <c r="GN476" s="198"/>
    </row>
    <row r="477" spans="1:196" x14ac:dyDescent="0.2">
      <c r="A477" s="215" t="s">
        <v>528</v>
      </c>
      <c r="B477" s="216" t="s">
        <v>293</v>
      </c>
      <c r="C477" s="217" t="s">
        <v>302</v>
      </c>
      <c r="D477" s="218" t="s">
        <v>309</v>
      </c>
      <c r="E477" s="337">
        <v>0</v>
      </c>
      <c r="F477">
        <v>160</v>
      </c>
      <c r="G477" s="337">
        <v>0</v>
      </c>
      <c r="H477">
        <v>3</v>
      </c>
      <c r="I477">
        <v>47</v>
      </c>
      <c r="J477">
        <v>105</v>
      </c>
      <c r="K477">
        <v>1</v>
      </c>
      <c r="L477">
        <v>3</v>
      </c>
      <c r="M477">
        <v>8</v>
      </c>
      <c r="N477">
        <v>2</v>
      </c>
      <c r="O477">
        <v>0</v>
      </c>
      <c r="P477">
        <v>49</v>
      </c>
      <c r="Q477">
        <v>0</v>
      </c>
      <c r="R477">
        <v>92</v>
      </c>
      <c r="S477">
        <v>0</v>
      </c>
      <c r="T477">
        <v>0</v>
      </c>
      <c r="U477">
        <v>2</v>
      </c>
      <c r="V477">
        <v>0</v>
      </c>
      <c r="W477">
        <v>15</v>
      </c>
      <c r="X477">
        <v>3</v>
      </c>
      <c r="Y477">
        <v>160</v>
      </c>
      <c r="Z477">
        <v>0</v>
      </c>
      <c r="AA477">
        <v>3</v>
      </c>
      <c r="AB477">
        <v>653</v>
      </c>
      <c r="AC477" s="351">
        <v>2</v>
      </c>
      <c r="AD477" s="351">
        <v>2</v>
      </c>
      <c r="AE477">
        <v>16</v>
      </c>
      <c r="AF477">
        <v>182</v>
      </c>
      <c r="AG477">
        <v>76</v>
      </c>
      <c r="AH477">
        <v>44</v>
      </c>
      <c r="AI477">
        <v>0</v>
      </c>
      <c r="AJ477">
        <v>186</v>
      </c>
      <c r="AK477">
        <v>0</v>
      </c>
      <c r="AL477">
        <v>186</v>
      </c>
      <c r="AM477">
        <v>1</v>
      </c>
      <c r="AN477">
        <v>1</v>
      </c>
      <c r="AO477">
        <v>1</v>
      </c>
      <c r="AP477">
        <v>39</v>
      </c>
      <c r="AQ477">
        <v>3</v>
      </c>
      <c r="AR477">
        <v>169</v>
      </c>
      <c r="AS477">
        <v>172</v>
      </c>
      <c r="AT477">
        <v>0</v>
      </c>
      <c r="AU477">
        <v>0</v>
      </c>
      <c r="AV477">
        <v>2</v>
      </c>
      <c r="AW477">
        <v>3</v>
      </c>
      <c r="AX477">
        <v>0</v>
      </c>
      <c r="AY477">
        <v>0</v>
      </c>
      <c r="AZ477">
        <v>0</v>
      </c>
      <c r="BA477">
        <v>92</v>
      </c>
      <c r="BB477">
        <v>26</v>
      </c>
      <c r="BC477">
        <v>11</v>
      </c>
      <c r="BD477">
        <v>4</v>
      </c>
      <c r="BE477">
        <v>0</v>
      </c>
      <c r="BF477">
        <v>0</v>
      </c>
      <c r="BG477">
        <v>2</v>
      </c>
      <c r="BH477">
        <v>0</v>
      </c>
      <c r="BI477">
        <v>135</v>
      </c>
      <c r="BJ477">
        <v>63</v>
      </c>
      <c r="BK477">
        <v>17</v>
      </c>
      <c r="BL477">
        <v>10</v>
      </c>
      <c r="BM477">
        <v>2</v>
      </c>
      <c r="BN477">
        <v>0</v>
      </c>
      <c r="BO477">
        <v>0</v>
      </c>
      <c r="BP477">
        <v>0</v>
      </c>
      <c r="BQ477">
        <v>0</v>
      </c>
      <c r="BR477">
        <v>92</v>
      </c>
      <c r="BS477" s="148"/>
      <c r="BT477"/>
      <c r="BU477" s="393" t="str">
        <f t="shared" si="84"/>
        <v>No</v>
      </c>
      <c r="BV477" s="393" t="str">
        <f t="shared" si="85"/>
        <v>No</v>
      </c>
      <c r="BW477" s="393"/>
      <c r="BX477" s="151"/>
      <c r="BY477" s="341"/>
      <c r="BZ477" s="384"/>
      <c r="CA477" s="384"/>
      <c r="CB477" s="384"/>
      <c r="CC477" s="384"/>
      <c r="CD477" s="384"/>
      <c r="CE477" s="219"/>
      <c r="CF477" s="219"/>
      <c r="CG477" s="219"/>
      <c r="CH477" s="219"/>
      <c r="CI477" s="219"/>
      <c r="CJ477" s="219"/>
      <c r="CK477" s="219"/>
      <c r="CL477" s="219"/>
      <c r="CM477" s="219"/>
      <c r="CN477" s="219"/>
      <c r="CO477" s="219"/>
      <c r="CP477" s="219"/>
      <c r="CQ477" s="219"/>
      <c r="CR477" s="219"/>
      <c r="CS477" s="219"/>
      <c r="CT477" s="219"/>
      <c r="CU477" s="219"/>
      <c r="CV477" s="219"/>
      <c r="CW477" s="219"/>
      <c r="CX477" s="219"/>
      <c r="CY477" s="219"/>
      <c r="CZ477" s="219"/>
      <c r="DA477" s="219"/>
      <c r="DB477" s="219"/>
      <c r="DC477" s="219"/>
      <c r="DD477" s="219"/>
      <c r="DE477" s="219"/>
      <c r="DF477" s="219"/>
      <c r="DG477" s="219"/>
      <c r="DH477" s="219"/>
      <c r="DI477" s="219"/>
      <c r="DJ477" s="219"/>
      <c r="DK477" s="219"/>
      <c r="DL477" s="219"/>
      <c r="DM477" s="219"/>
      <c r="DN477" s="219"/>
      <c r="DO477" s="219"/>
      <c r="DP477" s="219"/>
      <c r="DQ477" s="219"/>
      <c r="DR477" s="219"/>
      <c r="DS477" s="219"/>
      <c r="DT477" s="219"/>
      <c r="DU477" s="219"/>
      <c r="DV477" s="219"/>
      <c r="DW477" s="219"/>
      <c r="DX477" s="219"/>
      <c r="DY477" s="219"/>
      <c r="DZ477" s="219"/>
      <c r="EA477" s="219"/>
      <c r="EB477" s="219"/>
      <c r="EC477" s="219"/>
      <c r="ED477" s="219"/>
      <c r="EE477" s="219"/>
      <c r="EF477" s="219"/>
      <c r="EG477" s="219"/>
      <c r="EH477" s="219"/>
      <c r="EI477" s="219"/>
      <c r="EJ477" s="219"/>
      <c r="EK477" s="219"/>
      <c r="EL477" s="219"/>
      <c r="EM477" s="219"/>
      <c r="EN477" s="219"/>
      <c r="EO477" s="219"/>
      <c r="EP477" s="219"/>
      <c r="EQ477" s="219"/>
      <c r="ER477" s="219"/>
      <c r="ES477" s="219"/>
      <c r="ET477" s="219"/>
      <c r="EU477" s="219"/>
      <c r="EV477" s="219"/>
      <c r="EW477" s="219"/>
      <c r="EX477" s="219"/>
      <c r="EY477" s="219"/>
      <c r="EZ477" s="219"/>
      <c r="FA477" s="219"/>
      <c r="FB477" s="219"/>
      <c r="FC477" s="219"/>
      <c r="FD477" s="219"/>
      <c r="FE477" s="219"/>
      <c r="FF477" s="219"/>
      <c r="FG477" s="219"/>
      <c r="FH477" s="219"/>
      <c r="FI477" s="219"/>
      <c r="FJ477" s="219"/>
      <c r="FK477" s="219"/>
      <c r="FL477" s="219"/>
      <c r="FM477" s="219"/>
      <c r="FN477" s="219"/>
      <c r="GA477" s="202"/>
      <c r="GB477" s="202"/>
      <c r="GC477" s="202"/>
      <c r="GD477" s="202"/>
      <c r="GE477" s="202"/>
      <c r="GF477" s="202"/>
      <c r="GG477" s="202"/>
      <c r="GH477" s="198"/>
      <c r="GI477" s="198"/>
      <c r="GJ477" s="198"/>
      <c r="GK477" s="198"/>
      <c r="GL477" s="198"/>
      <c r="GM477" s="198"/>
      <c r="GN477" s="198"/>
    </row>
    <row r="478" spans="1:196" x14ac:dyDescent="0.2">
      <c r="A478" s="215" t="s">
        <v>530</v>
      </c>
      <c r="B478" s="216" t="s">
        <v>285</v>
      </c>
      <c r="C478" s="217" t="s">
        <v>286</v>
      </c>
      <c r="D478" s="218" t="s">
        <v>529</v>
      </c>
      <c r="E478" s="337">
        <v>0</v>
      </c>
      <c r="F478">
        <v>58</v>
      </c>
      <c r="G478" s="337">
        <v>0</v>
      </c>
      <c r="H478">
        <v>6</v>
      </c>
      <c r="I478">
        <v>51</v>
      </c>
      <c r="J478">
        <v>125</v>
      </c>
      <c r="K478">
        <v>11</v>
      </c>
      <c r="L478">
        <v>4</v>
      </c>
      <c r="M478">
        <v>2</v>
      </c>
      <c r="N478">
        <v>2</v>
      </c>
      <c r="O478">
        <v>0</v>
      </c>
      <c r="P478">
        <v>10</v>
      </c>
      <c r="Q478">
        <v>27</v>
      </c>
      <c r="R478">
        <v>69</v>
      </c>
      <c r="S478">
        <v>0</v>
      </c>
      <c r="T478">
        <v>0</v>
      </c>
      <c r="U478">
        <v>0</v>
      </c>
      <c r="V478">
        <v>0</v>
      </c>
      <c r="W478">
        <v>7</v>
      </c>
      <c r="X478">
        <v>3</v>
      </c>
      <c r="Y478">
        <v>65</v>
      </c>
      <c r="Z478">
        <v>0</v>
      </c>
      <c r="AA478">
        <v>12</v>
      </c>
      <c r="AB478">
        <v>452</v>
      </c>
      <c r="AC478" s="351">
        <v>2</v>
      </c>
      <c r="AD478" s="351">
        <v>2</v>
      </c>
      <c r="AE478">
        <v>3</v>
      </c>
      <c r="AF478">
        <v>90</v>
      </c>
      <c r="AG478">
        <v>33</v>
      </c>
      <c r="AH478">
        <v>8</v>
      </c>
      <c r="AI478">
        <v>0</v>
      </c>
      <c r="AJ478">
        <v>121</v>
      </c>
      <c r="AK478">
        <v>0</v>
      </c>
      <c r="AL478">
        <v>121</v>
      </c>
      <c r="AM478">
        <v>1</v>
      </c>
      <c r="AN478">
        <v>0</v>
      </c>
      <c r="AO478">
        <v>1</v>
      </c>
      <c r="AP478">
        <v>76</v>
      </c>
      <c r="AQ478">
        <v>23</v>
      </c>
      <c r="AR478">
        <v>0</v>
      </c>
      <c r="AS478">
        <v>23</v>
      </c>
      <c r="AT478">
        <v>1</v>
      </c>
      <c r="AU478">
        <v>0</v>
      </c>
      <c r="AV478">
        <v>5</v>
      </c>
      <c r="AW478">
        <v>30</v>
      </c>
      <c r="AX478">
        <v>0</v>
      </c>
      <c r="AY478">
        <v>0</v>
      </c>
      <c r="AZ478">
        <v>0</v>
      </c>
      <c r="BA478">
        <v>81</v>
      </c>
      <c r="BB478">
        <v>37</v>
      </c>
      <c r="BC478">
        <v>24</v>
      </c>
      <c r="BD478">
        <v>8</v>
      </c>
      <c r="BE478">
        <v>1</v>
      </c>
      <c r="BF478">
        <v>0</v>
      </c>
      <c r="BG478">
        <v>0</v>
      </c>
      <c r="BH478">
        <v>2</v>
      </c>
      <c r="BI478">
        <v>153</v>
      </c>
      <c r="BJ478">
        <v>52</v>
      </c>
      <c r="BK478">
        <v>21</v>
      </c>
      <c r="BL478">
        <v>17</v>
      </c>
      <c r="BM478">
        <v>5</v>
      </c>
      <c r="BN478">
        <v>0</v>
      </c>
      <c r="BO478">
        <v>0</v>
      </c>
      <c r="BP478">
        <v>0</v>
      </c>
      <c r="BQ478">
        <v>1</v>
      </c>
      <c r="BR478">
        <v>96</v>
      </c>
      <c r="BS478" s="148"/>
      <c r="BT478"/>
      <c r="BU478" s="393" t="str">
        <f t="shared" si="84"/>
        <v>No</v>
      </c>
      <c r="BV478" s="393" t="str">
        <f t="shared" si="85"/>
        <v>No</v>
      </c>
      <c r="BW478" s="393"/>
      <c r="BX478" s="151"/>
      <c r="BY478" s="341"/>
      <c r="BZ478" s="384"/>
      <c r="CA478" s="384"/>
      <c r="CB478" s="384"/>
      <c r="CC478" s="384"/>
      <c r="CD478" s="384"/>
      <c r="CE478" s="219"/>
      <c r="CF478" s="219"/>
      <c r="CG478" s="219"/>
      <c r="CH478" s="219"/>
      <c r="CI478" s="219"/>
      <c r="CJ478" s="219"/>
      <c r="CK478" s="219"/>
      <c r="CL478" s="219"/>
      <c r="CM478" s="219"/>
      <c r="CN478" s="219"/>
      <c r="CO478" s="219"/>
      <c r="CP478" s="219"/>
      <c r="CQ478" s="219"/>
      <c r="CR478" s="219"/>
      <c r="CS478" s="219"/>
      <c r="CT478" s="219"/>
      <c r="CU478" s="219"/>
      <c r="CV478" s="219"/>
      <c r="CW478" s="219"/>
      <c r="CX478" s="219"/>
      <c r="CY478" s="219"/>
      <c r="CZ478" s="219"/>
      <c r="DA478" s="219"/>
      <c r="DB478" s="219"/>
      <c r="DC478" s="219"/>
      <c r="DD478" s="219"/>
      <c r="DE478" s="219"/>
      <c r="DF478" s="219"/>
      <c r="DG478" s="219"/>
      <c r="DH478" s="219"/>
      <c r="DI478" s="219"/>
      <c r="DJ478" s="219"/>
      <c r="DK478" s="219"/>
      <c r="DL478" s="219"/>
      <c r="DM478" s="219"/>
      <c r="DN478" s="219"/>
      <c r="DO478" s="219"/>
      <c r="DP478" s="219"/>
      <c r="DQ478" s="219"/>
      <c r="DR478" s="219"/>
      <c r="DS478" s="219"/>
      <c r="DT478" s="219"/>
      <c r="DU478" s="219"/>
      <c r="DV478" s="219"/>
      <c r="DW478" s="219"/>
      <c r="DX478" s="219"/>
      <c r="DY478" s="219"/>
      <c r="DZ478" s="219"/>
      <c r="EA478" s="219"/>
      <c r="EB478" s="219"/>
      <c r="EC478" s="219"/>
      <c r="ED478" s="219"/>
      <c r="EE478" s="219"/>
      <c r="EF478" s="219"/>
      <c r="EG478" s="219"/>
      <c r="EH478" s="219"/>
      <c r="EI478" s="219"/>
      <c r="EJ478" s="219"/>
      <c r="EK478" s="219"/>
      <c r="EL478" s="219"/>
      <c r="EM478" s="219"/>
      <c r="EN478" s="219"/>
      <c r="EO478" s="219"/>
      <c r="EP478" s="219"/>
      <c r="EQ478" s="219"/>
      <c r="ER478" s="219"/>
      <c r="ES478" s="219"/>
      <c r="ET478" s="219"/>
      <c r="EU478" s="219"/>
      <c r="EV478" s="219"/>
      <c r="EW478" s="219"/>
      <c r="EX478" s="219"/>
      <c r="EY478" s="219"/>
      <c r="EZ478" s="219"/>
      <c r="FA478" s="219"/>
      <c r="FB478" s="219"/>
      <c r="FC478" s="219"/>
      <c r="FD478" s="219"/>
      <c r="FE478" s="219"/>
      <c r="FF478" s="219"/>
      <c r="FG478" s="219"/>
      <c r="FH478" s="219"/>
      <c r="FI478" s="219"/>
      <c r="FJ478" s="219"/>
      <c r="FK478" s="219"/>
      <c r="FL478" s="219"/>
      <c r="FM478" s="219"/>
      <c r="FN478" s="219"/>
      <c r="GA478" s="202"/>
      <c r="GB478" s="202"/>
      <c r="GC478" s="202"/>
      <c r="GD478" s="202"/>
      <c r="GE478" s="202"/>
      <c r="GF478" s="202"/>
      <c r="GG478" s="202"/>
      <c r="GH478" s="198"/>
      <c r="GI478" s="198"/>
      <c r="GJ478" s="198"/>
      <c r="GK478" s="198"/>
      <c r="GL478" s="198"/>
      <c r="GM478" s="198"/>
      <c r="GN478" s="198"/>
    </row>
    <row r="479" spans="1:196" x14ac:dyDescent="0.2">
      <c r="A479" s="215" t="s">
        <v>532</v>
      </c>
      <c r="B479" s="216" t="s">
        <v>285</v>
      </c>
      <c r="C479" s="217" t="s">
        <v>286</v>
      </c>
      <c r="D479" s="218" t="s">
        <v>531</v>
      </c>
      <c r="E479" s="337">
        <v>0</v>
      </c>
      <c r="F479">
        <v>0</v>
      </c>
      <c r="G479" s="337">
        <v>0</v>
      </c>
      <c r="H479">
        <v>8</v>
      </c>
      <c r="I479">
        <v>78</v>
      </c>
      <c r="J479">
        <v>186</v>
      </c>
      <c r="K479">
        <v>7</v>
      </c>
      <c r="L479">
        <v>2</v>
      </c>
      <c r="M479">
        <v>4</v>
      </c>
      <c r="N479">
        <v>1</v>
      </c>
      <c r="O479">
        <v>0</v>
      </c>
      <c r="P479">
        <v>14</v>
      </c>
      <c r="Q479">
        <v>0</v>
      </c>
      <c r="R479">
        <v>33</v>
      </c>
      <c r="S479">
        <v>48</v>
      </c>
      <c r="T479">
        <v>1</v>
      </c>
      <c r="U479">
        <v>0</v>
      </c>
      <c r="V479">
        <v>0</v>
      </c>
      <c r="W479">
        <v>7</v>
      </c>
      <c r="X479">
        <v>5</v>
      </c>
      <c r="Y479">
        <v>103</v>
      </c>
      <c r="Z479">
        <v>0</v>
      </c>
      <c r="AA479">
        <v>31</v>
      </c>
      <c r="AB479">
        <v>528</v>
      </c>
      <c r="AC479" s="351">
        <v>1</v>
      </c>
      <c r="AD479" s="351">
        <v>1</v>
      </c>
      <c r="AE479">
        <v>3</v>
      </c>
      <c r="AF479">
        <v>185</v>
      </c>
      <c r="AG479">
        <v>29</v>
      </c>
      <c r="AH479">
        <v>14</v>
      </c>
      <c r="AI479">
        <v>0</v>
      </c>
      <c r="AJ479">
        <v>132</v>
      </c>
      <c r="AK479">
        <v>1</v>
      </c>
      <c r="AL479">
        <v>133</v>
      </c>
      <c r="AM479">
        <v>1</v>
      </c>
      <c r="AN479">
        <v>0</v>
      </c>
      <c r="AO479">
        <v>47</v>
      </c>
      <c r="AP479">
        <v>0</v>
      </c>
      <c r="AQ479">
        <v>0</v>
      </c>
      <c r="AR479">
        <v>20</v>
      </c>
      <c r="AS479">
        <v>20</v>
      </c>
      <c r="AT479">
        <v>1</v>
      </c>
      <c r="AU479">
        <v>0</v>
      </c>
      <c r="AV479">
        <v>7</v>
      </c>
      <c r="AW479">
        <v>19</v>
      </c>
      <c r="AX479">
        <v>0</v>
      </c>
      <c r="AY479">
        <v>0</v>
      </c>
      <c r="AZ479">
        <v>0</v>
      </c>
      <c r="BA479">
        <v>23</v>
      </c>
      <c r="BB479">
        <v>11</v>
      </c>
      <c r="BC479">
        <v>15</v>
      </c>
      <c r="BD479">
        <v>4</v>
      </c>
      <c r="BE479">
        <v>3</v>
      </c>
      <c r="BF479">
        <v>2</v>
      </c>
      <c r="BG479">
        <v>0</v>
      </c>
      <c r="BH479">
        <v>0</v>
      </c>
      <c r="BI479">
        <v>58</v>
      </c>
      <c r="BJ479">
        <v>9</v>
      </c>
      <c r="BK479">
        <v>8</v>
      </c>
      <c r="BL479">
        <v>11</v>
      </c>
      <c r="BM479">
        <v>1</v>
      </c>
      <c r="BN479">
        <v>3</v>
      </c>
      <c r="BO479">
        <v>1</v>
      </c>
      <c r="BP479">
        <v>0</v>
      </c>
      <c r="BQ479">
        <v>0</v>
      </c>
      <c r="BR479">
        <v>33</v>
      </c>
      <c r="BS479" s="148"/>
      <c r="BT479"/>
      <c r="BU479" s="393" t="str">
        <f t="shared" si="84"/>
        <v>Yes</v>
      </c>
      <c r="BV479" s="393" t="str">
        <f t="shared" si="85"/>
        <v>Yes</v>
      </c>
      <c r="BW479" s="393"/>
      <c r="BX479" s="151"/>
      <c r="BY479" s="341"/>
      <c r="BZ479" s="384"/>
      <c r="CA479" s="384"/>
      <c r="CB479" s="384"/>
      <c r="CC479" s="384"/>
      <c r="CD479" s="384"/>
      <c r="CE479" s="219"/>
      <c r="CF479" s="219"/>
      <c r="CG479" s="219"/>
      <c r="CH479" s="219"/>
      <c r="CI479" s="219"/>
      <c r="CJ479" s="219"/>
      <c r="CK479" s="219"/>
      <c r="CL479" s="219"/>
      <c r="CM479" s="219"/>
      <c r="CN479" s="219"/>
      <c r="CO479" s="219"/>
      <c r="CP479" s="219"/>
      <c r="CQ479" s="219"/>
      <c r="CR479" s="219"/>
      <c r="CS479" s="219"/>
      <c r="CT479" s="219"/>
      <c r="CU479" s="219"/>
      <c r="CV479" s="219"/>
      <c r="CW479" s="219"/>
      <c r="CX479" s="219"/>
      <c r="CY479" s="219"/>
      <c r="CZ479" s="219"/>
      <c r="DA479" s="219"/>
      <c r="DB479" s="219"/>
      <c r="DC479" s="219"/>
      <c r="DD479" s="219"/>
      <c r="DE479" s="219"/>
      <c r="DF479" s="219"/>
      <c r="DG479" s="219"/>
      <c r="DH479" s="219"/>
      <c r="DI479" s="219"/>
      <c r="DJ479" s="219"/>
      <c r="DK479" s="219"/>
      <c r="DL479" s="219"/>
      <c r="DM479" s="219"/>
      <c r="DN479" s="219"/>
      <c r="DO479" s="219"/>
      <c r="DP479" s="219"/>
      <c r="DQ479" s="219"/>
      <c r="DR479" s="219"/>
      <c r="DS479" s="219"/>
      <c r="DT479" s="219"/>
      <c r="DU479" s="219"/>
      <c r="DV479" s="219"/>
      <c r="DW479" s="219"/>
      <c r="DX479" s="219"/>
      <c r="DY479" s="219"/>
      <c r="DZ479" s="219"/>
      <c r="EA479" s="219"/>
      <c r="EB479" s="219"/>
      <c r="EC479" s="219"/>
      <c r="ED479" s="219"/>
      <c r="EE479" s="219"/>
      <c r="EF479" s="219"/>
      <c r="EG479" s="219"/>
      <c r="EH479" s="219"/>
      <c r="EI479" s="219"/>
      <c r="EJ479" s="219"/>
      <c r="EK479" s="219"/>
      <c r="EL479" s="219"/>
      <c r="EM479" s="219"/>
      <c r="EN479" s="219"/>
      <c r="EO479" s="219"/>
      <c r="EP479" s="219"/>
      <c r="EQ479" s="219"/>
      <c r="ER479" s="219"/>
      <c r="ES479" s="219"/>
      <c r="ET479" s="219"/>
      <c r="EU479" s="219"/>
      <c r="EV479" s="219"/>
      <c r="EW479" s="219"/>
      <c r="EX479" s="219"/>
      <c r="EY479" s="219"/>
      <c r="EZ479" s="219"/>
      <c r="FA479" s="219"/>
      <c r="FB479" s="219"/>
      <c r="FC479" s="219"/>
      <c r="FD479" s="219"/>
      <c r="FE479" s="219"/>
      <c r="FF479" s="219"/>
      <c r="FG479" s="219"/>
      <c r="FH479" s="219"/>
      <c r="FI479" s="219"/>
      <c r="FJ479" s="219"/>
      <c r="FK479" s="219"/>
      <c r="FL479" s="219"/>
      <c r="FM479" s="219"/>
      <c r="FN479" s="219"/>
      <c r="GA479" s="202"/>
      <c r="GB479" s="202"/>
      <c r="GC479" s="202"/>
      <c r="GD479" s="202"/>
      <c r="GE479" s="202"/>
      <c r="GF479" s="202"/>
      <c r="GG479" s="202"/>
      <c r="GH479" s="198"/>
      <c r="GI479" s="198"/>
      <c r="GJ479" s="198"/>
      <c r="GK479" s="198"/>
      <c r="GL479" s="198"/>
      <c r="GM479" s="198"/>
      <c r="GN479" s="198"/>
    </row>
    <row r="480" spans="1:196" x14ac:dyDescent="0.2">
      <c r="A480" s="215" t="s">
        <v>534</v>
      </c>
      <c r="B480" s="216" t="s">
        <v>289</v>
      </c>
      <c r="C480" s="217" t="s">
        <v>109</v>
      </c>
      <c r="D480" s="218" t="s">
        <v>533</v>
      </c>
      <c r="E480" s="337">
        <v>0</v>
      </c>
      <c r="F480">
        <v>16</v>
      </c>
      <c r="G480" s="337">
        <v>0</v>
      </c>
      <c r="H480">
        <v>7</v>
      </c>
      <c r="I480">
        <v>117</v>
      </c>
      <c r="J480">
        <v>423</v>
      </c>
      <c r="K480">
        <v>0</v>
      </c>
      <c r="L480">
        <v>6</v>
      </c>
      <c r="M480">
        <v>9</v>
      </c>
      <c r="N480">
        <v>2</v>
      </c>
      <c r="O480">
        <v>0</v>
      </c>
      <c r="P480">
        <v>7</v>
      </c>
      <c r="Q480">
        <v>0</v>
      </c>
      <c r="R480">
        <v>206</v>
      </c>
      <c r="S480">
        <v>0</v>
      </c>
      <c r="T480">
        <v>0</v>
      </c>
      <c r="U480">
        <v>1</v>
      </c>
      <c r="V480">
        <v>1</v>
      </c>
      <c r="W480">
        <v>6</v>
      </c>
      <c r="X480">
        <v>5</v>
      </c>
      <c r="Y480">
        <v>171</v>
      </c>
      <c r="Z480">
        <v>1</v>
      </c>
      <c r="AA480">
        <v>11</v>
      </c>
      <c r="AB480">
        <v>989</v>
      </c>
      <c r="AC480" s="351">
        <v>2</v>
      </c>
      <c r="AD480" s="351">
        <v>2</v>
      </c>
      <c r="AE480">
        <v>8</v>
      </c>
      <c r="AF480">
        <v>227</v>
      </c>
      <c r="AG480">
        <v>46</v>
      </c>
      <c r="AH480">
        <v>28</v>
      </c>
      <c r="AI480">
        <v>0</v>
      </c>
      <c r="AJ480">
        <v>411</v>
      </c>
      <c r="AK480">
        <v>3</v>
      </c>
      <c r="AL480">
        <v>414</v>
      </c>
      <c r="AM480">
        <v>3</v>
      </c>
      <c r="AN480">
        <v>1</v>
      </c>
      <c r="AO480">
        <v>1</v>
      </c>
      <c r="AP480">
        <v>94</v>
      </c>
      <c r="AQ480">
        <v>77</v>
      </c>
      <c r="AR480">
        <v>0</v>
      </c>
      <c r="AS480">
        <v>77</v>
      </c>
      <c r="AT480">
        <v>0</v>
      </c>
      <c r="AU480">
        <v>0</v>
      </c>
      <c r="AV480">
        <v>2</v>
      </c>
      <c r="AW480">
        <v>8</v>
      </c>
      <c r="AX480">
        <v>0</v>
      </c>
      <c r="AY480">
        <v>1</v>
      </c>
      <c r="AZ480">
        <v>0</v>
      </c>
      <c r="BA480">
        <v>19</v>
      </c>
      <c r="BB480">
        <v>34</v>
      </c>
      <c r="BC480">
        <v>72</v>
      </c>
      <c r="BD480">
        <v>56</v>
      </c>
      <c r="BE480">
        <v>10</v>
      </c>
      <c r="BF480">
        <v>2</v>
      </c>
      <c r="BG480">
        <v>0</v>
      </c>
      <c r="BH480">
        <v>1</v>
      </c>
      <c r="BI480">
        <v>194</v>
      </c>
      <c r="BJ480">
        <v>17</v>
      </c>
      <c r="BK480">
        <v>40</v>
      </c>
      <c r="BL480">
        <v>79</v>
      </c>
      <c r="BM480">
        <v>57</v>
      </c>
      <c r="BN480">
        <v>10</v>
      </c>
      <c r="BO480">
        <v>2</v>
      </c>
      <c r="BP480">
        <v>0</v>
      </c>
      <c r="BQ480">
        <v>1</v>
      </c>
      <c r="BR480">
        <v>206</v>
      </c>
      <c r="BS480" s="148"/>
      <c r="BT480"/>
      <c r="BU480" s="393" t="str">
        <f t="shared" si="84"/>
        <v>No</v>
      </c>
      <c r="BV480" s="393" t="str">
        <f t="shared" si="85"/>
        <v>No</v>
      </c>
      <c r="BW480" s="393"/>
      <c r="BX480" s="151"/>
      <c r="BY480" s="341"/>
      <c r="BZ480" s="384"/>
      <c r="CA480" s="384"/>
      <c r="CB480" s="384"/>
      <c r="CC480" s="384"/>
      <c r="CD480" s="384"/>
      <c r="CE480" s="219"/>
      <c r="CF480" s="219"/>
      <c r="CG480" s="219"/>
      <c r="CH480" s="219"/>
      <c r="CI480" s="219"/>
      <c r="CJ480" s="219"/>
      <c r="CK480" s="219"/>
      <c r="CL480" s="219"/>
      <c r="CM480" s="219"/>
      <c r="CN480" s="219"/>
      <c r="CO480" s="219"/>
      <c r="CP480" s="219"/>
      <c r="CQ480" s="219"/>
      <c r="CR480" s="219"/>
      <c r="CS480" s="219"/>
      <c r="CT480" s="219"/>
      <c r="CU480" s="219"/>
      <c r="CV480" s="219"/>
      <c r="CW480" s="219"/>
      <c r="CX480" s="219"/>
      <c r="CY480" s="219"/>
      <c r="CZ480" s="219"/>
      <c r="DA480" s="219"/>
      <c r="DB480" s="219"/>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9"/>
      <c r="EH480" s="219"/>
      <c r="EI480" s="219"/>
      <c r="EJ480" s="219"/>
      <c r="EK480" s="219"/>
      <c r="EL480" s="219"/>
      <c r="EM480" s="219"/>
      <c r="EN480" s="219"/>
      <c r="EO480" s="219"/>
      <c r="EP480" s="219"/>
      <c r="EQ480" s="219"/>
      <c r="ER480" s="219"/>
      <c r="ES480" s="219"/>
      <c r="ET480" s="219"/>
      <c r="EU480" s="219"/>
      <c r="EV480" s="219"/>
      <c r="EW480" s="219"/>
      <c r="EX480" s="219"/>
      <c r="EY480" s="219"/>
      <c r="EZ480" s="219"/>
      <c r="FA480" s="219"/>
      <c r="FB480" s="219"/>
      <c r="FC480" s="219"/>
      <c r="FD480" s="219"/>
      <c r="FE480" s="219"/>
      <c r="FF480" s="219"/>
      <c r="FG480" s="219"/>
      <c r="FH480" s="219"/>
      <c r="FI480" s="219"/>
      <c r="FJ480" s="219"/>
      <c r="FK480" s="219"/>
      <c r="FL480" s="219"/>
      <c r="FM480" s="219"/>
      <c r="FN480" s="219"/>
      <c r="GA480" s="202"/>
      <c r="GB480" s="202"/>
      <c r="GC480" s="202"/>
      <c r="GD480" s="202"/>
      <c r="GE480" s="202"/>
      <c r="GF480" s="202"/>
      <c r="GG480" s="202"/>
      <c r="GH480" s="198"/>
      <c r="GI480" s="198"/>
      <c r="GJ480" s="198"/>
      <c r="GK480" s="198"/>
      <c r="GL480" s="198"/>
      <c r="GM480" s="198"/>
      <c r="GN480" s="198"/>
    </row>
    <row r="481" spans="1:196" x14ac:dyDescent="0.2">
      <c r="A481" s="215" t="s">
        <v>535</v>
      </c>
      <c r="B481" s="216" t="s">
        <v>293</v>
      </c>
      <c r="C481" s="217" t="s">
        <v>295</v>
      </c>
      <c r="D481" s="218" t="s">
        <v>310</v>
      </c>
      <c r="E481" s="337">
        <v>0</v>
      </c>
      <c r="F481">
        <v>111</v>
      </c>
      <c r="G481" s="337">
        <v>0</v>
      </c>
      <c r="H481">
        <v>10</v>
      </c>
      <c r="I481">
        <v>151</v>
      </c>
      <c r="J481">
        <v>276</v>
      </c>
      <c r="K481">
        <v>19</v>
      </c>
      <c r="L481">
        <v>3</v>
      </c>
      <c r="M481">
        <v>17</v>
      </c>
      <c r="N481">
        <v>6</v>
      </c>
      <c r="O481">
        <v>0</v>
      </c>
      <c r="P481">
        <v>12</v>
      </c>
      <c r="Q481">
        <v>7</v>
      </c>
      <c r="R481">
        <v>109</v>
      </c>
      <c r="S481">
        <v>307</v>
      </c>
      <c r="T481">
        <v>1</v>
      </c>
      <c r="U481">
        <v>0</v>
      </c>
      <c r="V481">
        <v>41</v>
      </c>
      <c r="W481">
        <v>19</v>
      </c>
      <c r="X481">
        <v>155</v>
      </c>
      <c r="Y481">
        <v>109</v>
      </c>
      <c r="Z481">
        <v>0</v>
      </c>
      <c r="AA481">
        <v>137</v>
      </c>
      <c r="AB481">
        <v>1490</v>
      </c>
      <c r="AC481" s="351">
        <v>1</v>
      </c>
      <c r="AD481" s="351">
        <v>1</v>
      </c>
      <c r="AE481">
        <v>4</v>
      </c>
      <c r="AF481">
        <v>216</v>
      </c>
      <c r="AG481">
        <v>10</v>
      </c>
      <c r="AH481">
        <v>11</v>
      </c>
      <c r="AI481">
        <v>0</v>
      </c>
      <c r="AJ481">
        <v>305</v>
      </c>
      <c r="AK481">
        <v>0</v>
      </c>
      <c r="AL481">
        <v>305</v>
      </c>
      <c r="AM481">
        <v>3</v>
      </c>
      <c r="AN481">
        <v>0</v>
      </c>
      <c r="AO481">
        <v>10</v>
      </c>
      <c r="AP481">
        <v>47</v>
      </c>
      <c r="AQ481">
        <v>0</v>
      </c>
      <c r="AR481">
        <v>49</v>
      </c>
      <c r="AS481">
        <v>49</v>
      </c>
      <c r="AT481">
        <v>17</v>
      </c>
      <c r="AU481">
        <v>0</v>
      </c>
      <c r="AV481">
        <v>12</v>
      </c>
      <c r="AW481">
        <v>96</v>
      </c>
      <c r="AX481">
        <v>0</v>
      </c>
      <c r="AY481">
        <v>0</v>
      </c>
      <c r="AZ481">
        <v>0</v>
      </c>
      <c r="BA481">
        <v>58</v>
      </c>
      <c r="BB481">
        <v>62</v>
      </c>
      <c r="BC481">
        <v>26</v>
      </c>
      <c r="BD481">
        <v>11</v>
      </c>
      <c r="BE481">
        <v>4</v>
      </c>
      <c r="BF481">
        <v>3</v>
      </c>
      <c r="BG481">
        <v>6</v>
      </c>
      <c r="BH481">
        <v>1</v>
      </c>
      <c r="BI481">
        <v>171</v>
      </c>
      <c r="BJ481">
        <v>33</v>
      </c>
      <c r="BK481">
        <v>41</v>
      </c>
      <c r="BL481">
        <v>18</v>
      </c>
      <c r="BM481">
        <v>11</v>
      </c>
      <c r="BN481">
        <v>2</v>
      </c>
      <c r="BO481">
        <v>3</v>
      </c>
      <c r="BP481">
        <v>7</v>
      </c>
      <c r="BQ481">
        <v>1</v>
      </c>
      <c r="BR481">
        <v>116</v>
      </c>
      <c r="BS481" s="148"/>
      <c r="BT481"/>
      <c r="BU481" s="393" t="str">
        <f t="shared" si="84"/>
        <v>Yes</v>
      </c>
      <c r="BV481" s="393" t="str">
        <f t="shared" si="85"/>
        <v>Yes</v>
      </c>
      <c r="BW481" s="393"/>
      <c r="BX481" s="151"/>
      <c r="BY481" s="341"/>
      <c r="BZ481" s="384"/>
      <c r="CA481" s="384"/>
      <c r="CB481" s="384"/>
      <c r="CC481" s="384"/>
      <c r="CD481" s="384"/>
      <c r="CE481" s="219"/>
      <c r="CF481" s="219"/>
      <c r="CG481" s="219"/>
      <c r="CH481" s="219"/>
      <c r="CI481" s="219"/>
      <c r="CJ481" s="219"/>
      <c r="CK481" s="219"/>
      <c r="CL481" s="219"/>
      <c r="CM481" s="219"/>
      <c r="CN481" s="219"/>
      <c r="CO481" s="219"/>
      <c r="CP481" s="219"/>
      <c r="CQ481" s="219"/>
      <c r="CR481" s="219"/>
      <c r="CS481" s="219"/>
      <c r="CT481" s="219"/>
      <c r="CU481" s="219"/>
      <c r="CV481" s="219"/>
      <c r="CW481" s="219"/>
      <c r="CX481" s="219"/>
      <c r="CY481" s="219"/>
      <c r="CZ481" s="219"/>
      <c r="DA481" s="219"/>
      <c r="DB481" s="219"/>
      <c r="DC481" s="219"/>
      <c r="DD481" s="219"/>
      <c r="DE481" s="219"/>
      <c r="DF481" s="219"/>
      <c r="DG481" s="219"/>
      <c r="DH481" s="219"/>
      <c r="DI481" s="219"/>
      <c r="DJ481" s="219"/>
      <c r="DK481" s="219"/>
      <c r="DL481" s="219"/>
      <c r="DM481" s="219"/>
      <c r="DN481" s="219"/>
      <c r="DO481" s="219"/>
      <c r="DP481" s="219"/>
      <c r="DQ481" s="219"/>
      <c r="DR481" s="219"/>
      <c r="DS481" s="219"/>
      <c r="DT481" s="219"/>
      <c r="DU481" s="219"/>
      <c r="DV481" s="219"/>
      <c r="DW481" s="219"/>
      <c r="DX481" s="219"/>
      <c r="DY481" s="219"/>
      <c r="DZ481" s="219"/>
      <c r="EA481" s="219"/>
      <c r="EB481" s="219"/>
      <c r="EC481" s="219"/>
      <c r="ED481" s="219"/>
      <c r="EE481" s="219"/>
      <c r="EF481" s="219"/>
      <c r="EG481" s="219"/>
      <c r="EH481" s="219"/>
      <c r="EI481" s="219"/>
      <c r="EJ481" s="219"/>
      <c r="EK481" s="219"/>
      <c r="EL481" s="219"/>
      <c r="EM481" s="219"/>
      <c r="EN481" s="219"/>
      <c r="EO481" s="219"/>
      <c r="EP481" s="219"/>
      <c r="EQ481" s="219"/>
      <c r="ER481" s="219"/>
      <c r="ES481" s="219"/>
      <c r="ET481" s="219"/>
      <c r="EU481" s="219"/>
      <c r="EV481" s="219"/>
      <c r="EW481" s="219"/>
      <c r="EX481" s="219"/>
      <c r="EY481" s="219"/>
      <c r="EZ481" s="219"/>
      <c r="FA481" s="219"/>
      <c r="FB481" s="219"/>
      <c r="FC481" s="219"/>
      <c r="FD481" s="219"/>
      <c r="FE481" s="219"/>
      <c r="FF481" s="219"/>
      <c r="FG481" s="219"/>
      <c r="FH481" s="219"/>
      <c r="FI481" s="219"/>
      <c r="FJ481" s="219"/>
      <c r="FK481" s="219"/>
      <c r="FL481" s="219"/>
      <c r="FM481" s="219"/>
      <c r="FN481" s="219"/>
      <c r="GA481" s="202"/>
      <c r="GB481" s="202"/>
      <c r="GC481" s="202"/>
      <c r="GD481" s="202"/>
      <c r="GE481" s="202"/>
      <c r="GF481" s="202"/>
      <c r="GG481" s="202"/>
      <c r="GH481" s="198"/>
      <c r="GI481" s="198"/>
      <c r="GJ481" s="198"/>
      <c r="GK481" s="198"/>
      <c r="GL481" s="198"/>
      <c r="GM481" s="198"/>
      <c r="GN481" s="198"/>
    </row>
    <row r="482" spans="1:196" x14ac:dyDescent="0.2">
      <c r="A482" s="215" t="s">
        <v>537</v>
      </c>
      <c r="B482" s="216" t="s">
        <v>285</v>
      </c>
      <c r="C482" s="217" t="s">
        <v>56</v>
      </c>
      <c r="D482" s="218" t="s">
        <v>536</v>
      </c>
      <c r="E482" s="337">
        <v>0</v>
      </c>
      <c r="F482">
        <v>71</v>
      </c>
      <c r="G482" s="337">
        <v>0</v>
      </c>
      <c r="H482">
        <v>4</v>
      </c>
      <c r="I482">
        <v>47</v>
      </c>
      <c r="J482">
        <v>154</v>
      </c>
      <c r="K482">
        <v>1</v>
      </c>
      <c r="L482">
        <v>2</v>
      </c>
      <c r="M482">
        <v>2</v>
      </c>
      <c r="N482">
        <v>3</v>
      </c>
      <c r="O482">
        <v>1</v>
      </c>
      <c r="P482">
        <v>3</v>
      </c>
      <c r="Q482">
        <v>6</v>
      </c>
      <c r="R482">
        <v>129</v>
      </c>
      <c r="S482">
        <v>223</v>
      </c>
      <c r="T482">
        <v>4</v>
      </c>
      <c r="U482">
        <v>1</v>
      </c>
      <c r="V482">
        <v>13</v>
      </c>
      <c r="W482">
        <v>1</v>
      </c>
      <c r="X482">
        <v>11</v>
      </c>
      <c r="Y482">
        <v>48</v>
      </c>
      <c r="Z482">
        <v>3</v>
      </c>
      <c r="AA482">
        <v>2</v>
      </c>
      <c r="AB482">
        <v>729</v>
      </c>
      <c r="AC482" s="351">
        <v>1</v>
      </c>
      <c r="AD482" s="351">
        <v>1</v>
      </c>
      <c r="AE482">
        <v>4</v>
      </c>
      <c r="AF482">
        <v>97</v>
      </c>
      <c r="AG482">
        <v>7</v>
      </c>
      <c r="AH482">
        <v>5</v>
      </c>
      <c r="AI482">
        <v>0</v>
      </c>
      <c r="AJ482">
        <v>222</v>
      </c>
      <c r="AK482">
        <v>2</v>
      </c>
      <c r="AL482">
        <v>224</v>
      </c>
      <c r="AM482">
        <v>0</v>
      </c>
      <c r="AN482">
        <v>0</v>
      </c>
      <c r="AO482">
        <v>5</v>
      </c>
      <c r="AP482">
        <v>100</v>
      </c>
      <c r="AQ482">
        <v>42</v>
      </c>
      <c r="AR482">
        <v>0</v>
      </c>
      <c r="AS482">
        <v>42</v>
      </c>
      <c r="AT482">
        <v>0</v>
      </c>
      <c r="AU482">
        <v>0</v>
      </c>
      <c r="AV482">
        <v>0</v>
      </c>
      <c r="AW482">
        <v>3</v>
      </c>
      <c r="AX482">
        <v>0</v>
      </c>
      <c r="AY482">
        <v>0</v>
      </c>
      <c r="AZ482">
        <v>0</v>
      </c>
      <c r="BA482">
        <v>1</v>
      </c>
      <c r="BB482">
        <v>24</v>
      </c>
      <c r="BC482">
        <v>42</v>
      </c>
      <c r="BD482">
        <v>84</v>
      </c>
      <c r="BE482">
        <v>44</v>
      </c>
      <c r="BF482">
        <v>12</v>
      </c>
      <c r="BG482">
        <v>4</v>
      </c>
      <c r="BH482">
        <v>6</v>
      </c>
      <c r="BI482">
        <v>217</v>
      </c>
      <c r="BJ482">
        <v>1</v>
      </c>
      <c r="BK482">
        <v>11</v>
      </c>
      <c r="BL482">
        <v>27</v>
      </c>
      <c r="BM482">
        <v>57</v>
      </c>
      <c r="BN482">
        <v>25</v>
      </c>
      <c r="BO482">
        <v>7</v>
      </c>
      <c r="BP482">
        <v>1</v>
      </c>
      <c r="BQ482">
        <v>6</v>
      </c>
      <c r="BR482">
        <v>135</v>
      </c>
      <c r="BS482" s="148"/>
      <c r="BT482"/>
      <c r="BU482" s="393" t="str">
        <f t="shared" si="84"/>
        <v>Yes</v>
      </c>
      <c r="BV482" s="393" t="str">
        <f t="shared" si="85"/>
        <v>Yes</v>
      </c>
      <c r="BW482" s="393"/>
      <c r="BX482" s="151"/>
      <c r="BY482" s="341"/>
      <c r="BZ482" s="384"/>
      <c r="CA482" s="384"/>
      <c r="CB482" s="384"/>
      <c r="CC482" s="384"/>
      <c r="CD482" s="384"/>
      <c r="CE482" s="219"/>
      <c r="CF482" s="219"/>
      <c r="CG482" s="219"/>
      <c r="CH482" s="219"/>
      <c r="CI482" s="219"/>
      <c r="CJ482" s="219"/>
      <c r="CK482" s="219"/>
      <c r="CL482" s="219"/>
      <c r="CM482" s="219"/>
      <c r="CN482" s="219"/>
      <c r="CO482" s="219"/>
      <c r="CP482" s="219"/>
      <c r="CQ482" s="219"/>
      <c r="CR482" s="219"/>
      <c r="CS482" s="219"/>
      <c r="CT482" s="219"/>
      <c r="CU482" s="219"/>
      <c r="CV482" s="219"/>
      <c r="CW482" s="219"/>
      <c r="CX482" s="219"/>
      <c r="CY482" s="219"/>
      <c r="CZ482" s="219"/>
      <c r="DA482" s="219"/>
      <c r="DB482" s="219"/>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9"/>
      <c r="EI482" s="219"/>
      <c r="EJ482" s="219"/>
      <c r="EK482" s="219"/>
      <c r="EL482" s="219"/>
      <c r="EM482" s="219"/>
      <c r="EN482" s="219"/>
      <c r="EO482" s="219"/>
      <c r="EP482" s="219"/>
      <c r="EQ482" s="219"/>
      <c r="ER482" s="219"/>
      <c r="ES482" s="219"/>
      <c r="ET482" s="219"/>
      <c r="EU482" s="219"/>
      <c r="EV482" s="219"/>
      <c r="EW482" s="219"/>
      <c r="EX482" s="219"/>
      <c r="EY482" s="219"/>
      <c r="EZ482" s="219"/>
      <c r="FA482" s="219"/>
      <c r="FB482" s="219"/>
      <c r="FC482" s="219"/>
      <c r="FD482" s="219"/>
      <c r="FE482" s="219"/>
      <c r="FF482" s="219"/>
      <c r="FG482" s="219"/>
      <c r="FH482" s="219"/>
      <c r="FI482" s="219"/>
      <c r="FJ482" s="219"/>
      <c r="FK482" s="219"/>
      <c r="FL482" s="219"/>
      <c r="FM482" s="219"/>
      <c r="FN482" s="219"/>
      <c r="GA482" s="202"/>
      <c r="GB482" s="202"/>
      <c r="GC482" s="202"/>
      <c r="GD482" s="202"/>
      <c r="GE482" s="202"/>
      <c r="GF482" s="202"/>
      <c r="GG482" s="202"/>
      <c r="GH482" s="198"/>
      <c r="GI482" s="198"/>
      <c r="GJ482" s="198"/>
      <c r="GK482" s="198"/>
      <c r="GL482" s="198"/>
      <c r="GM482" s="198"/>
      <c r="GN482" s="198"/>
    </row>
    <row r="483" spans="1:196" x14ac:dyDescent="0.2">
      <c r="A483" s="215" t="s">
        <v>539</v>
      </c>
      <c r="B483" s="216" t="s">
        <v>285</v>
      </c>
      <c r="C483" s="217" t="s">
        <v>288</v>
      </c>
      <c r="D483" s="218" t="s">
        <v>538</v>
      </c>
      <c r="E483" s="337">
        <v>0</v>
      </c>
      <c r="F483">
        <v>3</v>
      </c>
      <c r="G483" s="337">
        <v>0</v>
      </c>
      <c r="H483">
        <v>7</v>
      </c>
      <c r="I483">
        <v>79</v>
      </c>
      <c r="J483">
        <v>159</v>
      </c>
      <c r="K483">
        <v>12</v>
      </c>
      <c r="L483">
        <v>2</v>
      </c>
      <c r="M483">
        <v>17</v>
      </c>
      <c r="N483">
        <v>3</v>
      </c>
      <c r="O483">
        <v>1</v>
      </c>
      <c r="P483">
        <v>9</v>
      </c>
      <c r="Q483">
        <v>47</v>
      </c>
      <c r="R483">
        <v>94</v>
      </c>
      <c r="S483">
        <v>0</v>
      </c>
      <c r="T483">
        <v>1</v>
      </c>
      <c r="U483">
        <v>15</v>
      </c>
      <c r="V483">
        <v>8</v>
      </c>
      <c r="W483">
        <v>11</v>
      </c>
      <c r="X483">
        <v>24</v>
      </c>
      <c r="Y483">
        <v>100</v>
      </c>
      <c r="Z483">
        <v>0</v>
      </c>
      <c r="AA483">
        <v>10</v>
      </c>
      <c r="AB483">
        <v>602</v>
      </c>
      <c r="AC483" s="351">
        <v>2</v>
      </c>
      <c r="AD483" s="351">
        <v>2</v>
      </c>
      <c r="AE483">
        <v>5</v>
      </c>
      <c r="AF483">
        <v>127</v>
      </c>
      <c r="AG483">
        <v>9</v>
      </c>
      <c r="AH483">
        <v>28</v>
      </c>
      <c r="AI483">
        <v>0</v>
      </c>
      <c r="AJ483">
        <v>166</v>
      </c>
      <c r="AK483">
        <v>43</v>
      </c>
      <c r="AL483">
        <v>209</v>
      </c>
      <c r="AM483">
        <v>5</v>
      </c>
      <c r="AN483">
        <v>0</v>
      </c>
      <c r="AO483">
        <v>3</v>
      </c>
      <c r="AP483">
        <v>34</v>
      </c>
      <c r="AQ483">
        <v>26</v>
      </c>
      <c r="AR483">
        <v>0</v>
      </c>
      <c r="AS483">
        <v>26</v>
      </c>
      <c r="AT483">
        <v>0</v>
      </c>
      <c r="AU483">
        <v>0</v>
      </c>
      <c r="AV483">
        <v>4</v>
      </c>
      <c r="AW483">
        <v>0</v>
      </c>
      <c r="AX483">
        <v>0</v>
      </c>
      <c r="AY483">
        <v>0</v>
      </c>
      <c r="AZ483">
        <v>0</v>
      </c>
      <c r="BA483">
        <v>93</v>
      </c>
      <c r="BB483">
        <v>59</v>
      </c>
      <c r="BC483">
        <v>38</v>
      </c>
      <c r="BD483">
        <v>1</v>
      </c>
      <c r="BE483">
        <v>2</v>
      </c>
      <c r="BF483">
        <v>0</v>
      </c>
      <c r="BG483">
        <v>2</v>
      </c>
      <c r="BH483">
        <v>1</v>
      </c>
      <c r="BI483">
        <v>196</v>
      </c>
      <c r="BJ483">
        <v>79</v>
      </c>
      <c r="BK483">
        <v>39</v>
      </c>
      <c r="BL483">
        <v>16</v>
      </c>
      <c r="BM483">
        <v>4</v>
      </c>
      <c r="BN483">
        <v>1</v>
      </c>
      <c r="BO483">
        <v>0</v>
      </c>
      <c r="BP483">
        <v>1</v>
      </c>
      <c r="BQ483">
        <v>1</v>
      </c>
      <c r="BR483">
        <v>141</v>
      </c>
      <c r="BS483" s="148"/>
      <c r="BT483"/>
      <c r="BU483" s="393" t="str">
        <f t="shared" si="84"/>
        <v>No</v>
      </c>
      <c r="BV483" s="393" t="str">
        <f t="shared" si="85"/>
        <v>No</v>
      </c>
      <c r="BW483" s="393"/>
      <c r="BX483" s="151"/>
      <c r="BY483" s="341"/>
      <c r="BZ483" s="384"/>
      <c r="CA483" s="384"/>
      <c r="CB483" s="384"/>
      <c r="CC483" s="384"/>
      <c r="CD483" s="384"/>
      <c r="CE483" s="219"/>
      <c r="CF483" s="219"/>
      <c r="CG483" s="219"/>
      <c r="CH483" s="219"/>
      <c r="CI483" s="219"/>
      <c r="CJ483" s="219"/>
      <c r="CK483" s="219"/>
      <c r="CL483" s="219"/>
      <c r="CM483" s="219"/>
      <c r="CN483" s="219"/>
      <c r="CO483" s="219"/>
      <c r="CP483" s="219"/>
      <c r="CQ483" s="219"/>
      <c r="CR483" s="219"/>
      <c r="CS483" s="219"/>
      <c r="CT483" s="219"/>
      <c r="CU483" s="219"/>
      <c r="CV483" s="219"/>
      <c r="CW483" s="219"/>
      <c r="CX483" s="219"/>
      <c r="CY483" s="219"/>
      <c r="CZ483" s="219"/>
      <c r="DA483" s="219"/>
      <c r="DB483" s="219"/>
      <c r="DC483" s="219"/>
      <c r="DD483" s="219"/>
      <c r="DE483" s="219"/>
      <c r="DF483" s="219"/>
      <c r="DG483" s="219"/>
      <c r="DH483" s="219"/>
      <c r="DI483" s="219"/>
      <c r="DJ483" s="219"/>
      <c r="DK483" s="219"/>
      <c r="DL483" s="219"/>
      <c r="DM483" s="219"/>
      <c r="DN483" s="219"/>
      <c r="DO483" s="219"/>
      <c r="DP483" s="219"/>
      <c r="DQ483" s="219"/>
      <c r="DR483" s="219"/>
      <c r="DS483" s="219"/>
      <c r="DT483" s="219"/>
      <c r="DU483" s="219"/>
      <c r="DV483" s="219"/>
      <c r="DW483" s="219"/>
      <c r="DX483" s="219"/>
      <c r="DY483" s="219"/>
      <c r="DZ483" s="219"/>
      <c r="EA483" s="219"/>
      <c r="EB483" s="219"/>
      <c r="EC483" s="219"/>
      <c r="ED483" s="219"/>
      <c r="EE483" s="219"/>
      <c r="EF483" s="219"/>
      <c r="EG483" s="219"/>
      <c r="EH483" s="219"/>
      <c r="EI483" s="219"/>
      <c r="EJ483" s="219"/>
      <c r="EK483" s="219"/>
      <c r="EL483" s="219"/>
      <c r="EM483" s="219"/>
      <c r="EN483" s="219"/>
      <c r="EO483" s="219"/>
      <c r="EP483" s="219"/>
      <c r="EQ483" s="219"/>
      <c r="ER483" s="219"/>
      <c r="ES483" s="219"/>
      <c r="ET483" s="219"/>
      <c r="EU483" s="219"/>
      <c r="EV483" s="219"/>
      <c r="EW483" s="219"/>
      <c r="EX483" s="219"/>
      <c r="EY483" s="219"/>
      <c r="EZ483" s="219"/>
      <c r="FA483" s="219"/>
      <c r="FB483" s="219"/>
      <c r="FC483" s="219"/>
      <c r="FD483" s="219"/>
      <c r="FE483" s="219"/>
      <c r="FF483" s="219"/>
      <c r="FG483" s="219"/>
      <c r="FH483" s="219"/>
      <c r="FI483" s="219"/>
      <c r="FJ483" s="219"/>
      <c r="FK483" s="219"/>
      <c r="FL483" s="219"/>
      <c r="FM483" s="219"/>
      <c r="FN483" s="219"/>
      <c r="GA483" s="202"/>
      <c r="GB483" s="202"/>
      <c r="GC483" s="202"/>
      <c r="GD483" s="202"/>
      <c r="GE483" s="202"/>
      <c r="GF483" s="202"/>
      <c r="GG483" s="202"/>
      <c r="GH483" s="198"/>
      <c r="GI483" s="198"/>
      <c r="GJ483" s="198"/>
      <c r="GK483" s="198"/>
      <c r="GL483" s="198"/>
      <c r="GM483" s="198"/>
      <c r="GN483" s="198"/>
    </row>
    <row r="484" spans="1:196" x14ac:dyDescent="0.2">
      <c r="A484" s="215" t="s">
        <v>541</v>
      </c>
      <c r="B484" s="216" t="s">
        <v>289</v>
      </c>
      <c r="C484" s="217" t="s">
        <v>109</v>
      </c>
      <c r="D484" s="218" t="s">
        <v>540</v>
      </c>
      <c r="E484" s="337">
        <v>0</v>
      </c>
      <c r="F484">
        <v>42</v>
      </c>
      <c r="G484" s="337">
        <v>0</v>
      </c>
      <c r="H484">
        <v>10</v>
      </c>
      <c r="I484">
        <v>90</v>
      </c>
      <c r="J484">
        <v>337</v>
      </c>
      <c r="K484">
        <v>4</v>
      </c>
      <c r="L484">
        <v>4</v>
      </c>
      <c r="M484">
        <v>7</v>
      </c>
      <c r="N484">
        <v>2</v>
      </c>
      <c r="O484">
        <v>0</v>
      </c>
      <c r="P484">
        <v>11</v>
      </c>
      <c r="Q484">
        <v>593</v>
      </c>
      <c r="R484">
        <v>362</v>
      </c>
      <c r="S484">
        <v>693</v>
      </c>
      <c r="T484">
        <v>98</v>
      </c>
      <c r="U484">
        <v>0</v>
      </c>
      <c r="V484">
        <v>12</v>
      </c>
      <c r="W484">
        <v>15</v>
      </c>
      <c r="X484">
        <v>3</v>
      </c>
      <c r="Y484">
        <v>181</v>
      </c>
      <c r="Z484">
        <v>8</v>
      </c>
      <c r="AA484">
        <v>3</v>
      </c>
      <c r="AB484">
        <v>2475</v>
      </c>
      <c r="AC484" s="351">
        <v>2</v>
      </c>
      <c r="AD484" s="351">
        <v>2</v>
      </c>
      <c r="AE484">
        <v>12</v>
      </c>
      <c r="AF484">
        <v>226</v>
      </c>
      <c r="AG484">
        <v>29</v>
      </c>
      <c r="AH484">
        <v>13</v>
      </c>
      <c r="AI484">
        <v>0</v>
      </c>
      <c r="AJ484">
        <v>267</v>
      </c>
      <c r="AK484">
        <v>34</v>
      </c>
      <c r="AL484">
        <v>301</v>
      </c>
      <c r="AM484">
        <v>4</v>
      </c>
      <c r="AN484">
        <v>0</v>
      </c>
      <c r="AO484">
        <v>2</v>
      </c>
      <c r="AP484">
        <v>57</v>
      </c>
      <c r="AQ484">
        <v>3</v>
      </c>
      <c r="AR484">
        <v>49</v>
      </c>
      <c r="AS484">
        <v>52</v>
      </c>
      <c r="AT484">
        <v>26</v>
      </c>
      <c r="AU484">
        <v>2</v>
      </c>
      <c r="AV484">
        <v>7</v>
      </c>
      <c r="AW484">
        <v>62</v>
      </c>
      <c r="AX484">
        <v>0</v>
      </c>
      <c r="AY484">
        <v>0</v>
      </c>
      <c r="AZ484">
        <v>0</v>
      </c>
      <c r="BA484">
        <v>13</v>
      </c>
      <c r="BB484">
        <v>222</v>
      </c>
      <c r="BC484">
        <v>362</v>
      </c>
      <c r="BD484">
        <v>454</v>
      </c>
      <c r="BE484">
        <v>269</v>
      </c>
      <c r="BF484">
        <v>37</v>
      </c>
      <c r="BG484">
        <v>309</v>
      </c>
      <c r="BH484">
        <v>1</v>
      </c>
      <c r="BI484">
        <v>1667</v>
      </c>
      <c r="BJ484">
        <v>9</v>
      </c>
      <c r="BK484">
        <v>169</v>
      </c>
      <c r="BL484">
        <v>148</v>
      </c>
      <c r="BM484">
        <v>167</v>
      </c>
      <c r="BN484">
        <v>138</v>
      </c>
      <c r="BO484">
        <v>19</v>
      </c>
      <c r="BP484">
        <v>304</v>
      </c>
      <c r="BQ484">
        <v>1</v>
      </c>
      <c r="BR484">
        <v>955</v>
      </c>
      <c r="BS484" s="148"/>
      <c r="BT484"/>
      <c r="BU484" s="393" t="str">
        <f t="shared" ref="BU484:BU547" si="86">+IF(AC484=1,"Yes","No")</f>
        <v>No</v>
      </c>
      <c r="BV484" s="393" t="str">
        <f t="shared" ref="BV484:BV547" si="87">+IF(AD484=1,"Yes",IF(AD484=2,"No","Open"))</f>
        <v>No</v>
      </c>
      <c r="BW484" s="393"/>
      <c r="BX484" s="151"/>
      <c r="BY484" s="341"/>
      <c r="BZ484" s="384"/>
      <c r="CA484" s="384"/>
      <c r="CB484" s="384"/>
      <c r="CC484" s="384"/>
      <c r="CD484" s="384"/>
      <c r="CE484" s="219"/>
      <c r="CF484" s="219"/>
      <c r="CG484" s="219"/>
      <c r="CH484" s="219"/>
      <c r="CI484" s="219"/>
      <c r="CJ484" s="219"/>
      <c r="CK484" s="219"/>
      <c r="CL484" s="219"/>
      <c r="CM484" s="219"/>
      <c r="CN484" s="219"/>
      <c r="CO484" s="219"/>
      <c r="CP484" s="219"/>
      <c r="CQ484" s="219"/>
      <c r="CR484" s="219"/>
      <c r="CS484" s="219"/>
      <c r="CT484" s="219"/>
      <c r="CU484" s="219"/>
      <c r="CV484" s="219"/>
      <c r="CW484" s="219"/>
      <c r="CX484" s="219"/>
      <c r="CY484" s="219"/>
      <c r="CZ484" s="219"/>
      <c r="DA484" s="219"/>
      <c r="DB484" s="219"/>
      <c r="DC484" s="219"/>
      <c r="DD484" s="219"/>
      <c r="DE484" s="219"/>
      <c r="DF484" s="219"/>
      <c r="DG484" s="219"/>
      <c r="DH484" s="219"/>
      <c r="DI484" s="219"/>
      <c r="DJ484" s="219"/>
      <c r="DK484" s="219"/>
      <c r="DL484" s="219"/>
      <c r="DM484" s="219"/>
      <c r="DN484" s="219"/>
      <c r="DO484" s="219"/>
      <c r="DP484" s="219"/>
      <c r="DQ484" s="219"/>
      <c r="DR484" s="219"/>
      <c r="DS484" s="219"/>
      <c r="DT484" s="219"/>
      <c r="DU484" s="219"/>
      <c r="DV484" s="219"/>
      <c r="DW484" s="219"/>
      <c r="DX484" s="219"/>
      <c r="DY484" s="219"/>
      <c r="DZ484" s="219"/>
      <c r="EA484" s="219"/>
      <c r="EB484" s="219"/>
      <c r="EC484" s="219"/>
      <c r="ED484" s="219"/>
      <c r="EE484" s="219"/>
      <c r="EF484" s="219"/>
      <c r="EG484" s="219"/>
      <c r="EH484" s="219"/>
      <c r="EI484" s="219"/>
      <c r="EJ484" s="219"/>
      <c r="EK484" s="219"/>
      <c r="EL484" s="219"/>
      <c r="EM484" s="219"/>
      <c r="EN484" s="219"/>
      <c r="EO484" s="219"/>
      <c r="EP484" s="219"/>
      <c r="EQ484" s="219"/>
      <c r="ER484" s="219"/>
      <c r="ES484" s="219"/>
      <c r="ET484" s="219"/>
      <c r="EU484" s="219"/>
      <c r="EV484" s="219"/>
      <c r="EW484" s="219"/>
      <c r="EX484" s="219"/>
      <c r="EY484" s="219"/>
      <c r="EZ484" s="219"/>
      <c r="FA484" s="219"/>
      <c r="FB484" s="219"/>
      <c r="FC484" s="219"/>
      <c r="FD484" s="219"/>
      <c r="FE484" s="219"/>
      <c r="FF484" s="219"/>
      <c r="FG484" s="219"/>
      <c r="FH484" s="219"/>
      <c r="FI484" s="219"/>
      <c r="FJ484" s="219"/>
      <c r="FK484" s="219"/>
      <c r="FL484" s="219"/>
      <c r="FM484" s="219"/>
      <c r="FN484" s="219"/>
      <c r="GA484" s="202"/>
      <c r="GB484" s="202"/>
      <c r="GC484" s="202"/>
      <c r="GD484" s="202"/>
      <c r="GE484" s="202"/>
      <c r="GF484" s="202"/>
      <c r="GG484" s="202"/>
      <c r="GH484" s="198"/>
      <c r="GI484" s="198"/>
      <c r="GJ484" s="198"/>
      <c r="GK484" s="198"/>
      <c r="GL484" s="198"/>
      <c r="GM484" s="198"/>
      <c r="GN484" s="198"/>
    </row>
    <row r="485" spans="1:196" x14ac:dyDescent="0.2">
      <c r="A485" s="215" t="s">
        <v>542</v>
      </c>
      <c r="B485" s="216" t="s">
        <v>285</v>
      </c>
      <c r="C485" s="217" t="s">
        <v>288</v>
      </c>
      <c r="D485" s="218" t="s">
        <v>311</v>
      </c>
      <c r="E485" s="337">
        <v>0</v>
      </c>
      <c r="F485">
        <v>6</v>
      </c>
      <c r="G485" s="337">
        <v>0</v>
      </c>
      <c r="H485">
        <v>2</v>
      </c>
      <c r="I485">
        <v>110</v>
      </c>
      <c r="J485">
        <v>185</v>
      </c>
      <c r="K485">
        <v>7</v>
      </c>
      <c r="L485">
        <v>1</v>
      </c>
      <c r="M485">
        <v>5</v>
      </c>
      <c r="N485">
        <v>1</v>
      </c>
      <c r="O485">
        <v>0</v>
      </c>
      <c r="P485">
        <v>19</v>
      </c>
      <c r="Q485">
        <v>1</v>
      </c>
      <c r="R485">
        <v>80</v>
      </c>
      <c r="S485">
        <v>0</v>
      </c>
      <c r="T485">
        <v>0</v>
      </c>
      <c r="U485">
        <v>3</v>
      </c>
      <c r="V485">
        <v>20</v>
      </c>
      <c r="W485">
        <v>15</v>
      </c>
      <c r="X485">
        <v>12</v>
      </c>
      <c r="Y485">
        <v>117</v>
      </c>
      <c r="Z485">
        <v>0</v>
      </c>
      <c r="AA485">
        <v>12</v>
      </c>
      <c r="AB485">
        <v>596</v>
      </c>
      <c r="AC485" s="351">
        <v>2</v>
      </c>
      <c r="AD485" s="351">
        <v>2</v>
      </c>
      <c r="AE485">
        <v>1</v>
      </c>
      <c r="AF485">
        <v>181</v>
      </c>
      <c r="AG485">
        <v>26</v>
      </c>
      <c r="AH485">
        <v>16</v>
      </c>
      <c r="AI485">
        <v>0</v>
      </c>
      <c r="AJ485">
        <v>168</v>
      </c>
      <c r="AK485">
        <v>5</v>
      </c>
      <c r="AL485">
        <v>173</v>
      </c>
      <c r="AM485">
        <v>2</v>
      </c>
      <c r="AN485">
        <v>0</v>
      </c>
      <c r="AO485">
        <v>3</v>
      </c>
      <c r="AP485">
        <v>29</v>
      </c>
      <c r="AQ485">
        <v>0</v>
      </c>
      <c r="AR485">
        <v>67</v>
      </c>
      <c r="AS485">
        <v>67</v>
      </c>
      <c r="AT485">
        <v>5</v>
      </c>
      <c r="AU485">
        <v>0</v>
      </c>
      <c r="AV485">
        <v>0</v>
      </c>
      <c r="AW485">
        <v>8</v>
      </c>
      <c r="AX485">
        <v>0</v>
      </c>
      <c r="AY485">
        <v>0</v>
      </c>
      <c r="AZ485">
        <v>0</v>
      </c>
      <c r="BA485">
        <v>27</v>
      </c>
      <c r="BB485">
        <v>22</v>
      </c>
      <c r="BC485">
        <v>12</v>
      </c>
      <c r="BD485">
        <v>2</v>
      </c>
      <c r="BE485">
        <v>2</v>
      </c>
      <c r="BF485">
        <v>1</v>
      </c>
      <c r="BG485">
        <v>0</v>
      </c>
      <c r="BH485">
        <v>1</v>
      </c>
      <c r="BI485">
        <v>67</v>
      </c>
      <c r="BJ485">
        <v>33</v>
      </c>
      <c r="BK485">
        <v>35</v>
      </c>
      <c r="BL485">
        <v>10</v>
      </c>
      <c r="BM485">
        <v>2</v>
      </c>
      <c r="BN485">
        <v>1</v>
      </c>
      <c r="BO485">
        <v>0</v>
      </c>
      <c r="BP485">
        <v>0</v>
      </c>
      <c r="BQ485">
        <v>0</v>
      </c>
      <c r="BR485">
        <v>81</v>
      </c>
      <c r="BS485" s="148"/>
      <c r="BT485"/>
      <c r="BU485" s="393" t="str">
        <f t="shared" si="86"/>
        <v>No</v>
      </c>
      <c r="BV485" s="393" t="str">
        <f t="shared" si="87"/>
        <v>No</v>
      </c>
      <c r="BW485" s="393"/>
      <c r="BX485" s="151"/>
      <c r="BY485" s="341"/>
      <c r="BZ485" s="384"/>
      <c r="CA485" s="384"/>
      <c r="CB485" s="384"/>
      <c r="CC485" s="384"/>
      <c r="CD485" s="384"/>
      <c r="CE485" s="219"/>
      <c r="CF485" s="219"/>
      <c r="CG485" s="219"/>
      <c r="CH485" s="219"/>
      <c r="CI485" s="219"/>
      <c r="CJ485" s="219"/>
      <c r="CK485" s="219"/>
      <c r="CL485" s="219"/>
      <c r="CM485" s="219"/>
      <c r="CN485" s="219"/>
      <c r="CO485" s="219"/>
      <c r="CP485" s="219"/>
      <c r="CQ485" s="219"/>
      <c r="CR485" s="219"/>
      <c r="CS485" s="219"/>
      <c r="CT485" s="219"/>
      <c r="CU485" s="219"/>
      <c r="CV485" s="219"/>
      <c r="CW485" s="219"/>
      <c r="CX485" s="219"/>
      <c r="CY485" s="219"/>
      <c r="CZ485" s="219"/>
      <c r="DA485" s="219"/>
      <c r="DB485" s="219"/>
      <c r="DC485" s="219"/>
      <c r="DD485" s="219"/>
      <c r="DE485" s="219"/>
      <c r="DF485" s="219"/>
      <c r="DG485" s="219"/>
      <c r="DH485" s="219"/>
      <c r="DI485" s="219"/>
      <c r="DJ485" s="219"/>
      <c r="DK485" s="219"/>
      <c r="DL485" s="219"/>
      <c r="DM485" s="219"/>
      <c r="DN485" s="219"/>
      <c r="DO485" s="219"/>
      <c r="DP485" s="219"/>
      <c r="DQ485" s="219"/>
      <c r="DR485" s="219"/>
      <c r="DS485" s="219"/>
      <c r="DT485" s="219"/>
      <c r="DU485" s="219"/>
      <c r="DV485" s="219"/>
      <c r="DW485" s="219"/>
      <c r="DX485" s="219"/>
      <c r="DY485" s="219"/>
      <c r="DZ485" s="219"/>
      <c r="EA485" s="219"/>
      <c r="EB485" s="219"/>
      <c r="EC485" s="219"/>
      <c r="ED485" s="219"/>
      <c r="EE485" s="219"/>
      <c r="EF485" s="219"/>
      <c r="EG485" s="219"/>
      <c r="EH485" s="219"/>
      <c r="EI485" s="219"/>
      <c r="EJ485" s="219"/>
      <c r="EK485" s="219"/>
      <c r="EL485" s="219"/>
      <c r="EM485" s="219"/>
      <c r="EN485" s="219"/>
      <c r="EO485" s="219"/>
      <c r="EP485" s="219"/>
      <c r="EQ485" s="219"/>
      <c r="ER485" s="219"/>
      <c r="ES485" s="219"/>
      <c r="ET485" s="219"/>
      <c r="EU485" s="219"/>
      <c r="EV485" s="219"/>
      <c r="EW485" s="219"/>
      <c r="EX485" s="219"/>
      <c r="EY485" s="219"/>
      <c r="EZ485" s="219"/>
      <c r="FA485" s="219"/>
      <c r="FB485" s="219"/>
      <c r="FC485" s="219"/>
      <c r="FD485" s="219"/>
      <c r="FE485" s="219"/>
      <c r="FF485" s="219"/>
      <c r="FG485" s="219"/>
      <c r="FH485" s="219"/>
      <c r="FI485" s="219"/>
      <c r="FJ485" s="219"/>
      <c r="FK485" s="219"/>
      <c r="FL485" s="219"/>
      <c r="FM485" s="219"/>
      <c r="FN485" s="219"/>
      <c r="GA485" s="202"/>
      <c r="GB485" s="202"/>
      <c r="GC485" s="202"/>
      <c r="GD485" s="202"/>
      <c r="GE485" s="202"/>
      <c r="GF485" s="202"/>
      <c r="GG485" s="202"/>
      <c r="GH485" s="198"/>
      <c r="GI485" s="198"/>
      <c r="GJ485" s="198"/>
      <c r="GK485" s="198"/>
      <c r="GL485" s="198"/>
      <c r="GM485" s="198"/>
      <c r="GN485" s="198"/>
    </row>
    <row r="486" spans="1:196" x14ac:dyDescent="0.2">
      <c r="A486" s="215" t="s">
        <v>544</v>
      </c>
      <c r="B486" s="216" t="s">
        <v>285</v>
      </c>
      <c r="C486" s="217" t="s">
        <v>286</v>
      </c>
      <c r="D486" s="218" t="s">
        <v>543</v>
      </c>
      <c r="E486" s="337">
        <v>0</v>
      </c>
      <c r="F486">
        <v>51</v>
      </c>
      <c r="G486" s="337">
        <v>0</v>
      </c>
      <c r="H486">
        <v>3</v>
      </c>
      <c r="I486">
        <v>68</v>
      </c>
      <c r="J486">
        <v>169</v>
      </c>
      <c r="K486">
        <v>7</v>
      </c>
      <c r="L486">
        <v>2</v>
      </c>
      <c r="M486">
        <v>6</v>
      </c>
      <c r="N486">
        <v>4</v>
      </c>
      <c r="O486">
        <v>0</v>
      </c>
      <c r="P486">
        <v>5</v>
      </c>
      <c r="Q486">
        <v>6</v>
      </c>
      <c r="R486">
        <v>23</v>
      </c>
      <c r="S486">
        <v>0</v>
      </c>
      <c r="T486">
        <v>0</v>
      </c>
      <c r="U486">
        <v>0</v>
      </c>
      <c r="V486">
        <v>12</v>
      </c>
      <c r="W486">
        <v>8</v>
      </c>
      <c r="X486">
        <v>82</v>
      </c>
      <c r="Y486">
        <v>77</v>
      </c>
      <c r="Z486">
        <v>0</v>
      </c>
      <c r="AA486">
        <v>52</v>
      </c>
      <c r="AB486">
        <v>575</v>
      </c>
      <c r="AC486" s="351">
        <v>1</v>
      </c>
      <c r="AD486" s="351">
        <v>1</v>
      </c>
      <c r="AE486">
        <v>5</v>
      </c>
      <c r="AF486">
        <v>225</v>
      </c>
      <c r="AG486">
        <v>1</v>
      </c>
      <c r="AH486">
        <v>9</v>
      </c>
      <c r="AI486">
        <v>0</v>
      </c>
      <c r="AJ486">
        <v>84</v>
      </c>
      <c r="AK486">
        <v>59</v>
      </c>
      <c r="AL486">
        <v>143</v>
      </c>
      <c r="AM486">
        <v>4</v>
      </c>
      <c r="AN486">
        <v>0</v>
      </c>
      <c r="AO486">
        <v>6</v>
      </c>
      <c r="AP486">
        <v>157</v>
      </c>
      <c r="AQ486">
        <v>1</v>
      </c>
      <c r="AR486">
        <v>41</v>
      </c>
      <c r="AS486">
        <v>42</v>
      </c>
      <c r="AT486">
        <v>2</v>
      </c>
      <c r="AU486">
        <v>0</v>
      </c>
      <c r="AV486">
        <v>1</v>
      </c>
      <c r="AW486">
        <v>0</v>
      </c>
      <c r="AX486">
        <v>0</v>
      </c>
      <c r="AY486">
        <v>0</v>
      </c>
      <c r="AZ486">
        <v>0</v>
      </c>
      <c r="BA486">
        <v>6</v>
      </c>
      <c r="BB486">
        <v>10</v>
      </c>
      <c r="BC486">
        <v>16</v>
      </c>
      <c r="BD486">
        <v>9</v>
      </c>
      <c r="BE486">
        <v>3</v>
      </c>
      <c r="BF486">
        <v>3</v>
      </c>
      <c r="BG486">
        <v>0</v>
      </c>
      <c r="BH486">
        <v>4</v>
      </c>
      <c r="BI486">
        <v>51</v>
      </c>
      <c r="BJ486">
        <v>1</v>
      </c>
      <c r="BK486">
        <v>6</v>
      </c>
      <c r="BL486">
        <v>8</v>
      </c>
      <c r="BM486">
        <v>5</v>
      </c>
      <c r="BN486">
        <v>3</v>
      </c>
      <c r="BO486">
        <v>2</v>
      </c>
      <c r="BP486">
        <v>0</v>
      </c>
      <c r="BQ486">
        <v>4</v>
      </c>
      <c r="BR486">
        <v>29</v>
      </c>
      <c r="BS486" s="148"/>
      <c r="BT486"/>
      <c r="BU486" s="393" t="str">
        <f t="shared" si="86"/>
        <v>Yes</v>
      </c>
      <c r="BV486" s="393" t="str">
        <f t="shared" si="87"/>
        <v>Yes</v>
      </c>
      <c r="BW486" s="393"/>
      <c r="BX486" s="151"/>
      <c r="BY486" s="341"/>
      <c r="BZ486" s="384"/>
      <c r="CA486" s="384"/>
      <c r="CB486" s="384"/>
      <c r="CC486" s="384"/>
      <c r="CD486" s="384"/>
      <c r="CE486" s="219"/>
      <c r="CF486" s="219"/>
      <c r="CG486" s="219"/>
      <c r="CH486" s="219"/>
      <c r="CI486" s="219"/>
      <c r="CJ486" s="219"/>
      <c r="CK486" s="219"/>
      <c r="CL486" s="219"/>
      <c r="CM486" s="219"/>
      <c r="CN486" s="219"/>
      <c r="CO486" s="219"/>
      <c r="CP486" s="219"/>
      <c r="CQ486" s="219"/>
      <c r="CR486" s="219"/>
      <c r="CS486" s="219"/>
      <c r="CT486" s="219"/>
      <c r="CU486" s="219"/>
      <c r="CV486" s="219"/>
      <c r="CW486" s="219"/>
      <c r="CX486" s="219"/>
      <c r="CY486" s="219"/>
      <c r="CZ486" s="219"/>
      <c r="DA486" s="219"/>
      <c r="DB486" s="219"/>
      <c r="DC486" s="219"/>
      <c r="DD486" s="219"/>
      <c r="DE486" s="219"/>
      <c r="DF486" s="219"/>
      <c r="DG486" s="219"/>
      <c r="DH486" s="219"/>
      <c r="DI486" s="219"/>
      <c r="DJ486" s="219"/>
      <c r="DK486" s="219"/>
      <c r="DL486" s="219"/>
      <c r="DM486" s="219"/>
      <c r="DN486" s="219"/>
      <c r="DO486" s="219"/>
      <c r="DP486" s="219"/>
      <c r="DQ486" s="219"/>
      <c r="DR486" s="219"/>
      <c r="DS486" s="219"/>
      <c r="DT486" s="219"/>
      <c r="DU486" s="219"/>
      <c r="DV486" s="219"/>
      <c r="DW486" s="219"/>
      <c r="DX486" s="219"/>
      <c r="DY486" s="219"/>
      <c r="DZ486" s="219"/>
      <c r="EA486" s="219"/>
      <c r="EB486" s="219"/>
      <c r="EC486" s="219"/>
      <c r="ED486" s="219"/>
      <c r="EE486" s="219"/>
      <c r="EF486" s="219"/>
      <c r="EG486" s="219"/>
      <c r="EH486" s="219"/>
      <c r="EI486" s="219"/>
      <c r="EJ486" s="219"/>
      <c r="EK486" s="219"/>
      <c r="EL486" s="219"/>
      <c r="EM486" s="219"/>
      <c r="EN486" s="219"/>
      <c r="EO486" s="219"/>
      <c r="EP486" s="219"/>
      <c r="EQ486" s="219"/>
      <c r="ER486" s="219"/>
      <c r="ES486" s="219"/>
      <c r="ET486" s="219"/>
      <c r="EU486" s="219"/>
      <c r="EV486" s="219"/>
      <c r="EW486" s="219"/>
      <c r="EX486" s="219"/>
      <c r="EY486" s="219"/>
      <c r="EZ486" s="219"/>
      <c r="FA486" s="219"/>
      <c r="FB486" s="219"/>
      <c r="FC486" s="219"/>
      <c r="FD486" s="219"/>
      <c r="FE486" s="219"/>
      <c r="FF486" s="219"/>
      <c r="FG486" s="219"/>
      <c r="FH486" s="219"/>
      <c r="FI486" s="219"/>
      <c r="FJ486" s="219"/>
      <c r="FK486" s="219"/>
      <c r="FL486" s="219"/>
      <c r="FM486" s="219"/>
      <c r="FN486" s="219"/>
      <c r="GA486" s="202"/>
      <c r="GB486" s="202"/>
      <c r="GC486" s="202"/>
      <c r="GD486" s="202"/>
      <c r="GE486" s="202"/>
      <c r="GF486" s="202"/>
      <c r="GG486" s="202"/>
      <c r="GH486" s="198"/>
      <c r="GI486" s="198"/>
      <c r="GJ486" s="198"/>
      <c r="GK486" s="198"/>
      <c r="GL486" s="198"/>
      <c r="GM486" s="198"/>
      <c r="GN486" s="198"/>
    </row>
    <row r="487" spans="1:196" x14ac:dyDescent="0.2">
      <c r="A487" s="215" t="s">
        <v>546</v>
      </c>
      <c r="B487" s="216" t="s">
        <v>289</v>
      </c>
      <c r="C487" s="217" t="s">
        <v>109</v>
      </c>
      <c r="D487" s="218" t="s">
        <v>545</v>
      </c>
      <c r="E487" s="337">
        <v>0</v>
      </c>
      <c r="F487">
        <v>25</v>
      </c>
      <c r="G487" s="337">
        <v>0</v>
      </c>
      <c r="H487">
        <v>9</v>
      </c>
      <c r="I487">
        <v>52</v>
      </c>
      <c r="J487">
        <v>249</v>
      </c>
      <c r="K487">
        <v>17</v>
      </c>
      <c r="L487">
        <v>4</v>
      </c>
      <c r="M487">
        <v>7</v>
      </c>
      <c r="N487">
        <v>4</v>
      </c>
      <c r="O487">
        <v>0</v>
      </c>
      <c r="P487">
        <v>5</v>
      </c>
      <c r="Q487">
        <v>134</v>
      </c>
      <c r="R487">
        <v>383</v>
      </c>
      <c r="S487">
        <v>143</v>
      </c>
      <c r="T487">
        <v>5</v>
      </c>
      <c r="U487">
        <v>2</v>
      </c>
      <c r="V487">
        <v>2</v>
      </c>
      <c r="W487">
        <v>8</v>
      </c>
      <c r="X487">
        <v>1</v>
      </c>
      <c r="Y487">
        <v>137</v>
      </c>
      <c r="Z487">
        <v>86</v>
      </c>
      <c r="AA487">
        <v>1</v>
      </c>
      <c r="AB487">
        <v>1274</v>
      </c>
      <c r="AC487" s="351">
        <v>2</v>
      </c>
      <c r="AD487" s="351">
        <v>1</v>
      </c>
      <c r="AE487">
        <v>10</v>
      </c>
      <c r="AF487">
        <v>113</v>
      </c>
      <c r="AG487">
        <v>13</v>
      </c>
      <c r="AH487">
        <v>9</v>
      </c>
      <c r="AI487">
        <v>1</v>
      </c>
      <c r="AJ487">
        <v>621</v>
      </c>
      <c r="AK487">
        <v>0</v>
      </c>
      <c r="AL487">
        <v>622</v>
      </c>
      <c r="AM487">
        <v>2</v>
      </c>
      <c r="AN487">
        <v>0</v>
      </c>
      <c r="AO487">
        <v>16</v>
      </c>
      <c r="AP487">
        <v>18</v>
      </c>
      <c r="AQ487">
        <v>3</v>
      </c>
      <c r="AR487">
        <v>38</v>
      </c>
      <c r="AS487">
        <v>41</v>
      </c>
      <c r="AT487">
        <v>6</v>
      </c>
      <c r="AU487">
        <v>0</v>
      </c>
      <c r="AV487">
        <v>16</v>
      </c>
      <c r="AW487">
        <v>7</v>
      </c>
      <c r="AX487">
        <v>0</v>
      </c>
      <c r="AY487">
        <v>3</v>
      </c>
      <c r="AZ487">
        <v>0</v>
      </c>
      <c r="BA487">
        <v>34</v>
      </c>
      <c r="BB487">
        <v>136</v>
      </c>
      <c r="BC487">
        <v>212</v>
      </c>
      <c r="BD487">
        <v>191</v>
      </c>
      <c r="BE487">
        <v>99</v>
      </c>
      <c r="BF487">
        <v>128</v>
      </c>
      <c r="BG487">
        <v>18</v>
      </c>
      <c r="BH487">
        <v>1</v>
      </c>
      <c r="BI487">
        <v>819</v>
      </c>
      <c r="BJ487">
        <v>16</v>
      </c>
      <c r="BK487">
        <v>97</v>
      </c>
      <c r="BL487">
        <v>130</v>
      </c>
      <c r="BM487">
        <v>99</v>
      </c>
      <c r="BN487">
        <v>53</v>
      </c>
      <c r="BO487">
        <v>114</v>
      </c>
      <c r="BP487">
        <v>7</v>
      </c>
      <c r="BQ487">
        <v>1</v>
      </c>
      <c r="BR487">
        <v>517</v>
      </c>
      <c r="BS487" s="148"/>
      <c r="BT487"/>
      <c r="BU487" s="393" t="str">
        <f t="shared" si="86"/>
        <v>No</v>
      </c>
      <c r="BV487" s="393" t="str">
        <f t="shared" si="87"/>
        <v>Yes</v>
      </c>
      <c r="BW487" s="393"/>
      <c r="BX487" s="151"/>
      <c r="BY487" s="341"/>
      <c r="BZ487" s="384"/>
      <c r="CA487" s="384"/>
      <c r="CB487" s="384"/>
      <c r="CC487" s="384"/>
      <c r="CD487" s="384"/>
      <c r="CE487" s="219"/>
      <c r="CF487" s="219"/>
      <c r="CG487" s="219"/>
      <c r="CH487" s="219"/>
      <c r="CI487" s="219"/>
      <c r="CJ487" s="219"/>
      <c r="CK487" s="219"/>
      <c r="CL487" s="219"/>
      <c r="CM487" s="219"/>
      <c r="CN487" s="219"/>
      <c r="CO487" s="219"/>
      <c r="CP487" s="219"/>
      <c r="CQ487" s="219"/>
      <c r="CR487" s="219"/>
      <c r="CS487" s="219"/>
      <c r="CT487" s="219"/>
      <c r="CU487" s="219"/>
      <c r="CV487" s="219"/>
      <c r="CW487" s="219"/>
      <c r="CX487" s="219"/>
      <c r="CY487" s="219"/>
      <c r="CZ487" s="219"/>
      <c r="DA487" s="219"/>
      <c r="DB487" s="219"/>
      <c r="DC487" s="219"/>
      <c r="DD487" s="219"/>
      <c r="DE487" s="219"/>
      <c r="DF487" s="219"/>
      <c r="DG487" s="219"/>
      <c r="DH487" s="219"/>
      <c r="DI487" s="219"/>
      <c r="DJ487" s="219"/>
      <c r="DK487" s="219"/>
      <c r="DL487" s="219"/>
      <c r="DM487" s="219"/>
      <c r="DN487" s="219"/>
      <c r="DO487" s="219"/>
      <c r="DP487" s="219"/>
      <c r="DQ487" s="219"/>
      <c r="DR487" s="219"/>
      <c r="DS487" s="219"/>
      <c r="DT487" s="219"/>
      <c r="DU487" s="219"/>
      <c r="DV487" s="219"/>
      <c r="DW487" s="219"/>
      <c r="DX487" s="219"/>
      <c r="DY487" s="219"/>
      <c r="DZ487" s="219"/>
      <c r="EA487" s="219"/>
      <c r="EB487" s="219"/>
      <c r="EC487" s="219"/>
      <c r="ED487" s="219"/>
      <c r="EE487" s="219"/>
      <c r="EF487" s="219"/>
      <c r="EG487" s="219"/>
      <c r="EH487" s="219"/>
      <c r="EI487" s="219"/>
      <c r="EJ487" s="219"/>
      <c r="EK487" s="219"/>
      <c r="EL487" s="219"/>
      <c r="EM487" s="219"/>
      <c r="EN487" s="219"/>
      <c r="EO487" s="219"/>
      <c r="EP487" s="219"/>
      <c r="EQ487" s="219"/>
      <c r="ER487" s="219"/>
      <c r="ES487" s="219"/>
      <c r="ET487" s="219"/>
      <c r="EU487" s="219"/>
      <c r="EV487" s="219"/>
      <c r="EW487" s="219"/>
      <c r="EX487" s="219"/>
      <c r="EY487" s="219"/>
      <c r="EZ487" s="219"/>
      <c r="FA487" s="219"/>
      <c r="FB487" s="219"/>
      <c r="FC487" s="219"/>
      <c r="FD487" s="219"/>
      <c r="FE487" s="219"/>
      <c r="FF487" s="219"/>
      <c r="FG487" s="219"/>
      <c r="FH487" s="219"/>
      <c r="FI487" s="219"/>
      <c r="FJ487" s="219"/>
      <c r="FK487" s="219"/>
      <c r="FL487" s="219"/>
      <c r="FM487" s="219"/>
      <c r="FN487" s="219"/>
      <c r="GA487" s="202"/>
      <c r="GB487" s="202"/>
      <c r="GC487" s="202"/>
      <c r="GD487" s="202"/>
      <c r="GE487" s="202"/>
      <c r="GF487" s="202"/>
      <c r="GG487" s="202"/>
      <c r="GH487" s="198"/>
      <c r="GI487" s="198"/>
      <c r="GJ487" s="198"/>
      <c r="GK487" s="198"/>
      <c r="GL487" s="198"/>
      <c r="GM487" s="198"/>
      <c r="GN487" s="198"/>
    </row>
    <row r="488" spans="1:196" x14ac:dyDescent="0.2">
      <c r="A488" s="215" t="s">
        <v>547</v>
      </c>
      <c r="B488" s="216" t="s">
        <v>285</v>
      </c>
      <c r="C488" s="217" t="s">
        <v>56</v>
      </c>
      <c r="D488" s="218" t="s">
        <v>937</v>
      </c>
      <c r="E488" s="337">
        <v>0</v>
      </c>
      <c r="F488">
        <v>117</v>
      </c>
      <c r="G488" s="337">
        <v>0</v>
      </c>
      <c r="H488">
        <v>4</v>
      </c>
      <c r="I488">
        <v>78</v>
      </c>
      <c r="J488">
        <v>137</v>
      </c>
      <c r="K488">
        <v>0</v>
      </c>
      <c r="L488">
        <v>1</v>
      </c>
      <c r="M488">
        <v>8</v>
      </c>
      <c r="N488">
        <v>2</v>
      </c>
      <c r="O488">
        <v>7</v>
      </c>
      <c r="P488">
        <v>17</v>
      </c>
      <c r="Q488">
        <v>0</v>
      </c>
      <c r="R488">
        <v>85</v>
      </c>
      <c r="S488">
        <v>477</v>
      </c>
      <c r="T488">
        <v>940</v>
      </c>
      <c r="U488">
        <v>33</v>
      </c>
      <c r="V488">
        <v>14</v>
      </c>
      <c r="W488">
        <v>7</v>
      </c>
      <c r="X488">
        <v>17</v>
      </c>
      <c r="Y488">
        <v>103</v>
      </c>
      <c r="Z488">
        <v>0</v>
      </c>
      <c r="AA488">
        <v>53</v>
      </c>
      <c r="AB488">
        <v>2100</v>
      </c>
      <c r="AC488" s="351">
        <v>1</v>
      </c>
      <c r="AD488" s="351">
        <v>2</v>
      </c>
      <c r="AE488">
        <v>12</v>
      </c>
      <c r="AF488">
        <v>163</v>
      </c>
      <c r="AG488">
        <v>0</v>
      </c>
      <c r="AH488">
        <v>11</v>
      </c>
      <c r="AI488">
        <v>0</v>
      </c>
      <c r="AJ488">
        <v>306</v>
      </c>
      <c r="AK488">
        <v>247</v>
      </c>
      <c r="AL488">
        <v>553</v>
      </c>
      <c r="AM488">
        <v>0</v>
      </c>
      <c r="AN488">
        <v>0</v>
      </c>
      <c r="AO488">
        <v>1</v>
      </c>
      <c r="AP488">
        <v>1</v>
      </c>
      <c r="AQ488">
        <v>29</v>
      </c>
      <c r="AR488">
        <v>0</v>
      </c>
      <c r="AS488">
        <v>29</v>
      </c>
      <c r="AT488">
        <v>0</v>
      </c>
      <c r="AU488">
        <v>0</v>
      </c>
      <c r="AV488">
        <v>2</v>
      </c>
      <c r="AW488">
        <v>0</v>
      </c>
      <c r="AX488">
        <v>0</v>
      </c>
      <c r="AY488">
        <v>0</v>
      </c>
      <c r="AZ488">
        <v>0</v>
      </c>
      <c r="BA488">
        <v>55</v>
      </c>
      <c r="BB488">
        <v>48</v>
      </c>
      <c r="BC488">
        <v>29</v>
      </c>
      <c r="BD488">
        <v>6</v>
      </c>
      <c r="BE488">
        <v>3</v>
      </c>
      <c r="BF488">
        <v>1</v>
      </c>
      <c r="BG488">
        <v>1</v>
      </c>
      <c r="BH488">
        <v>0</v>
      </c>
      <c r="BI488">
        <v>143</v>
      </c>
      <c r="BJ488">
        <v>43</v>
      </c>
      <c r="BK488">
        <v>21</v>
      </c>
      <c r="BL488">
        <v>15</v>
      </c>
      <c r="BM488">
        <v>4</v>
      </c>
      <c r="BN488">
        <v>1</v>
      </c>
      <c r="BO488">
        <v>0</v>
      </c>
      <c r="BP488">
        <v>1</v>
      </c>
      <c r="BQ488">
        <v>0</v>
      </c>
      <c r="BR488">
        <v>85</v>
      </c>
      <c r="BS488" s="148"/>
      <c r="BT488"/>
      <c r="BU488" s="393" t="str">
        <f t="shared" si="86"/>
        <v>Yes</v>
      </c>
      <c r="BV488" s="393" t="str">
        <f t="shared" si="87"/>
        <v>No</v>
      </c>
      <c r="BW488" s="393"/>
      <c r="BX488" s="151"/>
      <c r="BY488" s="341"/>
      <c r="BZ488" s="384"/>
      <c r="CA488" s="384"/>
      <c r="CB488" s="384"/>
      <c r="CC488" s="384"/>
      <c r="CD488" s="384"/>
      <c r="CE488" s="219"/>
      <c r="CF488" s="219"/>
      <c r="CG488" s="219"/>
      <c r="CH488" s="219"/>
      <c r="CI488" s="219"/>
      <c r="CJ488" s="219"/>
      <c r="CK488" s="219"/>
      <c r="CL488" s="219"/>
      <c r="CM488" s="219"/>
      <c r="CN488" s="219"/>
      <c r="CO488" s="219"/>
      <c r="CP488" s="219"/>
      <c r="CQ488" s="219"/>
      <c r="CR488" s="219"/>
      <c r="CS488" s="219"/>
      <c r="CT488" s="219"/>
      <c r="CU488" s="219"/>
      <c r="CV488" s="219"/>
      <c r="CW488" s="219"/>
      <c r="CX488" s="219"/>
      <c r="CY488" s="219"/>
      <c r="CZ488" s="219"/>
      <c r="DA488" s="219"/>
      <c r="DB488" s="219"/>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9"/>
      <c r="EI488" s="219"/>
      <c r="EJ488" s="219"/>
      <c r="EK488" s="219"/>
      <c r="EL488" s="219"/>
      <c r="EM488" s="219"/>
      <c r="EN488" s="219"/>
      <c r="EO488" s="219"/>
      <c r="EP488" s="219"/>
      <c r="EQ488" s="219"/>
      <c r="ER488" s="219"/>
      <c r="ES488" s="219"/>
      <c r="ET488" s="219"/>
      <c r="EU488" s="219"/>
      <c r="EV488" s="219"/>
      <c r="EW488" s="219"/>
      <c r="EX488" s="219"/>
      <c r="EY488" s="219"/>
      <c r="EZ488" s="219"/>
      <c r="FA488" s="219"/>
      <c r="FB488" s="219"/>
      <c r="FC488" s="219"/>
      <c r="FD488" s="219"/>
      <c r="FE488" s="219"/>
      <c r="FF488" s="219"/>
      <c r="FG488" s="219"/>
      <c r="FH488" s="219"/>
      <c r="FI488" s="219"/>
      <c r="FJ488" s="219"/>
      <c r="FK488" s="219"/>
      <c r="FL488" s="219"/>
      <c r="FM488" s="219"/>
      <c r="FN488" s="219"/>
      <c r="GA488" s="202"/>
      <c r="GB488" s="202"/>
      <c r="GC488" s="202"/>
      <c r="GD488" s="202"/>
      <c r="GE488" s="202"/>
      <c r="GF488" s="202"/>
      <c r="GG488" s="202"/>
      <c r="GH488" s="198"/>
      <c r="GI488" s="198"/>
      <c r="GJ488" s="198"/>
      <c r="GK488" s="198"/>
      <c r="GL488" s="198"/>
      <c r="GM488" s="198"/>
      <c r="GN488" s="198"/>
    </row>
    <row r="489" spans="1:196" x14ac:dyDescent="0.2">
      <c r="A489" s="215" t="s">
        <v>549</v>
      </c>
      <c r="B489" s="216" t="s">
        <v>285</v>
      </c>
      <c r="C489" s="217" t="s">
        <v>287</v>
      </c>
      <c r="D489" s="218" t="s">
        <v>548</v>
      </c>
      <c r="E489" s="337">
        <v>0</v>
      </c>
      <c r="F489">
        <v>108</v>
      </c>
      <c r="G489" s="337">
        <v>0</v>
      </c>
      <c r="H489">
        <v>2</v>
      </c>
      <c r="I489">
        <v>66</v>
      </c>
      <c r="J489">
        <v>180</v>
      </c>
      <c r="K489">
        <v>186</v>
      </c>
      <c r="L489">
        <v>1</v>
      </c>
      <c r="M489">
        <v>8</v>
      </c>
      <c r="N489">
        <v>0</v>
      </c>
      <c r="O489">
        <v>0</v>
      </c>
      <c r="P489">
        <v>36</v>
      </c>
      <c r="Q489">
        <v>0</v>
      </c>
      <c r="R489">
        <v>115</v>
      </c>
      <c r="S489">
        <v>0</v>
      </c>
      <c r="T489">
        <v>0</v>
      </c>
      <c r="U489">
        <v>37</v>
      </c>
      <c r="V489">
        <v>18</v>
      </c>
      <c r="W489">
        <v>19</v>
      </c>
      <c r="X489">
        <v>2</v>
      </c>
      <c r="Y489">
        <v>110</v>
      </c>
      <c r="Z489">
        <v>0</v>
      </c>
      <c r="AA489">
        <v>2</v>
      </c>
      <c r="AB489">
        <v>890</v>
      </c>
      <c r="AC489" s="351">
        <v>2</v>
      </c>
      <c r="AD489" s="351">
        <v>2</v>
      </c>
      <c r="AE489">
        <v>10</v>
      </c>
      <c r="AF489">
        <v>98</v>
      </c>
      <c r="AG489">
        <v>28</v>
      </c>
      <c r="AH489">
        <v>26</v>
      </c>
      <c r="AI489">
        <v>0</v>
      </c>
      <c r="AJ489">
        <v>210</v>
      </c>
      <c r="AK489">
        <v>7</v>
      </c>
      <c r="AL489">
        <v>217</v>
      </c>
      <c r="AM489">
        <v>5</v>
      </c>
      <c r="AN489">
        <v>1</v>
      </c>
      <c r="AO489">
        <v>1</v>
      </c>
      <c r="AP489">
        <v>115</v>
      </c>
      <c r="AQ489">
        <v>0</v>
      </c>
      <c r="AR489">
        <v>32</v>
      </c>
      <c r="AS489">
        <v>32</v>
      </c>
      <c r="AT489">
        <v>1</v>
      </c>
      <c r="AU489">
        <v>0</v>
      </c>
      <c r="AV489">
        <v>0</v>
      </c>
      <c r="AW489">
        <v>0</v>
      </c>
      <c r="AX489">
        <v>0</v>
      </c>
      <c r="AY489">
        <v>0</v>
      </c>
      <c r="AZ489">
        <v>0</v>
      </c>
      <c r="BA489">
        <v>133</v>
      </c>
      <c r="BB489">
        <v>34</v>
      </c>
      <c r="BC489">
        <v>12</v>
      </c>
      <c r="BD489">
        <v>2</v>
      </c>
      <c r="BE489">
        <v>0</v>
      </c>
      <c r="BF489">
        <v>0</v>
      </c>
      <c r="BG489">
        <v>0</v>
      </c>
      <c r="BH489">
        <v>0</v>
      </c>
      <c r="BI489">
        <v>181</v>
      </c>
      <c r="BJ489">
        <v>89</v>
      </c>
      <c r="BK489">
        <v>19</v>
      </c>
      <c r="BL489">
        <v>4</v>
      </c>
      <c r="BM489">
        <v>2</v>
      </c>
      <c r="BN489">
        <v>1</v>
      </c>
      <c r="BO489">
        <v>0</v>
      </c>
      <c r="BP489">
        <v>0</v>
      </c>
      <c r="BQ489">
        <v>0</v>
      </c>
      <c r="BR489">
        <v>115</v>
      </c>
      <c r="BS489" s="148"/>
      <c r="BT489"/>
      <c r="BU489" s="393" t="str">
        <f t="shared" si="86"/>
        <v>No</v>
      </c>
      <c r="BV489" s="393" t="str">
        <f t="shared" si="87"/>
        <v>No</v>
      </c>
      <c r="BW489" s="393"/>
      <c r="BX489" s="151"/>
      <c r="BY489" s="341"/>
      <c r="BZ489" s="384"/>
      <c r="CA489" s="384"/>
      <c r="CB489" s="384"/>
      <c r="CC489" s="384"/>
      <c r="CD489" s="384"/>
      <c r="CE489" s="219"/>
      <c r="CF489" s="219"/>
      <c r="CG489" s="219"/>
      <c r="CH489" s="219"/>
      <c r="CI489" s="219"/>
      <c r="CJ489" s="219"/>
      <c r="CK489" s="219"/>
      <c r="CL489" s="219"/>
      <c r="CM489" s="219"/>
      <c r="CN489" s="219"/>
      <c r="CO489" s="219"/>
      <c r="CP489" s="219"/>
      <c r="CQ489" s="219"/>
      <c r="CR489" s="219"/>
      <c r="CS489" s="219"/>
      <c r="CT489" s="219"/>
      <c r="CU489" s="219"/>
      <c r="CV489" s="219"/>
      <c r="CW489" s="219"/>
      <c r="CX489" s="219"/>
      <c r="CY489" s="219"/>
      <c r="CZ489" s="219"/>
      <c r="DA489" s="219"/>
      <c r="DB489" s="219"/>
      <c r="DC489" s="219"/>
      <c r="DD489" s="219"/>
      <c r="DE489" s="219"/>
      <c r="DF489" s="219"/>
      <c r="DG489" s="219"/>
      <c r="DH489" s="219"/>
      <c r="DI489" s="219"/>
      <c r="DJ489" s="219"/>
      <c r="DK489" s="219"/>
      <c r="DL489" s="219"/>
      <c r="DM489" s="219"/>
      <c r="DN489" s="219"/>
      <c r="DO489" s="219"/>
      <c r="DP489" s="219"/>
      <c r="DQ489" s="219"/>
      <c r="DR489" s="219"/>
      <c r="DS489" s="219"/>
      <c r="DT489" s="219"/>
      <c r="DU489" s="219"/>
      <c r="DV489" s="219"/>
      <c r="DW489" s="219"/>
      <c r="DX489" s="219"/>
      <c r="DY489" s="219"/>
      <c r="DZ489" s="219"/>
      <c r="EA489" s="219"/>
      <c r="EB489" s="219"/>
      <c r="EC489" s="219"/>
      <c r="ED489" s="219"/>
      <c r="EE489" s="219"/>
      <c r="EF489" s="219"/>
      <c r="EG489" s="219"/>
      <c r="EH489" s="219"/>
      <c r="EI489" s="219"/>
      <c r="EJ489" s="219"/>
      <c r="EK489" s="219"/>
      <c r="EL489" s="219"/>
      <c r="EM489" s="219"/>
      <c r="EN489" s="219"/>
      <c r="EO489" s="219"/>
      <c r="EP489" s="219"/>
      <c r="EQ489" s="219"/>
      <c r="ER489" s="219"/>
      <c r="ES489" s="219"/>
      <c r="ET489" s="219"/>
      <c r="EU489" s="219"/>
      <c r="EV489" s="219"/>
      <c r="EW489" s="219"/>
      <c r="EX489" s="219"/>
      <c r="EY489" s="219"/>
      <c r="EZ489" s="219"/>
      <c r="FA489" s="219"/>
      <c r="FB489" s="219"/>
      <c r="FC489" s="219"/>
      <c r="FD489" s="219"/>
      <c r="FE489" s="219"/>
      <c r="FF489" s="219"/>
      <c r="FG489" s="219"/>
      <c r="FH489" s="219"/>
      <c r="FI489" s="219"/>
      <c r="FJ489" s="219"/>
      <c r="FK489" s="219"/>
      <c r="FL489" s="219"/>
      <c r="FM489" s="219"/>
      <c r="FN489" s="219"/>
      <c r="GA489" s="202"/>
      <c r="GB489" s="202"/>
      <c r="GC489" s="202"/>
      <c r="GD489" s="202"/>
      <c r="GE489" s="202"/>
      <c r="GF489" s="202"/>
      <c r="GG489" s="202"/>
      <c r="GH489" s="198"/>
      <c r="GI489" s="198"/>
      <c r="GJ489" s="198"/>
      <c r="GK489" s="198"/>
      <c r="GL489" s="198"/>
      <c r="GM489" s="198"/>
      <c r="GN489" s="198"/>
    </row>
    <row r="490" spans="1:196" x14ac:dyDescent="0.2">
      <c r="A490" s="215" t="s">
        <v>551</v>
      </c>
      <c r="B490" s="216" t="s">
        <v>285</v>
      </c>
      <c r="C490" s="217" t="s">
        <v>56</v>
      </c>
      <c r="D490" s="218" t="s">
        <v>550</v>
      </c>
      <c r="E490" s="337">
        <v>0</v>
      </c>
      <c r="F490">
        <v>53</v>
      </c>
      <c r="G490" s="337">
        <v>0</v>
      </c>
      <c r="H490">
        <v>5</v>
      </c>
      <c r="I490">
        <v>74</v>
      </c>
      <c r="J490">
        <v>150</v>
      </c>
      <c r="K490">
        <v>0</v>
      </c>
      <c r="L490">
        <v>1</v>
      </c>
      <c r="M490">
        <v>4</v>
      </c>
      <c r="N490">
        <v>4</v>
      </c>
      <c r="O490">
        <v>0</v>
      </c>
      <c r="P490">
        <v>8</v>
      </c>
      <c r="Q490">
        <v>153</v>
      </c>
      <c r="R490">
        <v>157</v>
      </c>
      <c r="S490">
        <v>0</v>
      </c>
      <c r="T490">
        <v>6</v>
      </c>
      <c r="U490">
        <v>0</v>
      </c>
      <c r="V490">
        <v>5</v>
      </c>
      <c r="W490">
        <v>12</v>
      </c>
      <c r="X490">
        <v>2</v>
      </c>
      <c r="Y490">
        <v>199</v>
      </c>
      <c r="Z490">
        <v>0</v>
      </c>
      <c r="AA490">
        <v>10</v>
      </c>
      <c r="AB490">
        <v>843</v>
      </c>
      <c r="AC490" s="351">
        <v>2</v>
      </c>
      <c r="AD490" s="351">
        <v>3</v>
      </c>
      <c r="AE490">
        <v>4</v>
      </c>
      <c r="AF490">
        <v>158</v>
      </c>
      <c r="AG490">
        <v>14</v>
      </c>
      <c r="AH490">
        <v>8</v>
      </c>
      <c r="AI490">
        <v>0</v>
      </c>
      <c r="AJ490">
        <v>220</v>
      </c>
      <c r="AK490">
        <v>6</v>
      </c>
      <c r="AL490">
        <v>226</v>
      </c>
      <c r="AM490">
        <v>2</v>
      </c>
      <c r="AN490">
        <v>0</v>
      </c>
      <c r="AO490">
        <v>1</v>
      </c>
      <c r="AP490">
        <v>34</v>
      </c>
      <c r="AQ490">
        <v>45</v>
      </c>
      <c r="AR490">
        <v>4</v>
      </c>
      <c r="AS490">
        <v>49</v>
      </c>
      <c r="AT490">
        <v>4</v>
      </c>
      <c r="AU490">
        <v>0</v>
      </c>
      <c r="AV490">
        <v>4</v>
      </c>
      <c r="AW490">
        <v>30</v>
      </c>
      <c r="AX490">
        <v>0</v>
      </c>
      <c r="AY490">
        <v>0</v>
      </c>
      <c r="AZ490">
        <v>0</v>
      </c>
      <c r="BA490">
        <v>214</v>
      </c>
      <c r="BB490">
        <v>140</v>
      </c>
      <c r="BC490">
        <v>39</v>
      </c>
      <c r="BD490">
        <v>40</v>
      </c>
      <c r="BE490">
        <v>74</v>
      </c>
      <c r="BF490">
        <v>1</v>
      </c>
      <c r="BG490">
        <v>4</v>
      </c>
      <c r="BH490">
        <v>0</v>
      </c>
      <c r="BI490">
        <v>512</v>
      </c>
      <c r="BJ490">
        <v>139</v>
      </c>
      <c r="BK490">
        <v>54</v>
      </c>
      <c r="BL490">
        <v>14</v>
      </c>
      <c r="BM490">
        <v>35</v>
      </c>
      <c r="BN490">
        <v>73</v>
      </c>
      <c r="BO490">
        <v>0</v>
      </c>
      <c r="BP490">
        <v>0</v>
      </c>
      <c r="BQ490">
        <v>0</v>
      </c>
      <c r="BR490">
        <v>315</v>
      </c>
      <c r="BS490" s="148"/>
      <c r="BT490"/>
      <c r="BU490" s="393" t="str">
        <f t="shared" si="86"/>
        <v>No</v>
      </c>
      <c r="BV490" s="393" t="str">
        <f t="shared" si="87"/>
        <v>Open</v>
      </c>
      <c r="BW490" s="393"/>
      <c r="BX490" s="151"/>
      <c r="BY490" s="341"/>
      <c r="BZ490" s="384"/>
      <c r="CA490" s="384"/>
      <c r="CB490" s="384"/>
      <c r="CC490" s="384"/>
      <c r="CD490" s="384"/>
      <c r="CE490" s="219"/>
      <c r="CF490" s="219"/>
      <c r="CG490" s="219"/>
      <c r="CH490" s="219"/>
      <c r="CI490" s="219"/>
      <c r="CJ490" s="219"/>
      <c r="CK490" s="219"/>
      <c r="CL490" s="219"/>
      <c r="CM490" s="219"/>
      <c r="CN490" s="219"/>
      <c r="CO490" s="219"/>
      <c r="CP490" s="219"/>
      <c r="CQ490" s="219"/>
      <c r="CR490" s="219"/>
      <c r="CS490" s="219"/>
      <c r="CT490" s="219"/>
      <c r="CU490" s="219"/>
      <c r="CV490" s="219"/>
      <c r="CW490" s="219"/>
      <c r="CX490" s="219"/>
      <c r="CY490" s="219"/>
      <c r="CZ490" s="219"/>
      <c r="DA490" s="219"/>
      <c r="DB490" s="219"/>
      <c r="DC490" s="219"/>
      <c r="DD490" s="219"/>
      <c r="DE490" s="219"/>
      <c r="DF490" s="219"/>
      <c r="DG490" s="219"/>
      <c r="DH490" s="219"/>
      <c r="DI490" s="219"/>
      <c r="DJ490" s="219"/>
      <c r="DK490" s="219"/>
      <c r="DL490" s="219"/>
      <c r="DM490" s="219"/>
      <c r="DN490" s="219"/>
      <c r="DO490" s="219"/>
      <c r="DP490" s="219"/>
      <c r="DQ490" s="219"/>
      <c r="DR490" s="219"/>
      <c r="DS490" s="219"/>
      <c r="DT490" s="219"/>
      <c r="DU490" s="219"/>
      <c r="DV490" s="219"/>
      <c r="DW490" s="219"/>
      <c r="DX490" s="219"/>
      <c r="DY490" s="219"/>
      <c r="DZ490" s="219"/>
      <c r="EA490" s="219"/>
      <c r="EB490" s="219"/>
      <c r="EC490" s="219"/>
      <c r="ED490" s="219"/>
      <c r="EE490" s="219"/>
      <c r="EF490" s="219"/>
      <c r="EG490" s="219"/>
      <c r="EH490" s="219"/>
      <c r="EI490" s="219"/>
      <c r="EJ490" s="219"/>
      <c r="EK490" s="219"/>
      <c r="EL490" s="219"/>
      <c r="EM490" s="219"/>
      <c r="EN490" s="219"/>
      <c r="EO490" s="219"/>
      <c r="EP490" s="219"/>
      <c r="EQ490" s="219"/>
      <c r="ER490" s="219"/>
      <c r="ES490" s="219"/>
      <c r="ET490" s="219"/>
      <c r="EU490" s="219"/>
      <c r="EV490" s="219"/>
      <c r="EW490" s="219"/>
      <c r="EX490" s="219"/>
      <c r="EY490" s="219"/>
      <c r="EZ490" s="219"/>
      <c r="FA490" s="219"/>
      <c r="FB490" s="219"/>
      <c r="FC490" s="219"/>
      <c r="FD490" s="219"/>
      <c r="FE490" s="219"/>
      <c r="FF490" s="219"/>
      <c r="FG490" s="219"/>
      <c r="FH490" s="219"/>
      <c r="FI490" s="219"/>
      <c r="FJ490" s="219"/>
      <c r="FK490" s="219"/>
      <c r="FL490" s="219"/>
      <c r="FM490" s="219"/>
      <c r="FN490" s="219"/>
      <c r="GA490" s="202"/>
      <c r="GB490" s="202"/>
      <c r="GC490" s="202"/>
      <c r="GD490" s="202"/>
      <c r="GE490" s="202"/>
      <c r="GF490" s="202"/>
      <c r="GG490" s="202"/>
      <c r="GH490" s="198"/>
      <c r="GI490" s="198"/>
      <c r="GJ490" s="198"/>
      <c r="GK490" s="198"/>
      <c r="GL490" s="198"/>
      <c r="GM490" s="198"/>
      <c r="GN490" s="198"/>
    </row>
    <row r="491" spans="1:196" x14ac:dyDescent="0.2">
      <c r="A491" s="215" t="s">
        <v>552</v>
      </c>
      <c r="B491" s="216" t="s">
        <v>293</v>
      </c>
      <c r="C491" s="217" t="s">
        <v>286</v>
      </c>
      <c r="D491" s="218" t="s">
        <v>312</v>
      </c>
      <c r="E491" s="337">
        <v>0</v>
      </c>
      <c r="F491">
        <v>90</v>
      </c>
      <c r="G491" s="337">
        <v>0</v>
      </c>
      <c r="H491">
        <v>4</v>
      </c>
      <c r="I491">
        <v>193</v>
      </c>
      <c r="J491">
        <v>283</v>
      </c>
      <c r="K491">
        <v>19</v>
      </c>
      <c r="L491">
        <v>7</v>
      </c>
      <c r="M491">
        <v>12</v>
      </c>
      <c r="N491">
        <v>3</v>
      </c>
      <c r="O491">
        <v>6</v>
      </c>
      <c r="P491">
        <v>28</v>
      </c>
      <c r="Q491">
        <v>0</v>
      </c>
      <c r="R491">
        <v>51</v>
      </c>
      <c r="S491">
        <v>0</v>
      </c>
      <c r="T491">
        <v>0</v>
      </c>
      <c r="U491">
        <v>15</v>
      </c>
      <c r="V491">
        <v>3</v>
      </c>
      <c r="W491">
        <v>10</v>
      </c>
      <c r="X491">
        <v>45</v>
      </c>
      <c r="Y491">
        <v>109</v>
      </c>
      <c r="Z491">
        <v>0</v>
      </c>
      <c r="AA491">
        <v>57</v>
      </c>
      <c r="AB491">
        <v>935</v>
      </c>
      <c r="AC491" s="351">
        <v>1</v>
      </c>
      <c r="AD491" s="351">
        <v>3</v>
      </c>
      <c r="AE491">
        <v>3</v>
      </c>
      <c r="AF491">
        <v>106</v>
      </c>
      <c r="AG491">
        <v>74</v>
      </c>
      <c r="AH491">
        <v>18</v>
      </c>
      <c r="AI491">
        <v>0</v>
      </c>
      <c r="AJ491">
        <v>190</v>
      </c>
      <c r="AK491">
        <v>2</v>
      </c>
      <c r="AL491">
        <v>0</v>
      </c>
      <c r="AM491">
        <v>0</v>
      </c>
      <c r="AN491">
        <v>0</v>
      </c>
      <c r="AO491">
        <v>1</v>
      </c>
      <c r="AP491">
        <v>93</v>
      </c>
      <c r="AQ491">
        <v>0</v>
      </c>
      <c r="AR491">
        <v>34</v>
      </c>
      <c r="AS491">
        <v>0</v>
      </c>
      <c r="AT491">
        <v>0</v>
      </c>
      <c r="AU491">
        <v>0</v>
      </c>
      <c r="AV491">
        <v>7</v>
      </c>
      <c r="AW491">
        <v>9</v>
      </c>
      <c r="AX491">
        <v>0</v>
      </c>
      <c r="AY491">
        <v>0</v>
      </c>
      <c r="AZ491">
        <v>0</v>
      </c>
      <c r="BA491">
        <v>17</v>
      </c>
      <c r="BB491">
        <v>28</v>
      </c>
      <c r="BC491">
        <v>16</v>
      </c>
      <c r="BD491">
        <v>4</v>
      </c>
      <c r="BE491">
        <v>6</v>
      </c>
      <c r="BF491">
        <v>4</v>
      </c>
      <c r="BG491">
        <v>1</v>
      </c>
      <c r="BH491">
        <v>0</v>
      </c>
      <c r="BI491">
        <v>76</v>
      </c>
      <c r="BJ491">
        <v>14</v>
      </c>
      <c r="BK491">
        <v>16</v>
      </c>
      <c r="BL491">
        <v>12</v>
      </c>
      <c r="BM491">
        <v>2</v>
      </c>
      <c r="BN491">
        <v>4</v>
      </c>
      <c r="BO491">
        <v>2</v>
      </c>
      <c r="BP491">
        <v>1</v>
      </c>
      <c r="BQ491">
        <v>0</v>
      </c>
      <c r="BR491">
        <v>51</v>
      </c>
      <c r="BS491" s="148"/>
      <c r="BT491"/>
      <c r="BU491" s="393" t="str">
        <f t="shared" si="86"/>
        <v>Yes</v>
      </c>
      <c r="BV491" s="393" t="str">
        <f t="shared" si="87"/>
        <v>Open</v>
      </c>
      <c r="BW491" s="393"/>
      <c r="BX491" s="151"/>
      <c r="BY491" s="341"/>
      <c r="BZ491" s="384"/>
      <c r="CA491" s="384"/>
      <c r="CB491" s="384"/>
      <c r="CC491" s="384"/>
      <c r="CD491" s="384"/>
      <c r="CE491" s="219"/>
      <c r="CF491" s="219"/>
      <c r="CG491" s="219"/>
      <c r="CH491" s="219"/>
      <c r="CI491" s="219"/>
      <c r="CJ491" s="219"/>
      <c r="CK491" s="219"/>
      <c r="CL491" s="219"/>
      <c r="CM491" s="219"/>
      <c r="CN491" s="219"/>
      <c r="CO491" s="219"/>
      <c r="CP491" s="219"/>
      <c r="CQ491" s="219"/>
      <c r="CR491" s="219"/>
      <c r="CS491" s="219"/>
      <c r="CT491" s="219"/>
      <c r="CU491" s="219"/>
      <c r="CV491" s="219"/>
      <c r="CW491" s="219"/>
      <c r="CX491" s="219"/>
      <c r="CY491" s="219"/>
      <c r="CZ491" s="219"/>
      <c r="DA491" s="219"/>
      <c r="DB491" s="219"/>
      <c r="DC491" s="219"/>
      <c r="DD491" s="219"/>
      <c r="DE491" s="219"/>
      <c r="DF491" s="219"/>
      <c r="DG491" s="219"/>
      <c r="DH491" s="219"/>
      <c r="DI491" s="219"/>
      <c r="DJ491" s="219"/>
      <c r="DK491" s="219"/>
      <c r="DL491" s="219"/>
      <c r="DM491" s="219"/>
      <c r="DN491" s="219"/>
      <c r="DO491" s="219"/>
      <c r="DP491" s="219"/>
      <c r="DQ491" s="219"/>
      <c r="DR491" s="219"/>
      <c r="DS491" s="219"/>
      <c r="DT491" s="219"/>
      <c r="DU491" s="219"/>
      <c r="DV491" s="219"/>
      <c r="DW491" s="219"/>
      <c r="DX491" s="219"/>
      <c r="DY491" s="219"/>
      <c r="DZ491" s="219"/>
      <c r="EA491" s="219"/>
      <c r="EB491" s="219"/>
      <c r="EC491" s="219"/>
      <c r="ED491" s="219"/>
      <c r="EE491" s="219"/>
      <c r="EF491" s="219"/>
      <c r="EG491" s="219"/>
      <c r="EH491" s="219"/>
      <c r="EI491" s="219"/>
      <c r="EJ491" s="219"/>
      <c r="EK491" s="219"/>
      <c r="EL491" s="219"/>
      <c r="EM491" s="219"/>
      <c r="EN491" s="219"/>
      <c r="EO491" s="219"/>
      <c r="EP491" s="219"/>
      <c r="EQ491" s="219"/>
      <c r="ER491" s="219"/>
      <c r="ES491" s="219"/>
      <c r="ET491" s="219"/>
      <c r="EU491" s="219"/>
      <c r="EV491" s="219"/>
      <c r="EW491" s="219"/>
      <c r="EX491" s="219"/>
      <c r="EY491" s="219"/>
      <c r="EZ491" s="219"/>
      <c r="FA491" s="219"/>
      <c r="FB491" s="219"/>
      <c r="FC491" s="219"/>
      <c r="FD491" s="219"/>
      <c r="FE491" s="219"/>
      <c r="FF491" s="219"/>
      <c r="FG491" s="219"/>
      <c r="FH491" s="219"/>
      <c r="FI491" s="219"/>
      <c r="FJ491" s="219"/>
      <c r="FK491" s="219"/>
      <c r="FL491" s="219"/>
      <c r="FM491" s="219"/>
      <c r="FN491" s="219"/>
      <c r="GA491" s="202"/>
      <c r="GB491" s="202"/>
      <c r="GC491" s="202"/>
      <c r="GD491" s="202"/>
      <c r="GE491" s="202"/>
      <c r="GF491" s="202"/>
      <c r="GG491" s="202"/>
      <c r="GH491" s="198"/>
      <c r="GI491" s="198"/>
      <c r="GJ491" s="198"/>
      <c r="GK491" s="198"/>
      <c r="GL491" s="198"/>
      <c r="GM491" s="198"/>
      <c r="GN491" s="198"/>
    </row>
    <row r="492" spans="1:196" x14ac:dyDescent="0.2">
      <c r="A492" s="215" t="s">
        <v>554</v>
      </c>
      <c r="B492" s="216" t="s">
        <v>293</v>
      </c>
      <c r="C492" s="217" t="s">
        <v>294</v>
      </c>
      <c r="D492" s="218" t="s">
        <v>553</v>
      </c>
      <c r="E492" s="337">
        <v>0</v>
      </c>
      <c r="F492">
        <v>0</v>
      </c>
      <c r="G492" s="337">
        <v>0</v>
      </c>
      <c r="H492">
        <v>0</v>
      </c>
      <c r="I492">
        <v>2</v>
      </c>
      <c r="J492">
        <v>11</v>
      </c>
      <c r="K492">
        <v>0</v>
      </c>
      <c r="L492">
        <v>0</v>
      </c>
      <c r="M492">
        <v>0</v>
      </c>
      <c r="N492">
        <v>0</v>
      </c>
      <c r="O492">
        <v>0</v>
      </c>
      <c r="P492">
        <v>0</v>
      </c>
      <c r="Q492">
        <v>0</v>
      </c>
      <c r="R492">
        <v>0</v>
      </c>
      <c r="S492">
        <v>0</v>
      </c>
      <c r="T492">
        <v>0</v>
      </c>
      <c r="U492">
        <v>0</v>
      </c>
      <c r="V492">
        <v>0</v>
      </c>
      <c r="W492">
        <v>1</v>
      </c>
      <c r="X492">
        <v>1</v>
      </c>
      <c r="Y492">
        <v>0</v>
      </c>
      <c r="Z492">
        <v>0</v>
      </c>
      <c r="AA492">
        <v>1</v>
      </c>
      <c r="AB492">
        <v>16</v>
      </c>
      <c r="AC492" s="351">
        <v>2</v>
      </c>
      <c r="AD492" s="351">
        <v>2</v>
      </c>
      <c r="AE492">
        <v>0</v>
      </c>
      <c r="AF492">
        <v>2</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s="148"/>
      <c r="BT492"/>
      <c r="BU492" s="393" t="str">
        <f t="shared" si="86"/>
        <v>No</v>
      </c>
      <c r="BV492" s="393" t="str">
        <f t="shared" si="87"/>
        <v>No</v>
      </c>
      <c r="BW492" s="393"/>
      <c r="BX492" s="151"/>
      <c r="BY492" s="341"/>
      <c r="BZ492" s="384"/>
      <c r="CA492" s="384"/>
      <c r="CB492" s="384"/>
      <c r="CC492" s="384"/>
      <c r="CD492" s="384"/>
      <c r="CE492" s="219"/>
      <c r="CF492" s="219"/>
      <c r="CG492" s="219"/>
      <c r="CH492" s="219"/>
      <c r="CI492" s="219"/>
      <c r="CJ492" s="219"/>
      <c r="CK492" s="219"/>
      <c r="CL492" s="219"/>
      <c r="CM492" s="219"/>
      <c r="CN492" s="219"/>
      <c r="CO492" s="219"/>
      <c r="CP492" s="219"/>
      <c r="CQ492" s="219"/>
      <c r="CR492" s="219"/>
      <c r="CS492" s="219"/>
      <c r="CT492" s="219"/>
      <c r="CU492" s="219"/>
      <c r="CV492" s="219"/>
      <c r="CW492" s="219"/>
      <c r="CX492" s="219"/>
      <c r="CY492" s="219"/>
      <c r="CZ492" s="219"/>
      <c r="DA492" s="219"/>
      <c r="DB492" s="219"/>
      <c r="DC492" s="219"/>
      <c r="DD492" s="219"/>
      <c r="DE492" s="219"/>
      <c r="DF492" s="219"/>
      <c r="DG492" s="219"/>
      <c r="DH492" s="219"/>
      <c r="DI492" s="219"/>
      <c r="DJ492" s="219"/>
      <c r="DK492" s="219"/>
      <c r="DL492" s="219"/>
      <c r="DM492" s="219"/>
      <c r="DN492" s="219"/>
      <c r="DO492" s="219"/>
      <c r="DP492" s="219"/>
      <c r="DQ492" s="219"/>
      <c r="DR492" s="219"/>
      <c r="DS492" s="219"/>
      <c r="DT492" s="219"/>
      <c r="DU492" s="219"/>
      <c r="DV492" s="219"/>
      <c r="DW492" s="219"/>
      <c r="DX492" s="219"/>
      <c r="DY492" s="219"/>
      <c r="DZ492" s="219"/>
      <c r="EA492" s="219"/>
      <c r="EB492" s="219"/>
      <c r="EC492" s="219"/>
      <c r="ED492" s="219"/>
      <c r="EE492" s="219"/>
      <c r="EF492" s="219"/>
      <c r="EG492" s="219"/>
      <c r="EH492" s="219"/>
      <c r="EI492" s="219"/>
      <c r="EJ492" s="219"/>
      <c r="EK492" s="219"/>
      <c r="EL492" s="219"/>
      <c r="EM492" s="219"/>
      <c r="EN492" s="219"/>
      <c r="EO492" s="219"/>
      <c r="EP492" s="219"/>
      <c r="EQ492" s="219"/>
      <c r="ER492" s="219"/>
      <c r="ES492" s="219"/>
      <c r="ET492" s="219"/>
      <c r="EU492" s="219"/>
      <c r="EV492" s="219"/>
      <c r="EW492" s="219"/>
      <c r="EX492" s="219"/>
      <c r="EY492" s="219"/>
      <c r="EZ492" s="219"/>
      <c r="FA492" s="219"/>
      <c r="FB492" s="219"/>
      <c r="FC492" s="219"/>
      <c r="FD492" s="219"/>
      <c r="FE492" s="219"/>
      <c r="FF492" s="219"/>
      <c r="FG492" s="219"/>
      <c r="FH492" s="219"/>
      <c r="FI492" s="219"/>
      <c r="FJ492" s="219"/>
      <c r="FK492" s="219"/>
      <c r="FL492" s="219"/>
      <c r="FM492" s="219"/>
      <c r="FN492" s="219"/>
      <c r="GA492" s="202"/>
      <c r="GB492" s="202"/>
      <c r="GC492" s="202"/>
      <c r="GD492" s="202"/>
      <c r="GE492" s="202"/>
      <c r="GF492" s="202"/>
      <c r="GG492" s="202"/>
      <c r="GH492" s="198"/>
      <c r="GI492" s="198"/>
      <c r="GJ492" s="198"/>
      <c r="GK492" s="198"/>
      <c r="GL492" s="198"/>
      <c r="GM492" s="198"/>
      <c r="GN492" s="198"/>
    </row>
    <row r="493" spans="1:196" x14ac:dyDescent="0.2">
      <c r="A493" s="215" t="s">
        <v>556</v>
      </c>
      <c r="B493" s="216" t="s">
        <v>301</v>
      </c>
      <c r="C493" s="217" t="s">
        <v>109</v>
      </c>
      <c r="D493" s="218" t="s">
        <v>555</v>
      </c>
      <c r="E493" s="337">
        <v>0</v>
      </c>
      <c r="F493">
        <v>171</v>
      </c>
      <c r="G493" s="337">
        <v>0</v>
      </c>
      <c r="H493">
        <v>17</v>
      </c>
      <c r="I493">
        <v>17</v>
      </c>
      <c r="J493">
        <v>154</v>
      </c>
      <c r="K493">
        <v>16</v>
      </c>
      <c r="L493">
        <v>1</v>
      </c>
      <c r="M493">
        <v>1</v>
      </c>
      <c r="N493">
        <v>2</v>
      </c>
      <c r="O493">
        <v>0</v>
      </c>
      <c r="P493">
        <v>2</v>
      </c>
      <c r="Q493">
        <v>2854</v>
      </c>
      <c r="R493">
        <v>977</v>
      </c>
      <c r="S493">
        <v>0</v>
      </c>
      <c r="T493">
        <v>5</v>
      </c>
      <c r="U493">
        <v>1</v>
      </c>
      <c r="V493">
        <v>2</v>
      </c>
      <c r="W493">
        <v>6</v>
      </c>
      <c r="X493">
        <v>0</v>
      </c>
      <c r="Y493">
        <v>332</v>
      </c>
      <c r="Z493">
        <v>19</v>
      </c>
      <c r="AA493">
        <v>0</v>
      </c>
      <c r="AB493">
        <v>4577</v>
      </c>
      <c r="AC493" s="351">
        <v>2</v>
      </c>
      <c r="AD493" s="351">
        <v>2</v>
      </c>
      <c r="AE493">
        <v>3</v>
      </c>
      <c r="AF493">
        <v>82</v>
      </c>
      <c r="AG493">
        <v>0</v>
      </c>
      <c r="AH493">
        <v>1</v>
      </c>
      <c r="AI493">
        <v>0</v>
      </c>
      <c r="AJ493">
        <v>553</v>
      </c>
      <c r="AK493">
        <v>262</v>
      </c>
      <c r="AL493">
        <v>815</v>
      </c>
      <c r="AM493">
        <v>0</v>
      </c>
      <c r="AN493">
        <v>0</v>
      </c>
      <c r="AO493">
        <v>1</v>
      </c>
      <c r="AP493">
        <v>10</v>
      </c>
      <c r="AQ493">
        <v>25</v>
      </c>
      <c r="AR493">
        <v>3</v>
      </c>
      <c r="AS493">
        <v>0</v>
      </c>
      <c r="AT493">
        <v>4</v>
      </c>
      <c r="AU493">
        <v>0</v>
      </c>
      <c r="AV493">
        <v>30</v>
      </c>
      <c r="AW493">
        <v>11</v>
      </c>
      <c r="AX493">
        <v>0</v>
      </c>
      <c r="AY493">
        <v>0</v>
      </c>
      <c r="AZ493">
        <v>0</v>
      </c>
      <c r="BA493">
        <v>2107</v>
      </c>
      <c r="BB493">
        <v>213</v>
      </c>
      <c r="BC493">
        <v>818</v>
      </c>
      <c r="BD493">
        <v>1198</v>
      </c>
      <c r="BE493">
        <v>741</v>
      </c>
      <c r="BF493">
        <v>455</v>
      </c>
      <c r="BG493">
        <v>43</v>
      </c>
      <c r="BH493">
        <v>6</v>
      </c>
      <c r="BI493">
        <v>5581</v>
      </c>
      <c r="BJ493">
        <v>2028</v>
      </c>
      <c r="BK493">
        <v>108</v>
      </c>
      <c r="BL493">
        <v>320</v>
      </c>
      <c r="BM493">
        <v>614</v>
      </c>
      <c r="BN493">
        <v>441</v>
      </c>
      <c r="BO493">
        <v>294</v>
      </c>
      <c r="BP493">
        <v>20</v>
      </c>
      <c r="BQ493">
        <v>6</v>
      </c>
      <c r="BR493">
        <v>3831</v>
      </c>
      <c r="BS493" s="148"/>
      <c r="BT493"/>
      <c r="BU493" s="393" t="str">
        <f t="shared" si="86"/>
        <v>No</v>
      </c>
      <c r="BV493" s="393" t="str">
        <f t="shared" si="87"/>
        <v>No</v>
      </c>
      <c r="BW493" s="393"/>
      <c r="BX493" s="151"/>
      <c r="BY493" s="341"/>
      <c r="BZ493" s="384"/>
      <c r="CA493" s="384"/>
      <c r="CB493" s="384"/>
      <c r="CC493" s="384"/>
      <c r="CD493" s="384"/>
      <c r="CE493" s="219"/>
      <c r="CF493" s="219"/>
      <c r="CG493" s="219"/>
      <c r="CH493" s="219"/>
      <c r="CI493" s="219"/>
      <c r="CJ493" s="219"/>
      <c r="CK493" s="219"/>
      <c r="CL493" s="219"/>
      <c r="CM493" s="219"/>
      <c r="CN493" s="219"/>
      <c r="CO493" s="219"/>
      <c r="CP493" s="219"/>
      <c r="CQ493" s="219"/>
      <c r="CR493" s="219"/>
      <c r="CS493" s="219"/>
      <c r="CT493" s="219"/>
      <c r="CU493" s="219"/>
      <c r="CV493" s="219"/>
      <c r="CW493" s="219"/>
      <c r="CX493" s="219"/>
      <c r="CY493" s="219"/>
      <c r="CZ493" s="219"/>
      <c r="DA493" s="219"/>
      <c r="DB493" s="219"/>
      <c r="DC493" s="219"/>
      <c r="DD493" s="219"/>
      <c r="DE493" s="219"/>
      <c r="DF493" s="219"/>
      <c r="DG493" s="219"/>
      <c r="DH493" s="219"/>
      <c r="DI493" s="219"/>
      <c r="DJ493" s="219"/>
      <c r="DK493" s="219"/>
      <c r="DL493" s="219"/>
      <c r="DM493" s="219"/>
      <c r="DN493" s="219"/>
      <c r="DO493" s="219"/>
      <c r="DP493" s="219"/>
      <c r="DQ493" s="219"/>
      <c r="DR493" s="219"/>
      <c r="DS493" s="219"/>
      <c r="DT493" s="219"/>
      <c r="DU493" s="219"/>
      <c r="DV493" s="219"/>
      <c r="DW493" s="219"/>
      <c r="DX493" s="219"/>
      <c r="DY493" s="219"/>
      <c r="DZ493" s="219"/>
      <c r="EA493" s="219"/>
      <c r="EB493" s="219"/>
      <c r="EC493" s="219"/>
      <c r="ED493" s="219"/>
      <c r="EE493" s="219"/>
      <c r="EF493" s="219"/>
      <c r="EG493" s="219"/>
      <c r="EH493" s="219"/>
      <c r="EI493" s="219"/>
      <c r="EJ493" s="219"/>
      <c r="EK493" s="219"/>
      <c r="EL493" s="219"/>
      <c r="EM493" s="219"/>
      <c r="EN493" s="219"/>
      <c r="EO493" s="219"/>
      <c r="EP493" s="219"/>
      <c r="EQ493" s="219"/>
      <c r="ER493" s="219"/>
      <c r="ES493" s="219"/>
      <c r="ET493" s="219"/>
      <c r="EU493" s="219"/>
      <c r="EV493" s="219"/>
      <c r="EW493" s="219"/>
      <c r="EX493" s="219"/>
      <c r="EY493" s="219"/>
      <c r="EZ493" s="219"/>
      <c r="FA493" s="219"/>
      <c r="FB493" s="219"/>
      <c r="FC493" s="219"/>
      <c r="FD493" s="219"/>
      <c r="FE493" s="219"/>
      <c r="FF493" s="219"/>
      <c r="FG493" s="219"/>
      <c r="FH493" s="219"/>
      <c r="FI493" s="219"/>
      <c r="FJ493" s="219"/>
      <c r="FK493" s="219"/>
      <c r="FL493" s="219"/>
      <c r="FM493" s="219"/>
      <c r="FN493" s="219"/>
      <c r="GA493" s="202"/>
      <c r="GB493" s="202"/>
      <c r="GC493" s="202"/>
      <c r="GD493" s="202"/>
      <c r="GE493" s="202"/>
      <c r="GF493" s="202"/>
      <c r="GG493" s="202"/>
      <c r="GH493" s="198"/>
      <c r="GI493" s="198"/>
      <c r="GJ493" s="198"/>
      <c r="GK493" s="198"/>
      <c r="GL493" s="198"/>
      <c r="GM493" s="198"/>
      <c r="GN493" s="198"/>
    </row>
    <row r="494" spans="1:196" x14ac:dyDescent="0.2">
      <c r="A494" s="215" t="s">
        <v>557</v>
      </c>
      <c r="B494" s="216" t="s">
        <v>301</v>
      </c>
      <c r="C494" s="217" t="s">
        <v>109</v>
      </c>
      <c r="D494" s="218" t="s">
        <v>313</v>
      </c>
      <c r="E494" s="337">
        <v>0</v>
      </c>
      <c r="F494">
        <v>29</v>
      </c>
      <c r="G494" s="337">
        <v>0</v>
      </c>
      <c r="H494">
        <v>16</v>
      </c>
      <c r="I494">
        <v>29</v>
      </c>
      <c r="J494">
        <v>166</v>
      </c>
      <c r="K494">
        <v>17</v>
      </c>
      <c r="L494">
        <v>2</v>
      </c>
      <c r="M494">
        <v>1</v>
      </c>
      <c r="N494">
        <v>2</v>
      </c>
      <c r="O494">
        <v>2</v>
      </c>
      <c r="P494">
        <v>4</v>
      </c>
      <c r="Q494">
        <v>376</v>
      </c>
      <c r="R494">
        <v>1490</v>
      </c>
      <c r="S494">
        <v>31</v>
      </c>
      <c r="T494">
        <v>5</v>
      </c>
      <c r="U494">
        <v>1</v>
      </c>
      <c r="V494">
        <v>1</v>
      </c>
      <c r="W494">
        <v>9</v>
      </c>
      <c r="X494">
        <v>1</v>
      </c>
      <c r="Y494">
        <v>145</v>
      </c>
      <c r="Z494">
        <v>718</v>
      </c>
      <c r="AA494">
        <v>4</v>
      </c>
      <c r="AB494">
        <v>3049</v>
      </c>
      <c r="AC494" s="351">
        <v>2</v>
      </c>
      <c r="AD494" s="351">
        <v>2</v>
      </c>
      <c r="AE494">
        <v>1</v>
      </c>
      <c r="AF494">
        <v>66</v>
      </c>
      <c r="AG494">
        <v>30</v>
      </c>
      <c r="AH494">
        <v>0</v>
      </c>
      <c r="AI494">
        <v>0</v>
      </c>
      <c r="AJ494">
        <v>0</v>
      </c>
      <c r="AK494">
        <v>0</v>
      </c>
      <c r="AL494">
        <v>0</v>
      </c>
      <c r="AM494">
        <v>0</v>
      </c>
      <c r="AN494">
        <v>0</v>
      </c>
      <c r="AO494">
        <v>0</v>
      </c>
      <c r="AP494">
        <v>22</v>
      </c>
      <c r="AQ494">
        <v>0</v>
      </c>
      <c r="AR494">
        <v>0</v>
      </c>
      <c r="AS494">
        <v>0</v>
      </c>
      <c r="AT494">
        <v>38</v>
      </c>
      <c r="AU494">
        <v>0</v>
      </c>
      <c r="AV494">
        <v>33</v>
      </c>
      <c r="AW494">
        <v>2</v>
      </c>
      <c r="AX494">
        <v>0</v>
      </c>
      <c r="AY494">
        <v>0</v>
      </c>
      <c r="AZ494">
        <v>0</v>
      </c>
      <c r="BA494">
        <v>491</v>
      </c>
      <c r="BB494">
        <v>105</v>
      </c>
      <c r="BC494">
        <v>256</v>
      </c>
      <c r="BD494">
        <v>533</v>
      </c>
      <c r="BE494">
        <v>548</v>
      </c>
      <c r="BF494">
        <v>500</v>
      </c>
      <c r="BG494">
        <v>576</v>
      </c>
      <c r="BH494">
        <v>129</v>
      </c>
      <c r="BI494">
        <v>3138</v>
      </c>
      <c r="BJ494">
        <v>346</v>
      </c>
      <c r="BK494">
        <v>61</v>
      </c>
      <c r="BL494">
        <v>150</v>
      </c>
      <c r="BM494">
        <v>283</v>
      </c>
      <c r="BN494">
        <v>315</v>
      </c>
      <c r="BO494">
        <v>282</v>
      </c>
      <c r="BP494">
        <v>338</v>
      </c>
      <c r="BQ494">
        <v>91</v>
      </c>
      <c r="BR494">
        <v>1866</v>
      </c>
      <c r="BS494" s="148"/>
      <c r="BT494"/>
      <c r="BU494" s="393" t="str">
        <f t="shared" si="86"/>
        <v>No</v>
      </c>
      <c r="BV494" s="393" t="str">
        <f t="shared" si="87"/>
        <v>No</v>
      </c>
      <c r="BW494" s="393"/>
      <c r="BX494" s="151"/>
      <c r="BY494" s="341"/>
      <c r="BZ494" s="384"/>
      <c r="CA494" s="384"/>
      <c r="CB494" s="384"/>
      <c r="CC494" s="384"/>
      <c r="CD494" s="384"/>
      <c r="CE494" s="219"/>
      <c r="CF494" s="219"/>
      <c r="CG494" s="219"/>
      <c r="CH494" s="219"/>
      <c r="CI494" s="219"/>
      <c r="CJ494" s="219"/>
      <c r="CK494" s="219"/>
      <c r="CL494" s="219"/>
      <c r="CM494" s="219"/>
      <c r="CN494" s="219"/>
      <c r="CO494" s="219"/>
      <c r="CP494" s="219"/>
      <c r="CQ494" s="219"/>
      <c r="CR494" s="219"/>
      <c r="CS494" s="219"/>
      <c r="CT494" s="219"/>
      <c r="CU494" s="219"/>
      <c r="CV494" s="219"/>
      <c r="CW494" s="219"/>
      <c r="CX494" s="219"/>
      <c r="CY494" s="219"/>
      <c r="CZ494" s="219"/>
      <c r="DA494" s="219"/>
      <c r="DB494" s="219"/>
      <c r="DC494" s="219"/>
      <c r="DD494" s="219"/>
      <c r="DE494" s="219"/>
      <c r="DF494" s="219"/>
      <c r="DG494" s="219"/>
      <c r="DH494" s="219"/>
      <c r="DI494" s="219"/>
      <c r="DJ494" s="219"/>
      <c r="DK494" s="219"/>
      <c r="DL494" s="219"/>
      <c r="DM494" s="219"/>
      <c r="DN494" s="219"/>
      <c r="DO494" s="219"/>
      <c r="DP494" s="219"/>
      <c r="DQ494" s="219"/>
      <c r="DR494" s="219"/>
      <c r="DS494" s="219"/>
      <c r="DT494" s="219"/>
      <c r="DU494" s="219"/>
      <c r="DV494" s="219"/>
      <c r="DW494" s="219"/>
      <c r="DX494" s="219"/>
      <c r="DY494" s="219"/>
      <c r="DZ494" s="219"/>
      <c r="EA494" s="219"/>
      <c r="EB494" s="219"/>
      <c r="EC494" s="219"/>
      <c r="ED494" s="219"/>
      <c r="EE494" s="219"/>
      <c r="EF494" s="219"/>
      <c r="EG494" s="219"/>
      <c r="EH494" s="219"/>
      <c r="EI494" s="219"/>
      <c r="EJ494" s="219"/>
      <c r="EK494" s="219"/>
      <c r="EL494" s="219"/>
      <c r="EM494" s="219"/>
      <c r="EN494" s="219"/>
      <c r="EO494" s="219"/>
      <c r="EP494" s="219"/>
      <c r="EQ494" s="219"/>
      <c r="ER494" s="219"/>
      <c r="ES494" s="219"/>
      <c r="ET494" s="219"/>
      <c r="EU494" s="219"/>
      <c r="EV494" s="219"/>
      <c r="EW494" s="219"/>
      <c r="EX494" s="219"/>
      <c r="EY494" s="219"/>
      <c r="EZ494" s="219"/>
      <c r="FA494" s="219"/>
      <c r="FB494" s="219"/>
      <c r="FC494" s="219"/>
      <c r="FD494" s="219"/>
      <c r="FE494" s="219"/>
      <c r="FF494" s="219"/>
      <c r="FG494" s="219"/>
      <c r="FH494" s="219"/>
      <c r="FI494" s="219"/>
      <c r="FJ494" s="219"/>
      <c r="FK494" s="219"/>
      <c r="FL494" s="219"/>
      <c r="FM494" s="219"/>
      <c r="FN494" s="219"/>
      <c r="GA494" s="202"/>
      <c r="GB494" s="202"/>
      <c r="GC494" s="202"/>
      <c r="GD494" s="202"/>
      <c r="GE494" s="202"/>
      <c r="GF494" s="202"/>
      <c r="GG494" s="202"/>
      <c r="GH494" s="198"/>
      <c r="GI494" s="198"/>
      <c r="GJ494" s="198"/>
      <c r="GK494" s="198"/>
      <c r="GL494" s="198"/>
      <c r="GM494" s="198"/>
      <c r="GN494" s="198"/>
    </row>
    <row r="495" spans="1:196" x14ac:dyDescent="0.2">
      <c r="A495" s="215" t="s">
        <v>559</v>
      </c>
      <c r="B495" s="216" t="s">
        <v>285</v>
      </c>
      <c r="C495" s="217" t="s">
        <v>288</v>
      </c>
      <c r="D495" s="218" t="s">
        <v>558</v>
      </c>
      <c r="E495" s="337">
        <v>0</v>
      </c>
      <c r="F495">
        <v>31</v>
      </c>
      <c r="G495" s="337">
        <v>0</v>
      </c>
      <c r="H495">
        <v>8</v>
      </c>
      <c r="I495">
        <v>63</v>
      </c>
      <c r="J495">
        <v>107</v>
      </c>
      <c r="K495">
        <v>0</v>
      </c>
      <c r="L495">
        <v>5</v>
      </c>
      <c r="M495">
        <v>5</v>
      </c>
      <c r="N495">
        <v>1</v>
      </c>
      <c r="O495">
        <v>0</v>
      </c>
      <c r="P495">
        <v>5</v>
      </c>
      <c r="Q495">
        <v>0</v>
      </c>
      <c r="R495">
        <v>72</v>
      </c>
      <c r="S495">
        <v>0</v>
      </c>
      <c r="T495">
        <v>23</v>
      </c>
      <c r="U495">
        <v>1</v>
      </c>
      <c r="V495">
        <v>14</v>
      </c>
      <c r="W495">
        <v>7</v>
      </c>
      <c r="X495">
        <v>10</v>
      </c>
      <c r="Y495">
        <v>128</v>
      </c>
      <c r="Z495">
        <v>0</v>
      </c>
      <c r="AA495">
        <v>13</v>
      </c>
      <c r="AB495">
        <v>493</v>
      </c>
      <c r="AC495" s="351">
        <v>2</v>
      </c>
      <c r="AD495" s="351">
        <v>2</v>
      </c>
      <c r="AE495">
        <v>3</v>
      </c>
      <c r="AF495">
        <v>123</v>
      </c>
      <c r="AG495">
        <v>1</v>
      </c>
      <c r="AH495">
        <v>14</v>
      </c>
      <c r="AI495">
        <v>0</v>
      </c>
      <c r="AJ495">
        <v>121</v>
      </c>
      <c r="AK495">
        <v>23</v>
      </c>
      <c r="AL495">
        <v>144</v>
      </c>
      <c r="AM495">
        <v>7</v>
      </c>
      <c r="AN495">
        <v>0</v>
      </c>
      <c r="AO495">
        <v>0</v>
      </c>
      <c r="AP495">
        <v>44</v>
      </c>
      <c r="AQ495">
        <v>0</v>
      </c>
      <c r="AR495">
        <v>7</v>
      </c>
      <c r="AS495">
        <v>7</v>
      </c>
      <c r="AT495">
        <v>1</v>
      </c>
      <c r="AU495">
        <v>0</v>
      </c>
      <c r="AV495">
        <v>2</v>
      </c>
      <c r="AW495">
        <v>12</v>
      </c>
      <c r="AX495">
        <v>0</v>
      </c>
      <c r="AY495">
        <v>1</v>
      </c>
      <c r="AZ495">
        <v>0</v>
      </c>
      <c r="BA495">
        <v>51</v>
      </c>
      <c r="BB495">
        <v>25</v>
      </c>
      <c r="BC495">
        <v>15</v>
      </c>
      <c r="BD495">
        <v>4</v>
      </c>
      <c r="BE495">
        <v>4</v>
      </c>
      <c r="BF495">
        <v>0</v>
      </c>
      <c r="BG495">
        <v>0</v>
      </c>
      <c r="BH495">
        <v>0</v>
      </c>
      <c r="BI495">
        <v>99</v>
      </c>
      <c r="BJ495">
        <v>34</v>
      </c>
      <c r="BK495">
        <v>17</v>
      </c>
      <c r="BL495">
        <v>14</v>
      </c>
      <c r="BM495">
        <v>4</v>
      </c>
      <c r="BN495">
        <v>3</v>
      </c>
      <c r="BO495">
        <v>0</v>
      </c>
      <c r="BP495">
        <v>0</v>
      </c>
      <c r="BQ495">
        <v>0</v>
      </c>
      <c r="BR495">
        <v>72</v>
      </c>
      <c r="BS495" s="148"/>
      <c r="BT495"/>
      <c r="BU495" s="393" t="str">
        <f t="shared" si="86"/>
        <v>No</v>
      </c>
      <c r="BV495" s="393" t="str">
        <f t="shared" si="87"/>
        <v>No</v>
      </c>
      <c r="BW495" s="393"/>
      <c r="BX495" s="151"/>
      <c r="BY495" s="341"/>
      <c r="BZ495" s="384"/>
      <c r="CA495" s="384"/>
      <c r="CB495" s="384"/>
      <c r="CC495" s="384"/>
      <c r="CD495" s="384"/>
      <c r="CE495" s="219"/>
      <c r="CF495" s="219"/>
      <c r="CG495" s="219"/>
      <c r="CH495" s="219"/>
      <c r="CI495" s="219"/>
      <c r="CJ495" s="219"/>
      <c r="CK495" s="219"/>
      <c r="CL495" s="219"/>
      <c r="CM495" s="219"/>
      <c r="CN495" s="219"/>
      <c r="CO495" s="219"/>
      <c r="CP495" s="219"/>
      <c r="CQ495" s="219"/>
      <c r="CR495" s="219"/>
      <c r="CS495" s="219"/>
      <c r="CT495" s="219"/>
      <c r="CU495" s="219"/>
      <c r="CV495" s="219"/>
      <c r="CW495" s="219"/>
      <c r="CX495" s="219"/>
      <c r="CY495" s="219"/>
      <c r="CZ495" s="219"/>
      <c r="DA495" s="219"/>
      <c r="DB495" s="219"/>
      <c r="DC495" s="219"/>
      <c r="DD495" s="219"/>
      <c r="DE495" s="219"/>
      <c r="DF495" s="219"/>
      <c r="DG495" s="219"/>
      <c r="DH495" s="219"/>
      <c r="DI495" s="219"/>
      <c r="DJ495" s="219"/>
      <c r="DK495" s="219"/>
      <c r="DL495" s="219"/>
      <c r="DM495" s="219"/>
      <c r="DN495" s="219"/>
      <c r="DO495" s="219"/>
      <c r="DP495" s="219"/>
      <c r="DQ495" s="219"/>
      <c r="DR495" s="219"/>
      <c r="DS495" s="219"/>
      <c r="DT495" s="219"/>
      <c r="DU495" s="219"/>
      <c r="DV495" s="219"/>
      <c r="DW495" s="219"/>
      <c r="DX495" s="219"/>
      <c r="DY495" s="219"/>
      <c r="DZ495" s="219"/>
      <c r="EA495" s="219"/>
      <c r="EB495" s="219"/>
      <c r="EC495" s="219"/>
      <c r="ED495" s="219"/>
      <c r="EE495" s="219"/>
      <c r="EF495" s="219"/>
      <c r="EG495" s="219"/>
      <c r="EH495" s="219"/>
      <c r="EI495" s="219"/>
      <c r="EJ495" s="219"/>
      <c r="EK495" s="219"/>
      <c r="EL495" s="219"/>
      <c r="EM495" s="219"/>
      <c r="EN495" s="219"/>
      <c r="EO495" s="219"/>
      <c r="EP495" s="219"/>
      <c r="EQ495" s="219"/>
      <c r="ER495" s="219"/>
      <c r="ES495" s="219"/>
      <c r="ET495" s="219"/>
      <c r="EU495" s="219"/>
      <c r="EV495" s="219"/>
      <c r="EW495" s="219"/>
      <c r="EX495" s="219"/>
      <c r="EY495" s="219"/>
      <c r="EZ495" s="219"/>
      <c r="FA495" s="219"/>
      <c r="FB495" s="219"/>
      <c r="FC495" s="219"/>
      <c r="FD495" s="219"/>
      <c r="FE495" s="219"/>
      <c r="FF495" s="219"/>
      <c r="FG495" s="219"/>
      <c r="FH495" s="219"/>
      <c r="FI495" s="219"/>
      <c r="FJ495" s="219"/>
      <c r="FK495" s="219"/>
      <c r="FL495" s="219"/>
      <c r="FM495" s="219"/>
      <c r="FN495" s="219"/>
      <c r="GA495" s="202"/>
      <c r="GB495" s="202"/>
      <c r="GC495" s="202"/>
      <c r="GD495" s="202"/>
      <c r="GE495" s="202"/>
      <c r="GF495" s="202"/>
      <c r="GG495" s="202"/>
      <c r="GH495" s="198"/>
      <c r="GI495" s="198"/>
      <c r="GJ495" s="198"/>
      <c r="GK495" s="198"/>
      <c r="GL495" s="198"/>
      <c r="GM495" s="198"/>
      <c r="GN495" s="198"/>
    </row>
    <row r="496" spans="1:196" x14ac:dyDescent="0.2">
      <c r="A496" s="215" t="s">
        <v>560</v>
      </c>
      <c r="B496" s="216" t="s">
        <v>285</v>
      </c>
      <c r="C496" s="217" t="s">
        <v>56</v>
      </c>
      <c r="D496" s="218" t="s">
        <v>314</v>
      </c>
      <c r="E496" s="337">
        <v>0</v>
      </c>
      <c r="F496">
        <v>72</v>
      </c>
      <c r="G496" s="337">
        <v>0</v>
      </c>
      <c r="H496">
        <v>5</v>
      </c>
      <c r="I496">
        <v>144</v>
      </c>
      <c r="J496">
        <v>308</v>
      </c>
      <c r="K496">
        <v>90</v>
      </c>
      <c r="L496">
        <v>3</v>
      </c>
      <c r="M496">
        <v>12</v>
      </c>
      <c r="N496">
        <v>4</v>
      </c>
      <c r="O496">
        <v>1</v>
      </c>
      <c r="P496">
        <v>18</v>
      </c>
      <c r="Q496">
        <v>1</v>
      </c>
      <c r="R496">
        <v>61</v>
      </c>
      <c r="S496">
        <v>641</v>
      </c>
      <c r="T496">
        <v>626</v>
      </c>
      <c r="U496">
        <v>1</v>
      </c>
      <c r="V496">
        <v>65</v>
      </c>
      <c r="W496">
        <v>21</v>
      </c>
      <c r="X496">
        <v>70</v>
      </c>
      <c r="Y496">
        <v>152</v>
      </c>
      <c r="Z496">
        <v>0</v>
      </c>
      <c r="AA496">
        <v>77</v>
      </c>
      <c r="AB496">
        <v>2372</v>
      </c>
      <c r="AC496" s="351">
        <v>2</v>
      </c>
      <c r="AD496" s="351">
        <v>2</v>
      </c>
      <c r="AE496">
        <v>6</v>
      </c>
      <c r="AF496">
        <v>281</v>
      </c>
      <c r="AG496">
        <v>51</v>
      </c>
      <c r="AH496">
        <v>12</v>
      </c>
      <c r="AI496">
        <v>0</v>
      </c>
      <c r="AJ496">
        <v>136</v>
      </c>
      <c r="AK496">
        <v>10</v>
      </c>
      <c r="AL496">
        <v>0</v>
      </c>
      <c r="AM496">
        <v>1</v>
      </c>
      <c r="AN496">
        <v>0</v>
      </c>
      <c r="AO496">
        <v>0</v>
      </c>
      <c r="AP496">
        <v>79</v>
      </c>
      <c r="AQ496">
        <v>47</v>
      </c>
      <c r="AR496">
        <v>10</v>
      </c>
      <c r="AS496">
        <v>0</v>
      </c>
      <c r="AT496">
        <v>12</v>
      </c>
      <c r="AU496">
        <v>0</v>
      </c>
      <c r="AV496">
        <v>2</v>
      </c>
      <c r="AW496">
        <v>2</v>
      </c>
      <c r="AX496">
        <v>0</v>
      </c>
      <c r="AY496">
        <v>0</v>
      </c>
      <c r="AZ496">
        <v>0</v>
      </c>
      <c r="BA496">
        <v>48</v>
      </c>
      <c r="BB496">
        <v>18</v>
      </c>
      <c r="BC496">
        <v>8</v>
      </c>
      <c r="BD496">
        <v>5</v>
      </c>
      <c r="BE496">
        <v>0</v>
      </c>
      <c r="BF496">
        <v>0</v>
      </c>
      <c r="BG496">
        <v>1</v>
      </c>
      <c r="BH496">
        <v>1</v>
      </c>
      <c r="BI496">
        <v>81</v>
      </c>
      <c r="BJ496">
        <v>37</v>
      </c>
      <c r="BK496">
        <v>13</v>
      </c>
      <c r="BL496">
        <v>7</v>
      </c>
      <c r="BM496">
        <v>3</v>
      </c>
      <c r="BN496">
        <v>0</v>
      </c>
      <c r="BO496">
        <v>0</v>
      </c>
      <c r="BP496">
        <v>1</v>
      </c>
      <c r="BQ496">
        <v>1</v>
      </c>
      <c r="BR496">
        <v>62</v>
      </c>
      <c r="BS496" s="148"/>
      <c r="BT496"/>
      <c r="BU496" s="393" t="str">
        <f t="shared" si="86"/>
        <v>No</v>
      </c>
      <c r="BV496" s="393" t="str">
        <f t="shared" si="87"/>
        <v>No</v>
      </c>
      <c r="BW496" s="393"/>
      <c r="BX496" s="151"/>
      <c r="BY496" s="341"/>
      <c r="BZ496" s="384"/>
      <c r="CA496" s="384"/>
      <c r="CB496" s="384"/>
      <c r="CC496" s="384"/>
      <c r="CD496" s="384"/>
      <c r="CE496" s="219"/>
      <c r="CF496" s="219"/>
      <c r="CG496" s="219"/>
      <c r="CH496" s="219"/>
      <c r="CI496" s="219"/>
      <c r="CJ496" s="219"/>
      <c r="CK496" s="219"/>
      <c r="CL496" s="219"/>
      <c r="CM496" s="219"/>
      <c r="CN496" s="219"/>
      <c r="CO496" s="219"/>
      <c r="CP496" s="219"/>
      <c r="CQ496" s="219"/>
      <c r="CR496" s="219"/>
      <c r="CS496" s="219"/>
      <c r="CT496" s="219"/>
      <c r="CU496" s="219"/>
      <c r="CV496" s="219"/>
      <c r="CW496" s="219"/>
      <c r="CX496" s="219"/>
      <c r="CY496" s="219"/>
      <c r="CZ496" s="219"/>
      <c r="DA496" s="219"/>
      <c r="DB496" s="219"/>
      <c r="DC496" s="219"/>
      <c r="DD496" s="219"/>
      <c r="DE496" s="219"/>
      <c r="DF496" s="219"/>
      <c r="DG496" s="219"/>
      <c r="DH496" s="219"/>
      <c r="DI496" s="219"/>
      <c r="DJ496" s="219"/>
      <c r="DK496" s="219"/>
      <c r="DL496" s="219"/>
      <c r="DM496" s="219"/>
      <c r="DN496" s="219"/>
      <c r="DO496" s="219"/>
      <c r="DP496" s="219"/>
      <c r="DQ496" s="219"/>
      <c r="DR496" s="219"/>
      <c r="DS496" s="219"/>
      <c r="DT496" s="219"/>
      <c r="DU496" s="219"/>
      <c r="DV496" s="219"/>
      <c r="DW496" s="219"/>
      <c r="DX496" s="219"/>
      <c r="DY496" s="219"/>
      <c r="DZ496" s="219"/>
      <c r="EA496" s="219"/>
      <c r="EB496" s="219"/>
      <c r="EC496" s="219"/>
      <c r="ED496" s="219"/>
      <c r="EE496" s="219"/>
      <c r="EF496" s="219"/>
      <c r="EG496" s="219"/>
      <c r="EH496" s="219"/>
      <c r="EI496" s="219"/>
      <c r="EJ496" s="219"/>
      <c r="EK496" s="219"/>
      <c r="EL496" s="219"/>
      <c r="EM496" s="219"/>
      <c r="EN496" s="219"/>
      <c r="EO496" s="219"/>
      <c r="EP496" s="219"/>
      <c r="EQ496" s="219"/>
      <c r="ER496" s="219"/>
      <c r="ES496" s="219"/>
      <c r="ET496" s="219"/>
      <c r="EU496" s="219"/>
      <c r="EV496" s="219"/>
      <c r="EW496" s="219"/>
      <c r="EX496" s="219"/>
      <c r="EY496" s="219"/>
      <c r="EZ496" s="219"/>
      <c r="FA496" s="219"/>
      <c r="FB496" s="219"/>
      <c r="FC496" s="219"/>
      <c r="FD496" s="219"/>
      <c r="FE496" s="219"/>
      <c r="FF496" s="219"/>
      <c r="FG496" s="219"/>
      <c r="FH496" s="219"/>
      <c r="FI496" s="219"/>
      <c r="FJ496" s="219"/>
      <c r="FK496" s="219"/>
      <c r="FL496" s="219"/>
      <c r="FM496" s="219"/>
      <c r="FN496" s="219"/>
      <c r="GA496" s="202"/>
      <c r="GB496" s="202"/>
      <c r="GC496" s="202"/>
      <c r="GD496" s="202"/>
      <c r="GE496" s="202"/>
      <c r="GF496" s="202"/>
      <c r="GG496" s="202"/>
      <c r="GH496" s="198"/>
      <c r="GI496" s="198"/>
      <c r="GJ496" s="198"/>
      <c r="GK496" s="198"/>
      <c r="GL496" s="198"/>
      <c r="GM496" s="198"/>
      <c r="GN496" s="198"/>
    </row>
    <row r="497" spans="1:196" x14ac:dyDescent="0.2">
      <c r="A497" s="215" t="s">
        <v>561</v>
      </c>
      <c r="B497" s="216" t="s">
        <v>293</v>
      </c>
      <c r="C497" s="217" t="s">
        <v>292</v>
      </c>
      <c r="D497" s="218" t="s">
        <v>315</v>
      </c>
      <c r="E497" s="337">
        <v>0</v>
      </c>
      <c r="F497">
        <v>129</v>
      </c>
      <c r="G497" s="337">
        <v>0</v>
      </c>
      <c r="H497">
        <v>33</v>
      </c>
      <c r="I497">
        <v>142</v>
      </c>
      <c r="J497">
        <v>249</v>
      </c>
      <c r="K497">
        <v>631</v>
      </c>
      <c r="L497">
        <v>3</v>
      </c>
      <c r="M497">
        <v>24</v>
      </c>
      <c r="N497">
        <v>2</v>
      </c>
      <c r="O497">
        <v>1</v>
      </c>
      <c r="P497">
        <v>54</v>
      </c>
      <c r="Q497">
        <v>68</v>
      </c>
      <c r="R497">
        <v>2007</v>
      </c>
      <c r="S497">
        <v>0</v>
      </c>
      <c r="T497">
        <v>0</v>
      </c>
      <c r="U497">
        <v>32</v>
      </c>
      <c r="V497">
        <v>0</v>
      </c>
      <c r="W497">
        <v>39</v>
      </c>
      <c r="X497">
        <v>1</v>
      </c>
      <c r="Y497">
        <v>155</v>
      </c>
      <c r="Z497">
        <v>0</v>
      </c>
      <c r="AA497">
        <v>2</v>
      </c>
      <c r="AB497">
        <v>3572</v>
      </c>
      <c r="AC497" s="351">
        <v>1</v>
      </c>
      <c r="AD497" s="351">
        <v>1</v>
      </c>
      <c r="AE497">
        <v>32</v>
      </c>
      <c r="AF497">
        <v>311</v>
      </c>
      <c r="AG497">
        <v>235</v>
      </c>
      <c r="AH497">
        <v>67</v>
      </c>
      <c r="AI497">
        <v>0</v>
      </c>
      <c r="AJ497">
        <v>873</v>
      </c>
      <c r="AK497">
        <v>0</v>
      </c>
      <c r="AL497">
        <v>873</v>
      </c>
      <c r="AM497">
        <v>5</v>
      </c>
      <c r="AN497">
        <v>1</v>
      </c>
      <c r="AO497">
        <v>1</v>
      </c>
      <c r="AP497">
        <v>196</v>
      </c>
      <c r="AQ497">
        <v>0</v>
      </c>
      <c r="AR497">
        <v>114</v>
      </c>
      <c r="AS497">
        <v>114</v>
      </c>
      <c r="AT497">
        <v>214</v>
      </c>
      <c r="AU497">
        <v>0</v>
      </c>
      <c r="AV497">
        <v>11</v>
      </c>
      <c r="AW497">
        <v>77</v>
      </c>
      <c r="AX497">
        <v>0</v>
      </c>
      <c r="AY497">
        <v>0</v>
      </c>
      <c r="AZ497">
        <v>0</v>
      </c>
      <c r="BA497">
        <v>1485</v>
      </c>
      <c r="BB497">
        <v>486</v>
      </c>
      <c r="BC497">
        <v>286</v>
      </c>
      <c r="BD497">
        <v>85</v>
      </c>
      <c r="BE497">
        <v>19</v>
      </c>
      <c r="BF497">
        <v>26</v>
      </c>
      <c r="BG497">
        <v>4</v>
      </c>
      <c r="BH497">
        <v>2</v>
      </c>
      <c r="BI497">
        <v>2393</v>
      </c>
      <c r="BJ497">
        <v>1247</v>
      </c>
      <c r="BK497">
        <v>426</v>
      </c>
      <c r="BL497">
        <v>275</v>
      </c>
      <c r="BM497">
        <v>77</v>
      </c>
      <c r="BN497">
        <v>19</v>
      </c>
      <c r="BO497">
        <v>25</v>
      </c>
      <c r="BP497">
        <v>4</v>
      </c>
      <c r="BQ497">
        <v>2</v>
      </c>
      <c r="BR497">
        <v>2075</v>
      </c>
      <c r="BS497" s="148"/>
      <c r="BT497"/>
      <c r="BU497" s="393" t="str">
        <f t="shared" si="86"/>
        <v>Yes</v>
      </c>
      <c r="BV497" s="393" t="str">
        <f t="shared" si="87"/>
        <v>Yes</v>
      </c>
      <c r="BW497" s="393"/>
      <c r="BX497" s="151"/>
      <c r="BY497" s="341"/>
      <c r="BZ497" s="384"/>
      <c r="CA497" s="384"/>
      <c r="CB497" s="384"/>
      <c r="CC497" s="384"/>
      <c r="CD497" s="384"/>
      <c r="CE497" s="219"/>
      <c r="CF497" s="219"/>
      <c r="CG497" s="219"/>
      <c r="CH497" s="219"/>
      <c r="CI497" s="219"/>
      <c r="CJ497" s="219"/>
      <c r="CK497" s="219"/>
      <c r="CL497" s="219"/>
      <c r="CM497" s="219"/>
      <c r="CN497" s="219"/>
      <c r="CO497" s="219"/>
      <c r="CP497" s="219"/>
      <c r="CQ497" s="219"/>
      <c r="CR497" s="219"/>
      <c r="CS497" s="219"/>
      <c r="CT497" s="219"/>
      <c r="CU497" s="219"/>
      <c r="CV497" s="219"/>
      <c r="CW497" s="219"/>
      <c r="CX497" s="219"/>
      <c r="CY497" s="219"/>
      <c r="CZ497" s="219"/>
      <c r="DA497" s="219"/>
      <c r="DB497" s="219"/>
      <c r="DC497" s="219"/>
      <c r="DD497" s="219"/>
      <c r="DE497" s="219"/>
      <c r="DF497" s="219"/>
      <c r="DG497" s="219"/>
      <c r="DH497" s="219"/>
      <c r="DI497" s="219"/>
      <c r="DJ497" s="219"/>
      <c r="DK497" s="219"/>
      <c r="DL497" s="219"/>
      <c r="DM497" s="219"/>
      <c r="DN497" s="219"/>
      <c r="DO497" s="219"/>
      <c r="DP497" s="219"/>
      <c r="DQ497" s="219"/>
      <c r="DR497" s="219"/>
      <c r="DS497" s="219"/>
      <c r="DT497" s="219"/>
      <c r="DU497" s="219"/>
      <c r="DV497" s="219"/>
      <c r="DW497" s="219"/>
      <c r="DX497" s="219"/>
      <c r="DY497" s="219"/>
      <c r="DZ497" s="219"/>
      <c r="EA497" s="219"/>
      <c r="EB497" s="219"/>
      <c r="EC497" s="219"/>
      <c r="ED497" s="219"/>
      <c r="EE497" s="219"/>
      <c r="EF497" s="219"/>
      <c r="EG497" s="219"/>
      <c r="EH497" s="219"/>
      <c r="EI497" s="219"/>
      <c r="EJ497" s="219"/>
      <c r="EK497" s="219"/>
      <c r="EL497" s="219"/>
      <c r="EM497" s="219"/>
      <c r="EN497" s="219"/>
      <c r="EO497" s="219"/>
      <c r="EP497" s="219"/>
      <c r="EQ497" s="219"/>
      <c r="ER497" s="219"/>
      <c r="ES497" s="219"/>
      <c r="ET497" s="219"/>
      <c r="EU497" s="219"/>
      <c r="EV497" s="219"/>
      <c r="EW497" s="219"/>
      <c r="EX497" s="219"/>
      <c r="EY497" s="219"/>
      <c r="EZ497" s="219"/>
      <c r="FA497" s="219"/>
      <c r="FB497" s="219"/>
      <c r="FC497" s="219"/>
      <c r="FD497" s="219"/>
      <c r="FE497" s="219"/>
      <c r="FF497" s="219"/>
      <c r="FG497" s="219"/>
      <c r="FH497" s="219"/>
      <c r="FI497" s="219"/>
      <c r="FJ497" s="219"/>
      <c r="FK497" s="219"/>
      <c r="FL497" s="219"/>
      <c r="FM497" s="219"/>
      <c r="FN497" s="219"/>
      <c r="GA497" s="202"/>
      <c r="GB497" s="202"/>
      <c r="GC497" s="202"/>
      <c r="GD497" s="202"/>
      <c r="GE497" s="202"/>
      <c r="GF497" s="202"/>
      <c r="GG497" s="202"/>
      <c r="GH497" s="198"/>
      <c r="GI497" s="198"/>
      <c r="GJ497" s="198"/>
      <c r="GK497" s="198"/>
      <c r="GL497" s="198"/>
      <c r="GM497" s="198"/>
      <c r="GN497" s="198"/>
    </row>
    <row r="498" spans="1:196" x14ac:dyDescent="0.2">
      <c r="A498" s="215" t="s">
        <v>563</v>
      </c>
      <c r="B498" s="216" t="s">
        <v>289</v>
      </c>
      <c r="C498" s="217" t="s">
        <v>109</v>
      </c>
      <c r="D498" s="218" t="s">
        <v>562</v>
      </c>
      <c r="E498" s="337">
        <v>0</v>
      </c>
      <c r="F498">
        <v>10</v>
      </c>
      <c r="G498" s="337">
        <v>0</v>
      </c>
      <c r="H498">
        <v>3</v>
      </c>
      <c r="I498">
        <v>75</v>
      </c>
      <c r="J498">
        <v>217</v>
      </c>
      <c r="K498">
        <v>0</v>
      </c>
      <c r="L498">
        <v>0</v>
      </c>
      <c r="M498">
        <v>7</v>
      </c>
      <c r="N498">
        <v>2</v>
      </c>
      <c r="O498">
        <v>0</v>
      </c>
      <c r="P498">
        <v>7</v>
      </c>
      <c r="Q498">
        <v>297</v>
      </c>
      <c r="R498">
        <v>897</v>
      </c>
      <c r="S498">
        <v>198</v>
      </c>
      <c r="T498">
        <v>4</v>
      </c>
      <c r="U498">
        <v>2</v>
      </c>
      <c r="V498">
        <v>4</v>
      </c>
      <c r="W498">
        <v>4</v>
      </c>
      <c r="X498">
        <v>6</v>
      </c>
      <c r="Y498">
        <v>89</v>
      </c>
      <c r="Z498">
        <v>53</v>
      </c>
      <c r="AA498">
        <v>8</v>
      </c>
      <c r="AB498">
        <v>1883</v>
      </c>
      <c r="AC498" s="351">
        <v>2</v>
      </c>
      <c r="AD498" s="351">
        <v>2</v>
      </c>
      <c r="AE498">
        <v>7</v>
      </c>
      <c r="AF498">
        <v>118</v>
      </c>
      <c r="AG498">
        <v>2</v>
      </c>
      <c r="AH498">
        <v>5</v>
      </c>
      <c r="AI498">
        <v>0</v>
      </c>
      <c r="AJ498">
        <v>476</v>
      </c>
      <c r="AK498">
        <v>3</v>
      </c>
      <c r="AL498">
        <v>479</v>
      </c>
      <c r="AM498">
        <v>0</v>
      </c>
      <c r="AN498">
        <v>0</v>
      </c>
      <c r="AO498">
        <v>0</v>
      </c>
      <c r="AP498">
        <v>45</v>
      </c>
      <c r="AQ498">
        <v>23</v>
      </c>
      <c r="AR498">
        <v>0</v>
      </c>
      <c r="AS498">
        <v>23</v>
      </c>
      <c r="AT498">
        <v>10</v>
      </c>
      <c r="AU498">
        <v>0</v>
      </c>
      <c r="AV498">
        <v>5</v>
      </c>
      <c r="AW498">
        <v>38</v>
      </c>
      <c r="AX498">
        <v>0</v>
      </c>
      <c r="AY498">
        <v>0</v>
      </c>
      <c r="AZ498">
        <v>0</v>
      </c>
      <c r="BA498">
        <v>282</v>
      </c>
      <c r="BB498">
        <v>161</v>
      </c>
      <c r="BC498">
        <v>581</v>
      </c>
      <c r="BD498">
        <v>709</v>
      </c>
      <c r="BE498">
        <v>274</v>
      </c>
      <c r="BF498">
        <v>100</v>
      </c>
      <c r="BG498">
        <v>44</v>
      </c>
      <c r="BH498">
        <v>6</v>
      </c>
      <c r="BI498">
        <v>2157</v>
      </c>
      <c r="BJ498">
        <v>109</v>
      </c>
      <c r="BK498">
        <v>84</v>
      </c>
      <c r="BL498">
        <v>314</v>
      </c>
      <c r="BM498">
        <v>433</v>
      </c>
      <c r="BN498">
        <v>149</v>
      </c>
      <c r="BO498">
        <v>68</v>
      </c>
      <c r="BP498">
        <v>33</v>
      </c>
      <c r="BQ498">
        <v>4</v>
      </c>
      <c r="BR498">
        <v>1194</v>
      </c>
      <c r="BS498" s="148"/>
      <c r="BT498"/>
      <c r="BU498" s="393" t="str">
        <f t="shared" si="86"/>
        <v>No</v>
      </c>
      <c r="BV498" s="393" t="str">
        <f t="shared" si="87"/>
        <v>No</v>
      </c>
      <c r="BW498" s="393"/>
      <c r="BX498" s="151"/>
      <c r="BY498" s="341"/>
      <c r="BZ498" s="384"/>
      <c r="CA498" s="384"/>
      <c r="CB498" s="384"/>
      <c r="CC498" s="384"/>
      <c r="CD498" s="384"/>
      <c r="CE498" s="219"/>
      <c r="CF498" s="219"/>
      <c r="CG498" s="219"/>
      <c r="CH498" s="219"/>
      <c r="CI498" s="219"/>
      <c r="CJ498" s="219"/>
      <c r="CK498" s="219"/>
      <c r="CL498" s="219"/>
      <c r="CM498" s="219"/>
      <c r="CN498" s="219"/>
      <c r="CO498" s="219"/>
      <c r="CP498" s="219"/>
      <c r="CQ498" s="219"/>
      <c r="CR498" s="219"/>
      <c r="CS498" s="219"/>
      <c r="CT498" s="219"/>
      <c r="CU498" s="219"/>
      <c r="CV498" s="219"/>
      <c r="CW498" s="219"/>
      <c r="CX498" s="219"/>
      <c r="CY498" s="219"/>
      <c r="CZ498" s="219"/>
      <c r="DA498" s="219"/>
      <c r="DB498" s="219"/>
      <c r="DC498" s="219"/>
      <c r="DD498" s="219"/>
      <c r="DE498" s="219"/>
      <c r="DF498" s="219"/>
      <c r="DG498" s="219"/>
      <c r="DH498" s="219"/>
      <c r="DI498" s="219"/>
      <c r="DJ498" s="219"/>
      <c r="DK498" s="219"/>
      <c r="DL498" s="219"/>
      <c r="DM498" s="219"/>
      <c r="DN498" s="219"/>
      <c r="DO498" s="219"/>
      <c r="DP498" s="219"/>
      <c r="DQ498" s="219"/>
      <c r="DR498" s="219"/>
      <c r="DS498" s="219"/>
      <c r="DT498" s="219"/>
      <c r="DU498" s="219"/>
      <c r="DV498" s="219"/>
      <c r="DW498" s="219"/>
      <c r="DX498" s="219"/>
      <c r="DY498" s="219"/>
      <c r="DZ498" s="219"/>
      <c r="EA498" s="219"/>
      <c r="EB498" s="219"/>
      <c r="EC498" s="219"/>
      <c r="ED498" s="219"/>
      <c r="EE498" s="219"/>
      <c r="EF498" s="219"/>
      <c r="EG498" s="219"/>
      <c r="EH498" s="219"/>
      <c r="EI498" s="219"/>
      <c r="EJ498" s="219"/>
      <c r="EK498" s="219"/>
      <c r="EL498" s="219"/>
      <c r="EM498" s="219"/>
      <c r="EN498" s="219"/>
      <c r="EO498" s="219"/>
      <c r="EP498" s="219"/>
      <c r="EQ498" s="219"/>
      <c r="ER498" s="219"/>
      <c r="ES498" s="219"/>
      <c r="ET498" s="219"/>
      <c r="EU498" s="219"/>
      <c r="EV498" s="219"/>
      <c r="EW498" s="219"/>
      <c r="EX498" s="219"/>
      <c r="EY498" s="219"/>
      <c r="EZ498" s="219"/>
      <c r="FA498" s="219"/>
      <c r="FB498" s="219"/>
      <c r="FC498" s="219"/>
      <c r="FD498" s="219"/>
      <c r="FE498" s="219"/>
      <c r="FF498" s="219"/>
      <c r="FG498" s="219"/>
      <c r="FH498" s="219"/>
      <c r="FI498" s="219"/>
      <c r="FJ498" s="219"/>
      <c r="FK498" s="219"/>
      <c r="FL498" s="219"/>
      <c r="FM498" s="219"/>
      <c r="FN498" s="219"/>
      <c r="GA498" s="202"/>
      <c r="GB498" s="202"/>
      <c r="GC498" s="202"/>
      <c r="GD498" s="202"/>
      <c r="GE498" s="202"/>
      <c r="GF498" s="202"/>
      <c r="GG498" s="202"/>
      <c r="GH498" s="198"/>
      <c r="GI498" s="198"/>
      <c r="GJ498" s="198"/>
      <c r="GK498" s="198"/>
      <c r="GL498" s="198"/>
      <c r="GM498" s="198"/>
      <c r="GN498" s="198"/>
    </row>
    <row r="499" spans="1:196" x14ac:dyDescent="0.2">
      <c r="A499" s="215" t="s">
        <v>565</v>
      </c>
      <c r="B499" s="216" t="s">
        <v>291</v>
      </c>
      <c r="C499" s="217" t="s">
        <v>292</v>
      </c>
      <c r="D499" s="218" t="s">
        <v>564</v>
      </c>
      <c r="E499" s="337">
        <v>0</v>
      </c>
      <c r="F499">
        <v>1</v>
      </c>
      <c r="G499" s="337">
        <v>0</v>
      </c>
      <c r="H499">
        <v>20</v>
      </c>
      <c r="I499">
        <v>281</v>
      </c>
      <c r="J499">
        <v>507</v>
      </c>
      <c r="K499">
        <v>19</v>
      </c>
      <c r="L499">
        <v>10</v>
      </c>
      <c r="M499">
        <v>28</v>
      </c>
      <c r="N499">
        <v>7</v>
      </c>
      <c r="O499">
        <v>1</v>
      </c>
      <c r="P499">
        <v>133</v>
      </c>
      <c r="Q499">
        <v>81</v>
      </c>
      <c r="R499">
        <v>2486</v>
      </c>
      <c r="S499">
        <v>0</v>
      </c>
      <c r="T499">
        <v>0</v>
      </c>
      <c r="U499">
        <v>8</v>
      </c>
      <c r="V499">
        <v>5</v>
      </c>
      <c r="W499">
        <v>75</v>
      </c>
      <c r="X499">
        <v>25</v>
      </c>
      <c r="Y499">
        <v>369</v>
      </c>
      <c r="Z499">
        <v>2</v>
      </c>
      <c r="AA499">
        <v>54</v>
      </c>
      <c r="AB499">
        <v>4112</v>
      </c>
      <c r="AC499" s="351">
        <v>2</v>
      </c>
      <c r="AD499" s="351">
        <v>1</v>
      </c>
      <c r="AE499">
        <v>16</v>
      </c>
      <c r="AF499">
        <v>475</v>
      </c>
      <c r="AG499">
        <v>89</v>
      </c>
      <c r="AH499">
        <v>60</v>
      </c>
      <c r="AI499">
        <v>0</v>
      </c>
      <c r="AJ499">
        <v>843</v>
      </c>
      <c r="AK499">
        <v>0</v>
      </c>
      <c r="AL499">
        <v>843</v>
      </c>
      <c r="AM499">
        <v>6</v>
      </c>
      <c r="AN499">
        <v>0</v>
      </c>
      <c r="AO499">
        <v>0</v>
      </c>
      <c r="AP499">
        <v>146</v>
      </c>
      <c r="AQ499">
        <v>121</v>
      </c>
      <c r="AR499">
        <v>0</v>
      </c>
      <c r="AS499">
        <v>121</v>
      </c>
      <c r="AT499">
        <v>18</v>
      </c>
      <c r="AU499">
        <v>0</v>
      </c>
      <c r="AV499">
        <v>4</v>
      </c>
      <c r="AW499">
        <v>116</v>
      </c>
      <c r="AX499">
        <v>0</v>
      </c>
      <c r="AY499">
        <v>0</v>
      </c>
      <c r="AZ499">
        <v>0</v>
      </c>
      <c r="BA499">
        <v>1715</v>
      </c>
      <c r="BB499">
        <v>415</v>
      </c>
      <c r="BC499">
        <v>408</v>
      </c>
      <c r="BD499">
        <v>220</v>
      </c>
      <c r="BE499">
        <v>33</v>
      </c>
      <c r="BF499">
        <v>7</v>
      </c>
      <c r="BG499">
        <v>2</v>
      </c>
      <c r="BH499">
        <v>1</v>
      </c>
      <c r="BI499">
        <v>2801</v>
      </c>
      <c r="BJ499">
        <v>1506</v>
      </c>
      <c r="BK499">
        <v>417</v>
      </c>
      <c r="BL499">
        <v>398</v>
      </c>
      <c r="BM499">
        <v>210</v>
      </c>
      <c r="BN499">
        <v>26</v>
      </c>
      <c r="BO499">
        <v>6</v>
      </c>
      <c r="BP499">
        <v>3</v>
      </c>
      <c r="BQ499">
        <v>1</v>
      </c>
      <c r="BR499">
        <v>2567</v>
      </c>
      <c r="BS499" s="148"/>
      <c r="BT499"/>
      <c r="BU499" s="393" t="str">
        <f t="shared" si="86"/>
        <v>No</v>
      </c>
      <c r="BV499" s="393" t="str">
        <f t="shared" si="87"/>
        <v>Yes</v>
      </c>
      <c r="BW499" s="393"/>
      <c r="BX499" s="151"/>
      <c r="BY499" s="341"/>
      <c r="BZ499" s="384"/>
      <c r="CA499" s="384"/>
      <c r="CB499" s="384"/>
      <c r="CC499" s="384"/>
      <c r="CD499" s="384"/>
      <c r="CE499" s="219"/>
      <c r="CF499" s="219"/>
      <c r="CG499" s="219"/>
      <c r="CH499" s="219"/>
      <c r="CI499" s="219"/>
      <c r="CJ499" s="219"/>
      <c r="CK499" s="219"/>
      <c r="CL499" s="219"/>
      <c r="CM499" s="219"/>
      <c r="CN499" s="219"/>
      <c r="CO499" s="219"/>
      <c r="CP499" s="219"/>
      <c r="CQ499" s="219"/>
      <c r="CR499" s="219"/>
      <c r="CS499" s="219"/>
      <c r="CT499" s="219"/>
      <c r="CU499" s="219"/>
      <c r="CV499" s="219"/>
      <c r="CW499" s="219"/>
      <c r="CX499" s="219"/>
      <c r="CY499" s="219"/>
      <c r="CZ499" s="219"/>
      <c r="DA499" s="219"/>
      <c r="DB499" s="219"/>
      <c r="DC499" s="219"/>
      <c r="DD499" s="219"/>
      <c r="DE499" s="219"/>
      <c r="DF499" s="219"/>
      <c r="DG499" s="219"/>
      <c r="DH499" s="219"/>
      <c r="DI499" s="219"/>
      <c r="DJ499" s="219"/>
      <c r="DK499" s="219"/>
      <c r="DL499" s="219"/>
      <c r="DM499" s="219"/>
      <c r="DN499" s="219"/>
      <c r="DO499" s="219"/>
      <c r="DP499" s="219"/>
      <c r="DQ499" s="219"/>
      <c r="DR499" s="219"/>
      <c r="DS499" s="219"/>
      <c r="DT499" s="219"/>
      <c r="DU499" s="219"/>
      <c r="DV499" s="219"/>
      <c r="DW499" s="219"/>
      <c r="DX499" s="219"/>
      <c r="DY499" s="219"/>
      <c r="DZ499" s="219"/>
      <c r="EA499" s="219"/>
      <c r="EB499" s="219"/>
      <c r="EC499" s="219"/>
      <c r="ED499" s="219"/>
      <c r="EE499" s="219"/>
      <c r="EF499" s="219"/>
      <c r="EG499" s="219"/>
      <c r="EH499" s="219"/>
      <c r="EI499" s="219"/>
      <c r="EJ499" s="219"/>
      <c r="EK499" s="219"/>
      <c r="EL499" s="219"/>
      <c r="EM499" s="219"/>
      <c r="EN499" s="219"/>
      <c r="EO499" s="219"/>
      <c r="EP499" s="219"/>
      <c r="EQ499" s="219"/>
      <c r="ER499" s="219"/>
      <c r="ES499" s="219"/>
      <c r="ET499" s="219"/>
      <c r="EU499" s="219"/>
      <c r="EV499" s="219"/>
      <c r="EW499" s="219"/>
      <c r="EX499" s="219"/>
      <c r="EY499" s="219"/>
      <c r="EZ499" s="219"/>
      <c r="FA499" s="219"/>
      <c r="FB499" s="219"/>
      <c r="FC499" s="219"/>
      <c r="FD499" s="219"/>
      <c r="FE499" s="219"/>
      <c r="FF499" s="219"/>
      <c r="FG499" s="219"/>
      <c r="FH499" s="219"/>
      <c r="FI499" s="219"/>
      <c r="FJ499" s="219"/>
      <c r="FK499" s="219"/>
      <c r="FL499" s="219"/>
      <c r="FM499" s="219"/>
      <c r="FN499" s="219"/>
      <c r="GA499" s="202"/>
      <c r="GB499" s="202"/>
      <c r="GC499" s="202"/>
      <c r="GD499" s="202"/>
      <c r="GE499" s="202"/>
      <c r="GF499" s="202"/>
      <c r="GG499" s="202"/>
      <c r="GH499" s="198"/>
      <c r="GI499" s="198"/>
      <c r="GJ499" s="198"/>
      <c r="GK499" s="198"/>
      <c r="GL499" s="198"/>
      <c r="GM499" s="198"/>
      <c r="GN499" s="198"/>
    </row>
    <row r="500" spans="1:196" x14ac:dyDescent="0.2">
      <c r="A500" s="215" t="s">
        <v>567</v>
      </c>
      <c r="B500" s="216" t="s">
        <v>291</v>
      </c>
      <c r="C500" s="217" t="s">
        <v>287</v>
      </c>
      <c r="D500" s="218" t="s">
        <v>566</v>
      </c>
      <c r="E500" s="337">
        <v>0</v>
      </c>
      <c r="F500">
        <v>309</v>
      </c>
      <c r="G500" s="337">
        <v>0</v>
      </c>
      <c r="H500">
        <v>14</v>
      </c>
      <c r="I500">
        <v>117</v>
      </c>
      <c r="J500">
        <v>305</v>
      </c>
      <c r="K500">
        <v>1</v>
      </c>
      <c r="L500">
        <v>1</v>
      </c>
      <c r="M500">
        <v>11</v>
      </c>
      <c r="N500">
        <v>0</v>
      </c>
      <c r="O500">
        <v>2</v>
      </c>
      <c r="P500">
        <v>31</v>
      </c>
      <c r="Q500">
        <v>0</v>
      </c>
      <c r="R500">
        <v>90</v>
      </c>
      <c r="S500">
        <v>0</v>
      </c>
      <c r="T500">
        <v>0</v>
      </c>
      <c r="U500">
        <v>6</v>
      </c>
      <c r="V500">
        <v>20</v>
      </c>
      <c r="W500">
        <v>24</v>
      </c>
      <c r="X500">
        <v>0</v>
      </c>
      <c r="Y500">
        <v>309</v>
      </c>
      <c r="Z500">
        <v>0</v>
      </c>
      <c r="AA500">
        <v>0</v>
      </c>
      <c r="AB500">
        <v>1240</v>
      </c>
      <c r="AC500" s="351">
        <v>1</v>
      </c>
      <c r="AD500" s="351">
        <v>1</v>
      </c>
      <c r="AE500">
        <v>12</v>
      </c>
      <c r="AF500">
        <v>250</v>
      </c>
      <c r="AG500">
        <v>174</v>
      </c>
      <c r="AH500">
        <v>27</v>
      </c>
      <c r="AI500">
        <v>1</v>
      </c>
      <c r="AJ500">
        <v>317</v>
      </c>
      <c r="AK500">
        <v>1</v>
      </c>
      <c r="AL500">
        <v>318</v>
      </c>
      <c r="AM500">
        <v>2</v>
      </c>
      <c r="AN500">
        <v>1</v>
      </c>
      <c r="AO500">
        <v>0</v>
      </c>
      <c r="AP500">
        <v>30</v>
      </c>
      <c r="AQ500">
        <v>0</v>
      </c>
      <c r="AR500">
        <v>31</v>
      </c>
      <c r="AS500">
        <v>31</v>
      </c>
      <c r="AT500">
        <v>0</v>
      </c>
      <c r="AU500">
        <v>0</v>
      </c>
      <c r="AV500">
        <v>12</v>
      </c>
      <c r="AW500">
        <v>15</v>
      </c>
      <c r="AX500">
        <v>0</v>
      </c>
      <c r="AY500">
        <v>0</v>
      </c>
      <c r="AZ500">
        <v>0</v>
      </c>
      <c r="BA500">
        <v>96</v>
      </c>
      <c r="BB500">
        <v>37</v>
      </c>
      <c r="BC500">
        <v>11</v>
      </c>
      <c r="BD500">
        <v>5</v>
      </c>
      <c r="BE500">
        <v>1</v>
      </c>
      <c r="BF500">
        <v>0</v>
      </c>
      <c r="BG500">
        <v>0</v>
      </c>
      <c r="BH500">
        <v>0</v>
      </c>
      <c r="BI500">
        <v>150</v>
      </c>
      <c r="BJ500">
        <v>62</v>
      </c>
      <c r="BK500">
        <v>19</v>
      </c>
      <c r="BL500">
        <v>6</v>
      </c>
      <c r="BM500">
        <v>2</v>
      </c>
      <c r="BN500">
        <v>1</v>
      </c>
      <c r="BO500">
        <v>0</v>
      </c>
      <c r="BP500">
        <v>0</v>
      </c>
      <c r="BQ500">
        <v>0</v>
      </c>
      <c r="BR500">
        <v>90</v>
      </c>
      <c r="BS500" s="148"/>
      <c r="BT500"/>
      <c r="BU500" s="393" t="str">
        <f t="shared" si="86"/>
        <v>Yes</v>
      </c>
      <c r="BV500" s="393" t="str">
        <f t="shared" si="87"/>
        <v>Yes</v>
      </c>
      <c r="BW500" s="393"/>
      <c r="BX500" s="151"/>
      <c r="BY500" s="341"/>
      <c r="BZ500" s="384"/>
      <c r="CA500" s="384"/>
      <c r="CB500" s="384"/>
      <c r="CC500" s="384"/>
      <c r="CD500" s="384"/>
      <c r="CE500" s="219"/>
      <c r="CF500" s="219"/>
      <c r="CG500" s="219"/>
      <c r="CH500" s="219"/>
      <c r="CI500" s="219"/>
      <c r="CJ500" s="219"/>
      <c r="CK500" s="219"/>
      <c r="CL500" s="219"/>
      <c r="CM500" s="219"/>
      <c r="CN500" s="219"/>
      <c r="CO500" s="219"/>
      <c r="CP500" s="219"/>
      <c r="CQ500" s="219"/>
      <c r="CR500" s="219"/>
      <c r="CS500" s="219"/>
      <c r="CT500" s="219"/>
      <c r="CU500" s="219"/>
      <c r="CV500" s="219"/>
      <c r="CW500" s="219"/>
      <c r="CX500" s="219"/>
      <c r="CY500" s="219"/>
      <c r="CZ500" s="219"/>
      <c r="DA500" s="219"/>
      <c r="DB500" s="219"/>
      <c r="DC500" s="219"/>
      <c r="DD500" s="219"/>
      <c r="DE500" s="219"/>
      <c r="DF500" s="219"/>
      <c r="DG500" s="219"/>
      <c r="DH500" s="219"/>
      <c r="DI500" s="219"/>
      <c r="DJ500" s="219"/>
      <c r="DK500" s="219"/>
      <c r="DL500" s="219"/>
      <c r="DM500" s="219"/>
      <c r="DN500" s="219"/>
      <c r="DO500" s="219"/>
      <c r="DP500" s="219"/>
      <c r="DQ500" s="219"/>
      <c r="DR500" s="219"/>
      <c r="DS500" s="219"/>
      <c r="DT500" s="219"/>
      <c r="DU500" s="219"/>
      <c r="DV500" s="219"/>
      <c r="DW500" s="219"/>
      <c r="DX500" s="219"/>
      <c r="DY500" s="219"/>
      <c r="DZ500" s="219"/>
      <c r="EA500" s="219"/>
      <c r="EB500" s="219"/>
      <c r="EC500" s="219"/>
      <c r="ED500" s="219"/>
      <c r="EE500" s="219"/>
      <c r="EF500" s="219"/>
      <c r="EG500" s="219"/>
      <c r="EH500" s="219"/>
      <c r="EI500" s="219"/>
      <c r="EJ500" s="219"/>
      <c r="EK500" s="219"/>
      <c r="EL500" s="219"/>
      <c r="EM500" s="219"/>
      <c r="EN500" s="219"/>
      <c r="EO500" s="219"/>
      <c r="EP500" s="219"/>
      <c r="EQ500" s="219"/>
      <c r="ER500" s="219"/>
      <c r="ES500" s="219"/>
      <c r="ET500" s="219"/>
      <c r="EU500" s="219"/>
      <c r="EV500" s="219"/>
      <c r="EW500" s="219"/>
      <c r="EX500" s="219"/>
      <c r="EY500" s="219"/>
      <c r="EZ500" s="219"/>
      <c r="FA500" s="219"/>
      <c r="FB500" s="219"/>
      <c r="FC500" s="219"/>
      <c r="FD500" s="219"/>
      <c r="FE500" s="219"/>
      <c r="FF500" s="219"/>
      <c r="FG500" s="219"/>
      <c r="FH500" s="219"/>
      <c r="FI500" s="219"/>
      <c r="FJ500" s="219"/>
      <c r="FK500" s="219"/>
      <c r="FL500" s="219"/>
      <c r="FM500" s="219"/>
      <c r="FN500" s="219"/>
      <c r="GA500" s="202"/>
      <c r="GB500" s="202"/>
      <c r="GC500" s="202"/>
      <c r="GD500" s="202"/>
      <c r="GE500" s="202"/>
      <c r="GF500" s="202"/>
      <c r="GG500" s="202"/>
      <c r="GH500" s="198"/>
      <c r="GI500" s="198"/>
      <c r="GJ500" s="198"/>
      <c r="GK500" s="198"/>
      <c r="GL500" s="198"/>
      <c r="GM500" s="198"/>
      <c r="GN500" s="198"/>
    </row>
    <row r="501" spans="1:196" x14ac:dyDescent="0.2">
      <c r="A501" s="215" t="s">
        <v>569</v>
      </c>
      <c r="B501" s="216" t="s">
        <v>301</v>
      </c>
      <c r="C501" s="217" t="s">
        <v>109</v>
      </c>
      <c r="D501" s="218" t="s">
        <v>568</v>
      </c>
      <c r="E501" s="337">
        <v>0</v>
      </c>
      <c r="F501">
        <v>36</v>
      </c>
      <c r="G501" s="337">
        <v>0</v>
      </c>
      <c r="H501">
        <v>26</v>
      </c>
      <c r="I501">
        <v>35</v>
      </c>
      <c r="J501">
        <v>204</v>
      </c>
      <c r="K501">
        <v>4</v>
      </c>
      <c r="L501">
        <v>1</v>
      </c>
      <c r="M501">
        <v>5</v>
      </c>
      <c r="N501">
        <v>4</v>
      </c>
      <c r="O501">
        <v>0</v>
      </c>
      <c r="P501">
        <v>21</v>
      </c>
      <c r="Q501">
        <v>374</v>
      </c>
      <c r="R501">
        <v>1157</v>
      </c>
      <c r="S501">
        <v>0</v>
      </c>
      <c r="T501">
        <v>28</v>
      </c>
      <c r="U501">
        <v>3</v>
      </c>
      <c r="V501">
        <v>0</v>
      </c>
      <c r="W501">
        <v>11</v>
      </c>
      <c r="X501">
        <v>1</v>
      </c>
      <c r="Y501">
        <v>411</v>
      </c>
      <c r="Z501">
        <v>80</v>
      </c>
      <c r="AA501">
        <v>1</v>
      </c>
      <c r="AB501">
        <v>2402</v>
      </c>
      <c r="AC501" s="351">
        <v>2</v>
      </c>
      <c r="AD501" s="351">
        <v>2</v>
      </c>
      <c r="AE501">
        <v>3</v>
      </c>
      <c r="AF501">
        <v>112</v>
      </c>
      <c r="AG501">
        <v>3</v>
      </c>
      <c r="AH501">
        <v>4</v>
      </c>
      <c r="AI501">
        <v>1</v>
      </c>
      <c r="AJ501">
        <v>928</v>
      </c>
      <c r="AK501">
        <v>16</v>
      </c>
      <c r="AL501">
        <v>944</v>
      </c>
      <c r="AM501">
        <v>0</v>
      </c>
      <c r="AN501">
        <v>2</v>
      </c>
      <c r="AO501">
        <v>1</v>
      </c>
      <c r="AP501">
        <v>71</v>
      </c>
      <c r="AQ501">
        <v>0</v>
      </c>
      <c r="AR501">
        <v>0</v>
      </c>
      <c r="AS501">
        <v>40</v>
      </c>
      <c r="AT501">
        <v>79</v>
      </c>
      <c r="AU501">
        <v>1</v>
      </c>
      <c r="AV501">
        <v>15</v>
      </c>
      <c r="AW501">
        <v>1</v>
      </c>
      <c r="AX501">
        <v>0</v>
      </c>
      <c r="AY501">
        <v>1</v>
      </c>
      <c r="AZ501">
        <v>0</v>
      </c>
      <c r="BA501">
        <v>78</v>
      </c>
      <c r="BB501">
        <v>907</v>
      </c>
      <c r="BC501">
        <v>482</v>
      </c>
      <c r="BD501">
        <v>311</v>
      </c>
      <c r="BE501">
        <v>164</v>
      </c>
      <c r="BF501">
        <v>124</v>
      </c>
      <c r="BG501">
        <v>94</v>
      </c>
      <c r="BH501">
        <v>9</v>
      </c>
      <c r="BI501">
        <v>2169</v>
      </c>
      <c r="BJ501">
        <v>59</v>
      </c>
      <c r="BK501">
        <v>702</v>
      </c>
      <c r="BL501">
        <v>337</v>
      </c>
      <c r="BM501">
        <v>188</v>
      </c>
      <c r="BN501">
        <v>101</v>
      </c>
      <c r="BO501">
        <v>80</v>
      </c>
      <c r="BP501">
        <v>54</v>
      </c>
      <c r="BQ501">
        <v>10</v>
      </c>
      <c r="BR501">
        <v>1531</v>
      </c>
      <c r="BS501" s="148"/>
      <c r="BT501"/>
      <c r="BU501" s="393" t="str">
        <f t="shared" si="86"/>
        <v>No</v>
      </c>
      <c r="BV501" s="393" t="str">
        <f t="shared" si="87"/>
        <v>No</v>
      </c>
      <c r="BW501" s="393"/>
      <c r="BX501" s="151"/>
      <c r="BY501" s="341"/>
      <c r="BZ501" s="384"/>
      <c r="CA501" s="384"/>
      <c r="CB501" s="384"/>
      <c r="CC501" s="384"/>
      <c r="CD501" s="384"/>
      <c r="CE501" s="219"/>
      <c r="CF501" s="219"/>
      <c r="CG501" s="219"/>
      <c r="CH501" s="219"/>
      <c r="CI501" s="219"/>
      <c r="CJ501" s="219"/>
      <c r="CK501" s="219"/>
      <c r="CL501" s="219"/>
      <c r="CM501" s="219"/>
      <c r="CN501" s="219"/>
      <c r="CO501" s="219"/>
      <c r="CP501" s="219"/>
      <c r="CQ501" s="219"/>
      <c r="CR501" s="219"/>
      <c r="CS501" s="219"/>
      <c r="CT501" s="219"/>
      <c r="CU501" s="219"/>
      <c r="CV501" s="219"/>
      <c r="CW501" s="219"/>
      <c r="CX501" s="219"/>
      <c r="CY501" s="219"/>
      <c r="CZ501" s="219"/>
      <c r="DA501" s="219"/>
      <c r="DB501" s="219"/>
      <c r="DC501" s="219"/>
      <c r="DD501" s="219"/>
      <c r="DE501" s="219"/>
      <c r="DF501" s="219"/>
      <c r="DG501" s="219"/>
      <c r="DH501" s="219"/>
      <c r="DI501" s="219"/>
      <c r="DJ501" s="219"/>
      <c r="DK501" s="219"/>
      <c r="DL501" s="219"/>
      <c r="DM501" s="219"/>
      <c r="DN501" s="219"/>
      <c r="DO501" s="219"/>
      <c r="DP501" s="219"/>
      <c r="DQ501" s="219"/>
      <c r="DR501" s="219"/>
      <c r="DS501" s="219"/>
      <c r="DT501" s="219"/>
      <c r="DU501" s="219"/>
      <c r="DV501" s="219"/>
      <c r="DW501" s="219"/>
      <c r="DX501" s="219"/>
      <c r="DY501" s="219"/>
      <c r="DZ501" s="219"/>
      <c r="EA501" s="219"/>
      <c r="EB501" s="219"/>
      <c r="EC501" s="219"/>
      <c r="ED501" s="219"/>
      <c r="EE501" s="219"/>
      <c r="EF501" s="219"/>
      <c r="EG501" s="219"/>
      <c r="EH501" s="219"/>
      <c r="EI501" s="219"/>
      <c r="EJ501" s="219"/>
      <c r="EK501" s="219"/>
      <c r="EL501" s="219"/>
      <c r="EM501" s="219"/>
      <c r="EN501" s="219"/>
      <c r="EO501" s="219"/>
      <c r="EP501" s="219"/>
      <c r="EQ501" s="219"/>
      <c r="ER501" s="219"/>
      <c r="ES501" s="219"/>
      <c r="ET501" s="219"/>
      <c r="EU501" s="219"/>
      <c r="EV501" s="219"/>
      <c r="EW501" s="219"/>
      <c r="EX501" s="219"/>
      <c r="EY501" s="219"/>
      <c r="EZ501" s="219"/>
      <c r="FA501" s="219"/>
      <c r="FB501" s="219"/>
      <c r="FC501" s="219"/>
      <c r="FD501" s="219"/>
      <c r="FE501" s="219"/>
      <c r="FF501" s="219"/>
      <c r="FG501" s="219"/>
      <c r="FH501" s="219"/>
      <c r="FI501" s="219"/>
      <c r="FJ501" s="219"/>
      <c r="FK501" s="219"/>
      <c r="FL501" s="219"/>
      <c r="FM501" s="219"/>
      <c r="FN501" s="219"/>
      <c r="GA501" s="202"/>
      <c r="GB501" s="202"/>
      <c r="GC501" s="202"/>
      <c r="GD501" s="202"/>
      <c r="GE501" s="202"/>
      <c r="GF501" s="202"/>
      <c r="GG501" s="202"/>
      <c r="GH501" s="198"/>
      <c r="GI501" s="198"/>
      <c r="GJ501" s="198"/>
      <c r="GK501" s="198"/>
      <c r="GL501" s="198"/>
      <c r="GM501" s="198"/>
      <c r="GN501" s="198"/>
    </row>
    <row r="502" spans="1:196" x14ac:dyDescent="0.2">
      <c r="A502" s="215" t="s">
        <v>571</v>
      </c>
      <c r="B502" s="216" t="s">
        <v>285</v>
      </c>
      <c r="C502" s="217" t="s">
        <v>287</v>
      </c>
      <c r="D502" s="218" t="s">
        <v>570</v>
      </c>
      <c r="E502" s="337">
        <v>0</v>
      </c>
      <c r="F502">
        <v>12</v>
      </c>
      <c r="G502" s="337">
        <v>0</v>
      </c>
      <c r="H502">
        <v>6</v>
      </c>
      <c r="I502">
        <v>139</v>
      </c>
      <c r="J502">
        <v>206</v>
      </c>
      <c r="K502">
        <v>24</v>
      </c>
      <c r="L502">
        <v>2</v>
      </c>
      <c r="M502">
        <v>7</v>
      </c>
      <c r="N502">
        <v>1</v>
      </c>
      <c r="O502">
        <v>0</v>
      </c>
      <c r="P502">
        <v>11</v>
      </c>
      <c r="Q502">
        <v>489</v>
      </c>
      <c r="R502">
        <v>1489</v>
      </c>
      <c r="S502">
        <v>0</v>
      </c>
      <c r="T502">
        <v>0</v>
      </c>
      <c r="U502">
        <v>11</v>
      </c>
      <c r="V502">
        <v>10</v>
      </c>
      <c r="W502">
        <v>29</v>
      </c>
      <c r="X502">
        <v>11</v>
      </c>
      <c r="Y502">
        <v>166</v>
      </c>
      <c r="Z502">
        <v>0</v>
      </c>
      <c r="AA502">
        <v>7</v>
      </c>
      <c r="AB502">
        <v>2620</v>
      </c>
      <c r="AC502" s="351">
        <v>2</v>
      </c>
      <c r="AD502" s="351">
        <v>2</v>
      </c>
      <c r="AE502">
        <v>4</v>
      </c>
      <c r="AF502">
        <v>216</v>
      </c>
      <c r="AG502">
        <v>74</v>
      </c>
      <c r="AH502">
        <v>29</v>
      </c>
      <c r="AI502">
        <v>0</v>
      </c>
      <c r="AJ502">
        <v>397</v>
      </c>
      <c r="AK502">
        <v>1</v>
      </c>
      <c r="AL502">
        <v>398</v>
      </c>
      <c r="AM502">
        <v>0</v>
      </c>
      <c r="AN502">
        <v>0</v>
      </c>
      <c r="AO502">
        <v>2</v>
      </c>
      <c r="AP502">
        <v>73</v>
      </c>
      <c r="AQ502">
        <v>18</v>
      </c>
      <c r="AR502">
        <v>57</v>
      </c>
      <c r="AS502">
        <v>75</v>
      </c>
      <c r="AT502">
        <v>6</v>
      </c>
      <c r="AU502">
        <v>0</v>
      </c>
      <c r="AV502">
        <v>6</v>
      </c>
      <c r="AW502">
        <v>3</v>
      </c>
      <c r="AX502">
        <v>0</v>
      </c>
      <c r="AY502">
        <v>0</v>
      </c>
      <c r="AZ502">
        <v>0</v>
      </c>
      <c r="BA502">
        <v>943</v>
      </c>
      <c r="BB502">
        <v>618</v>
      </c>
      <c r="BC502">
        <v>411</v>
      </c>
      <c r="BD502">
        <v>58</v>
      </c>
      <c r="BE502">
        <v>42</v>
      </c>
      <c r="BF502">
        <v>9</v>
      </c>
      <c r="BG502">
        <v>2</v>
      </c>
      <c r="BH502">
        <v>13</v>
      </c>
      <c r="BI502">
        <v>2096</v>
      </c>
      <c r="BJ502">
        <v>886</v>
      </c>
      <c r="BK502">
        <v>570</v>
      </c>
      <c r="BL502">
        <v>398</v>
      </c>
      <c r="BM502">
        <v>59</v>
      </c>
      <c r="BN502">
        <v>40</v>
      </c>
      <c r="BO502">
        <v>9</v>
      </c>
      <c r="BP502">
        <v>3</v>
      </c>
      <c r="BQ502">
        <v>13</v>
      </c>
      <c r="BR502">
        <v>1978</v>
      </c>
      <c r="BS502" s="148"/>
      <c r="BT502"/>
      <c r="BU502" s="393" t="str">
        <f t="shared" si="86"/>
        <v>No</v>
      </c>
      <c r="BV502" s="393" t="str">
        <f t="shared" si="87"/>
        <v>No</v>
      </c>
      <c r="BW502" s="393"/>
      <c r="BX502" s="151"/>
      <c r="BY502" s="341"/>
      <c r="BZ502" s="384"/>
      <c r="CA502" s="384"/>
      <c r="CB502" s="384"/>
      <c r="CC502" s="384"/>
      <c r="CD502" s="384"/>
      <c r="CE502" s="219"/>
      <c r="CF502" s="219"/>
      <c r="CG502" s="219"/>
      <c r="CH502" s="219"/>
      <c r="CI502" s="219"/>
      <c r="CJ502" s="219"/>
      <c r="CK502" s="219"/>
      <c r="CL502" s="219"/>
      <c r="CM502" s="219"/>
      <c r="CN502" s="219"/>
      <c r="CO502" s="219"/>
      <c r="CP502" s="219"/>
      <c r="CQ502" s="219"/>
      <c r="CR502" s="219"/>
      <c r="CS502" s="219"/>
      <c r="CT502" s="219"/>
      <c r="CU502" s="219"/>
      <c r="CV502" s="219"/>
      <c r="CW502" s="219"/>
      <c r="CX502" s="219"/>
      <c r="CY502" s="219"/>
      <c r="CZ502" s="219"/>
      <c r="DA502" s="219"/>
      <c r="DB502" s="219"/>
      <c r="DC502" s="219"/>
      <c r="DD502" s="219"/>
      <c r="DE502" s="219"/>
      <c r="DF502" s="219"/>
      <c r="DG502" s="219"/>
      <c r="DH502" s="219"/>
      <c r="DI502" s="219"/>
      <c r="DJ502" s="219"/>
      <c r="DK502" s="219"/>
      <c r="DL502" s="219"/>
      <c r="DM502" s="219"/>
      <c r="DN502" s="219"/>
      <c r="DO502" s="219"/>
      <c r="DP502" s="219"/>
      <c r="DQ502" s="219"/>
      <c r="DR502" s="219"/>
      <c r="DS502" s="219"/>
      <c r="DT502" s="219"/>
      <c r="DU502" s="219"/>
      <c r="DV502" s="219"/>
      <c r="DW502" s="219"/>
      <c r="DX502" s="219"/>
      <c r="DY502" s="219"/>
      <c r="DZ502" s="219"/>
      <c r="EA502" s="219"/>
      <c r="EB502" s="219"/>
      <c r="EC502" s="219"/>
      <c r="ED502" s="219"/>
      <c r="EE502" s="219"/>
      <c r="EF502" s="219"/>
      <c r="EG502" s="219"/>
      <c r="EH502" s="219"/>
      <c r="EI502" s="219"/>
      <c r="EJ502" s="219"/>
      <c r="EK502" s="219"/>
      <c r="EL502" s="219"/>
      <c r="EM502" s="219"/>
      <c r="EN502" s="219"/>
      <c r="EO502" s="219"/>
      <c r="EP502" s="219"/>
      <c r="EQ502" s="219"/>
      <c r="ER502" s="219"/>
      <c r="ES502" s="219"/>
      <c r="ET502" s="219"/>
      <c r="EU502" s="219"/>
      <c r="EV502" s="219"/>
      <c r="EW502" s="219"/>
      <c r="EX502" s="219"/>
      <c r="EY502" s="219"/>
      <c r="EZ502" s="219"/>
      <c r="FA502" s="219"/>
      <c r="FB502" s="219"/>
      <c r="FC502" s="219"/>
      <c r="FD502" s="219"/>
      <c r="FE502" s="219"/>
      <c r="FF502" s="219"/>
      <c r="FG502" s="219"/>
      <c r="FH502" s="219"/>
      <c r="FI502" s="219"/>
      <c r="FJ502" s="219"/>
      <c r="FK502" s="219"/>
      <c r="FL502" s="219"/>
      <c r="FM502" s="219"/>
      <c r="FN502" s="219"/>
      <c r="GA502" s="202"/>
      <c r="GB502" s="202"/>
      <c r="GC502" s="202"/>
      <c r="GD502" s="202"/>
      <c r="GE502" s="202"/>
      <c r="GF502" s="202"/>
      <c r="GG502" s="202"/>
      <c r="GH502" s="198"/>
      <c r="GI502" s="198"/>
      <c r="GJ502" s="198"/>
      <c r="GK502" s="198"/>
      <c r="GL502" s="198"/>
      <c r="GM502" s="198"/>
      <c r="GN502" s="198"/>
    </row>
    <row r="503" spans="1:196" x14ac:dyDescent="0.2">
      <c r="A503" s="215" t="s">
        <v>573</v>
      </c>
      <c r="B503" s="216" t="s">
        <v>291</v>
      </c>
      <c r="C503" s="217" t="s">
        <v>292</v>
      </c>
      <c r="D503" s="218" t="s">
        <v>572</v>
      </c>
      <c r="E503" s="337">
        <v>0</v>
      </c>
      <c r="F503">
        <v>33</v>
      </c>
      <c r="G503" s="337">
        <v>0</v>
      </c>
      <c r="H503">
        <v>48</v>
      </c>
      <c r="I503">
        <v>345</v>
      </c>
      <c r="J503">
        <v>877</v>
      </c>
      <c r="K503">
        <v>334</v>
      </c>
      <c r="L503">
        <v>6</v>
      </c>
      <c r="M503">
        <v>37</v>
      </c>
      <c r="N503">
        <v>9</v>
      </c>
      <c r="O503">
        <v>5</v>
      </c>
      <c r="P503">
        <v>74</v>
      </c>
      <c r="Q503">
        <v>3666</v>
      </c>
      <c r="R503">
        <v>7543</v>
      </c>
      <c r="S503">
        <v>1</v>
      </c>
      <c r="T503">
        <v>12</v>
      </c>
      <c r="U503">
        <v>27</v>
      </c>
      <c r="V503">
        <v>5</v>
      </c>
      <c r="W503">
        <v>186</v>
      </c>
      <c r="X503">
        <v>18</v>
      </c>
      <c r="Y503">
        <v>651</v>
      </c>
      <c r="Z503">
        <v>0</v>
      </c>
      <c r="AA503">
        <v>44</v>
      </c>
      <c r="AB503">
        <v>13921</v>
      </c>
      <c r="AC503" s="351">
        <v>2</v>
      </c>
      <c r="AD503" s="351">
        <v>2</v>
      </c>
      <c r="AE503">
        <v>36</v>
      </c>
      <c r="AF503">
        <v>867</v>
      </c>
      <c r="AG503">
        <v>154</v>
      </c>
      <c r="AH503">
        <v>61</v>
      </c>
      <c r="AI503">
        <v>0</v>
      </c>
      <c r="AJ503">
        <v>2635</v>
      </c>
      <c r="AK503">
        <v>0</v>
      </c>
      <c r="AL503">
        <v>2635</v>
      </c>
      <c r="AM503">
        <v>9</v>
      </c>
      <c r="AN503">
        <v>1</v>
      </c>
      <c r="AO503">
        <v>6</v>
      </c>
      <c r="AP503">
        <v>79</v>
      </c>
      <c r="AQ503">
        <v>183</v>
      </c>
      <c r="AR503">
        <v>0</v>
      </c>
      <c r="AS503">
        <v>183</v>
      </c>
      <c r="AT503">
        <v>34</v>
      </c>
      <c r="AU503">
        <v>0</v>
      </c>
      <c r="AV503">
        <v>9</v>
      </c>
      <c r="AW503">
        <v>41</v>
      </c>
      <c r="AX503">
        <v>0</v>
      </c>
      <c r="AY503">
        <v>0</v>
      </c>
      <c r="AZ503">
        <v>0</v>
      </c>
      <c r="BA503">
        <v>4493</v>
      </c>
      <c r="BB503">
        <v>4266</v>
      </c>
      <c r="BC503">
        <v>1679</v>
      </c>
      <c r="BD503">
        <v>900</v>
      </c>
      <c r="BE503">
        <v>256</v>
      </c>
      <c r="BF503">
        <v>39</v>
      </c>
      <c r="BG503">
        <v>20</v>
      </c>
      <c r="BH503">
        <v>12</v>
      </c>
      <c r="BI503">
        <v>11665</v>
      </c>
      <c r="BJ503">
        <v>4281</v>
      </c>
      <c r="BK503">
        <v>4171</v>
      </c>
      <c r="BL503">
        <v>1611</v>
      </c>
      <c r="BM503">
        <v>830</v>
      </c>
      <c r="BN503">
        <v>244</v>
      </c>
      <c r="BO503">
        <v>43</v>
      </c>
      <c r="BP503">
        <v>18</v>
      </c>
      <c r="BQ503">
        <v>11</v>
      </c>
      <c r="BR503">
        <v>11209</v>
      </c>
      <c r="BS503" s="148"/>
      <c r="BT503"/>
      <c r="BU503" s="393" t="str">
        <f t="shared" si="86"/>
        <v>No</v>
      </c>
      <c r="BV503" s="393" t="str">
        <f t="shared" si="87"/>
        <v>No</v>
      </c>
      <c r="BW503" s="393"/>
      <c r="BX503" s="151"/>
      <c r="BY503" s="341"/>
      <c r="BZ503" s="384"/>
      <c r="CA503" s="384"/>
      <c r="CB503" s="384"/>
      <c r="CC503" s="384"/>
      <c r="CD503" s="384"/>
      <c r="CE503" s="219"/>
      <c r="CF503" s="219"/>
      <c r="CG503" s="219"/>
      <c r="CH503" s="219"/>
      <c r="CI503" s="219"/>
      <c r="CJ503" s="219"/>
      <c r="CK503" s="219"/>
      <c r="CL503" s="219"/>
      <c r="CM503" s="219"/>
      <c r="CN503" s="219"/>
      <c r="CO503" s="219"/>
      <c r="CP503" s="219"/>
      <c r="CQ503" s="219"/>
      <c r="CR503" s="219"/>
      <c r="CS503" s="219"/>
      <c r="CT503" s="219"/>
      <c r="CU503" s="219"/>
      <c r="CV503" s="219"/>
      <c r="CW503" s="219"/>
      <c r="CX503" s="219"/>
      <c r="CY503" s="219"/>
      <c r="CZ503" s="219"/>
      <c r="DA503" s="219"/>
      <c r="DB503" s="219"/>
      <c r="DC503" s="219"/>
      <c r="DD503" s="219"/>
      <c r="DE503" s="219"/>
      <c r="DF503" s="219"/>
      <c r="DG503" s="219"/>
      <c r="DH503" s="219"/>
      <c r="DI503" s="219"/>
      <c r="DJ503" s="219"/>
      <c r="DK503" s="219"/>
      <c r="DL503" s="219"/>
      <c r="DM503" s="219"/>
      <c r="DN503" s="219"/>
      <c r="DO503" s="219"/>
      <c r="DP503" s="219"/>
      <c r="DQ503" s="219"/>
      <c r="DR503" s="219"/>
      <c r="DS503" s="219"/>
      <c r="DT503" s="219"/>
      <c r="DU503" s="219"/>
      <c r="DV503" s="219"/>
      <c r="DW503" s="219"/>
      <c r="DX503" s="219"/>
      <c r="DY503" s="219"/>
      <c r="DZ503" s="219"/>
      <c r="EA503" s="219"/>
      <c r="EB503" s="219"/>
      <c r="EC503" s="219"/>
      <c r="ED503" s="219"/>
      <c r="EE503" s="219"/>
      <c r="EF503" s="219"/>
      <c r="EG503" s="219"/>
      <c r="EH503" s="219"/>
      <c r="EI503" s="219"/>
      <c r="EJ503" s="219"/>
      <c r="EK503" s="219"/>
      <c r="EL503" s="219"/>
      <c r="EM503" s="219"/>
      <c r="EN503" s="219"/>
      <c r="EO503" s="219"/>
      <c r="EP503" s="219"/>
      <c r="EQ503" s="219"/>
      <c r="ER503" s="219"/>
      <c r="ES503" s="219"/>
      <c r="ET503" s="219"/>
      <c r="EU503" s="219"/>
      <c r="EV503" s="219"/>
      <c r="EW503" s="219"/>
      <c r="EX503" s="219"/>
      <c r="EY503" s="219"/>
      <c r="EZ503" s="219"/>
      <c r="FA503" s="219"/>
      <c r="FB503" s="219"/>
      <c r="FC503" s="219"/>
      <c r="FD503" s="219"/>
      <c r="FE503" s="219"/>
      <c r="FF503" s="219"/>
      <c r="FG503" s="219"/>
      <c r="FH503" s="219"/>
      <c r="FI503" s="219"/>
      <c r="FJ503" s="219"/>
      <c r="FK503" s="219"/>
      <c r="FL503" s="219"/>
      <c r="FM503" s="219"/>
      <c r="FN503" s="219"/>
      <c r="GA503" s="202"/>
      <c r="GB503" s="202"/>
      <c r="GC503" s="202"/>
      <c r="GD503" s="202"/>
      <c r="GE503" s="202"/>
      <c r="GF503" s="202"/>
      <c r="GG503" s="202"/>
      <c r="GH503" s="198"/>
      <c r="GI503" s="198"/>
      <c r="GJ503" s="198"/>
      <c r="GK503" s="198"/>
      <c r="GL503" s="198"/>
      <c r="GM503" s="198"/>
      <c r="GN503" s="198"/>
    </row>
    <row r="504" spans="1:196" x14ac:dyDescent="0.2">
      <c r="A504" s="215" t="s">
        <v>574</v>
      </c>
      <c r="B504" s="216" t="s">
        <v>293</v>
      </c>
      <c r="C504" s="217" t="s">
        <v>288</v>
      </c>
      <c r="D504" s="218" t="s">
        <v>316</v>
      </c>
      <c r="E504" s="337">
        <v>0</v>
      </c>
      <c r="F504">
        <v>103</v>
      </c>
      <c r="G504" s="337">
        <v>0</v>
      </c>
      <c r="H504">
        <v>10</v>
      </c>
      <c r="I504">
        <v>129</v>
      </c>
      <c r="J504">
        <v>349</v>
      </c>
      <c r="K504">
        <v>42</v>
      </c>
      <c r="L504">
        <v>4</v>
      </c>
      <c r="M504">
        <v>20</v>
      </c>
      <c r="N504">
        <v>5</v>
      </c>
      <c r="O504">
        <v>1</v>
      </c>
      <c r="P504">
        <v>33</v>
      </c>
      <c r="Q504">
        <v>1586</v>
      </c>
      <c r="R504">
        <v>5792</v>
      </c>
      <c r="S504">
        <v>0</v>
      </c>
      <c r="T504">
        <v>0</v>
      </c>
      <c r="U504">
        <v>3</v>
      </c>
      <c r="V504">
        <v>0</v>
      </c>
      <c r="W504">
        <v>33</v>
      </c>
      <c r="X504">
        <v>4</v>
      </c>
      <c r="Y504">
        <v>340</v>
      </c>
      <c r="Z504">
        <v>0</v>
      </c>
      <c r="AA504">
        <v>4</v>
      </c>
      <c r="AB504">
        <v>8458</v>
      </c>
      <c r="AC504" s="351">
        <v>1</v>
      </c>
      <c r="AD504" s="351">
        <v>1</v>
      </c>
      <c r="AE504">
        <v>26</v>
      </c>
      <c r="AF504">
        <v>292</v>
      </c>
      <c r="AG504">
        <v>305</v>
      </c>
      <c r="AH504">
        <v>28</v>
      </c>
      <c r="AI504">
        <v>0</v>
      </c>
      <c r="AJ504">
        <v>1369</v>
      </c>
      <c r="AK504">
        <v>0</v>
      </c>
      <c r="AL504">
        <v>1369</v>
      </c>
      <c r="AM504">
        <v>9</v>
      </c>
      <c r="AN504">
        <v>0</v>
      </c>
      <c r="AO504">
        <v>8</v>
      </c>
      <c r="AP504">
        <v>271</v>
      </c>
      <c r="AQ504">
        <v>0</v>
      </c>
      <c r="AR504">
        <v>223</v>
      </c>
      <c r="AS504">
        <v>223</v>
      </c>
      <c r="AT504">
        <v>171</v>
      </c>
      <c r="AU504">
        <v>0</v>
      </c>
      <c r="AV504">
        <v>31</v>
      </c>
      <c r="AW504">
        <v>51</v>
      </c>
      <c r="AX504">
        <v>0</v>
      </c>
      <c r="AY504">
        <v>0</v>
      </c>
      <c r="AZ504">
        <v>0</v>
      </c>
      <c r="BA504">
        <v>4321</v>
      </c>
      <c r="BB504">
        <v>1545</v>
      </c>
      <c r="BC504">
        <v>1201</v>
      </c>
      <c r="BD504">
        <v>722</v>
      </c>
      <c r="BE504">
        <v>174</v>
      </c>
      <c r="BF504">
        <v>14</v>
      </c>
      <c r="BG504">
        <v>10</v>
      </c>
      <c r="BH504">
        <v>1</v>
      </c>
      <c r="BI504">
        <v>7988</v>
      </c>
      <c r="BJ504">
        <v>3983</v>
      </c>
      <c r="BK504">
        <v>1359</v>
      </c>
      <c r="BL504">
        <v>1142</v>
      </c>
      <c r="BM504">
        <v>706</v>
      </c>
      <c r="BN504">
        <v>164</v>
      </c>
      <c r="BO504">
        <v>13</v>
      </c>
      <c r="BP504">
        <v>10</v>
      </c>
      <c r="BQ504">
        <v>1</v>
      </c>
      <c r="BR504">
        <v>7378</v>
      </c>
      <c r="BS504" s="148"/>
      <c r="BT504"/>
      <c r="BU504" s="393" t="str">
        <f t="shared" si="86"/>
        <v>Yes</v>
      </c>
      <c r="BV504" s="393" t="str">
        <f t="shared" si="87"/>
        <v>Yes</v>
      </c>
      <c r="BW504" s="393"/>
      <c r="BX504" s="151"/>
      <c r="BY504" s="341"/>
      <c r="BZ504" s="384"/>
      <c r="CA504" s="384"/>
      <c r="CB504" s="384"/>
      <c r="CC504" s="384"/>
      <c r="CD504" s="384"/>
      <c r="CE504" s="219"/>
      <c r="CF504" s="219"/>
      <c r="CG504" s="219"/>
      <c r="CH504" s="219"/>
      <c r="CI504" s="219"/>
      <c r="CJ504" s="219"/>
      <c r="CK504" s="219"/>
      <c r="CL504" s="219"/>
      <c r="CM504" s="219"/>
      <c r="CN504" s="219"/>
      <c r="CO504" s="219"/>
      <c r="CP504" s="219"/>
      <c r="CQ504" s="219"/>
      <c r="CR504" s="219"/>
      <c r="CS504" s="219"/>
      <c r="CT504" s="219"/>
      <c r="CU504" s="219"/>
      <c r="CV504" s="219"/>
      <c r="CW504" s="219"/>
      <c r="CX504" s="219"/>
      <c r="CY504" s="219"/>
      <c r="CZ504" s="219"/>
      <c r="DA504" s="219"/>
      <c r="DB504" s="219"/>
      <c r="DC504" s="219"/>
      <c r="DD504" s="219"/>
      <c r="DE504" s="219"/>
      <c r="DF504" s="219"/>
      <c r="DG504" s="219"/>
      <c r="DH504" s="219"/>
      <c r="DI504" s="219"/>
      <c r="DJ504" s="219"/>
      <c r="DK504" s="219"/>
      <c r="DL504" s="219"/>
      <c r="DM504" s="219"/>
      <c r="DN504" s="219"/>
      <c r="DO504" s="219"/>
      <c r="DP504" s="219"/>
      <c r="DQ504" s="219"/>
      <c r="DR504" s="219"/>
      <c r="DS504" s="219"/>
      <c r="DT504" s="219"/>
      <c r="DU504" s="219"/>
      <c r="DV504" s="219"/>
      <c r="DW504" s="219"/>
      <c r="DX504" s="219"/>
      <c r="DY504" s="219"/>
      <c r="DZ504" s="219"/>
      <c r="EA504" s="219"/>
      <c r="EB504" s="219"/>
      <c r="EC504" s="219"/>
      <c r="ED504" s="219"/>
      <c r="EE504" s="219"/>
      <c r="EF504" s="219"/>
      <c r="EG504" s="219"/>
      <c r="EH504" s="219"/>
      <c r="EI504" s="219"/>
      <c r="EJ504" s="219"/>
      <c r="EK504" s="219"/>
      <c r="EL504" s="219"/>
      <c r="EM504" s="219"/>
      <c r="EN504" s="219"/>
      <c r="EO504" s="219"/>
      <c r="EP504" s="219"/>
      <c r="EQ504" s="219"/>
      <c r="ER504" s="219"/>
      <c r="ES504" s="219"/>
      <c r="ET504" s="219"/>
      <c r="EU504" s="219"/>
      <c r="EV504" s="219"/>
      <c r="EW504" s="219"/>
      <c r="EX504" s="219"/>
      <c r="EY504" s="219"/>
      <c r="EZ504" s="219"/>
      <c r="FA504" s="219"/>
      <c r="FB504" s="219"/>
      <c r="FC504" s="219"/>
      <c r="FD504" s="219"/>
      <c r="FE504" s="219"/>
      <c r="FF504" s="219"/>
      <c r="FG504" s="219"/>
      <c r="FH504" s="219"/>
      <c r="FI504" s="219"/>
      <c r="FJ504" s="219"/>
      <c r="FK504" s="219"/>
      <c r="FL504" s="219"/>
      <c r="FM504" s="219"/>
      <c r="FN504" s="219"/>
      <c r="GA504" s="202"/>
      <c r="GB504" s="202"/>
      <c r="GC504" s="202"/>
      <c r="GD504" s="202"/>
      <c r="GE504" s="202"/>
      <c r="GF504" s="202"/>
      <c r="GG504" s="202"/>
      <c r="GH504" s="198"/>
      <c r="GI504" s="198"/>
      <c r="GJ504" s="198"/>
      <c r="GK504" s="198"/>
      <c r="GL504" s="198"/>
      <c r="GM504" s="198"/>
      <c r="GN504" s="198"/>
    </row>
    <row r="505" spans="1:196" x14ac:dyDescent="0.2">
      <c r="A505" s="215" t="s">
        <v>576</v>
      </c>
      <c r="B505" s="216" t="s">
        <v>285</v>
      </c>
      <c r="C505" s="217" t="s">
        <v>286</v>
      </c>
      <c r="D505" s="218" t="s">
        <v>575</v>
      </c>
      <c r="E505" s="337">
        <v>0</v>
      </c>
      <c r="F505">
        <v>11</v>
      </c>
      <c r="G505" s="337">
        <v>0</v>
      </c>
      <c r="H505">
        <v>0</v>
      </c>
      <c r="I505">
        <v>117</v>
      </c>
      <c r="J505">
        <v>178</v>
      </c>
      <c r="K505">
        <v>0</v>
      </c>
      <c r="L505">
        <v>3</v>
      </c>
      <c r="M505">
        <v>4</v>
      </c>
      <c r="N505">
        <v>1</v>
      </c>
      <c r="O505">
        <v>3</v>
      </c>
      <c r="P505">
        <v>0</v>
      </c>
      <c r="Q505">
        <v>18</v>
      </c>
      <c r="R505">
        <v>66</v>
      </c>
      <c r="S505">
        <v>0</v>
      </c>
      <c r="T505">
        <v>0</v>
      </c>
      <c r="U505">
        <v>2</v>
      </c>
      <c r="V505">
        <v>2</v>
      </c>
      <c r="W505">
        <v>4</v>
      </c>
      <c r="X505">
        <v>7</v>
      </c>
      <c r="Y505">
        <v>74</v>
      </c>
      <c r="Z505">
        <v>3</v>
      </c>
      <c r="AA505">
        <v>25</v>
      </c>
      <c r="AB505">
        <v>518</v>
      </c>
      <c r="AC505" s="351">
        <v>2</v>
      </c>
      <c r="AD505" s="351">
        <v>2</v>
      </c>
      <c r="AE505">
        <v>4</v>
      </c>
      <c r="AF505">
        <v>156</v>
      </c>
      <c r="AG505">
        <v>60</v>
      </c>
      <c r="AH505">
        <v>8</v>
      </c>
      <c r="AI505">
        <v>0</v>
      </c>
      <c r="AJ505">
        <v>179</v>
      </c>
      <c r="AK505">
        <v>0</v>
      </c>
      <c r="AL505">
        <v>179</v>
      </c>
      <c r="AM505">
        <v>2</v>
      </c>
      <c r="AN505">
        <v>0</v>
      </c>
      <c r="AO505">
        <v>1</v>
      </c>
      <c r="AP505">
        <v>97</v>
      </c>
      <c r="AQ505">
        <v>55</v>
      </c>
      <c r="AR505">
        <v>0</v>
      </c>
      <c r="AS505">
        <v>55</v>
      </c>
      <c r="AT505">
        <v>3</v>
      </c>
      <c r="AU505">
        <v>0</v>
      </c>
      <c r="AV505">
        <v>2</v>
      </c>
      <c r="AW505">
        <v>1</v>
      </c>
      <c r="AX505">
        <v>0</v>
      </c>
      <c r="AY505">
        <v>0</v>
      </c>
      <c r="AZ505">
        <v>0</v>
      </c>
      <c r="BA505">
        <v>20</v>
      </c>
      <c r="BB505">
        <v>28</v>
      </c>
      <c r="BC505">
        <v>32</v>
      </c>
      <c r="BD505">
        <v>20</v>
      </c>
      <c r="BE505">
        <v>11</v>
      </c>
      <c r="BF505">
        <v>8</v>
      </c>
      <c r="BG505">
        <v>4</v>
      </c>
      <c r="BH505">
        <v>1</v>
      </c>
      <c r="BI505">
        <v>124</v>
      </c>
      <c r="BJ505">
        <v>8</v>
      </c>
      <c r="BK505">
        <v>19</v>
      </c>
      <c r="BL505">
        <v>22</v>
      </c>
      <c r="BM505">
        <v>16</v>
      </c>
      <c r="BN505">
        <v>9</v>
      </c>
      <c r="BO505">
        <v>6</v>
      </c>
      <c r="BP505">
        <v>3</v>
      </c>
      <c r="BQ505">
        <v>1</v>
      </c>
      <c r="BR505">
        <v>84</v>
      </c>
      <c r="BS505" s="148"/>
      <c r="BT505"/>
      <c r="BU505" s="393" t="str">
        <f t="shared" si="86"/>
        <v>No</v>
      </c>
      <c r="BV505" s="393" t="str">
        <f t="shared" si="87"/>
        <v>No</v>
      </c>
      <c r="BW505" s="393"/>
      <c r="BX505" s="151"/>
      <c r="BY505" s="341"/>
      <c r="BZ505" s="384"/>
      <c r="CA505" s="384"/>
      <c r="CB505" s="384"/>
      <c r="CC505" s="384"/>
      <c r="CD505" s="384"/>
      <c r="CE505" s="219"/>
      <c r="CF505" s="219"/>
      <c r="CG505" s="219"/>
      <c r="CH505" s="219"/>
      <c r="CI505" s="219"/>
      <c r="CJ505" s="219"/>
      <c r="CK505" s="219"/>
      <c r="CL505" s="219"/>
      <c r="CM505" s="219"/>
      <c r="CN505" s="219"/>
      <c r="CO505" s="219"/>
      <c r="CP505" s="219"/>
      <c r="CQ505" s="219"/>
      <c r="CR505" s="219"/>
      <c r="CS505" s="219"/>
      <c r="CT505" s="219"/>
      <c r="CU505" s="219"/>
      <c r="CV505" s="219"/>
      <c r="CW505" s="219"/>
      <c r="CX505" s="219"/>
      <c r="CY505" s="219"/>
      <c r="CZ505" s="219"/>
      <c r="DA505" s="219"/>
      <c r="DB505" s="219"/>
      <c r="DC505" s="219"/>
      <c r="DD505" s="219"/>
      <c r="DE505" s="219"/>
      <c r="DF505" s="219"/>
      <c r="DG505" s="219"/>
      <c r="DH505" s="219"/>
      <c r="DI505" s="219"/>
      <c r="DJ505" s="219"/>
      <c r="DK505" s="219"/>
      <c r="DL505" s="219"/>
      <c r="DM505" s="219"/>
      <c r="DN505" s="219"/>
      <c r="DO505" s="219"/>
      <c r="DP505" s="219"/>
      <c r="DQ505" s="219"/>
      <c r="DR505" s="219"/>
      <c r="DS505" s="219"/>
      <c r="DT505" s="219"/>
      <c r="DU505" s="219"/>
      <c r="DV505" s="219"/>
      <c r="DW505" s="219"/>
      <c r="DX505" s="219"/>
      <c r="DY505" s="219"/>
      <c r="DZ505" s="219"/>
      <c r="EA505" s="219"/>
      <c r="EB505" s="219"/>
      <c r="EC505" s="219"/>
      <c r="ED505" s="219"/>
      <c r="EE505" s="219"/>
      <c r="EF505" s="219"/>
      <c r="EG505" s="219"/>
      <c r="EH505" s="219"/>
      <c r="EI505" s="219"/>
      <c r="EJ505" s="219"/>
      <c r="EK505" s="219"/>
      <c r="EL505" s="219"/>
      <c r="EM505" s="219"/>
      <c r="EN505" s="219"/>
      <c r="EO505" s="219"/>
      <c r="EP505" s="219"/>
      <c r="EQ505" s="219"/>
      <c r="ER505" s="219"/>
      <c r="ES505" s="219"/>
      <c r="ET505" s="219"/>
      <c r="EU505" s="219"/>
      <c r="EV505" s="219"/>
      <c r="EW505" s="219"/>
      <c r="EX505" s="219"/>
      <c r="EY505" s="219"/>
      <c r="EZ505" s="219"/>
      <c r="FA505" s="219"/>
      <c r="FB505" s="219"/>
      <c r="FC505" s="219"/>
      <c r="FD505" s="219"/>
      <c r="FE505" s="219"/>
      <c r="FF505" s="219"/>
      <c r="FG505" s="219"/>
      <c r="FH505" s="219"/>
      <c r="FI505" s="219"/>
      <c r="FJ505" s="219"/>
      <c r="FK505" s="219"/>
      <c r="FL505" s="219"/>
      <c r="FM505" s="219"/>
      <c r="FN505" s="219"/>
      <c r="GA505" s="202"/>
      <c r="GB505" s="202"/>
      <c r="GC505" s="202"/>
      <c r="GD505" s="202"/>
      <c r="GE505" s="202"/>
      <c r="GF505" s="202"/>
      <c r="GG505" s="202"/>
      <c r="GH505" s="198"/>
      <c r="GI505" s="198"/>
      <c r="GJ505" s="198"/>
      <c r="GK505" s="198"/>
      <c r="GL505" s="198"/>
      <c r="GM505" s="198"/>
      <c r="GN505" s="198"/>
    </row>
    <row r="506" spans="1:196" x14ac:dyDescent="0.2">
      <c r="A506" s="215" t="s">
        <v>578</v>
      </c>
      <c r="B506" s="216" t="s">
        <v>301</v>
      </c>
      <c r="C506" s="217" t="s">
        <v>109</v>
      </c>
      <c r="D506" s="218" t="s">
        <v>577</v>
      </c>
      <c r="E506" s="337">
        <v>0</v>
      </c>
      <c r="F506">
        <v>57</v>
      </c>
      <c r="G506" s="337">
        <v>0</v>
      </c>
      <c r="H506">
        <v>27</v>
      </c>
      <c r="I506">
        <v>43</v>
      </c>
      <c r="J506">
        <v>272</v>
      </c>
      <c r="K506">
        <v>5</v>
      </c>
      <c r="L506">
        <v>1</v>
      </c>
      <c r="M506">
        <v>6</v>
      </c>
      <c r="N506">
        <v>3</v>
      </c>
      <c r="O506">
        <v>0</v>
      </c>
      <c r="P506">
        <v>16</v>
      </c>
      <c r="Q506">
        <v>90</v>
      </c>
      <c r="R506">
        <v>1359</v>
      </c>
      <c r="S506">
        <v>0</v>
      </c>
      <c r="T506">
        <v>0</v>
      </c>
      <c r="U506">
        <v>3</v>
      </c>
      <c r="V506">
        <v>0</v>
      </c>
      <c r="W506">
        <v>45</v>
      </c>
      <c r="X506">
        <v>3</v>
      </c>
      <c r="Y506">
        <v>574</v>
      </c>
      <c r="Z506">
        <v>18</v>
      </c>
      <c r="AA506">
        <v>5</v>
      </c>
      <c r="AB506">
        <v>2527</v>
      </c>
      <c r="AC506" s="351">
        <v>2</v>
      </c>
      <c r="AD506" s="351">
        <v>3</v>
      </c>
      <c r="AE506">
        <v>10</v>
      </c>
      <c r="AF506">
        <v>215</v>
      </c>
      <c r="AG506">
        <v>21</v>
      </c>
      <c r="AH506">
        <v>19</v>
      </c>
      <c r="AI506">
        <v>0</v>
      </c>
      <c r="AJ506">
        <v>1272</v>
      </c>
      <c r="AK506">
        <v>23</v>
      </c>
      <c r="AL506">
        <v>1295</v>
      </c>
      <c r="AM506">
        <v>3</v>
      </c>
      <c r="AN506">
        <v>3</v>
      </c>
      <c r="AO506">
        <v>5</v>
      </c>
      <c r="AP506">
        <v>93</v>
      </c>
      <c r="AQ506">
        <v>38</v>
      </c>
      <c r="AR506">
        <v>15</v>
      </c>
      <c r="AS506">
        <v>53</v>
      </c>
      <c r="AT506">
        <v>34</v>
      </c>
      <c r="AU506">
        <v>0</v>
      </c>
      <c r="AV506">
        <v>11</v>
      </c>
      <c r="AW506">
        <v>1</v>
      </c>
      <c r="AX506">
        <v>0</v>
      </c>
      <c r="AY506">
        <v>9</v>
      </c>
      <c r="AZ506">
        <v>0</v>
      </c>
      <c r="BA506">
        <v>177</v>
      </c>
      <c r="BB506">
        <v>834</v>
      </c>
      <c r="BC506">
        <v>791</v>
      </c>
      <c r="BD506">
        <v>275</v>
      </c>
      <c r="BE506">
        <v>84</v>
      </c>
      <c r="BF506">
        <v>15</v>
      </c>
      <c r="BG506">
        <v>10</v>
      </c>
      <c r="BH506">
        <v>1</v>
      </c>
      <c r="BI506">
        <v>2187</v>
      </c>
      <c r="BJ506">
        <v>122</v>
      </c>
      <c r="BK506">
        <v>562</v>
      </c>
      <c r="BL506">
        <v>526</v>
      </c>
      <c r="BM506">
        <v>168</v>
      </c>
      <c r="BN506">
        <v>50</v>
      </c>
      <c r="BO506">
        <v>11</v>
      </c>
      <c r="BP506">
        <v>9</v>
      </c>
      <c r="BQ506">
        <v>1</v>
      </c>
      <c r="BR506">
        <v>1449</v>
      </c>
      <c r="BS506" s="148"/>
      <c r="BT506"/>
      <c r="BU506" s="393" t="str">
        <f t="shared" si="86"/>
        <v>No</v>
      </c>
      <c r="BV506" s="393" t="str">
        <f t="shared" si="87"/>
        <v>Open</v>
      </c>
      <c r="BW506" s="393"/>
      <c r="BX506" s="151"/>
      <c r="BY506" s="341"/>
      <c r="BZ506" s="384"/>
      <c r="CA506" s="384"/>
      <c r="CB506" s="384"/>
      <c r="CC506" s="384"/>
      <c r="CD506" s="384"/>
      <c r="CE506" s="219"/>
      <c r="CF506" s="219"/>
      <c r="CG506" s="219"/>
      <c r="CH506" s="219"/>
      <c r="CI506" s="219"/>
      <c r="CJ506" s="219"/>
      <c r="CK506" s="219"/>
      <c r="CL506" s="219"/>
      <c r="CM506" s="219"/>
      <c r="CN506" s="219"/>
      <c r="CO506" s="219"/>
      <c r="CP506" s="219"/>
      <c r="CQ506" s="219"/>
      <c r="CR506" s="219"/>
      <c r="CS506" s="219"/>
      <c r="CT506" s="219"/>
      <c r="CU506" s="219"/>
      <c r="CV506" s="219"/>
      <c r="CW506" s="219"/>
      <c r="CX506" s="219"/>
      <c r="CY506" s="219"/>
      <c r="CZ506" s="219"/>
      <c r="DA506" s="219"/>
      <c r="DB506" s="219"/>
      <c r="DC506" s="219"/>
      <c r="DD506" s="219"/>
      <c r="DE506" s="219"/>
      <c r="DF506" s="219"/>
      <c r="DG506" s="219"/>
      <c r="DH506" s="219"/>
      <c r="DI506" s="219"/>
      <c r="DJ506" s="219"/>
      <c r="DK506" s="219"/>
      <c r="DL506" s="219"/>
      <c r="DM506" s="219"/>
      <c r="DN506" s="219"/>
      <c r="DO506" s="219"/>
      <c r="DP506" s="219"/>
      <c r="DQ506" s="219"/>
      <c r="DR506" s="219"/>
      <c r="DS506" s="219"/>
      <c r="DT506" s="219"/>
      <c r="DU506" s="219"/>
      <c r="DV506" s="219"/>
      <c r="DW506" s="219"/>
      <c r="DX506" s="219"/>
      <c r="DY506" s="219"/>
      <c r="DZ506" s="219"/>
      <c r="EA506" s="219"/>
      <c r="EB506" s="219"/>
      <c r="EC506" s="219"/>
      <c r="ED506" s="219"/>
      <c r="EE506" s="219"/>
      <c r="EF506" s="219"/>
      <c r="EG506" s="219"/>
      <c r="EH506" s="219"/>
      <c r="EI506" s="219"/>
      <c r="EJ506" s="219"/>
      <c r="EK506" s="219"/>
      <c r="EL506" s="219"/>
      <c r="EM506" s="219"/>
      <c r="EN506" s="219"/>
      <c r="EO506" s="219"/>
      <c r="EP506" s="219"/>
      <c r="EQ506" s="219"/>
      <c r="ER506" s="219"/>
      <c r="ES506" s="219"/>
      <c r="ET506" s="219"/>
      <c r="EU506" s="219"/>
      <c r="EV506" s="219"/>
      <c r="EW506" s="219"/>
      <c r="EX506" s="219"/>
      <c r="EY506" s="219"/>
      <c r="EZ506" s="219"/>
      <c r="FA506" s="219"/>
      <c r="FB506" s="219"/>
      <c r="FC506" s="219"/>
      <c r="FD506" s="219"/>
      <c r="FE506" s="219"/>
      <c r="FF506" s="219"/>
      <c r="FG506" s="219"/>
      <c r="FH506" s="219"/>
      <c r="FI506" s="219"/>
      <c r="FJ506" s="219"/>
      <c r="FK506" s="219"/>
      <c r="FL506" s="219"/>
      <c r="FM506" s="219"/>
      <c r="FN506" s="219"/>
      <c r="GA506" s="202"/>
      <c r="GB506" s="202"/>
      <c r="GC506" s="202"/>
      <c r="GD506" s="202"/>
      <c r="GE506" s="202"/>
      <c r="GF506" s="202"/>
      <c r="GG506" s="202"/>
      <c r="GH506" s="198"/>
      <c r="GI506" s="198"/>
      <c r="GJ506" s="198"/>
      <c r="GK506" s="198"/>
      <c r="GL506" s="198"/>
      <c r="GM506" s="198"/>
      <c r="GN506" s="198"/>
    </row>
    <row r="507" spans="1:196" x14ac:dyDescent="0.2">
      <c r="A507" s="215" t="s">
        <v>580</v>
      </c>
      <c r="B507" s="216" t="s">
        <v>285</v>
      </c>
      <c r="C507" s="217" t="s">
        <v>295</v>
      </c>
      <c r="D507" s="218" t="s">
        <v>579</v>
      </c>
      <c r="E507" s="337">
        <v>0</v>
      </c>
      <c r="F507">
        <v>46</v>
      </c>
      <c r="G507" s="337">
        <v>0</v>
      </c>
      <c r="H507">
        <v>0</v>
      </c>
      <c r="I507">
        <v>64</v>
      </c>
      <c r="J507">
        <v>155</v>
      </c>
      <c r="K507">
        <v>7</v>
      </c>
      <c r="L507">
        <v>4</v>
      </c>
      <c r="M507">
        <v>6</v>
      </c>
      <c r="N507">
        <v>1</v>
      </c>
      <c r="O507">
        <v>0</v>
      </c>
      <c r="P507">
        <v>12</v>
      </c>
      <c r="Q507">
        <v>0</v>
      </c>
      <c r="R507">
        <v>31</v>
      </c>
      <c r="S507">
        <v>149</v>
      </c>
      <c r="T507">
        <v>0</v>
      </c>
      <c r="U507">
        <v>4</v>
      </c>
      <c r="V507">
        <v>19</v>
      </c>
      <c r="W507">
        <v>6</v>
      </c>
      <c r="X507">
        <v>11</v>
      </c>
      <c r="Y507">
        <v>37</v>
      </c>
      <c r="Z507">
        <v>1</v>
      </c>
      <c r="AA507">
        <v>13</v>
      </c>
      <c r="AB507">
        <v>566</v>
      </c>
      <c r="AC507" s="351">
        <v>2</v>
      </c>
      <c r="AD507" s="351">
        <v>2</v>
      </c>
      <c r="AE507">
        <v>6</v>
      </c>
      <c r="AF507">
        <v>94</v>
      </c>
      <c r="AG507">
        <v>4</v>
      </c>
      <c r="AH507">
        <v>6</v>
      </c>
      <c r="AI507">
        <v>0</v>
      </c>
      <c r="AJ507">
        <v>80</v>
      </c>
      <c r="AK507">
        <v>0</v>
      </c>
      <c r="AL507">
        <v>80</v>
      </c>
      <c r="AM507">
        <v>0</v>
      </c>
      <c r="AN507">
        <v>0</v>
      </c>
      <c r="AO507">
        <v>14</v>
      </c>
      <c r="AP507">
        <v>21</v>
      </c>
      <c r="AQ507">
        <v>26</v>
      </c>
      <c r="AR507">
        <v>0</v>
      </c>
      <c r="AS507">
        <v>26</v>
      </c>
      <c r="AT507">
        <v>0</v>
      </c>
      <c r="AU507">
        <v>0</v>
      </c>
      <c r="AV507">
        <v>0</v>
      </c>
      <c r="AW507">
        <v>0</v>
      </c>
      <c r="AX507">
        <v>0</v>
      </c>
      <c r="AY507">
        <v>0</v>
      </c>
      <c r="AZ507">
        <v>0</v>
      </c>
      <c r="BA507">
        <v>16</v>
      </c>
      <c r="BB507">
        <v>15</v>
      </c>
      <c r="BC507">
        <v>12</v>
      </c>
      <c r="BD507">
        <v>5</v>
      </c>
      <c r="BE507">
        <v>1</v>
      </c>
      <c r="BF507">
        <v>0</v>
      </c>
      <c r="BG507">
        <v>0</v>
      </c>
      <c r="BH507">
        <v>0</v>
      </c>
      <c r="BI507">
        <v>49</v>
      </c>
      <c r="BJ507">
        <v>12</v>
      </c>
      <c r="BK507">
        <v>9</v>
      </c>
      <c r="BL507">
        <v>6</v>
      </c>
      <c r="BM507">
        <v>2</v>
      </c>
      <c r="BN507">
        <v>1</v>
      </c>
      <c r="BO507">
        <v>0</v>
      </c>
      <c r="BP507">
        <v>1</v>
      </c>
      <c r="BQ507">
        <v>0</v>
      </c>
      <c r="BR507">
        <v>31</v>
      </c>
      <c r="BS507" s="148"/>
      <c r="BT507"/>
      <c r="BU507" s="393" t="str">
        <f t="shared" si="86"/>
        <v>No</v>
      </c>
      <c r="BV507" s="393" t="str">
        <f t="shared" si="87"/>
        <v>No</v>
      </c>
      <c r="BW507" s="393"/>
      <c r="BX507" s="151"/>
      <c r="BY507" s="341"/>
      <c r="BZ507" s="384"/>
      <c r="CA507" s="384"/>
      <c r="CB507" s="384"/>
      <c r="CC507" s="384"/>
      <c r="CD507" s="384"/>
      <c r="CE507" s="219"/>
      <c r="CF507" s="219"/>
      <c r="CG507" s="219"/>
      <c r="CH507" s="219"/>
      <c r="CI507" s="219"/>
      <c r="CJ507" s="219"/>
      <c r="CK507" s="219"/>
      <c r="CL507" s="219"/>
      <c r="CM507" s="219"/>
      <c r="CN507" s="219"/>
      <c r="CO507" s="219"/>
      <c r="CP507" s="219"/>
      <c r="CQ507" s="219"/>
      <c r="CR507" s="219"/>
      <c r="CS507" s="219"/>
      <c r="CT507" s="219"/>
      <c r="CU507" s="219"/>
      <c r="CV507" s="219"/>
      <c r="CW507" s="219"/>
      <c r="CX507" s="219"/>
      <c r="CY507" s="219"/>
      <c r="CZ507" s="219"/>
      <c r="DA507" s="219"/>
      <c r="DB507" s="219"/>
      <c r="DC507" s="219"/>
      <c r="DD507" s="219"/>
      <c r="DE507" s="219"/>
      <c r="DF507" s="219"/>
      <c r="DG507" s="219"/>
      <c r="DH507" s="219"/>
      <c r="DI507" s="219"/>
      <c r="DJ507" s="219"/>
      <c r="DK507" s="219"/>
      <c r="DL507" s="219"/>
      <c r="DM507" s="219"/>
      <c r="DN507" s="219"/>
      <c r="DO507" s="219"/>
      <c r="DP507" s="219"/>
      <c r="DQ507" s="219"/>
      <c r="DR507" s="219"/>
      <c r="DS507" s="219"/>
      <c r="DT507" s="219"/>
      <c r="DU507" s="219"/>
      <c r="DV507" s="219"/>
      <c r="DW507" s="219"/>
      <c r="DX507" s="219"/>
      <c r="DY507" s="219"/>
      <c r="DZ507" s="219"/>
      <c r="EA507" s="219"/>
      <c r="EB507" s="219"/>
      <c r="EC507" s="219"/>
      <c r="ED507" s="219"/>
      <c r="EE507" s="219"/>
      <c r="EF507" s="219"/>
      <c r="EG507" s="219"/>
      <c r="EH507" s="219"/>
      <c r="EI507" s="219"/>
      <c r="EJ507" s="219"/>
      <c r="EK507" s="219"/>
      <c r="EL507" s="219"/>
      <c r="EM507" s="219"/>
      <c r="EN507" s="219"/>
      <c r="EO507" s="219"/>
      <c r="EP507" s="219"/>
      <c r="EQ507" s="219"/>
      <c r="ER507" s="219"/>
      <c r="ES507" s="219"/>
      <c r="ET507" s="219"/>
      <c r="EU507" s="219"/>
      <c r="EV507" s="219"/>
      <c r="EW507" s="219"/>
      <c r="EX507" s="219"/>
      <c r="EY507" s="219"/>
      <c r="EZ507" s="219"/>
      <c r="FA507" s="219"/>
      <c r="FB507" s="219"/>
      <c r="FC507" s="219"/>
      <c r="FD507" s="219"/>
      <c r="FE507" s="219"/>
      <c r="FF507" s="219"/>
      <c r="FG507" s="219"/>
      <c r="FH507" s="219"/>
      <c r="FI507" s="219"/>
      <c r="FJ507" s="219"/>
      <c r="FK507" s="219"/>
      <c r="FL507" s="219"/>
      <c r="FM507" s="219"/>
      <c r="FN507" s="219"/>
      <c r="GA507" s="202"/>
      <c r="GB507" s="202"/>
      <c r="GC507" s="202"/>
      <c r="GD507" s="202"/>
      <c r="GE507" s="202"/>
      <c r="GF507" s="202"/>
      <c r="GG507" s="202"/>
      <c r="GH507" s="198"/>
      <c r="GI507" s="198"/>
      <c r="GJ507" s="198"/>
      <c r="GK507" s="198"/>
      <c r="GL507" s="198"/>
      <c r="GM507" s="198"/>
      <c r="GN507" s="198"/>
    </row>
    <row r="508" spans="1:196" x14ac:dyDescent="0.2">
      <c r="A508" s="215" t="s">
        <v>582</v>
      </c>
      <c r="B508" s="216" t="s">
        <v>285</v>
      </c>
      <c r="C508" s="217" t="s">
        <v>288</v>
      </c>
      <c r="D508" s="218" t="s">
        <v>581</v>
      </c>
      <c r="E508" s="337">
        <v>0</v>
      </c>
      <c r="F508">
        <v>3</v>
      </c>
      <c r="G508" s="337">
        <v>0</v>
      </c>
      <c r="H508">
        <v>2</v>
      </c>
      <c r="I508">
        <v>64</v>
      </c>
      <c r="J508">
        <v>149</v>
      </c>
      <c r="K508">
        <v>1</v>
      </c>
      <c r="L508">
        <v>3</v>
      </c>
      <c r="M508">
        <v>10</v>
      </c>
      <c r="N508">
        <v>0</v>
      </c>
      <c r="O508">
        <v>4</v>
      </c>
      <c r="P508">
        <v>11</v>
      </c>
      <c r="Q508">
        <v>932</v>
      </c>
      <c r="R508">
        <v>1476</v>
      </c>
      <c r="S508">
        <v>67</v>
      </c>
      <c r="T508">
        <v>21</v>
      </c>
      <c r="U508">
        <v>1</v>
      </c>
      <c r="V508">
        <v>18</v>
      </c>
      <c r="W508">
        <v>9</v>
      </c>
      <c r="X508">
        <v>4</v>
      </c>
      <c r="Y508">
        <v>105</v>
      </c>
      <c r="Z508">
        <v>0</v>
      </c>
      <c r="AA508">
        <v>5</v>
      </c>
      <c r="AB508">
        <v>2885</v>
      </c>
      <c r="AC508" s="351">
        <v>1</v>
      </c>
      <c r="AD508" s="351">
        <v>2</v>
      </c>
      <c r="AE508">
        <v>5</v>
      </c>
      <c r="AF508">
        <v>68</v>
      </c>
      <c r="AG508">
        <v>20</v>
      </c>
      <c r="AH508">
        <v>14</v>
      </c>
      <c r="AI508">
        <v>0</v>
      </c>
      <c r="AJ508">
        <v>260</v>
      </c>
      <c r="AK508">
        <v>9</v>
      </c>
      <c r="AL508">
        <v>269</v>
      </c>
      <c r="AM508">
        <v>13</v>
      </c>
      <c r="AN508">
        <v>0</v>
      </c>
      <c r="AO508">
        <v>0</v>
      </c>
      <c r="AP508">
        <v>33</v>
      </c>
      <c r="AQ508">
        <v>14</v>
      </c>
      <c r="AR508">
        <v>0</v>
      </c>
      <c r="AS508">
        <v>14</v>
      </c>
      <c r="AT508">
        <v>18</v>
      </c>
      <c r="AU508">
        <v>0</v>
      </c>
      <c r="AV508">
        <v>1</v>
      </c>
      <c r="AW508">
        <v>0</v>
      </c>
      <c r="AX508">
        <v>0</v>
      </c>
      <c r="AY508">
        <v>0</v>
      </c>
      <c r="AZ508">
        <v>0</v>
      </c>
      <c r="BA508">
        <v>1563</v>
      </c>
      <c r="BB508">
        <v>515</v>
      </c>
      <c r="BC508">
        <v>148</v>
      </c>
      <c r="BD508">
        <v>44</v>
      </c>
      <c r="BE508">
        <v>212</v>
      </c>
      <c r="BF508">
        <v>5</v>
      </c>
      <c r="BG508">
        <v>7</v>
      </c>
      <c r="BH508">
        <v>25</v>
      </c>
      <c r="BI508">
        <v>2519</v>
      </c>
      <c r="BJ508">
        <v>1494</v>
      </c>
      <c r="BK508">
        <v>492</v>
      </c>
      <c r="BL508">
        <v>142</v>
      </c>
      <c r="BM508">
        <v>37</v>
      </c>
      <c r="BN508">
        <v>211</v>
      </c>
      <c r="BO508">
        <v>2</v>
      </c>
      <c r="BP508">
        <v>6</v>
      </c>
      <c r="BQ508">
        <v>24</v>
      </c>
      <c r="BR508">
        <v>2408</v>
      </c>
      <c r="BS508" s="148"/>
      <c r="BT508"/>
      <c r="BU508" s="393" t="str">
        <f t="shared" si="86"/>
        <v>Yes</v>
      </c>
      <c r="BV508" s="393" t="str">
        <f t="shared" si="87"/>
        <v>No</v>
      </c>
      <c r="BW508" s="393"/>
      <c r="BX508" s="151"/>
      <c r="BY508" s="341"/>
      <c r="BZ508" s="384"/>
      <c r="CA508" s="384"/>
      <c r="CB508" s="384"/>
      <c r="CC508" s="384"/>
      <c r="CD508" s="384"/>
      <c r="CE508" s="219"/>
      <c r="CF508" s="219"/>
      <c r="CG508" s="219"/>
      <c r="CH508" s="219"/>
      <c r="CI508" s="219"/>
      <c r="CJ508" s="219"/>
      <c r="CK508" s="219"/>
      <c r="CL508" s="219"/>
      <c r="CM508" s="219"/>
      <c r="CN508" s="219"/>
      <c r="CO508" s="219"/>
      <c r="CP508" s="219"/>
      <c r="CQ508" s="219"/>
      <c r="CR508" s="219"/>
      <c r="CS508" s="219"/>
      <c r="CT508" s="219"/>
      <c r="CU508" s="219"/>
      <c r="CV508" s="219"/>
      <c r="CW508" s="219"/>
      <c r="CX508" s="219"/>
      <c r="CY508" s="219"/>
      <c r="CZ508" s="219"/>
      <c r="DA508" s="219"/>
      <c r="DB508" s="219"/>
      <c r="DC508" s="219"/>
      <c r="DD508" s="219"/>
      <c r="DE508" s="219"/>
      <c r="DF508" s="219"/>
      <c r="DG508" s="219"/>
      <c r="DH508" s="219"/>
      <c r="DI508" s="219"/>
      <c r="DJ508" s="219"/>
      <c r="DK508" s="219"/>
      <c r="DL508" s="219"/>
      <c r="DM508" s="219"/>
      <c r="DN508" s="219"/>
      <c r="DO508" s="219"/>
      <c r="DP508" s="219"/>
      <c r="DQ508" s="219"/>
      <c r="DR508" s="219"/>
      <c r="DS508" s="219"/>
      <c r="DT508" s="219"/>
      <c r="DU508" s="219"/>
      <c r="DV508" s="219"/>
      <c r="DW508" s="219"/>
      <c r="DX508" s="219"/>
      <c r="DY508" s="219"/>
      <c r="DZ508" s="219"/>
      <c r="EA508" s="219"/>
      <c r="EB508" s="219"/>
      <c r="EC508" s="219"/>
      <c r="ED508" s="219"/>
      <c r="EE508" s="219"/>
      <c r="EF508" s="219"/>
      <c r="EG508" s="219"/>
      <c r="EH508" s="219"/>
      <c r="EI508" s="219"/>
      <c r="EJ508" s="219"/>
      <c r="EK508" s="219"/>
      <c r="EL508" s="219"/>
      <c r="EM508" s="219"/>
      <c r="EN508" s="219"/>
      <c r="EO508" s="219"/>
      <c r="EP508" s="219"/>
      <c r="EQ508" s="219"/>
      <c r="ER508" s="219"/>
      <c r="ES508" s="219"/>
      <c r="ET508" s="219"/>
      <c r="EU508" s="219"/>
      <c r="EV508" s="219"/>
      <c r="EW508" s="219"/>
      <c r="EX508" s="219"/>
      <c r="EY508" s="219"/>
      <c r="EZ508" s="219"/>
      <c r="FA508" s="219"/>
      <c r="FB508" s="219"/>
      <c r="FC508" s="219"/>
      <c r="FD508" s="219"/>
      <c r="FE508" s="219"/>
      <c r="FF508" s="219"/>
      <c r="FG508" s="219"/>
      <c r="FH508" s="219"/>
      <c r="FI508" s="219"/>
      <c r="FJ508" s="219"/>
      <c r="FK508" s="219"/>
      <c r="FL508" s="219"/>
      <c r="FM508" s="219"/>
      <c r="FN508" s="219"/>
      <c r="GA508" s="202"/>
      <c r="GB508" s="202"/>
      <c r="GC508" s="202"/>
      <c r="GD508" s="202"/>
      <c r="GE508" s="202"/>
      <c r="GF508" s="202"/>
      <c r="GG508" s="202"/>
      <c r="GH508" s="198"/>
      <c r="GI508" s="198"/>
      <c r="GJ508" s="198"/>
      <c r="GK508" s="198"/>
      <c r="GL508" s="198"/>
      <c r="GM508" s="198"/>
      <c r="GN508" s="198"/>
    </row>
    <row r="509" spans="1:196" x14ac:dyDescent="0.2">
      <c r="A509" s="215" t="s">
        <v>584</v>
      </c>
      <c r="B509" s="216" t="s">
        <v>291</v>
      </c>
      <c r="C509" s="217" t="s">
        <v>287</v>
      </c>
      <c r="D509" s="218" t="s">
        <v>583</v>
      </c>
      <c r="E509" s="337">
        <v>0</v>
      </c>
      <c r="F509">
        <v>1</v>
      </c>
      <c r="G509" s="337">
        <v>0</v>
      </c>
      <c r="H509">
        <v>26</v>
      </c>
      <c r="I509">
        <v>296</v>
      </c>
      <c r="J509">
        <v>897</v>
      </c>
      <c r="K509">
        <v>1163</v>
      </c>
      <c r="L509">
        <v>14</v>
      </c>
      <c r="M509">
        <v>35</v>
      </c>
      <c r="N509">
        <v>4</v>
      </c>
      <c r="O509">
        <v>1</v>
      </c>
      <c r="P509">
        <v>193</v>
      </c>
      <c r="Q509">
        <v>326</v>
      </c>
      <c r="R509">
        <v>7668</v>
      </c>
      <c r="S509">
        <v>0</v>
      </c>
      <c r="T509">
        <v>0</v>
      </c>
      <c r="U509">
        <v>0</v>
      </c>
      <c r="V509">
        <v>0</v>
      </c>
      <c r="W509">
        <v>67</v>
      </c>
      <c r="X509">
        <v>4</v>
      </c>
      <c r="Y509">
        <v>1427</v>
      </c>
      <c r="Z509">
        <v>1</v>
      </c>
      <c r="AA509">
        <v>12</v>
      </c>
      <c r="AB509">
        <v>12135</v>
      </c>
      <c r="AC509" s="351">
        <v>2</v>
      </c>
      <c r="AD509" s="351">
        <v>2</v>
      </c>
      <c r="AE509">
        <v>55</v>
      </c>
      <c r="AF509">
        <v>1538</v>
      </c>
      <c r="AG509">
        <v>750</v>
      </c>
      <c r="AH509">
        <v>75</v>
      </c>
      <c r="AI509">
        <v>0</v>
      </c>
      <c r="AJ509">
        <v>2485</v>
      </c>
      <c r="AK509">
        <v>23</v>
      </c>
      <c r="AL509">
        <v>2508</v>
      </c>
      <c r="AM509">
        <v>5</v>
      </c>
      <c r="AN509">
        <v>8</v>
      </c>
      <c r="AO509">
        <v>10</v>
      </c>
      <c r="AP509">
        <v>241</v>
      </c>
      <c r="AQ509">
        <v>1</v>
      </c>
      <c r="AR509">
        <v>242</v>
      </c>
      <c r="AS509">
        <v>243</v>
      </c>
      <c r="AT509">
        <v>0</v>
      </c>
      <c r="AU509">
        <v>0</v>
      </c>
      <c r="AV509">
        <v>42</v>
      </c>
      <c r="AW509">
        <v>0</v>
      </c>
      <c r="AX509">
        <v>0</v>
      </c>
      <c r="AY509">
        <v>0</v>
      </c>
      <c r="AZ509">
        <v>0</v>
      </c>
      <c r="BA509">
        <v>4080</v>
      </c>
      <c r="BB509">
        <v>3067</v>
      </c>
      <c r="BC509">
        <v>153</v>
      </c>
      <c r="BD509">
        <v>341</v>
      </c>
      <c r="BE509">
        <v>50</v>
      </c>
      <c r="BF509">
        <v>11</v>
      </c>
      <c r="BG509">
        <v>7</v>
      </c>
      <c r="BH509">
        <v>8</v>
      </c>
      <c r="BI509">
        <v>7717</v>
      </c>
      <c r="BJ509">
        <v>3742</v>
      </c>
      <c r="BK509">
        <v>2953</v>
      </c>
      <c r="BL509">
        <v>944</v>
      </c>
      <c r="BM509">
        <v>294</v>
      </c>
      <c r="BN509">
        <v>41</v>
      </c>
      <c r="BO509">
        <v>6</v>
      </c>
      <c r="BP509">
        <v>6</v>
      </c>
      <c r="BQ509">
        <v>8</v>
      </c>
      <c r="BR509">
        <v>7994</v>
      </c>
      <c r="BS509" s="148"/>
      <c r="BT509"/>
      <c r="BU509" s="393" t="str">
        <f t="shared" si="86"/>
        <v>No</v>
      </c>
      <c r="BV509" s="393" t="str">
        <f t="shared" si="87"/>
        <v>No</v>
      </c>
      <c r="BW509" s="393"/>
      <c r="BX509" s="151"/>
      <c r="BY509" s="341"/>
      <c r="BZ509" s="384"/>
      <c r="CA509" s="384"/>
      <c r="CB509" s="384"/>
      <c r="CC509" s="384"/>
      <c r="CD509" s="384"/>
      <c r="CE509" s="219"/>
      <c r="CF509" s="219"/>
      <c r="CG509" s="219"/>
      <c r="CH509" s="219"/>
      <c r="CI509" s="219"/>
      <c r="CJ509" s="219"/>
      <c r="CK509" s="219"/>
      <c r="CL509" s="219"/>
      <c r="CM509" s="219"/>
      <c r="CN509" s="219"/>
      <c r="CO509" s="219"/>
      <c r="CP509" s="219"/>
      <c r="CQ509" s="219"/>
      <c r="CR509" s="219"/>
      <c r="CS509" s="219"/>
      <c r="CT509" s="219"/>
      <c r="CU509" s="219"/>
      <c r="CV509" s="219"/>
      <c r="CW509" s="219"/>
      <c r="CX509" s="219"/>
      <c r="CY509" s="219"/>
      <c r="CZ509" s="219"/>
      <c r="DA509" s="219"/>
      <c r="DB509" s="219"/>
      <c r="DC509" s="219"/>
      <c r="DD509" s="219"/>
      <c r="DE509" s="219"/>
      <c r="DF509" s="219"/>
      <c r="DG509" s="219"/>
      <c r="DH509" s="219"/>
      <c r="DI509" s="219"/>
      <c r="DJ509" s="219"/>
      <c r="DK509" s="219"/>
      <c r="DL509" s="219"/>
      <c r="DM509" s="219"/>
      <c r="DN509" s="219"/>
      <c r="DO509" s="219"/>
      <c r="DP509" s="219"/>
      <c r="DQ509" s="219"/>
      <c r="DR509" s="219"/>
      <c r="DS509" s="219"/>
      <c r="DT509" s="219"/>
      <c r="DU509" s="219"/>
      <c r="DV509" s="219"/>
      <c r="DW509" s="219"/>
      <c r="DX509" s="219"/>
      <c r="DY509" s="219"/>
      <c r="DZ509" s="219"/>
      <c r="EA509" s="219"/>
      <c r="EB509" s="219"/>
      <c r="EC509" s="219"/>
      <c r="ED509" s="219"/>
      <c r="EE509" s="219"/>
      <c r="EF509" s="219"/>
      <c r="EG509" s="219"/>
      <c r="EH509" s="219"/>
      <c r="EI509" s="219"/>
      <c r="EJ509" s="219"/>
      <c r="EK509" s="219"/>
      <c r="EL509" s="219"/>
      <c r="EM509" s="219"/>
      <c r="EN509" s="219"/>
      <c r="EO509" s="219"/>
      <c r="EP509" s="219"/>
      <c r="EQ509" s="219"/>
      <c r="ER509" s="219"/>
      <c r="ES509" s="219"/>
      <c r="ET509" s="219"/>
      <c r="EU509" s="219"/>
      <c r="EV509" s="219"/>
      <c r="EW509" s="219"/>
      <c r="EX509" s="219"/>
      <c r="EY509" s="219"/>
      <c r="EZ509" s="219"/>
      <c r="FA509" s="219"/>
      <c r="FB509" s="219"/>
      <c r="FC509" s="219"/>
      <c r="FD509" s="219"/>
      <c r="FE509" s="219"/>
      <c r="FF509" s="219"/>
      <c r="FG509" s="219"/>
      <c r="FH509" s="219"/>
      <c r="FI509" s="219"/>
      <c r="FJ509" s="219"/>
      <c r="FK509" s="219"/>
      <c r="FL509" s="219"/>
      <c r="FM509" s="219"/>
      <c r="FN509" s="219"/>
      <c r="GA509" s="202"/>
      <c r="GB509" s="202"/>
      <c r="GC509" s="202"/>
      <c r="GD509" s="202"/>
      <c r="GE509" s="202"/>
      <c r="GF509" s="202"/>
      <c r="GG509" s="202"/>
      <c r="GH509" s="198"/>
      <c r="GI509" s="198"/>
      <c r="GJ509" s="198"/>
      <c r="GK509" s="198"/>
      <c r="GL509" s="198"/>
      <c r="GM509" s="198"/>
      <c r="GN509" s="198"/>
    </row>
    <row r="510" spans="1:196" x14ac:dyDescent="0.2">
      <c r="A510" s="215" t="s">
        <v>585</v>
      </c>
      <c r="B510" s="216" t="s">
        <v>293</v>
      </c>
      <c r="C510" s="217" t="s">
        <v>56</v>
      </c>
      <c r="D510" s="218" t="s">
        <v>317</v>
      </c>
      <c r="E510" s="337">
        <v>0</v>
      </c>
      <c r="F510">
        <v>19</v>
      </c>
      <c r="G510" s="337">
        <v>0</v>
      </c>
      <c r="H510">
        <v>5</v>
      </c>
      <c r="I510">
        <v>77</v>
      </c>
      <c r="J510">
        <v>272</v>
      </c>
      <c r="K510">
        <v>2</v>
      </c>
      <c r="L510">
        <v>1</v>
      </c>
      <c r="M510">
        <v>13</v>
      </c>
      <c r="N510">
        <v>3</v>
      </c>
      <c r="O510">
        <v>0</v>
      </c>
      <c r="P510">
        <v>42</v>
      </c>
      <c r="Q510">
        <v>399</v>
      </c>
      <c r="R510">
        <v>1368</v>
      </c>
      <c r="S510">
        <v>0</v>
      </c>
      <c r="T510">
        <v>1</v>
      </c>
      <c r="U510">
        <v>1</v>
      </c>
      <c r="V510">
        <v>1</v>
      </c>
      <c r="W510">
        <v>11</v>
      </c>
      <c r="X510">
        <v>4</v>
      </c>
      <c r="Y510">
        <v>144</v>
      </c>
      <c r="Z510">
        <v>1</v>
      </c>
      <c r="AA510">
        <v>6</v>
      </c>
      <c r="AB510">
        <v>2370</v>
      </c>
      <c r="AC510" s="351">
        <v>2</v>
      </c>
      <c r="AD510" s="351">
        <v>2</v>
      </c>
      <c r="AE510">
        <v>12</v>
      </c>
      <c r="AF510">
        <v>149</v>
      </c>
      <c r="AG510">
        <v>71</v>
      </c>
      <c r="AH510">
        <v>26</v>
      </c>
      <c r="AI510">
        <v>0</v>
      </c>
      <c r="AJ510">
        <v>277</v>
      </c>
      <c r="AK510">
        <v>386</v>
      </c>
      <c r="AL510">
        <v>663</v>
      </c>
      <c r="AM510">
        <v>2</v>
      </c>
      <c r="AN510">
        <v>1</v>
      </c>
      <c r="AO510">
        <v>6</v>
      </c>
      <c r="AP510">
        <v>32</v>
      </c>
      <c r="AQ510">
        <v>13</v>
      </c>
      <c r="AR510">
        <v>13</v>
      </c>
      <c r="AS510">
        <v>26</v>
      </c>
      <c r="AT510">
        <v>32</v>
      </c>
      <c r="AU510">
        <v>1</v>
      </c>
      <c r="AV510">
        <v>6</v>
      </c>
      <c r="AW510">
        <v>1</v>
      </c>
      <c r="AX510">
        <v>2</v>
      </c>
      <c r="AY510">
        <v>0</v>
      </c>
      <c r="AZ510">
        <v>0</v>
      </c>
      <c r="BA510">
        <v>956</v>
      </c>
      <c r="BB510">
        <v>630</v>
      </c>
      <c r="BC510">
        <v>564</v>
      </c>
      <c r="BD510">
        <v>34</v>
      </c>
      <c r="BE510">
        <v>13</v>
      </c>
      <c r="BF510">
        <v>2</v>
      </c>
      <c r="BG510">
        <v>3</v>
      </c>
      <c r="BH510">
        <v>0</v>
      </c>
      <c r="BI510">
        <v>2202</v>
      </c>
      <c r="BJ510">
        <v>754</v>
      </c>
      <c r="BK510">
        <v>461</v>
      </c>
      <c r="BL510">
        <v>510</v>
      </c>
      <c r="BM510">
        <v>25</v>
      </c>
      <c r="BN510">
        <v>13</v>
      </c>
      <c r="BO510">
        <v>2</v>
      </c>
      <c r="BP510">
        <v>2</v>
      </c>
      <c r="BQ510">
        <v>0</v>
      </c>
      <c r="BR510">
        <v>1767</v>
      </c>
      <c r="BS510" s="148"/>
      <c r="BT510"/>
      <c r="BU510" s="393" t="str">
        <f t="shared" si="86"/>
        <v>No</v>
      </c>
      <c r="BV510" s="393" t="str">
        <f t="shared" si="87"/>
        <v>No</v>
      </c>
      <c r="BW510" s="393"/>
      <c r="BX510" s="151"/>
      <c r="BY510" s="341"/>
      <c r="BZ510" s="384"/>
      <c r="CA510" s="384"/>
      <c r="CB510" s="384"/>
      <c r="CC510" s="384"/>
      <c r="CD510" s="384"/>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c r="DT510" s="219"/>
      <c r="DU510" s="219"/>
      <c r="DV510" s="219"/>
      <c r="DW510" s="219"/>
      <c r="DX510" s="219"/>
      <c r="DY510" s="219"/>
      <c r="DZ510" s="219"/>
      <c r="EA510" s="219"/>
      <c r="EB510" s="219"/>
      <c r="EC510" s="219"/>
      <c r="ED510" s="219"/>
      <c r="EE510" s="219"/>
      <c r="EF510" s="219"/>
      <c r="EG510" s="219"/>
      <c r="EH510" s="219"/>
      <c r="EI510" s="219"/>
      <c r="EJ510" s="219"/>
      <c r="EK510" s="219"/>
      <c r="EL510" s="219"/>
      <c r="EM510" s="219"/>
      <c r="EN510" s="219"/>
      <c r="EO510" s="219"/>
      <c r="EP510" s="219"/>
      <c r="EQ510" s="219"/>
      <c r="ER510" s="219"/>
      <c r="ES510" s="219"/>
      <c r="ET510" s="219"/>
      <c r="EU510" s="219"/>
      <c r="EV510" s="219"/>
      <c r="EW510" s="219"/>
      <c r="EX510" s="219"/>
      <c r="EY510" s="219"/>
      <c r="EZ510" s="219"/>
      <c r="FA510" s="219"/>
      <c r="FB510" s="219"/>
      <c r="FC510" s="219"/>
      <c r="FD510" s="219"/>
      <c r="FE510" s="219"/>
      <c r="FF510" s="219"/>
      <c r="FG510" s="219"/>
      <c r="FH510" s="219"/>
      <c r="FI510" s="219"/>
      <c r="FJ510" s="219"/>
      <c r="FK510" s="219"/>
      <c r="FL510" s="219"/>
      <c r="FM510" s="219"/>
      <c r="FN510" s="219"/>
      <c r="GA510" s="202"/>
      <c r="GB510" s="202"/>
      <c r="GC510" s="202"/>
      <c r="GD510" s="202"/>
      <c r="GE510" s="202"/>
      <c r="GF510" s="202"/>
      <c r="GG510" s="202"/>
      <c r="GH510" s="198"/>
      <c r="GI510" s="198"/>
      <c r="GJ510" s="198"/>
      <c r="GK510" s="198"/>
      <c r="GL510" s="198"/>
      <c r="GM510" s="198"/>
      <c r="GN510" s="198"/>
    </row>
    <row r="511" spans="1:196" x14ac:dyDescent="0.2">
      <c r="A511" s="215" t="s">
        <v>587</v>
      </c>
      <c r="B511" s="216" t="s">
        <v>285</v>
      </c>
      <c r="C511" s="217" t="s">
        <v>286</v>
      </c>
      <c r="D511" s="218" t="s">
        <v>586</v>
      </c>
      <c r="E511" s="337">
        <v>0</v>
      </c>
      <c r="F511">
        <v>1</v>
      </c>
      <c r="G511" s="337">
        <v>0</v>
      </c>
      <c r="H511">
        <v>6</v>
      </c>
      <c r="I511">
        <v>87</v>
      </c>
      <c r="J511">
        <v>220</v>
      </c>
      <c r="K511">
        <v>2</v>
      </c>
      <c r="L511">
        <v>2</v>
      </c>
      <c r="M511">
        <v>6</v>
      </c>
      <c r="N511">
        <v>1</v>
      </c>
      <c r="O511">
        <v>0</v>
      </c>
      <c r="P511">
        <v>11</v>
      </c>
      <c r="Q511">
        <v>5</v>
      </c>
      <c r="R511">
        <v>155</v>
      </c>
      <c r="S511">
        <v>245</v>
      </c>
      <c r="T511">
        <v>0</v>
      </c>
      <c r="U511">
        <v>1</v>
      </c>
      <c r="V511">
        <v>40</v>
      </c>
      <c r="W511">
        <v>14</v>
      </c>
      <c r="X511">
        <v>49</v>
      </c>
      <c r="Y511">
        <v>142</v>
      </c>
      <c r="Z511">
        <v>1</v>
      </c>
      <c r="AA511">
        <v>61</v>
      </c>
      <c r="AB511">
        <v>1049</v>
      </c>
      <c r="AC511" s="351">
        <v>1</v>
      </c>
      <c r="AD511" s="351">
        <v>2</v>
      </c>
      <c r="AE511">
        <v>6</v>
      </c>
      <c r="AF511">
        <v>221</v>
      </c>
      <c r="AG511">
        <v>29</v>
      </c>
      <c r="AH511">
        <v>16</v>
      </c>
      <c r="AI511">
        <v>0</v>
      </c>
      <c r="AJ511">
        <v>294</v>
      </c>
      <c r="AK511">
        <v>0</v>
      </c>
      <c r="AL511">
        <v>294</v>
      </c>
      <c r="AM511">
        <v>1</v>
      </c>
      <c r="AN511">
        <v>0</v>
      </c>
      <c r="AO511">
        <v>0</v>
      </c>
      <c r="AP511">
        <v>59</v>
      </c>
      <c r="AQ511">
        <v>29</v>
      </c>
      <c r="AR511">
        <v>0</v>
      </c>
      <c r="AS511">
        <v>29</v>
      </c>
      <c r="AT511">
        <v>14</v>
      </c>
      <c r="AU511">
        <v>6</v>
      </c>
      <c r="AV511">
        <v>0</v>
      </c>
      <c r="AW511">
        <v>1</v>
      </c>
      <c r="AX511">
        <v>0</v>
      </c>
      <c r="AY511">
        <v>0</v>
      </c>
      <c r="AZ511">
        <v>0</v>
      </c>
      <c r="BA511">
        <v>14</v>
      </c>
      <c r="BB511">
        <v>45</v>
      </c>
      <c r="BC511">
        <v>85</v>
      </c>
      <c r="BD511">
        <v>33</v>
      </c>
      <c r="BE511">
        <v>14</v>
      </c>
      <c r="BF511">
        <v>3</v>
      </c>
      <c r="BG511">
        <v>3</v>
      </c>
      <c r="BH511">
        <v>0</v>
      </c>
      <c r="BI511">
        <v>197</v>
      </c>
      <c r="BJ511">
        <v>15</v>
      </c>
      <c r="BK511">
        <v>36</v>
      </c>
      <c r="BL511">
        <v>68</v>
      </c>
      <c r="BM511">
        <v>25</v>
      </c>
      <c r="BN511">
        <v>11</v>
      </c>
      <c r="BO511">
        <v>2</v>
      </c>
      <c r="BP511">
        <v>3</v>
      </c>
      <c r="BQ511">
        <v>0</v>
      </c>
      <c r="BR511">
        <v>160</v>
      </c>
      <c r="BS511" s="148"/>
      <c r="BT511"/>
      <c r="BU511" s="393" t="str">
        <f t="shared" si="86"/>
        <v>Yes</v>
      </c>
      <c r="BV511" s="393" t="str">
        <f t="shared" si="87"/>
        <v>No</v>
      </c>
      <c r="BW511" s="393"/>
      <c r="BX511" s="151"/>
      <c r="BY511" s="341"/>
      <c r="BZ511" s="384"/>
      <c r="CA511" s="384"/>
      <c r="CB511" s="384"/>
      <c r="CC511" s="384"/>
      <c r="CD511" s="384"/>
      <c r="CE511" s="219"/>
      <c r="CF511" s="219"/>
      <c r="CG511" s="219"/>
      <c r="CH511" s="219"/>
      <c r="CI511" s="219"/>
      <c r="CJ511" s="219"/>
      <c r="CK511" s="219"/>
      <c r="CL511" s="219"/>
      <c r="CM511" s="219"/>
      <c r="CN511" s="219"/>
      <c r="CO511" s="219"/>
      <c r="CP511" s="219"/>
      <c r="CQ511" s="219"/>
      <c r="CR511" s="219"/>
      <c r="CS511" s="219"/>
      <c r="CT511" s="219"/>
      <c r="CU511" s="219"/>
      <c r="CV511" s="219"/>
      <c r="CW511" s="219"/>
      <c r="CX511" s="219"/>
      <c r="CY511" s="219"/>
      <c r="CZ511" s="219"/>
      <c r="DA511" s="219"/>
      <c r="DB511" s="219"/>
      <c r="DC511" s="219"/>
      <c r="DD511" s="219"/>
      <c r="DE511" s="219"/>
      <c r="DF511" s="219"/>
      <c r="DG511" s="219"/>
      <c r="DH511" s="219"/>
      <c r="DI511" s="219"/>
      <c r="DJ511" s="219"/>
      <c r="DK511" s="219"/>
      <c r="DL511" s="219"/>
      <c r="DM511" s="219"/>
      <c r="DN511" s="219"/>
      <c r="DO511" s="219"/>
      <c r="DP511" s="219"/>
      <c r="DQ511" s="219"/>
      <c r="DR511" s="219"/>
      <c r="DS511" s="219"/>
      <c r="DT511" s="219"/>
      <c r="DU511" s="219"/>
      <c r="DV511" s="219"/>
      <c r="DW511" s="219"/>
      <c r="DX511" s="219"/>
      <c r="DY511" s="219"/>
      <c r="DZ511" s="219"/>
      <c r="EA511" s="219"/>
      <c r="EB511" s="219"/>
      <c r="EC511" s="219"/>
      <c r="ED511" s="219"/>
      <c r="EE511" s="219"/>
      <c r="EF511" s="219"/>
      <c r="EG511" s="219"/>
      <c r="EH511" s="219"/>
      <c r="EI511" s="219"/>
      <c r="EJ511" s="219"/>
      <c r="EK511" s="219"/>
      <c r="EL511" s="219"/>
      <c r="EM511" s="219"/>
      <c r="EN511" s="219"/>
      <c r="EO511" s="219"/>
      <c r="EP511" s="219"/>
      <c r="EQ511" s="219"/>
      <c r="ER511" s="219"/>
      <c r="ES511" s="219"/>
      <c r="ET511" s="219"/>
      <c r="EU511" s="219"/>
      <c r="EV511" s="219"/>
      <c r="EW511" s="219"/>
      <c r="EX511" s="219"/>
      <c r="EY511" s="219"/>
      <c r="EZ511" s="219"/>
      <c r="FA511" s="219"/>
      <c r="FB511" s="219"/>
      <c r="FC511" s="219"/>
      <c r="FD511" s="219"/>
      <c r="FE511" s="219"/>
      <c r="FF511" s="219"/>
      <c r="FG511" s="219"/>
      <c r="FH511" s="219"/>
      <c r="FI511" s="219"/>
      <c r="FJ511" s="219"/>
      <c r="FK511" s="219"/>
      <c r="FL511" s="219"/>
      <c r="FM511" s="219"/>
      <c r="FN511" s="219"/>
      <c r="GA511" s="202"/>
      <c r="GB511" s="202"/>
      <c r="GC511" s="202"/>
      <c r="GD511" s="202"/>
      <c r="GE511" s="202"/>
      <c r="GF511" s="202"/>
      <c r="GG511" s="202"/>
      <c r="GH511" s="198"/>
      <c r="GI511" s="198"/>
      <c r="GJ511" s="198"/>
      <c r="GK511" s="198"/>
      <c r="GL511" s="198"/>
      <c r="GM511" s="198"/>
      <c r="GN511" s="198"/>
    </row>
    <row r="512" spans="1:196" x14ac:dyDescent="0.2">
      <c r="A512" s="215" t="s">
        <v>589</v>
      </c>
      <c r="B512" s="216" t="s">
        <v>285</v>
      </c>
      <c r="C512" s="217" t="s">
        <v>56</v>
      </c>
      <c r="D512" s="218" t="s">
        <v>588</v>
      </c>
      <c r="E512" s="337">
        <v>0</v>
      </c>
      <c r="F512">
        <v>24</v>
      </c>
      <c r="G512" s="337">
        <v>0</v>
      </c>
      <c r="H512">
        <v>0</v>
      </c>
      <c r="I512">
        <v>46</v>
      </c>
      <c r="J512">
        <v>82</v>
      </c>
      <c r="K512">
        <v>4</v>
      </c>
      <c r="L512">
        <v>2</v>
      </c>
      <c r="M512">
        <v>1</v>
      </c>
      <c r="N512">
        <v>0</v>
      </c>
      <c r="O512">
        <v>0</v>
      </c>
      <c r="P512">
        <v>5</v>
      </c>
      <c r="Q512">
        <v>0</v>
      </c>
      <c r="R512">
        <v>19</v>
      </c>
      <c r="S512">
        <v>0</v>
      </c>
      <c r="T512">
        <v>0</v>
      </c>
      <c r="U512">
        <v>0</v>
      </c>
      <c r="V512">
        <v>12</v>
      </c>
      <c r="W512">
        <v>1</v>
      </c>
      <c r="X512">
        <v>18</v>
      </c>
      <c r="Y512">
        <v>75</v>
      </c>
      <c r="Z512">
        <v>0</v>
      </c>
      <c r="AA512">
        <v>35</v>
      </c>
      <c r="AB512">
        <v>324</v>
      </c>
      <c r="AC512" s="351">
        <v>2</v>
      </c>
      <c r="AD512" s="351">
        <v>2</v>
      </c>
      <c r="AE512">
        <v>2</v>
      </c>
      <c r="AF512">
        <v>74</v>
      </c>
      <c r="AG512">
        <v>13</v>
      </c>
      <c r="AH512">
        <v>11</v>
      </c>
      <c r="AI512">
        <v>0</v>
      </c>
      <c r="AJ512">
        <v>108</v>
      </c>
      <c r="AK512">
        <v>0</v>
      </c>
      <c r="AL512">
        <v>108</v>
      </c>
      <c r="AM512">
        <v>1</v>
      </c>
      <c r="AN512">
        <v>0</v>
      </c>
      <c r="AO512">
        <v>1</v>
      </c>
      <c r="AP512">
        <v>36</v>
      </c>
      <c r="AQ512">
        <v>0</v>
      </c>
      <c r="AR512">
        <v>39</v>
      </c>
      <c r="AS512">
        <v>39</v>
      </c>
      <c r="AT512">
        <v>0</v>
      </c>
      <c r="AU512">
        <v>0</v>
      </c>
      <c r="AV512">
        <v>1</v>
      </c>
      <c r="AW512">
        <v>2</v>
      </c>
      <c r="AX512">
        <v>0</v>
      </c>
      <c r="AY512">
        <v>0</v>
      </c>
      <c r="AZ512">
        <v>0</v>
      </c>
      <c r="BA512">
        <v>6</v>
      </c>
      <c r="BB512">
        <v>5</v>
      </c>
      <c r="BC512">
        <v>8</v>
      </c>
      <c r="BD512">
        <v>1</v>
      </c>
      <c r="BE512">
        <v>1</v>
      </c>
      <c r="BF512">
        <v>0</v>
      </c>
      <c r="BG512">
        <v>0</v>
      </c>
      <c r="BH512">
        <v>0</v>
      </c>
      <c r="BI512">
        <v>21</v>
      </c>
      <c r="BJ512">
        <v>5</v>
      </c>
      <c r="BK512">
        <v>4</v>
      </c>
      <c r="BL512">
        <v>7</v>
      </c>
      <c r="BM512">
        <v>1</v>
      </c>
      <c r="BN512">
        <v>2</v>
      </c>
      <c r="BO512">
        <v>0</v>
      </c>
      <c r="BP512">
        <v>0</v>
      </c>
      <c r="BQ512">
        <v>0</v>
      </c>
      <c r="BR512">
        <v>19</v>
      </c>
      <c r="BS512" s="148"/>
      <c r="BT512"/>
      <c r="BU512" s="393" t="str">
        <f t="shared" si="86"/>
        <v>No</v>
      </c>
      <c r="BV512" s="393" t="str">
        <f t="shared" si="87"/>
        <v>No</v>
      </c>
      <c r="BW512" s="393"/>
      <c r="BX512" s="151"/>
      <c r="BY512" s="341"/>
      <c r="BZ512" s="384"/>
      <c r="CA512" s="384"/>
      <c r="CB512" s="384"/>
      <c r="CC512" s="384"/>
      <c r="CD512" s="384"/>
      <c r="CE512" s="219"/>
      <c r="CF512" s="219"/>
      <c r="CG512" s="219"/>
      <c r="CH512" s="219"/>
      <c r="CI512" s="219"/>
      <c r="CJ512" s="219"/>
      <c r="CK512" s="219"/>
      <c r="CL512" s="219"/>
      <c r="CM512" s="219"/>
      <c r="CN512" s="219"/>
      <c r="CO512" s="219"/>
      <c r="CP512" s="219"/>
      <c r="CQ512" s="219"/>
      <c r="CR512" s="219"/>
      <c r="CS512" s="219"/>
      <c r="CT512" s="219"/>
      <c r="CU512" s="219"/>
      <c r="CV512" s="219"/>
      <c r="CW512" s="219"/>
      <c r="CX512" s="219"/>
      <c r="CY512" s="219"/>
      <c r="CZ512" s="219"/>
      <c r="DA512" s="219"/>
      <c r="DB512" s="219"/>
      <c r="DC512" s="219"/>
      <c r="DD512" s="219"/>
      <c r="DE512" s="219"/>
      <c r="DF512" s="219"/>
      <c r="DG512" s="219"/>
      <c r="DH512" s="219"/>
      <c r="DI512" s="219"/>
      <c r="DJ512" s="219"/>
      <c r="DK512" s="219"/>
      <c r="DL512" s="219"/>
      <c r="DM512" s="219"/>
      <c r="DN512" s="219"/>
      <c r="DO512" s="219"/>
      <c r="DP512" s="219"/>
      <c r="DQ512" s="219"/>
      <c r="DR512" s="219"/>
      <c r="DS512" s="219"/>
      <c r="DT512" s="219"/>
      <c r="DU512" s="219"/>
      <c r="DV512" s="219"/>
      <c r="DW512" s="219"/>
      <c r="DX512" s="219"/>
      <c r="DY512" s="219"/>
      <c r="DZ512" s="219"/>
      <c r="EA512" s="219"/>
      <c r="EB512" s="219"/>
      <c r="EC512" s="219"/>
      <c r="ED512" s="219"/>
      <c r="EE512" s="219"/>
      <c r="EF512" s="219"/>
      <c r="EG512" s="219"/>
      <c r="EH512" s="219"/>
      <c r="EI512" s="219"/>
      <c r="EJ512" s="219"/>
      <c r="EK512" s="219"/>
      <c r="EL512" s="219"/>
      <c r="EM512" s="219"/>
      <c r="EN512" s="219"/>
      <c r="EO512" s="219"/>
      <c r="EP512" s="219"/>
      <c r="EQ512" s="219"/>
      <c r="ER512" s="219"/>
      <c r="ES512" s="219"/>
      <c r="ET512" s="219"/>
      <c r="EU512" s="219"/>
      <c r="EV512" s="219"/>
      <c r="EW512" s="219"/>
      <c r="EX512" s="219"/>
      <c r="EY512" s="219"/>
      <c r="EZ512" s="219"/>
      <c r="FA512" s="219"/>
      <c r="FB512" s="219"/>
      <c r="FC512" s="219"/>
      <c r="FD512" s="219"/>
      <c r="FE512" s="219"/>
      <c r="FF512" s="219"/>
      <c r="FG512" s="219"/>
      <c r="FH512" s="219"/>
      <c r="FI512" s="219"/>
      <c r="FJ512" s="219"/>
      <c r="FK512" s="219"/>
      <c r="FL512" s="219"/>
      <c r="FM512" s="219"/>
      <c r="FN512" s="219"/>
      <c r="GA512" s="202"/>
      <c r="GB512" s="202"/>
      <c r="GC512" s="202"/>
      <c r="GD512" s="202"/>
      <c r="GE512" s="202"/>
      <c r="GF512" s="202"/>
      <c r="GG512" s="202"/>
      <c r="GH512" s="198"/>
      <c r="GI512" s="198"/>
      <c r="GJ512" s="198"/>
      <c r="GK512" s="198"/>
      <c r="GL512" s="198"/>
      <c r="GM512" s="198"/>
      <c r="GN512" s="198"/>
    </row>
    <row r="513" spans="1:196" x14ac:dyDescent="0.2">
      <c r="A513" s="215" t="s">
        <v>590</v>
      </c>
      <c r="B513" s="216" t="s">
        <v>285</v>
      </c>
      <c r="C513" s="217" t="s">
        <v>295</v>
      </c>
      <c r="D513" s="218" t="s">
        <v>938</v>
      </c>
      <c r="E513" s="337">
        <v>0</v>
      </c>
      <c r="F513">
        <v>84</v>
      </c>
      <c r="G513" s="337">
        <v>0</v>
      </c>
      <c r="H513">
        <v>5</v>
      </c>
      <c r="I513">
        <v>49</v>
      </c>
      <c r="J513">
        <v>129</v>
      </c>
      <c r="K513">
        <v>6</v>
      </c>
      <c r="L513">
        <v>1</v>
      </c>
      <c r="M513">
        <v>3</v>
      </c>
      <c r="N513">
        <v>1</v>
      </c>
      <c r="O513">
        <v>1</v>
      </c>
      <c r="P513">
        <v>3</v>
      </c>
      <c r="Q513">
        <v>46</v>
      </c>
      <c r="R513">
        <v>31</v>
      </c>
      <c r="S513">
        <v>0</v>
      </c>
      <c r="T513">
        <v>1</v>
      </c>
      <c r="U513">
        <v>0</v>
      </c>
      <c r="V513">
        <v>33</v>
      </c>
      <c r="W513">
        <v>7</v>
      </c>
      <c r="X513">
        <v>45</v>
      </c>
      <c r="Y513">
        <v>90</v>
      </c>
      <c r="Z513">
        <v>0</v>
      </c>
      <c r="AA513">
        <v>55</v>
      </c>
      <c r="AB513">
        <v>590</v>
      </c>
      <c r="AC513" s="351">
        <v>1</v>
      </c>
      <c r="AD513" s="351">
        <v>1</v>
      </c>
      <c r="AE513">
        <v>3</v>
      </c>
      <c r="AF513">
        <v>162</v>
      </c>
      <c r="AG513">
        <v>18</v>
      </c>
      <c r="AH513">
        <v>8</v>
      </c>
      <c r="AI513">
        <v>0</v>
      </c>
      <c r="AJ513">
        <v>93</v>
      </c>
      <c r="AK513">
        <v>19</v>
      </c>
      <c r="AL513">
        <v>112</v>
      </c>
      <c r="AM513">
        <v>0</v>
      </c>
      <c r="AN513">
        <v>0</v>
      </c>
      <c r="AO513">
        <v>2</v>
      </c>
      <c r="AP513">
        <v>34</v>
      </c>
      <c r="AQ513">
        <v>46</v>
      </c>
      <c r="AR513">
        <v>0</v>
      </c>
      <c r="AS513">
        <v>46</v>
      </c>
      <c r="AT513">
        <v>1</v>
      </c>
      <c r="AU513">
        <v>0</v>
      </c>
      <c r="AV513">
        <v>3</v>
      </c>
      <c r="AW513">
        <v>2</v>
      </c>
      <c r="AX513">
        <v>0</v>
      </c>
      <c r="AY513">
        <v>0</v>
      </c>
      <c r="AZ513">
        <v>0</v>
      </c>
      <c r="BA513">
        <v>28</v>
      </c>
      <c r="BB513">
        <v>19</v>
      </c>
      <c r="BC513">
        <v>16</v>
      </c>
      <c r="BD513">
        <v>6</v>
      </c>
      <c r="BE513">
        <v>2</v>
      </c>
      <c r="BF513">
        <v>5</v>
      </c>
      <c r="BG513">
        <v>17</v>
      </c>
      <c r="BH513">
        <v>4</v>
      </c>
      <c r="BI513">
        <v>97</v>
      </c>
      <c r="BJ513">
        <v>24</v>
      </c>
      <c r="BK513">
        <v>10</v>
      </c>
      <c r="BL513">
        <v>13</v>
      </c>
      <c r="BM513">
        <v>3</v>
      </c>
      <c r="BN513">
        <v>2</v>
      </c>
      <c r="BO513">
        <v>4</v>
      </c>
      <c r="BP513">
        <v>17</v>
      </c>
      <c r="BQ513">
        <v>4</v>
      </c>
      <c r="BR513">
        <v>77</v>
      </c>
      <c r="BS513" s="148"/>
      <c r="BT513"/>
      <c r="BU513" s="393" t="str">
        <f t="shared" si="86"/>
        <v>Yes</v>
      </c>
      <c r="BV513" s="393" t="str">
        <f t="shared" si="87"/>
        <v>Yes</v>
      </c>
      <c r="BW513" s="393"/>
      <c r="BX513" s="151"/>
      <c r="BY513" s="341"/>
      <c r="BZ513" s="384"/>
      <c r="CA513" s="384"/>
      <c r="CB513" s="384"/>
      <c r="CC513" s="384"/>
      <c r="CD513" s="384"/>
      <c r="CE513" s="219"/>
      <c r="CF513" s="219"/>
      <c r="CG513" s="219"/>
      <c r="CH513" s="219"/>
      <c r="CI513" s="219"/>
      <c r="CJ513" s="219"/>
      <c r="CK513" s="219"/>
      <c r="CL513" s="219"/>
      <c r="CM513" s="219"/>
      <c r="CN513" s="219"/>
      <c r="CO513" s="219"/>
      <c r="CP513" s="219"/>
      <c r="CQ513" s="219"/>
      <c r="CR513" s="219"/>
      <c r="CS513" s="219"/>
      <c r="CT513" s="219"/>
      <c r="CU513" s="219"/>
      <c r="CV513" s="219"/>
      <c r="CW513" s="219"/>
      <c r="CX513" s="219"/>
      <c r="CY513" s="219"/>
      <c r="CZ513" s="219"/>
      <c r="DA513" s="219"/>
      <c r="DB513" s="219"/>
      <c r="DC513" s="219"/>
      <c r="DD513" s="219"/>
      <c r="DE513" s="219"/>
      <c r="DF513" s="219"/>
      <c r="DG513" s="219"/>
      <c r="DH513" s="219"/>
      <c r="DI513" s="219"/>
      <c r="DJ513" s="219"/>
      <c r="DK513" s="219"/>
      <c r="DL513" s="219"/>
      <c r="DM513" s="219"/>
      <c r="DN513" s="219"/>
      <c r="DO513" s="219"/>
      <c r="DP513" s="219"/>
      <c r="DQ513" s="219"/>
      <c r="DR513" s="219"/>
      <c r="DS513" s="219"/>
      <c r="DT513" s="219"/>
      <c r="DU513" s="219"/>
      <c r="DV513" s="219"/>
      <c r="DW513" s="219"/>
      <c r="DX513" s="219"/>
      <c r="DY513" s="219"/>
      <c r="DZ513" s="219"/>
      <c r="EA513" s="219"/>
      <c r="EB513" s="219"/>
      <c r="EC513" s="219"/>
      <c r="ED513" s="219"/>
      <c r="EE513" s="219"/>
      <c r="EF513" s="219"/>
      <c r="EG513" s="219"/>
      <c r="EH513" s="219"/>
      <c r="EI513" s="219"/>
      <c r="EJ513" s="219"/>
      <c r="EK513" s="219"/>
      <c r="EL513" s="219"/>
      <c r="EM513" s="219"/>
      <c r="EN513" s="219"/>
      <c r="EO513" s="219"/>
      <c r="EP513" s="219"/>
      <c r="EQ513" s="219"/>
      <c r="ER513" s="219"/>
      <c r="ES513" s="219"/>
      <c r="ET513" s="219"/>
      <c r="EU513" s="219"/>
      <c r="EV513" s="219"/>
      <c r="EW513" s="219"/>
      <c r="EX513" s="219"/>
      <c r="EY513" s="219"/>
      <c r="EZ513" s="219"/>
      <c r="FA513" s="219"/>
      <c r="FB513" s="219"/>
      <c r="FC513" s="219"/>
      <c r="FD513" s="219"/>
      <c r="FE513" s="219"/>
      <c r="FF513" s="219"/>
      <c r="FG513" s="219"/>
      <c r="FH513" s="219"/>
      <c r="FI513" s="219"/>
      <c r="FJ513" s="219"/>
      <c r="FK513" s="219"/>
      <c r="FL513" s="219"/>
      <c r="FM513" s="219"/>
      <c r="FN513" s="219"/>
      <c r="GA513" s="202"/>
      <c r="GB513" s="202"/>
      <c r="GC513" s="202"/>
      <c r="GD513" s="202"/>
      <c r="GE513" s="202"/>
      <c r="GF513" s="202"/>
      <c r="GG513" s="202"/>
      <c r="GH513" s="198"/>
      <c r="GI513" s="198"/>
      <c r="GJ513" s="198"/>
      <c r="GK513" s="198"/>
      <c r="GL513" s="198"/>
      <c r="GM513" s="198"/>
      <c r="GN513" s="198"/>
    </row>
    <row r="514" spans="1:196" x14ac:dyDescent="0.2">
      <c r="A514" s="215" t="s">
        <v>592</v>
      </c>
      <c r="B514" s="216" t="s">
        <v>291</v>
      </c>
      <c r="C514" s="217" t="s">
        <v>287</v>
      </c>
      <c r="D514" s="218" t="s">
        <v>591</v>
      </c>
      <c r="E514" s="337">
        <v>0</v>
      </c>
      <c r="F514">
        <v>484</v>
      </c>
      <c r="G514" s="337">
        <v>0</v>
      </c>
      <c r="H514">
        <v>36</v>
      </c>
      <c r="I514">
        <v>185</v>
      </c>
      <c r="J514">
        <v>718</v>
      </c>
      <c r="K514">
        <v>144</v>
      </c>
      <c r="L514">
        <v>15</v>
      </c>
      <c r="M514">
        <v>30</v>
      </c>
      <c r="N514">
        <v>6</v>
      </c>
      <c r="O514">
        <v>0</v>
      </c>
      <c r="P514">
        <v>69</v>
      </c>
      <c r="Q514">
        <v>4089</v>
      </c>
      <c r="R514">
        <v>4695</v>
      </c>
      <c r="S514">
        <v>1</v>
      </c>
      <c r="T514">
        <v>1</v>
      </c>
      <c r="U514">
        <v>20</v>
      </c>
      <c r="V514">
        <v>21</v>
      </c>
      <c r="W514">
        <v>72</v>
      </c>
      <c r="X514">
        <v>4</v>
      </c>
      <c r="Y514">
        <v>1402</v>
      </c>
      <c r="Z514">
        <v>35</v>
      </c>
      <c r="AA514">
        <v>3</v>
      </c>
      <c r="AB514">
        <v>12030</v>
      </c>
      <c r="AC514" s="351">
        <v>2</v>
      </c>
      <c r="AD514" s="351">
        <v>2</v>
      </c>
      <c r="AE514">
        <v>24</v>
      </c>
      <c r="AF514">
        <v>699</v>
      </c>
      <c r="AG514">
        <v>54</v>
      </c>
      <c r="AH514">
        <v>21</v>
      </c>
      <c r="AI514">
        <v>0</v>
      </c>
      <c r="AJ514">
        <v>1987</v>
      </c>
      <c r="AK514">
        <v>6</v>
      </c>
      <c r="AL514">
        <v>1993</v>
      </c>
      <c r="AM514">
        <v>4</v>
      </c>
      <c r="AN514">
        <v>1</v>
      </c>
      <c r="AO514">
        <v>4</v>
      </c>
      <c r="AP514">
        <v>98</v>
      </c>
      <c r="AQ514">
        <v>178</v>
      </c>
      <c r="AR514">
        <v>0</v>
      </c>
      <c r="AS514">
        <v>178</v>
      </c>
      <c r="AT514">
        <v>34</v>
      </c>
      <c r="AU514">
        <v>1</v>
      </c>
      <c r="AV514">
        <v>26</v>
      </c>
      <c r="AW514">
        <v>8</v>
      </c>
      <c r="AX514">
        <v>0</v>
      </c>
      <c r="AY514">
        <v>7</v>
      </c>
      <c r="AZ514">
        <v>1</v>
      </c>
      <c r="BA514">
        <v>5228</v>
      </c>
      <c r="BB514">
        <v>3796</v>
      </c>
      <c r="BC514">
        <v>2421</v>
      </c>
      <c r="BD514">
        <v>1829</v>
      </c>
      <c r="BE514">
        <v>588</v>
      </c>
      <c r="BF514">
        <v>91</v>
      </c>
      <c r="BG514">
        <v>30</v>
      </c>
      <c r="BH514">
        <v>22</v>
      </c>
      <c r="BI514">
        <v>14005</v>
      </c>
      <c r="BJ514">
        <v>3592</v>
      </c>
      <c r="BK514">
        <v>2413</v>
      </c>
      <c r="BL514">
        <v>1341</v>
      </c>
      <c r="BM514">
        <v>1056</v>
      </c>
      <c r="BN514">
        <v>299</v>
      </c>
      <c r="BO514">
        <v>39</v>
      </c>
      <c r="BP514">
        <v>22</v>
      </c>
      <c r="BQ514">
        <v>22</v>
      </c>
      <c r="BR514">
        <v>8784</v>
      </c>
      <c r="BS514" s="148"/>
      <c r="BT514"/>
      <c r="BU514" s="393" t="str">
        <f t="shared" si="86"/>
        <v>No</v>
      </c>
      <c r="BV514" s="393" t="str">
        <f t="shared" si="87"/>
        <v>No</v>
      </c>
      <c r="BW514" s="393"/>
      <c r="BX514" s="151"/>
      <c r="BY514" s="341"/>
      <c r="BZ514" s="384"/>
      <c r="CA514" s="384"/>
      <c r="CB514" s="384"/>
      <c r="CC514" s="384"/>
      <c r="CD514" s="384"/>
      <c r="CE514" s="219"/>
      <c r="CF514" s="219"/>
      <c r="CG514" s="219"/>
      <c r="CH514" s="219"/>
      <c r="CI514" s="219"/>
      <c r="CJ514" s="219"/>
      <c r="CK514" s="219"/>
      <c r="CL514" s="219"/>
      <c r="CM514" s="219"/>
      <c r="CN514" s="219"/>
      <c r="CO514" s="219"/>
      <c r="CP514" s="219"/>
      <c r="CQ514" s="219"/>
      <c r="CR514" s="219"/>
      <c r="CS514" s="219"/>
      <c r="CT514" s="219"/>
      <c r="CU514" s="219"/>
      <c r="CV514" s="219"/>
      <c r="CW514" s="219"/>
      <c r="CX514" s="219"/>
      <c r="CY514" s="219"/>
      <c r="CZ514" s="219"/>
      <c r="DA514" s="219"/>
      <c r="DB514" s="219"/>
      <c r="DC514" s="219"/>
      <c r="DD514" s="219"/>
      <c r="DE514" s="219"/>
      <c r="DF514" s="219"/>
      <c r="DG514" s="219"/>
      <c r="DH514" s="219"/>
      <c r="DI514" s="219"/>
      <c r="DJ514" s="219"/>
      <c r="DK514" s="219"/>
      <c r="DL514" s="219"/>
      <c r="DM514" s="219"/>
      <c r="DN514" s="219"/>
      <c r="DO514" s="219"/>
      <c r="DP514" s="219"/>
      <c r="DQ514" s="219"/>
      <c r="DR514" s="219"/>
      <c r="DS514" s="219"/>
      <c r="DT514" s="219"/>
      <c r="DU514" s="219"/>
      <c r="DV514" s="219"/>
      <c r="DW514" s="219"/>
      <c r="DX514" s="219"/>
      <c r="DY514" s="219"/>
      <c r="DZ514" s="219"/>
      <c r="EA514" s="219"/>
      <c r="EB514" s="219"/>
      <c r="EC514" s="219"/>
      <c r="ED514" s="219"/>
      <c r="EE514" s="219"/>
      <c r="EF514" s="219"/>
      <c r="EG514" s="219"/>
      <c r="EH514" s="219"/>
      <c r="EI514" s="219"/>
      <c r="EJ514" s="219"/>
      <c r="EK514" s="219"/>
      <c r="EL514" s="219"/>
      <c r="EM514" s="219"/>
      <c r="EN514" s="219"/>
      <c r="EO514" s="219"/>
      <c r="EP514" s="219"/>
      <c r="EQ514" s="219"/>
      <c r="ER514" s="219"/>
      <c r="ES514" s="219"/>
      <c r="ET514" s="219"/>
      <c r="EU514" s="219"/>
      <c r="EV514" s="219"/>
      <c r="EW514" s="219"/>
      <c r="EX514" s="219"/>
      <c r="EY514" s="219"/>
      <c r="EZ514" s="219"/>
      <c r="FA514" s="219"/>
      <c r="FB514" s="219"/>
      <c r="FC514" s="219"/>
      <c r="FD514" s="219"/>
      <c r="FE514" s="219"/>
      <c r="FF514" s="219"/>
      <c r="FG514" s="219"/>
      <c r="FH514" s="219"/>
      <c r="FI514" s="219"/>
      <c r="FJ514" s="219"/>
      <c r="FK514" s="219"/>
      <c r="FL514" s="219"/>
      <c r="FM514" s="219"/>
      <c r="FN514" s="219"/>
      <c r="GA514" s="202"/>
      <c r="GB514" s="202"/>
      <c r="GC514" s="202"/>
      <c r="GD514" s="202"/>
      <c r="GE514" s="202"/>
      <c r="GF514" s="202"/>
      <c r="GG514" s="202"/>
      <c r="GH514" s="198"/>
      <c r="GI514" s="198"/>
      <c r="GJ514" s="198"/>
      <c r="GK514" s="198"/>
      <c r="GL514" s="198"/>
      <c r="GM514" s="198"/>
      <c r="GN514" s="198"/>
    </row>
    <row r="515" spans="1:196" x14ac:dyDescent="0.2">
      <c r="A515" s="215" t="s">
        <v>594</v>
      </c>
      <c r="B515" s="216" t="s">
        <v>285</v>
      </c>
      <c r="C515" s="217" t="s">
        <v>288</v>
      </c>
      <c r="D515" s="218" t="s">
        <v>593</v>
      </c>
      <c r="E515" s="337">
        <v>0</v>
      </c>
      <c r="F515">
        <v>48</v>
      </c>
      <c r="G515" s="337">
        <v>0</v>
      </c>
      <c r="H515">
        <v>9</v>
      </c>
      <c r="I515">
        <v>66</v>
      </c>
      <c r="J515">
        <v>116</v>
      </c>
      <c r="K515">
        <v>4</v>
      </c>
      <c r="L515">
        <v>1</v>
      </c>
      <c r="M515">
        <v>7</v>
      </c>
      <c r="N515">
        <v>2</v>
      </c>
      <c r="O515">
        <v>11</v>
      </c>
      <c r="P515">
        <v>15</v>
      </c>
      <c r="Q515">
        <v>1</v>
      </c>
      <c r="R515">
        <v>69</v>
      </c>
      <c r="S515">
        <v>0</v>
      </c>
      <c r="T515">
        <v>0</v>
      </c>
      <c r="U515">
        <v>5</v>
      </c>
      <c r="V515">
        <v>1</v>
      </c>
      <c r="W515">
        <v>17</v>
      </c>
      <c r="X515">
        <v>2</v>
      </c>
      <c r="Y515">
        <v>137</v>
      </c>
      <c r="Z515">
        <v>0</v>
      </c>
      <c r="AA515">
        <v>3</v>
      </c>
      <c r="AB515">
        <v>514</v>
      </c>
      <c r="AC515" s="351">
        <v>2</v>
      </c>
      <c r="AD515" s="351">
        <v>2</v>
      </c>
      <c r="AE515">
        <v>3</v>
      </c>
      <c r="AF515">
        <v>105</v>
      </c>
      <c r="AG515">
        <v>37</v>
      </c>
      <c r="AH515">
        <v>25</v>
      </c>
      <c r="AI515">
        <v>0</v>
      </c>
      <c r="AJ515">
        <v>106</v>
      </c>
      <c r="AK515">
        <v>30</v>
      </c>
      <c r="AL515">
        <v>136</v>
      </c>
      <c r="AM515">
        <v>3</v>
      </c>
      <c r="AN515">
        <v>0</v>
      </c>
      <c r="AO515">
        <v>8</v>
      </c>
      <c r="AP515">
        <v>15</v>
      </c>
      <c r="AQ515">
        <v>0</v>
      </c>
      <c r="AR515">
        <v>29</v>
      </c>
      <c r="AS515">
        <v>29</v>
      </c>
      <c r="AT515">
        <v>0</v>
      </c>
      <c r="AU515">
        <v>0</v>
      </c>
      <c r="AV515">
        <v>1</v>
      </c>
      <c r="AW515">
        <v>0</v>
      </c>
      <c r="AX515">
        <v>0</v>
      </c>
      <c r="AY515">
        <v>0</v>
      </c>
      <c r="AZ515">
        <v>0</v>
      </c>
      <c r="BA515">
        <v>75</v>
      </c>
      <c r="BB515">
        <v>21</v>
      </c>
      <c r="BC515">
        <v>3</v>
      </c>
      <c r="BD515">
        <v>2</v>
      </c>
      <c r="BE515">
        <v>0</v>
      </c>
      <c r="BF515">
        <v>0</v>
      </c>
      <c r="BG515">
        <v>0</v>
      </c>
      <c r="BH515">
        <v>0</v>
      </c>
      <c r="BI515">
        <v>101</v>
      </c>
      <c r="BJ515">
        <v>55</v>
      </c>
      <c r="BK515">
        <v>10</v>
      </c>
      <c r="BL515">
        <v>3</v>
      </c>
      <c r="BM515">
        <v>2</v>
      </c>
      <c r="BN515">
        <v>0</v>
      </c>
      <c r="BO515">
        <v>0</v>
      </c>
      <c r="BP515">
        <v>0</v>
      </c>
      <c r="BQ515">
        <v>0</v>
      </c>
      <c r="BR515">
        <v>70</v>
      </c>
      <c r="BS515" s="148"/>
      <c r="BT515"/>
      <c r="BU515" s="393" t="str">
        <f t="shared" si="86"/>
        <v>No</v>
      </c>
      <c r="BV515" s="393" t="str">
        <f t="shared" si="87"/>
        <v>No</v>
      </c>
      <c r="BW515" s="393"/>
      <c r="BX515" s="151"/>
      <c r="BY515" s="341"/>
      <c r="BZ515" s="384"/>
      <c r="CA515" s="384"/>
      <c r="CB515" s="384"/>
      <c r="CC515" s="384"/>
      <c r="CD515" s="384"/>
      <c r="CE515" s="219"/>
      <c r="CF515" s="219"/>
      <c r="CG515" s="219"/>
      <c r="CH515" s="219"/>
      <c r="CI515" s="219"/>
      <c r="CJ515" s="219"/>
      <c r="CK515" s="219"/>
      <c r="CL515" s="219"/>
      <c r="CM515" s="219"/>
      <c r="CN515" s="219"/>
      <c r="CO515" s="219"/>
      <c r="CP515" s="219"/>
      <c r="CQ515" s="219"/>
      <c r="CR515" s="219"/>
      <c r="CS515" s="219"/>
      <c r="CT515" s="219"/>
      <c r="CU515" s="219"/>
      <c r="CV515" s="219"/>
      <c r="CW515" s="219"/>
      <c r="CX515" s="219"/>
      <c r="CY515" s="219"/>
      <c r="CZ515" s="219"/>
      <c r="DA515" s="219"/>
      <c r="DB515" s="219"/>
      <c r="DC515" s="219"/>
      <c r="DD515" s="219"/>
      <c r="DE515" s="219"/>
      <c r="DF515" s="219"/>
      <c r="DG515" s="219"/>
      <c r="DH515" s="219"/>
      <c r="DI515" s="219"/>
      <c r="DJ515" s="219"/>
      <c r="DK515" s="219"/>
      <c r="DL515" s="219"/>
      <c r="DM515" s="219"/>
      <c r="DN515" s="219"/>
      <c r="DO515" s="219"/>
      <c r="DP515" s="219"/>
      <c r="DQ515" s="219"/>
      <c r="DR515" s="219"/>
      <c r="DS515" s="219"/>
      <c r="DT515" s="219"/>
      <c r="DU515" s="219"/>
      <c r="DV515" s="219"/>
      <c r="DW515" s="219"/>
      <c r="DX515" s="219"/>
      <c r="DY515" s="219"/>
      <c r="DZ515" s="219"/>
      <c r="EA515" s="219"/>
      <c r="EB515" s="219"/>
      <c r="EC515" s="219"/>
      <c r="ED515" s="219"/>
      <c r="EE515" s="219"/>
      <c r="EF515" s="219"/>
      <c r="EG515" s="219"/>
      <c r="EH515" s="219"/>
      <c r="EI515" s="219"/>
      <c r="EJ515" s="219"/>
      <c r="EK515" s="219"/>
      <c r="EL515" s="219"/>
      <c r="EM515" s="219"/>
      <c r="EN515" s="219"/>
      <c r="EO515" s="219"/>
      <c r="EP515" s="219"/>
      <c r="EQ515" s="219"/>
      <c r="ER515" s="219"/>
      <c r="ES515" s="219"/>
      <c r="ET515" s="219"/>
      <c r="EU515" s="219"/>
      <c r="EV515" s="219"/>
      <c r="EW515" s="219"/>
      <c r="EX515" s="219"/>
      <c r="EY515" s="219"/>
      <c r="EZ515" s="219"/>
      <c r="FA515" s="219"/>
      <c r="FB515" s="219"/>
      <c r="FC515" s="219"/>
      <c r="FD515" s="219"/>
      <c r="FE515" s="219"/>
      <c r="FF515" s="219"/>
      <c r="FG515" s="219"/>
      <c r="FH515" s="219"/>
      <c r="FI515" s="219"/>
      <c r="FJ515" s="219"/>
      <c r="FK515" s="219"/>
      <c r="FL515" s="219"/>
      <c r="FM515" s="219"/>
      <c r="FN515" s="219"/>
      <c r="GA515" s="202"/>
      <c r="GB515" s="202"/>
      <c r="GC515" s="202"/>
      <c r="GD515" s="202"/>
      <c r="GE515" s="202"/>
      <c r="GF515" s="202"/>
      <c r="GG515" s="202"/>
      <c r="GH515" s="198"/>
      <c r="GI515" s="198"/>
      <c r="GJ515" s="198"/>
      <c r="GK515" s="198"/>
      <c r="GL515" s="198"/>
      <c r="GM515" s="198"/>
      <c r="GN515" s="198"/>
    </row>
    <row r="516" spans="1:196" x14ac:dyDescent="0.2">
      <c r="A516" s="215" t="s">
        <v>595</v>
      </c>
      <c r="B516" s="216" t="s">
        <v>293</v>
      </c>
      <c r="C516" s="217" t="s">
        <v>286</v>
      </c>
      <c r="D516" s="218" t="s">
        <v>318</v>
      </c>
      <c r="E516" s="337">
        <v>0</v>
      </c>
      <c r="F516">
        <v>5</v>
      </c>
      <c r="G516" s="337">
        <v>0</v>
      </c>
      <c r="H516">
        <v>3</v>
      </c>
      <c r="I516">
        <v>84</v>
      </c>
      <c r="J516">
        <v>343</v>
      </c>
      <c r="K516">
        <v>1</v>
      </c>
      <c r="L516">
        <v>4</v>
      </c>
      <c r="M516">
        <v>7</v>
      </c>
      <c r="N516">
        <v>4</v>
      </c>
      <c r="O516">
        <v>0</v>
      </c>
      <c r="P516">
        <v>20</v>
      </c>
      <c r="Q516">
        <v>317</v>
      </c>
      <c r="R516">
        <v>484</v>
      </c>
      <c r="S516">
        <v>441</v>
      </c>
      <c r="T516">
        <v>0</v>
      </c>
      <c r="U516">
        <v>0</v>
      </c>
      <c r="V516">
        <v>34</v>
      </c>
      <c r="W516">
        <v>24</v>
      </c>
      <c r="X516">
        <v>16</v>
      </c>
      <c r="Y516">
        <v>226</v>
      </c>
      <c r="Z516">
        <v>1</v>
      </c>
      <c r="AA516">
        <v>33</v>
      </c>
      <c r="AB516">
        <v>2047</v>
      </c>
      <c r="AC516" s="351">
        <v>1</v>
      </c>
      <c r="AD516" s="351">
        <v>1</v>
      </c>
      <c r="AE516">
        <v>16</v>
      </c>
      <c r="AF516">
        <v>184</v>
      </c>
      <c r="AG516">
        <v>89</v>
      </c>
      <c r="AH516">
        <v>29</v>
      </c>
      <c r="AI516">
        <v>1</v>
      </c>
      <c r="AJ516">
        <v>558</v>
      </c>
      <c r="AK516">
        <v>2</v>
      </c>
      <c r="AL516">
        <v>561</v>
      </c>
      <c r="AM516">
        <v>1</v>
      </c>
      <c r="AN516">
        <v>0</v>
      </c>
      <c r="AO516">
        <v>1</v>
      </c>
      <c r="AP516">
        <v>59</v>
      </c>
      <c r="AQ516">
        <v>2</v>
      </c>
      <c r="AR516">
        <v>56</v>
      </c>
      <c r="AS516">
        <v>58</v>
      </c>
      <c r="AT516">
        <v>134</v>
      </c>
      <c r="AU516">
        <v>0</v>
      </c>
      <c r="AV516">
        <v>1</v>
      </c>
      <c r="AW516">
        <v>12</v>
      </c>
      <c r="AX516">
        <v>0</v>
      </c>
      <c r="AY516">
        <v>0</v>
      </c>
      <c r="AZ516">
        <v>0</v>
      </c>
      <c r="BA516">
        <v>223</v>
      </c>
      <c r="BB516">
        <v>419</v>
      </c>
      <c r="BC516">
        <v>198</v>
      </c>
      <c r="BD516">
        <v>154</v>
      </c>
      <c r="BE516">
        <v>125</v>
      </c>
      <c r="BF516">
        <v>13</v>
      </c>
      <c r="BG516">
        <v>2</v>
      </c>
      <c r="BH516">
        <v>2</v>
      </c>
      <c r="BI516">
        <v>1136</v>
      </c>
      <c r="BJ516">
        <v>179</v>
      </c>
      <c r="BK516">
        <v>243</v>
      </c>
      <c r="BL516">
        <v>141</v>
      </c>
      <c r="BM516">
        <v>123</v>
      </c>
      <c r="BN516">
        <v>111</v>
      </c>
      <c r="BO516">
        <v>3</v>
      </c>
      <c r="BP516">
        <v>0</v>
      </c>
      <c r="BQ516">
        <v>1</v>
      </c>
      <c r="BR516">
        <v>801</v>
      </c>
      <c r="BS516" s="148"/>
      <c r="BT516"/>
      <c r="BU516" s="393" t="str">
        <f t="shared" si="86"/>
        <v>Yes</v>
      </c>
      <c r="BV516" s="393" t="str">
        <f t="shared" si="87"/>
        <v>Yes</v>
      </c>
      <c r="BW516" s="393"/>
      <c r="BX516" s="151"/>
      <c r="BY516" s="341"/>
      <c r="BZ516" s="384"/>
      <c r="CA516" s="384"/>
      <c r="CB516" s="384"/>
      <c r="CC516" s="384"/>
      <c r="CD516" s="384"/>
      <c r="CE516" s="219"/>
      <c r="CF516" s="219"/>
      <c r="CG516" s="219"/>
      <c r="CH516" s="219"/>
      <c r="CI516" s="219"/>
      <c r="CJ516" s="219"/>
      <c r="CK516" s="219"/>
      <c r="CL516" s="219"/>
      <c r="CM516" s="219"/>
      <c r="CN516" s="219"/>
      <c r="CO516" s="219"/>
      <c r="CP516" s="219"/>
      <c r="CQ516" s="219"/>
      <c r="CR516" s="219"/>
      <c r="CS516" s="219"/>
      <c r="CT516" s="219"/>
      <c r="CU516" s="219"/>
      <c r="CV516" s="219"/>
      <c r="CW516" s="219"/>
      <c r="CX516" s="219"/>
      <c r="CY516" s="219"/>
      <c r="CZ516" s="219"/>
      <c r="DA516" s="219"/>
      <c r="DB516" s="219"/>
      <c r="DC516" s="219"/>
      <c r="DD516" s="219"/>
      <c r="DE516" s="219"/>
      <c r="DF516" s="219"/>
      <c r="DG516" s="219"/>
      <c r="DH516" s="219"/>
      <c r="DI516" s="219"/>
      <c r="DJ516" s="219"/>
      <c r="DK516" s="219"/>
      <c r="DL516" s="219"/>
      <c r="DM516" s="219"/>
      <c r="DN516" s="219"/>
      <c r="DO516" s="219"/>
      <c r="DP516" s="219"/>
      <c r="DQ516" s="219"/>
      <c r="DR516" s="219"/>
      <c r="DS516" s="219"/>
      <c r="DT516" s="219"/>
      <c r="DU516" s="219"/>
      <c r="DV516" s="219"/>
      <c r="DW516" s="219"/>
      <c r="DX516" s="219"/>
      <c r="DY516" s="219"/>
      <c r="DZ516" s="219"/>
      <c r="EA516" s="219"/>
      <c r="EB516" s="219"/>
      <c r="EC516" s="219"/>
      <c r="ED516" s="219"/>
      <c r="EE516" s="219"/>
      <c r="EF516" s="219"/>
      <c r="EG516" s="219"/>
      <c r="EH516" s="219"/>
      <c r="EI516" s="219"/>
      <c r="EJ516" s="219"/>
      <c r="EK516" s="219"/>
      <c r="EL516" s="219"/>
      <c r="EM516" s="219"/>
      <c r="EN516" s="219"/>
      <c r="EO516" s="219"/>
      <c r="EP516" s="219"/>
      <c r="EQ516" s="219"/>
      <c r="ER516" s="219"/>
      <c r="ES516" s="219"/>
      <c r="ET516" s="219"/>
      <c r="EU516" s="219"/>
      <c r="EV516" s="219"/>
      <c r="EW516" s="219"/>
      <c r="EX516" s="219"/>
      <c r="EY516" s="219"/>
      <c r="EZ516" s="219"/>
      <c r="FA516" s="219"/>
      <c r="FB516" s="219"/>
      <c r="FC516" s="219"/>
      <c r="FD516" s="219"/>
      <c r="FE516" s="219"/>
      <c r="FF516" s="219"/>
      <c r="FG516" s="219"/>
      <c r="FH516" s="219"/>
      <c r="FI516" s="219"/>
      <c r="FJ516" s="219"/>
      <c r="FK516" s="219"/>
      <c r="FL516" s="219"/>
      <c r="FM516" s="219"/>
      <c r="FN516" s="219"/>
      <c r="GA516" s="202"/>
      <c r="GB516" s="202"/>
      <c r="GC516" s="202"/>
      <c r="GD516" s="202"/>
      <c r="GE516" s="202"/>
      <c r="GF516" s="202"/>
      <c r="GG516" s="202"/>
      <c r="GH516" s="198"/>
      <c r="GI516" s="198"/>
      <c r="GJ516" s="198"/>
      <c r="GK516" s="198"/>
      <c r="GL516" s="198"/>
      <c r="GM516" s="198"/>
      <c r="GN516" s="198"/>
    </row>
    <row r="517" spans="1:196" x14ac:dyDescent="0.2">
      <c r="A517" s="215" t="s">
        <v>597</v>
      </c>
      <c r="B517" s="216" t="s">
        <v>285</v>
      </c>
      <c r="C517" s="217" t="s">
        <v>288</v>
      </c>
      <c r="D517" s="218" t="s">
        <v>596</v>
      </c>
      <c r="E517" s="337">
        <v>0</v>
      </c>
      <c r="F517">
        <v>6</v>
      </c>
      <c r="G517" s="337">
        <v>0</v>
      </c>
      <c r="H517">
        <v>3</v>
      </c>
      <c r="I517">
        <v>37</v>
      </c>
      <c r="J517">
        <v>88</v>
      </c>
      <c r="K517">
        <v>0</v>
      </c>
      <c r="L517">
        <v>1</v>
      </c>
      <c r="M517">
        <v>3</v>
      </c>
      <c r="N517">
        <v>1</v>
      </c>
      <c r="O517">
        <v>3</v>
      </c>
      <c r="P517">
        <v>0</v>
      </c>
      <c r="Q517">
        <v>14</v>
      </c>
      <c r="R517">
        <v>21</v>
      </c>
      <c r="S517">
        <v>62</v>
      </c>
      <c r="T517">
        <v>1</v>
      </c>
      <c r="U517">
        <v>0</v>
      </c>
      <c r="V517">
        <v>1</v>
      </c>
      <c r="W517">
        <v>4</v>
      </c>
      <c r="X517">
        <v>4</v>
      </c>
      <c r="Y517">
        <v>54</v>
      </c>
      <c r="Z517">
        <v>0</v>
      </c>
      <c r="AA517">
        <v>14</v>
      </c>
      <c r="AB517">
        <v>317</v>
      </c>
      <c r="AC517" s="351">
        <v>1</v>
      </c>
      <c r="AD517" s="351">
        <v>1</v>
      </c>
      <c r="AE517">
        <v>0</v>
      </c>
      <c r="AF517">
        <v>51</v>
      </c>
      <c r="AG517">
        <v>2</v>
      </c>
      <c r="AH517">
        <v>10</v>
      </c>
      <c r="AI517">
        <v>0</v>
      </c>
      <c r="AJ517">
        <v>55</v>
      </c>
      <c r="AK517">
        <v>0</v>
      </c>
      <c r="AL517">
        <v>55</v>
      </c>
      <c r="AM517">
        <v>1</v>
      </c>
      <c r="AN517">
        <v>0</v>
      </c>
      <c r="AO517">
        <v>4</v>
      </c>
      <c r="AP517">
        <v>34</v>
      </c>
      <c r="AQ517">
        <v>9</v>
      </c>
      <c r="AR517">
        <v>0</v>
      </c>
      <c r="AS517">
        <v>9</v>
      </c>
      <c r="AT517">
        <v>1</v>
      </c>
      <c r="AU517">
        <v>0</v>
      </c>
      <c r="AV517">
        <v>1</v>
      </c>
      <c r="AW517">
        <v>1</v>
      </c>
      <c r="AX517">
        <v>0</v>
      </c>
      <c r="AY517">
        <v>0</v>
      </c>
      <c r="AZ517">
        <v>0</v>
      </c>
      <c r="BA517">
        <v>14</v>
      </c>
      <c r="BB517">
        <v>13</v>
      </c>
      <c r="BC517">
        <v>6</v>
      </c>
      <c r="BD517">
        <v>5</v>
      </c>
      <c r="BE517">
        <v>2</v>
      </c>
      <c r="BF517">
        <v>1</v>
      </c>
      <c r="BG517">
        <v>3</v>
      </c>
      <c r="BH517">
        <v>1</v>
      </c>
      <c r="BI517">
        <v>45</v>
      </c>
      <c r="BJ517">
        <v>10</v>
      </c>
      <c r="BK517">
        <v>13</v>
      </c>
      <c r="BL517">
        <v>3</v>
      </c>
      <c r="BM517">
        <v>2</v>
      </c>
      <c r="BN517">
        <v>2</v>
      </c>
      <c r="BO517">
        <v>1</v>
      </c>
      <c r="BP517">
        <v>3</v>
      </c>
      <c r="BQ517">
        <v>1</v>
      </c>
      <c r="BR517">
        <v>35</v>
      </c>
      <c r="BS517" s="148"/>
      <c r="BT517"/>
      <c r="BU517" s="393" t="str">
        <f t="shared" si="86"/>
        <v>Yes</v>
      </c>
      <c r="BV517" s="393" t="str">
        <f t="shared" si="87"/>
        <v>Yes</v>
      </c>
      <c r="BW517" s="393"/>
      <c r="BX517" s="151"/>
      <c r="BY517" s="341"/>
      <c r="BZ517" s="384"/>
      <c r="CA517" s="384"/>
      <c r="CB517" s="384"/>
      <c r="CC517" s="384"/>
      <c r="CD517" s="384"/>
      <c r="CE517" s="219"/>
      <c r="CF517" s="219"/>
      <c r="CG517" s="219"/>
      <c r="CH517" s="219"/>
      <c r="CI517" s="219"/>
      <c r="CJ517" s="219"/>
      <c r="CK517" s="219"/>
      <c r="CL517" s="219"/>
      <c r="CM517" s="219"/>
      <c r="CN517" s="219"/>
      <c r="CO517" s="219"/>
      <c r="CP517" s="219"/>
      <c r="CQ517" s="219"/>
      <c r="CR517" s="219"/>
      <c r="CS517" s="219"/>
      <c r="CT517" s="219"/>
      <c r="CU517" s="219"/>
      <c r="CV517" s="219"/>
      <c r="CW517" s="219"/>
      <c r="CX517" s="219"/>
      <c r="CY517" s="219"/>
      <c r="CZ517" s="219"/>
      <c r="DA517" s="219"/>
      <c r="DB517" s="219"/>
      <c r="DC517" s="219"/>
      <c r="DD517" s="219"/>
      <c r="DE517" s="219"/>
      <c r="DF517" s="219"/>
      <c r="DG517" s="219"/>
      <c r="DH517" s="219"/>
      <c r="DI517" s="219"/>
      <c r="DJ517" s="219"/>
      <c r="DK517" s="219"/>
      <c r="DL517" s="219"/>
      <c r="DM517" s="219"/>
      <c r="DN517" s="219"/>
      <c r="DO517" s="219"/>
      <c r="DP517" s="219"/>
      <c r="DQ517" s="219"/>
      <c r="DR517" s="219"/>
      <c r="DS517" s="219"/>
      <c r="DT517" s="219"/>
      <c r="DU517" s="219"/>
      <c r="DV517" s="219"/>
      <c r="DW517" s="219"/>
      <c r="DX517" s="219"/>
      <c r="DY517" s="219"/>
      <c r="DZ517" s="219"/>
      <c r="EA517" s="219"/>
      <c r="EB517" s="219"/>
      <c r="EC517" s="219"/>
      <c r="ED517" s="219"/>
      <c r="EE517" s="219"/>
      <c r="EF517" s="219"/>
      <c r="EG517" s="219"/>
      <c r="EH517" s="219"/>
      <c r="EI517" s="219"/>
      <c r="EJ517" s="219"/>
      <c r="EK517" s="219"/>
      <c r="EL517" s="219"/>
      <c r="EM517" s="219"/>
      <c r="EN517" s="219"/>
      <c r="EO517" s="219"/>
      <c r="EP517" s="219"/>
      <c r="EQ517" s="219"/>
      <c r="ER517" s="219"/>
      <c r="ES517" s="219"/>
      <c r="ET517" s="219"/>
      <c r="EU517" s="219"/>
      <c r="EV517" s="219"/>
      <c r="EW517" s="219"/>
      <c r="EX517" s="219"/>
      <c r="EY517" s="219"/>
      <c r="EZ517" s="219"/>
      <c r="FA517" s="219"/>
      <c r="FB517" s="219"/>
      <c r="FC517" s="219"/>
      <c r="FD517" s="219"/>
      <c r="FE517" s="219"/>
      <c r="FF517" s="219"/>
      <c r="FG517" s="219"/>
      <c r="FH517" s="219"/>
      <c r="FI517" s="219"/>
      <c r="FJ517" s="219"/>
      <c r="FK517" s="219"/>
      <c r="FL517" s="219"/>
      <c r="FM517" s="219"/>
      <c r="FN517" s="219"/>
      <c r="GA517" s="202"/>
      <c r="GB517" s="202"/>
      <c r="GC517" s="202"/>
      <c r="GD517" s="202"/>
      <c r="GE517" s="202"/>
      <c r="GF517" s="202"/>
      <c r="GG517" s="202"/>
      <c r="GH517" s="198"/>
      <c r="GI517" s="198"/>
      <c r="GJ517" s="198"/>
      <c r="GK517" s="198"/>
      <c r="GL517" s="198"/>
      <c r="GM517" s="198"/>
      <c r="GN517" s="198"/>
    </row>
    <row r="518" spans="1:196" x14ac:dyDescent="0.2">
      <c r="A518" s="215" t="s">
        <v>599</v>
      </c>
      <c r="B518" s="216" t="s">
        <v>285</v>
      </c>
      <c r="C518" s="217" t="s">
        <v>294</v>
      </c>
      <c r="D518" s="218" t="s">
        <v>598</v>
      </c>
      <c r="E518" s="337">
        <v>0</v>
      </c>
      <c r="F518">
        <v>0</v>
      </c>
      <c r="G518" s="337">
        <v>0</v>
      </c>
      <c r="H518">
        <v>5</v>
      </c>
      <c r="I518">
        <v>74</v>
      </c>
      <c r="J518">
        <v>182</v>
      </c>
      <c r="K518">
        <v>8</v>
      </c>
      <c r="L518">
        <v>3</v>
      </c>
      <c r="M518">
        <v>4</v>
      </c>
      <c r="N518">
        <v>2</v>
      </c>
      <c r="O518">
        <v>0</v>
      </c>
      <c r="P518">
        <v>6</v>
      </c>
      <c r="Q518">
        <v>0</v>
      </c>
      <c r="R518">
        <v>36</v>
      </c>
      <c r="S518">
        <v>0</v>
      </c>
      <c r="T518">
        <v>3</v>
      </c>
      <c r="U518">
        <v>2</v>
      </c>
      <c r="V518">
        <v>1</v>
      </c>
      <c r="W518">
        <v>23</v>
      </c>
      <c r="X518">
        <v>16</v>
      </c>
      <c r="Y518">
        <v>110</v>
      </c>
      <c r="Z518">
        <v>0</v>
      </c>
      <c r="AA518">
        <v>44</v>
      </c>
      <c r="AB518">
        <v>519</v>
      </c>
      <c r="AC518" s="351">
        <v>2</v>
      </c>
      <c r="AD518" s="351">
        <v>2</v>
      </c>
      <c r="AE518">
        <v>0</v>
      </c>
      <c r="AF518">
        <v>110</v>
      </c>
      <c r="AG518">
        <v>0</v>
      </c>
      <c r="AH518">
        <v>10</v>
      </c>
      <c r="AI518">
        <v>0</v>
      </c>
      <c r="AJ518">
        <v>76</v>
      </c>
      <c r="AK518">
        <v>17</v>
      </c>
      <c r="AL518">
        <v>83</v>
      </c>
      <c r="AM518">
        <v>0</v>
      </c>
      <c r="AN518">
        <v>0</v>
      </c>
      <c r="AO518">
        <v>0</v>
      </c>
      <c r="AP518">
        <v>42</v>
      </c>
      <c r="AQ518">
        <v>31</v>
      </c>
      <c r="AR518">
        <v>0</v>
      </c>
      <c r="AS518">
        <v>31</v>
      </c>
      <c r="AT518">
        <v>0</v>
      </c>
      <c r="AU518">
        <v>0</v>
      </c>
      <c r="AV518">
        <v>4</v>
      </c>
      <c r="AW518">
        <v>0</v>
      </c>
      <c r="AX518">
        <v>0</v>
      </c>
      <c r="AY518">
        <v>0</v>
      </c>
      <c r="AZ518">
        <v>0</v>
      </c>
      <c r="BA518">
        <v>23</v>
      </c>
      <c r="BB518">
        <v>22</v>
      </c>
      <c r="BC518">
        <v>13</v>
      </c>
      <c r="BD518">
        <v>4</v>
      </c>
      <c r="BE518">
        <v>1</v>
      </c>
      <c r="BF518">
        <v>3</v>
      </c>
      <c r="BG518">
        <v>1</v>
      </c>
      <c r="BH518">
        <v>2</v>
      </c>
      <c r="BI518">
        <v>69</v>
      </c>
      <c r="BJ518">
        <v>12</v>
      </c>
      <c r="BK518">
        <v>10</v>
      </c>
      <c r="BL518">
        <v>8</v>
      </c>
      <c r="BM518">
        <v>3</v>
      </c>
      <c r="BN518">
        <v>0</v>
      </c>
      <c r="BO518">
        <v>0</v>
      </c>
      <c r="BP518">
        <v>1</v>
      </c>
      <c r="BQ518">
        <v>2</v>
      </c>
      <c r="BR518">
        <v>36</v>
      </c>
      <c r="BS518" s="148"/>
      <c r="BT518"/>
      <c r="BU518" s="393" t="str">
        <f t="shared" si="86"/>
        <v>No</v>
      </c>
      <c r="BV518" s="393" t="str">
        <f t="shared" si="87"/>
        <v>No</v>
      </c>
      <c r="BW518" s="393"/>
      <c r="BX518" s="151"/>
      <c r="BY518" s="341"/>
      <c r="BZ518" s="384"/>
      <c r="CA518" s="384"/>
      <c r="CB518" s="384"/>
      <c r="CC518" s="384"/>
      <c r="CD518" s="384"/>
      <c r="CE518" s="219"/>
      <c r="CF518" s="219"/>
      <c r="CG518" s="219"/>
      <c r="CH518" s="219"/>
      <c r="CI518" s="219"/>
      <c r="CJ518" s="219"/>
      <c r="CK518" s="219"/>
      <c r="CL518" s="219"/>
      <c r="CM518" s="219"/>
      <c r="CN518" s="219"/>
      <c r="CO518" s="219"/>
      <c r="CP518" s="219"/>
      <c r="CQ518" s="219"/>
      <c r="CR518" s="219"/>
      <c r="CS518" s="219"/>
      <c r="CT518" s="219"/>
      <c r="CU518" s="219"/>
      <c r="CV518" s="219"/>
      <c r="CW518" s="219"/>
      <c r="CX518" s="219"/>
      <c r="CY518" s="219"/>
      <c r="CZ518" s="219"/>
      <c r="DA518" s="219"/>
      <c r="DB518" s="219"/>
      <c r="DC518" s="219"/>
      <c r="DD518" s="219"/>
      <c r="DE518" s="219"/>
      <c r="DF518" s="219"/>
      <c r="DG518" s="219"/>
      <c r="DH518" s="219"/>
      <c r="DI518" s="219"/>
      <c r="DJ518" s="219"/>
      <c r="DK518" s="219"/>
      <c r="DL518" s="219"/>
      <c r="DM518" s="219"/>
      <c r="DN518" s="219"/>
      <c r="DO518" s="219"/>
      <c r="DP518" s="219"/>
      <c r="DQ518" s="219"/>
      <c r="DR518" s="219"/>
      <c r="DS518" s="219"/>
      <c r="DT518" s="219"/>
      <c r="DU518" s="219"/>
      <c r="DV518" s="219"/>
      <c r="DW518" s="219"/>
      <c r="DX518" s="219"/>
      <c r="DY518" s="219"/>
      <c r="DZ518" s="219"/>
      <c r="EA518" s="219"/>
      <c r="EB518" s="219"/>
      <c r="EC518" s="219"/>
      <c r="ED518" s="219"/>
      <c r="EE518" s="219"/>
      <c r="EF518" s="219"/>
      <c r="EG518" s="219"/>
      <c r="EH518" s="219"/>
      <c r="EI518" s="219"/>
      <c r="EJ518" s="219"/>
      <c r="EK518" s="219"/>
      <c r="EL518" s="219"/>
      <c r="EM518" s="219"/>
      <c r="EN518" s="219"/>
      <c r="EO518" s="219"/>
      <c r="EP518" s="219"/>
      <c r="EQ518" s="219"/>
      <c r="ER518" s="219"/>
      <c r="ES518" s="219"/>
      <c r="ET518" s="219"/>
      <c r="EU518" s="219"/>
      <c r="EV518" s="219"/>
      <c r="EW518" s="219"/>
      <c r="EX518" s="219"/>
      <c r="EY518" s="219"/>
      <c r="EZ518" s="219"/>
      <c r="FA518" s="219"/>
      <c r="FB518" s="219"/>
      <c r="FC518" s="219"/>
      <c r="FD518" s="219"/>
      <c r="FE518" s="219"/>
      <c r="FF518" s="219"/>
      <c r="FG518" s="219"/>
      <c r="FH518" s="219"/>
      <c r="FI518" s="219"/>
      <c r="FJ518" s="219"/>
      <c r="FK518" s="219"/>
      <c r="FL518" s="219"/>
      <c r="FM518" s="219"/>
      <c r="FN518" s="219"/>
      <c r="GA518" s="202"/>
      <c r="GB518" s="202"/>
      <c r="GC518" s="202"/>
      <c r="GD518" s="202"/>
      <c r="GE518" s="202"/>
      <c r="GF518" s="202"/>
      <c r="GG518" s="202"/>
      <c r="GH518" s="198"/>
      <c r="GI518" s="198"/>
      <c r="GJ518" s="198"/>
      <c r="GK518" s="198"/>
      <c r="GL518" s="198"/>
      <c r="GM518" s="198"/>
      <c r="GN518" s="198"/>
    </row>
    <row r="519" spans="1:196" x14ac:dyDescent="0.2">
      <c r="A519" s="215" t="s">
        <v>601</v>
      </c>
      <c r="B519" s="216" t="s">
        <v>289</v>
      </c>
      <c r="C519" s="217" t="s">
        <v>109</v>
      </c>
      <c r="D519" s="218" t="s">
        <v>600</v>
      </c>
      <c r="E519" s="337">
        <v>0</v>
      </c>
      <c r="F519">
        <v>93</v>
      </c>
      <c r="G519" s="337">
        <v>0</v>
      </c>
      <c r="H519">
        <v>3</v>
      </c>
      <c r="I519">
        <v>67</v>
      </c>
      <c r="J519">
        <v>190</v>
      </c>
      <c r="K519">
        <v>3</v>
      </c>
      <c r="L519">
        <v>0</v>
      </c>
      <c r="M519">
        <v>8</v>
      </c>
      <c r="N519">
        <v>5</v>
      </c>
      <c r="O519">
        <v>0</v>
      </c>
      <c r="P519">
        <v>9</v>
      </c>
      <c r="Q519">
        <v>10</v>
      </c>
      <c r="R519">
        <v>272</v>
      </c>
      <c r="S519">
        <v>6</v>
      </c>
      <c r="T519">
        <v>2</v>
      </c>
      <c r="U519">
        <v>1</v>
      </c>
      <c r="V519">
        <v>0</v>
      </c>
      <c r="W519">
        <v>0</v>
      </c>
      <c r="X519">
        <v>3</v>
      </c>
      <c r="Y519">
        <v>120</v>
      </c>
      <c r="Z519">
        <v>67</v>
      </c>
      <c r="AA519">
        <v>1</v>
      </c>
      <c r="AB519">
        <v>860</v>
      </c>
      <c r="AC519" s="351">
        <v>2</v>
      </c>
      <c r="AD519" s="351">
        <v>2</v>
      </c>
      <c r="AE519">
        <v>16</v>
      </c>
      <c r="AF519">
        <v>223</v>
      </c>
      <c r="AG519">
        <v>12</v>
      </c>
      <c r="AH519">
        <v>0</v>
      </c>
      <c r="AI519">
        <v>0</v>
      </c>
      <c r="AJ519">
        <v>1475</v>
      </c>
      <c r="AK519">
        <v>0</v>
      </c>
      <c r="AL519">
        <v>1475</v>
      </c>
      <c r="AM519">
        <v>0</v>
      </c>
      <c r="AN519">
        <v>0</v>
      </c>
      <c r="AO519">
        <v>0</v>
      </c>
      <c r="AP519">
        <v>84</v>
      </c>
      <c r="AQ519">
        <v>92</v>
      </c>
      <c r="AR519">
        <v>0</v>
      </c>
      <c r="AS519">
        <v>92</v>
      </c>
      <c r="AT519">
        <v>17</v>
      </c>
      <c r="AU519">
        <v>0</v>
      </c>
      <c r="AV519">
        <v>42</v>
      </c>
      <c r="AW519">
        <v>29</v>
      </c>
      <c r="AX519">
        <v>0</v>
      </c>
      <c r="AY519">
        <v>1</v>
      </c>
      <c r="AZ519">
        <v>0</v>
      </c>
      <c r="BA519">
        <v>19</v>
      </c>
      <c r="BB519">
        <v>105</v>
      </c>
      <c r="BC519">
        <v>200</v>
      </c>
      <c r="BD519">
        <v>122</v>
      </c>
      <c r="BE519">
        <v>52</v>
      </c>
      <c r="BF519">
        <v>19</v>
      </c>
      <c r="BG519">
        <v>3</v>
      </c>
      <c r="BH519">
        <v>0</v>
      </c>
      <c r="BI519">
        <v>520</v>
      </c>
      <c r="BJ519">
        <v>12</v>
      </c>
      <c r="BK519">
        <v>58</v>
      </c>
      <c r="BL519">
        <v>111</v>
      </c>
      <c r="BM519">
        <v>66</v>
      </c>
      <c r="BN519">
        <v>25</v>
      </c>
      <c r="BO519">
        <v>9</v>
      </c>
      <c r="BP519">
        <v>1</v>
      </c>
      <c r="BQ519">
        <v>0</v>
      </c>
      <c r="BR519">
        <v>282</v>
      </c>
      <c r="BS519" s="148"/>
      <c r="BT519"/>
      <c r="BU519" s="393" t="str">
        <f t="shared" si="86"/>
        <v>No</v>
      </c>
      <c r="BV519" s="393" t="str">
        <f t="shared" si="87"/>
        <v>No</v>
      </c>
      <c r="BW519" s="393"/>
      <c r="BX519" s="151"/>
      <c r="BY519" s="341"/>
      <c r="BZ519" s="384"/>
      <c r="CA519" s="384"/>
      <c r="CB519" s="384"/>
      <c r="CC519" s="384"/>
      <c r="CD519" s="384"/>
      <c r="CE519" s="219"/>
      <c r="CF519" s="219"/>
      <c r="CG519" s="219"/>
      <c r="CH519" s="219"/>
      <c r="CI519" s="219"/>
      <c r="CJ519" s="219"/>
      <c r="CK519" s="219"/>
      <c r="CL519" s="219"/>
      <c r="CM519" s="219"/>
      <c r="CN519" s="219"/>
      <c r="CO519" s="219"/>
      <c r="CP519" s="219"/>
      <c r="CQ519" s="219"/>
      <c r="CR519" s="219"/>
      <c r="CS519" s="219"/>
      <c r="CT519" s="219"/>
      <c r="CU519" s="219"/>
      <c r="CV519" s="219"/>
      <c r="CW519" s="219"/>
      <c r="CX519" s="219"/>
      <c r="CY519" s="219"/>
      <c r="CZ519" s="219"/>
      <c r="DA519" s="219"/>
      <c r="DB519" s="219"/>
      <c r="DC519" s="219"/>
      <c r="DD519" s="219"/>
      <c r="DE519" s="219"/>
      <c r="DF519" s="219"/>
      <c r="DG519" s="219"/>
      <c r="DH519" s="219"/>
      <c r="DI519" s="219"/>
      <c r="DJ519" s="219"/>
      <c r="DK519" s="219"/>
      <c r="DL519" s="219"/>
      <c r="DM519" s="219"/>
      <c r="DN519" s="219"/>
      <c r="DO519" s="219"/>
      <c r="DP519" s="219"/>
      <c r="DQ519" s="219"/>
      <c r="DR519" s="219"/>
      <c r="DS519" s="219"/>
      <c r="DT519" s="219"/>
      <c r="DU519" s="219"/>
      <c r="DV519" s="219"/>
      <c r="DW519" s="219"/>
      <c r="DX519" s="219"/>
      <c r="DY519" s="219"/>
      <c r="DZ519" s="219"/>
      <c r="EA519" s="219"/>
      <c r="EB519" s="219"/>
      <c r="EC519" s="219"/>
      <c r="ED519" s="219"/>
      <c r="EE519" s="219"/>
      <c r="EF519" s="219"/>
      <c r="EG519" s="219"/>
      <c r="EH519" s="219"/>
      <c r="EI519" s="219"/>
      <c r="EJ519" s="219"/>
      <c r="EK519" s="219"/>
      <c r="EL519" s="219"/>
      <c r="EM519" s="219"/>
      <c r="EN519" s="219"/>
      <c r="EO519" s="219"/>
      <c r="EP519" s="219"/>
      <c r="EQ519" s="219"/>
      <c r="ER519" s="219"/>
      <c r="ES519" s="219"/>
      <c r="ET519" s="219"/>
      <c r="EU519" s="219"/>
      <c r="EV519" s="219"/>
      <c r="EW519" s="219"/>
      <c r="EX519" s="219"/>
      <c r="EY519" s="219"/>
      <c r="EZ519" s="219"/>
      <c r="FA519" s="219"/>
      <c r="FB519" s="219"/>
      <c r="FC519" s="219"/>
      <c r="FD519" s="219"/>
      <c r="FE519" s="219"/>
      <c r="FF519" s="219"/>
      <c r="FG519" s="219"/>
      <c r="FH519" s="219"/>
      <c r="FI519" s="219"/>
      <c r="FJ519" s="219"/>
      <c r="FK519" s="219"/>
      <c r="FL519" s="219"/>
      <c r="FM519" s="219"/>
      <c r="FN519" s="219"/>
      <c r="GA519" s="202"/>
      <c r="GB519" s="202"/>
      <c r="GC519" s="202"/>
      <c r="GD519" s="202"/>
      <c r="GE519" s="202"/>
      <c r="GF519" s="202"/>
      <c r="GG519" s="202"/>
      <c r="GH519" s="198"/>
      <c r="GI519" s="198"/>
      <c r="GJ519" s="198"/>
      <c r="GK519" s="198"/>
      <c r="GL519" s="198"/>
      <c r="GM519" s="198"/>
      <c r="GN519" s="198"/>
    </row>
    <row r="520" spans="1:196" x14ac:dyDescent="0.2">
      <c r="A520" s="215" t="s">
        <v>603</v>
      </c>
      <c r="B520" s="216" t="s">
        <v>285</v>
      </c>
      <c r="C520" s="217" t="s">
        <v>294</v>
      </c>
      <c r="D520" s="218" t="s">
        <v>602</v>
      </c>
      <c r="E520" s="337">
        <v>0</v>
      </c>
      <c r="F520">
        <v>4</v>
      </c>
      <c r="G520" s="337">
        <v>0</v>
      </c>
      <c r="H520">
        <v>3</v>
      </c>
      <c r="I520">
        <v>43</v>
      </c>
      <c r="J520">
        <v>130</v>
      </c>
      <c r="K520">
        <v>6</v>
      </c>
      <c r="L520">
        <v>5</v>
      </c>
      <c r="M520">
        <v>5</v>
      </c>
      <c r="N520">
        <v>3</v>
      </c>
      <c r="O520">
        <v>0</v>
      </c>
      <c r="P520">
        <v>4</v>
      </c>
      <c r="Q520">
        <v>0</v>
      </c>
      <c r="R520">
        <v>39</v>
      </c>
      <c r="S520">
        <v>0</v>
      </c>
      <c r="T520">
        <v>0</v>
      </c>
      <c r="U520">
        <v>1</v>
      </c>
      <c r="V520">
        <v>7</v>
      </c>
      <c r="W520">
        <v>11</v>
      </c>
      <c r="X520">
        <v>45</v>
      </c>
      <c r="Y520">
        <v>77</v>
      </c>
      <c r="Z520">
        <v>0</v>
      </c>
      <c r="AA520">
        <v>41</v>
      </c>
      <c r="AB520">
        <v>424</v>
      </c>
      <c r="AC520" s="351">
        <v>2</v>
      </c>
      <c r="AD520" s="351">
        <v>2</v>
      </c>
      <c r="AE520">
        <v>0</v>
      </c>
      <c r="AF520">
        <v>102</v>
      </c>
      <c r="AG520">
        <v>28</v>
      </c>
      <c r="AH520">
        <v>15</v>
      </c>
      <c r="AI520">
        <v>0</v>
      </c>
      <c r="AJ520">
        <v>106</v>
      </c>
      <c r="AK520">
        <v>3</v>
      </c>
      <c r="AL520">
        <v>109</v>
      </c>
      <c r="AM520">
        <v>0</v>
      </c>
      <c r="AN520">
        <v>0</v>
      </c>
      <c r="AO520">
        <v>20</v>
      </c>
      <c r="AP520">
        <v>0</v>
      </c>
      <c r="AQ520">
        <v>14</v>
      </c>
      <c r="AR520">
        <v>13</v>
      </c>
      <c r="AS520">
        <v>27</v>
      </c>
      <c r="AT520">
        <v>2</v>
      </c>
      <c r="AU520">
        <v>0</v>
      </c>
      <c r="AV520">
        <v>2</v>
      </c>
      <c r="AW520">
        <v>0</v>
      </c>
      <c r="AX520">
        <v>0</v>
      </c>
      <c r="AY520">
        <v>0</v>
      </c>
      <c r="AZ520">
        <v>0</v>
      </c>
      <c r="BA520">
        <v>3</v>
      </c>
      <c r="BB520">
        <v>10</v>
      </c>
      <c r="BC520">
        <v>3</v>
      </c>
      <c r="BD520">
        <v>3</v>
      </c>
      <c r="BE520">
        <v>3</v>
      </c>
      <c r="BF520">
        <v>3</v>
      </c>
      <c r="BG520">
        <v>5</v>
      </c>
      <c r="BH520">
        <v>0</v>
      </c>
      <c r="BI520">
        <v>30</v>
      </c>
      <c r="BJ520">
        <v>4</v>
      </c>
      <c r="BK520">
        <v>16</v>
      </c>
      <c r="BL520">
        <v>4</v>
      </c>
      <c r="BM520">
        <v>3</v>
      </c>
      <c r="BN520">
        <v>4</v>
      </c>
      <c r="BO520">
        <v>3</v>
      </c>
      <c r="BP520">
        <v>5</v>
      </c>
      <c r="BQ520">
        <v>0</v>
      </c>
      <c r="BR520">
        <v>39</v>
      </c>
      <c r="BS520" s="148"/>
      <c r="BT520"/>
      <c r="BU520" s="393" t="str">
        <f t="shared" si="86"/>
        <v>No</v>
      </c>
      <c r="BV520" s="393" t="str">
        <f t="shared" si="87"/>
        <v>No</v>
      </c>
      <c r="BW520" s="393"/>
      <c r="BX520" s="151"/>
      <c r="BY520" s="341"/>
      <c r="BZ520" s="384"/>
      <c r="CA520" s="384"/>
      <c r="CB520" s="384"/>
      <c r="CC520" s="384"/>
      <c r="CD520" s="384"/>
      <c r="CE520" s="219"/>
      <c r="CF520" s="219"/>
      <c r="CG520" s="219"/>
      <c r="CH520" s="219"/>
      <c r="CI520" s="219"/>
      <c r="CJ520" s="219"/>
      <c r="CK520" s="219"/>
      <c r="CL520" s="219"/>
      <c r="CM520" s="219"/>
      <c r="CN520" s="219"/>
      <c r="CO520" s="219"/>
      <c r="CP520" s="219"/>
      <c r="CQ520" s="219"/>
      <c r="CR520" s="219"/>
      <c r="CS520" s="219"/>
      <c r="CT520" s="219"/>
      <c r="CU520" s="219"/>
      <c r="CV520" s="219"/>
      <c r="CW520" s="219"/>
      <c r="CX520" s="219"/>
      <c r="CY520" s="219"/>
      <c r="CZ520" s="219"/>
      <c r="DA520" s="219"/>
      <c r="DB520" s="219"/>
      <c r="DC520" s="219"/>
      <c r="DD520" s="219"/>
      <c r="DE520" s="219"/>
      <c r="DF520" s="219"/>
      <c r="DG520" s="219"/>
      <c r="DH520" s="219"/>
      <c r="DI520" s="219"/>
      <c r="DJ520" s="219"/>
      <c r="DK520" s="219"/>
      <c r="DL520" s="219"/>
      <c r="DM520" s="219"/>
      <c r="DN520" s="219"/>
      <c r="DO520" s="219"/>
      <c r="DP520" s="219"/>
      <c r="DQ520" s="219"/>
      <c r="DR520" s="219"/>
      <c r="DS520" s="219"/>
      <c r="DT520" s="219"/>
      <c r="DU520" s="219"/>
      <c r="DV520" s="219"/>
      <c r="DW520" s="219"/>
      <c r="DX520" s="219"/>
      <c r="DY520" s="219"/>
      <c r="DZ520" s="219"/>
      <c r="EA520" s="219"/>
      <c r="EB520" s="219"/>
      <c r="EC520" s="219"/>
      <c r="ED520" s="219"/>
      <c r="EE520" s="219"/>
      <c r="EF520" s="219"/>
      <c r="EG520" s="219"/>
      <c r="EH520" s="219"/>
      <c r="EI520" s="219"/>
      <c r="EJ520" s="219"/>
      <c r="EK520" s="219"/>
      <c r="EL520" s="219"/>
      <c r="EM520" s="219"/>
      <c r="EN520" s="219"/>
      <c r="EO520" s="219"/>
      <c r="EP520" s="219"/>
      <c r="EQ520" s="219"/>
      <c r="ER520" s="219"/>
      <c r="ES520" s="219"/>
      <c r="ET520" s="219"/>
      <c r="EU520" s="219"/>
      <c r="EV520" s="219"/>
      <c r="EW520" s="219"/>
      <c r="EX520" s="219"/>
      <c r="EY520" s="219"/>
      <c r="EZ520" s="219"/>
      <c r="FA520" s="219"/>
      <c r="FB520" s="219"/>
      <c r="FC520" s="219"/>
      <c r="FD520" s="219"/>
      <c r="FE520" s="219"/>
      <c r="FF520" s="219"/>
      <c r="FG520" s="219"/>
      <c r="FH520" s="219"/>
      <c r="FI520" s="219"/>
      <c r="FJ520" s="219"/>
      <c r="FK520" s="219"/>
      <c r="FL520" s="219"/>
      <c r="FM520" s="219"/>
      <c r="FN520" s="219"/>
      <c r="GA520" s="202"/>
      <c r="GB520" s="202"/>
      <c r="GC520" s="202"/>
      <c r="GD520" s="202"/>
      <c r="GE520" s="202"/>
      <c r="GF520" s="202"/>
      <c r="GG520" s="202"/>
      <c r="GH520" s="198"/>
      <c r="GI520" s="198"/>
      <c r="GJ520" s="198"/>
      <c r="GK520" s="198"/>
      <c r="GL520" s="198"/>
      <c r="GM520" s="198"/>
      <c r="GN520" s="198"/>
    </row>
    <row r="521" spans="1:196" x14ac:dyDescent="0.2">
      <c r="A521" s="215" t="s">
        <v>605</v>
      </c>
      <c r="B521" s="216" t="s">
        <v>285</v>
      </c>
      <c r="C521" s="217" t="s">
        <v>56</v>
      </c>
      <c r="D521" s="218" t="s">
        <v>604</v>
      </c>
      <c r="E521" s="337">
        <v>0</v>
      </c>
      <c r="F521">
        <v>11</v>
      </c>
      <c r="G521" s="337">
        <v>0</v>
      </c>
      <c r="H521">
        <v>2</v>
      </c>
      <c r="I521">
        <v>60</v>
      </c>
      <c r="J521">
        <v>149</v>
      </c>
      <c r="K521">
        <v>33</v>
      </c>
      <c r="L521">
        <v>1</v>
      </c>
      <c r="M521">
        <v>4</v>
      </c>
      <c r="N521">
        <v>4</v>
      </c>
      <c r="O521">
        <v>0</v>
      </c>
      <c r="P521">
        <v>3</v>
      </c>
      <c r="Q521">
        <v>0</v>
      </c>
      <c r="R521">
        <v>22</v>
      </c>
      <c r="S521">
        <v>289</v>
      </c>
      <c r="T521">
        <v>28</v>
      </c>
      <c r="U521">
        <v>1</v>
      </c>
      <c r="V521">
        <v>13</v>
      </c>
      <c r="W521">
        <v>5</v>
      </c>
      <c r="X521">
        <v>33</v>
      </c>
      <c r="Y521">
        <v>113</v>
      </c>
      <c r="Z521">
        <v>0</v>
      </c>
      <c r="AA521">
        <v>50</v>
      </c>
      <c r="AB521">
        <v>821</v>
      </c>
      <c r="AC521" s="351">
        <v>2</v>
      </c>
      <c r="AD521" s="351">
        <v>3</v>
      </c>
      <c r="AE521">
        <v>0</v>
      </c>
      <c r="AF521">
        <v>103</v>
      </c>
      <c r="AG521">
        <v>2</v>
      </c>
      <c r="AH521">
        <v>6</v>
      </c>
      <c r="AI521">
        <v>0</v>
      </c>
      <c r="AJ521">
        <v>97</v>
      </c>
      <c r="AK521">
        <v>0</v>
      </c>
      <c r="AL521">
        <v>97</v>
      </c>
      <c r="AM521">
        <v>1</v>
      </c>
      <c r="AN521">
        <v>0</v>
      </c>
      <c r="AO521">
        <v>1</v>
      </c>
      <c r="AP521">
        <v>20</v>
      </c>
      <c r="AQ521">
        <v>34</v>
      </c>
      <c r="AR521">
        <v>0</v>
      </c>
      <c r="AS521">
        <v>34</v>
      </c>
      <c r="AT521">
        <v>0</v>
      </c>
      <c r="AU521">
        <v>0</v>
      </c>
      <c r="AV521">
        <v>0</v>
      </c>
      <c r="AW521">
        <v>5</v>
      </c>
      <c r="AX521">
        <v>0</v>
      </c>
      <c r="AY521">
        <v>0</v>
      </c>
      <c r="AZ521">
        <v>0</v>
      </c>
      <c r="BA521">
        <v>16</v>
      </c>
      <c r="BB521">
        <v>17</v>
      </c>
      <c r="BC521">
        <v>11</v>
      </c>
      <c r="BD521">
        <v>3</v>
      </c>
      <c r="BE521">
        <v>3</v>
      </c>
      <c r="BF521">
        <v>1</v>
      </c>
      <c r="BG521">
        <v>0</v>
      </c>
      <c r="BH521">
        <v>0</v>
      </c>
      <c r="BI521">
        <v>51</v>
      </c>
      <c r="BJ521">
        <v>8</v>
      </c>
      <c r="BK521">
        <v>9</v>
      </c>
      <c r="BL521">
        <v>2</v>
      </c>
      <c r="BM521">
        <v>1</v>
      </c>
      <c r="BN521">
        <v>1</v>
      </c>
      <c r="BO521">
        <v>1</v>
      </c>
      <c r="BP521">
        <v>0</v>
      </c>
      <c r="BQ521">
        <v>0</v>
      </c>
      <c r="BR521">
        <v>22</v>
      </c>
      <c r="BS521" s="148"/>
      <c r="BT521"/>
      <c r="BU521" s="393" t="str">
        <f t="shared" si="86"/>
        <v>No</v>
      </c>
      <c r="BV521" s="393" t="str">
        <f t="shared" si="87"/>
        <v>Open</v>
      </c>
      <c r="BW521" s="393"/>
      <c r="BX521" s="151"/>
      <c r="BY521" s="341"/>
      <c r="BZ521" s="384"/>
      <c r="CA521" s="384"/>
      <c r="CB521" s="384"/>
      <c r="CC521" s="384"/>
      <c r="CD521" s="384"/>
      <c r="CE521" s="219"/>
      <c r="CF521" s="219"/>
      <c r="CG521" s="219"/>
      <c r="CH521" s="219"/>
      <c r="CI521" s="219"/>
      <c r="CJ521" s="219"/>
      <c r="CK521" s="219"/>
      <c r="CL521" s="219"/>
      <c r="CM521" s="219"/>
      <c r="CN521" s="219"/>
      <c r="CO521" s="219"/>
      <c r="CP521" s="219"/>
      <c r="CQ521" s="219"/>
      <c r="CR521" s="219"/>
      <c r="CS521" s="219"/>
      <c r="CT521" s="219"/>
      <c r="CU521" s="219"/>
      <c r="CV521" s="219"/>
      <c r="CW521" s="219"/>
      <c r="CX521" s="219"/>
      <c r="CY521" s="219"/>
      <c r="CZ521" s="219"/>
      <c r="DA521" s="219"/>
      <c r="DB521" s="219"/>
      <c r="DC521" s="219"/>
      <c r="DD521" s="219"/>
      <c r="DE521" s="219"/>
      <c r="DF521" s="219"/>
      <c r="DG521" s="219"/>
      <c r="DH521" s="219"/>
      <c r="DI521" s="219"/>
      <c r="DJ521" s="219"/>
      <c r="DK521" s="219"/>
      <c r="DL521" s="219"/>
      <c r="DM521" s="219"/>
      <c r="DN521" s="219"/>
      <c r="DO521" s="219"/>
      <c r="DP521" s="219"/>
      <c r="DQ521" s="219"/>
      <c r="DR521" s="219"/>
      <c r="DS521" s="219"/>
      <c r="DT521" s="219"/>
      <c r="DU521" s="219"/>
      <c r="DV521" s="219"/>
      <c r="DW521" s="219"/>
      <c r="DX521" s="219"/>
      <c r="DY521" s="219"/>
      <c r="DZ521" s="219"/>
      <c r="EA521" s="219"/>
      <c r="EB521" s="219"/>
      <c r="EC521" s="219"/>
      <c r="ED521" s="219"/>
      <c r="EE521" s="219"/>
      <c r="EF521" s="219"/>
      <c r="EG521" s="219"/>
      <c r="EH521" s="219"/>
      <c r="EI521" s="219"/>
      <c r="EJ521" s="219"/>
      <c r="EK521" s="219"/>
      <c r="EL521" s="219"/>
      <c r="EM521" s="219"/>
      <c r="EN521" s="219"/>
      <c r="EO521" s="219"/>
      <c r="EP521" s="219"/>
      <c r="EQ521" s="219"/>
      <c r="ER521" s="219"/>
      <c r="ES521" s="219"/>
      <c r="ET521" s="219"/>
      <c r="EU521" s="219"/>
      <c r="EV521" s="219"/>
      <c r="EW521" s="219"/>
      <c r="EX521" s="219"/>
      <c r="EY521" s="219"/>
      <c r="EZ521" s="219"/>
      <c r="FA521" s="219"/>
      <c r="FB521" s="219"/>
      <c r="FC521" s="219"/>
      <c r="FD521" s="219"/>
      <c r="FE521" s="219"/>
      <c r="FF521" s="219"/>
      <c r="FG521" s="219"/>
      <c r="FH521" s="219"/>
      <c r="FI521" s="219"/>
      <c r="FJ521" s="219"/>
      <c r="FK521" s="219"/>
      <c r="FL521" s="219"/>
      <c r="FM521" s="219"/>
      <c r="FN521" s="219"/>
      <c r="GA521" s="202"/>
      <c r="GB521" s="202"/>
      <c r="GC521" s="202"/>
      <c r="GD521" s="202"/>
      <c r="GE521" s="202"/>
      <c r="GF521" s="202"/>
      <c r="GG521" s="202"/>
      <c r="GH521" s="198"/>
      <c r="GI521" s="198"/>
      <c r="GJ521" s="198"/>
      <c r="GK521" s="198"/>
      <c r="GL521" s="198"/>
      <c r="GM521" s="198"/>
      <c r="GN521" s="198"/>
    </row>
    <row r="522" spans="1:196" x14ac:dyDescent="0.2">
      <c r="A522" s="215" t="s">
        <v>607</v>
      </c>
      <c r="B522" s="216" t="s">
        <v>285</v>
      </c>
      <c r="C522" s="217" t="s">
        <v>286</v>
      </c>
      <c r="D522" s="218" t="s">
        <v>606</v>
      </c>
      <c r="E522" s="337">
        <v>0</v>
      </c>
      <c r="F522">
        <v>82</v>
      </c>
      <c r="G522" s="337">
        <v>0</v>
      </c>
      <c r="H522">
        <v>0</v>
      </c>
      <c r="I522">
        <v>102</v>
      </c>
      <c r="J522">
        <v>151</v>
      </c>
      <c r="K522">
        <v>4</v>
      </c>
      <c r="L522">
        <v>4</v>
      </c>
      <c r="M522">
        <v>3</v>
      </c>
      <c r="N522">
        <v>1</v>
      </c>
      <c r="O522">
        <v>0</v>
      </c>
      <c r="P522">
        <v>4</v>
      </c>
      <c r="Q522">
        <v>2</v>
      </c>
      <c r="R522">
        <v>30</v>
      </c>
      <c r="S522">
        <v>0</v>
      </c>
      <c r="T522">
        <v>0</v>
      </c>
      <c r="U522">
        <v>0</v>
      </c>
      <c r="V522">
        <v>2</v>
      </c>
      <c r="W522">
        <v>6</v>
      </c>
      <c r="X522">
        <v>42</v>
      </c>
      <c r="Y522">
        <v>131</v>
      </c>
      <c r="Z522">
        <v>0</v>
      </c>
      <c r="AA522">
        <v>34</v>
      </c>
      <c r="AB522">
        <v>598</v>
      </c>
      <c r="AC522" s="351">
        <v>1</v>
      </c>
      <c r="AD522" s="351">
        <v>1</v>
      </c>
      <c r="AE522">
        <v>6</v>
      </c>
      <c r="AF522">
        <v>148</v>
      </c>
      <c r="AG522">
        <v>3</v>
      </c>
      <c r="AH522">
        <v>5</v>
      </c>
      <c r="AI522">
        <v>0</v>
      </c>
      <c r="AJ522">
        <v>147</v>
      </c>
      <c r="AK522">
        <v>31</v>
      </c>
      <c r="AL522">
        <v>178</v>
      </c>
      <c r="AM522">
        <v>4</v>
      </c>
      <c r="AN522">
        <v>0</v>
      </c>
      <c r="AO522">
        <v>9</v>
      </c>
      <c r="AP522">
        <v>126</v>
      </c>
      <c r="AQ522">
        <v>0</v>
      </c>
      <c r="AR522">
        <v>29</v>
      </c>
      <c r="AS522">
        <v>29</v>
      </c>
      <c r="AT522">
        <v>0</v>
      </c>
      <c r="AU522">
        <v>0</v>
      </c>
      <c r="AV522">
        <v>6</v>
      </c>
      <c r="AW522">
        <v>5</v>
      </c>
      <c r="AX522">
        <v>0</v>
      </c>
      <c r="AY522">
        <v>0</v>
      </c>
      <c r="AZ522">
        <v>0</v>
      </c>
      <c r="BA522">
        <v>7</v>
      </c>
      <c r="BB522">
        <v>8</v>
      </c>
      <c r="BC522">
        <v>31</v>
      </c>
      <c r="BD522">
        <v>11</v>
      </c>
      <c r="BE522">
        <v>2</v>
      </c>
      <c r="BF522">
        <v>3</v>
      </c>
      <c r="BG522">
        <v>1</v>
      </c>
      <c r="BH522">
        <v>0</v>
      </c>
      <c r="BI522">
        <v>63</v>
      </c>
      <c r="BJ522">
        <v>3</v>
      </c>
      <c r="BK522">
        <v>6</v>
      </c>
      <c r="BL522">
        <v>15</v>
      </c>
      <c r="BM522">
        <v>5</v>
      </c>
      <c r="BN522">
        <v>2</v>
      </c>
      <c r="BO522">
        <v>1</v>
      </c>
      <c r="BP522">
        <v>0</v>
      </c>
      <c r="BQ522">
        <v>0</v>
      </c>
      <c r="BR522">
        <v>32</v>
      </c>
      <c r="BS522" s="148"/>
      <c r="BT522"/>
      <c r="BU522" s="393" t="str">
        <f t="shared" si="86"/>
        <v>Yes</v>
      </c>
      <c r="BV522" s="393" t="str">
        <f t="shared" si="87"/>
        <v>Yes</v>
      </c>
      <c r="BW522" s="393"/>
      <c r="BX522" s="151"/>
      <c r="BY522" s="341"/>
      <c r="BZ522" s="384"/>
      <c r="CA522" s="384"/>
      <c r="CB522" s="384"/>
      <c r="CC522" s="384"/>
      <c r="CD522" s="384"/>
      <c r="CE522" s="219"/>
      <c r="CF522" s="219"/>
      <c r="CG522" s="219"/>
      <c r="CH522" s="219"/>
      <c r="CI522" s="219"/>
      <c r="CJ522" s="219"/>
      <c r="CK522" s="219"/>
      <c r="CL522" s="219"/>
      <c r="CM522" s="219"/>
      <c r="CN522" s="219"/>
      <c r="CO522" s="219"/>
      <c r="CP522" s="219"/>
      <c r="CQ522" s="219"/>
      <c r="CR522" s="219"/>
      <c r="CS522" s="219"/>
      <c r="CT522" s="219"/>
      <c r="CU522" s="219"/>
      <c r="CV522" s="219"/>
      <c r="CW522" s="219"/>
      <c r="CX522" s="219"/>
      <c r="CY522" s="219"/>
      <c r="CZ522" s="219"/>
      <c r="DA522" s="219"/>
      <c r="DB522" s="219"/>
      <c r="DC522" s="219"/>
      <c r="DD522" s="219"/>
      <c r="DE522" s="219"/>
      <c r="DF522" s="219"/>
      <c r="DG522" s="219"/>
      <c r="DH522" s="219"/>
      <c r="DI522" s="219"/>
      <c r="DJ522" s="219"/>
      <c r="DK522" s="219"/>
      <c r="DL522" s="219"/>
      <c r="DM522" s="219"/>
      <c r="DN522" s="219"/>
      <c r="DO522" s="219"/>
      <c r="DP522" s="219"/>
      <c r="DQ522" s="219"/>
      <c r="DR522" s="219"/>
      <c r="DS522" s="219"/>
      <c r="DT522" s="219"/>
      <c r="DU522" s="219"/>
      <c r="DV522" s="219"/>
      <c r="DW522" s="219"/>
      <c r="DX522" s="219"/>
      <c r="DY522" s="219"/>
      <c r="DZ522" s="219"/>
      <c r="EA522" s="219"/>
      <c r="EB522" s="219"/>
      <c r="EC522" s="219"/>
      <c r="ED522" s="219"/>
      <c r="EE522" s="219"/>
      <c r="EF522" s="219"/>
      <c r="EG522" s="219"/>
      <c r="EH522" s="219"/>
      <c r="EI522" s="219"/>
      <c r="EJ522" s="219"/>
      <c r="EK522" s="219"/>
      <c r="EL522" s="219"/>
      <c r="EM522" s="219"/>
      <c r="EN522" s="219"/>
      <c r="EO522" s="219"/>
      <c r="EP522" s="219"/>
      <c r="EQ522" s="219"/>
      <c r="ER522" s="219"/>
      <c r="ES522" s="219"/>
      <c r="ET522" s="219"/>
      <c r="EU522" s="219"/>
      <c r="EV522" s="219"/>
      <c r="EW522" s="219"/>
      <c r="EX522" s="219"/>
      <c r="EY522" s="219"/>
      <c r="EZ522" s="219"/>
      <c r="FA522" s="219"/>
      <c r="FB522" s="219"/>
      <c r="FC522" s="219"/>
      <c r="FD522" s="219"/>
      <c r="FE522" s="219"/>
      <c r="FF522" s="219"/>
      <c r="FG522" s="219"/>
      <c r="FH522" s="219"/>
      <c r="FI522" s="219"/>
      <c r="FJ522" s="219"/>
      <c r="FK522" s="219"/>
      <c r="FL522" s="219"/>
      <c r="FM522" s="219"/>
      <c r="FN522" s="219"/>
      <c r="GA522" s="202"/>
      <c r="GB522" s="202"/>
      <c r="GC522" s="202"/>
      <c r="GD522" s="202"/>
      <c r="GE522" s="202"/>
      <c r="GF522" s="202"/>
      <c r="GG522" s="202"/>
      <c r="GH522" s="198"/>
      <c r="GI522" s="198"/>
      <c r="GJ522" s="198"/>
      <c r="GK522" s="198"/>
      <c r="GL522" s="198"/>
      <c r="GM522" s="198"/>
      <c r="GN522" s="198"/>
    </row>
    <row r="523" spans="1:196" x14ac:dyDescent="0.2">
      <c r="A523" s="215" t="s">
        <v>608</v>
      </c>
      <c r="B523" s="216" t="s">
        <v>293</v>
      </c>
      <c r="C523" s="217" t="s">
        <v>302</v>
      </c>
      <c r="D523" s="218" t="s">
        <v>319</v>
      </c>
      <c r="E523" s="337">
        <v>0</v>
      </c>
      <c r="F523">
        <v>350</v>
      </c>
      <c r="G523" s="337">
        <v>0</v>
      </c>
      <c r="H523">
        <v>8</v>
      </c>
      <c r="I523">
        <v>107</v>
      </c>
      <c r="J523">
        <v>251</v>
      </c>
      <c r="K523">
        <v>323</v>
      </c>
      <c r="L523">
        <v>4</v>
      </c>
      <c r="M523">
        <v>11</v>
      </c>
      <c r="N523">
        <v>3</v>
      </c>
      <c r="O523">
        <v>1</v>
      </c>
      <c r="P523">
        <v>25</v>
      </c>
      <c r="Q523">
        <v>17</v>
      </c>
      <c r="R523">
        <v>1242</v>
      </c>
      <c r="S523">
        <v>0</v>
      </c>
      <c r="T523">
        <v>0</v>
      </c>
      <c r="U523">
        <v>16</v>
      </c>
      <c r="V523">
        <v>3</v>
      </c>
      <c r="W523">
        <v>38</v>
      </c>
      <c r="X523">
        <v>2</v>
      </c>
      <c r="Y523">
        <v>146</v>
      </c>
      <c r="Z523">
        <v>0</v>
      </c>
      <c r="AA523">
        <v>0</v>
      </c>
      <c r="AB523">
        <v>2547</v>
      </c>
      <c r="AC523" s="351">
        <v>2</v>
      </c>
      <c r="AD523" s="351">
        <v>1</v>
      </c>
      <c r="AE523">
        <v>4</v>
      </c>
      <c r="AF523">
        <v>163</v>
      </c>
      <c r="AG523">
        <v>94</v>
      </c>
      <c r="AH523">
        <v>31</v>
      </c>
      <c r="AI523">
        <v>0</v>
      </c>
      <c r="AJ523">
        <v>317</v>
      </c>
      <c r="AK523">
        <v>1</v>
      </c>
      <c r="AL523">
        <v>318</v>
      </c>
      <c r="AM523">
        <v>0</v>
      </c>
      <c r="AN523">
        <v>0</v>
      </c>
      <c r="AO523">
        <v>1</v>
      </c>
      <c r="AP523">
        <v>40</v>
      </c>
      <c r="AQ523">
        <v>0</v>
      </c>
      <c r="AR523">
        <v>74</v>
      </c>
      <c r="AS523">
        <v>74</v>
      </c>
      <c r="AT523">
        <v>4</v>
      </c>
      <c r="AU523">
        <v>0</v>
      </c>
      <c r="AV523">
        <v>3</v>
      </c>
      <c r="AW523">
        <v>0</v>
      </c>
      <c r="AX523">
        <v>0</v>
      </c>
      <c r="AY523">
        <v>0</v>
      </c>
      <c r="AZ523">
        <v>0</v>
      </c>
      <c r="BA523">
        <v>904</v>
      </c>
      <c r="BB523">
        <v>210</v>
      </c>
      <c r="BC523">
        <v>80</v>
      </c>
      <c r="BD523">
        <v>14</v>
      </c>
      <c r="BE523">
        <v>3</v>
      </c>
      <c r="BF523">
        <v>3</v>
      </c>
      <c r="BG523">
        <v>4</v>
      </c>
      <c r="BH523">
        <v>4</v>
      </c>
      <c r="BI523">
        <v>1222</v>
      </c>
      <c r="BJ523">
        <v>945</v>
      </c>
      <c r="BK523">
        <v>201</v>
      </c>
      <c r="BL523">
        <v>79</v>
      </c>
      <c r="BM523">
        <v>20</v>
      </c>
      <c r="BN523">
        <v>3</v>
      </c>
      <c r="BO523">
        <v>3</v>
      </c>
      <c r="BP523">
        <v>4</v>
      </c>
      <c r="BQ523">
        <v>4</v>
      </c>
      <c r="BR523">
        <v>1259</v>
      </c>
      <c r="BS523" s="148"/>
      <c r="BT523"/>
      <c r="BU523" s="393" t="str">
        <f t="shared" si="86"/>
        <v>No</v>
      </c>
      <c r="BV523" s="393" t="str">
        <f t="shared" si="87"/>
        <v>Yes</v>
      </c>
      <c r="BW523" s="393"/>
      <c r="BX523" s="151"/>
      <c r="BY523" s="341"/>
      <c r="BZ523" s="384"/>
      <c r="CA523" s="384"/>
      <c r="CB523" s="384"/>
      <c r="CC523" s="384"/>
      <c r="CD523" s="384"/>
      <c r="CE523" s="219"/>
      <c r="CF523" s="219"/>
      <c r="CG523" s="219"/>
      <c r="CH523" s="219"/>
      <c r="CI523" s="219"/>
      <c r="CJ523" s="219"/>
      <c r="CK523" s="219"/>
      <c r="CL523" s="219"/>
      <c r="CM523" s="219"/>
      <c r="CN523" s="219"/>
      <c r="CO523" s="219"/>
      <c r="CP523" s="219"/>
      <c r="CQ523" s="219"/>
      <c r="CR523" s="219"/>
      <c r="CS523" s="219"/>
      <c r="CT523" s="219"/>
      <c r="CU523" s="219"/>
      <c r="CV523" s="219"/>
      <c r="CW523" s="219"/>
      <c r="CX523" s="219"/>
      <c r="CY523" s="219"/>
      <c r="CZ523" s="219"/>
      <c r="DA523" s="219"/>
      <c r="DB523" s="219"/>
      <c r="DC523" s="219"/>
      <c r="DD523" s="219"/>
      <c r="DE523" s="219"/>
      <c r="DF523" s="219"/>
      <c r="DG523" s="219"/>
      <c r="DH523" s="219"/>
      <c r="DI523" s="219"/>
      <c r="DJ523" s="219"/>
      <c r="DK523" s="219"/>
      <c r="DL523" s="219"/>
      <c r="DM523" s="219"/>
      <c r="DN523" s="219"/>
      <c r="DO523" s="219"/>
      <c r="DP523" s="219"/>
      <c r="DQ523" s="219"/>
      <c r="DR523" s="219"/>
      <c r="DS523" s="219"/>
      <c r="DT523" s="219"/>
      <c r="DU523" s="219"/>
      <c r="DV523" s="219"/>
      <c r="DW523" s="219"/>
      <c r="DX523" s="219"/>
      <c r="DY523" s="219"/>
      <c r="DZ523" s="219"/>
      <c r="EA523" s="219"/>
      <c r="EB523" s="219"/>
      <c r="EC523" s="219"/>
      <c r="ED523" s="219"/>
      <c r="EE523" s="219"/>
      <c r="EF523" s="219"/>
      <c r="EG523" s="219"/>
      <c r="EH523" s="219"/>
      <c r="EI523" s="219"/>
      <c r="EJ523" s="219"/>
      <c r="EK523" s="219"/>
      <c r="EL523" s="219"/>
      <c r="EM523" s="219"/>
      <c r="EN523" s="219"/>
      <c r="EO523" s="219"/>
      <c r="EP523" s="219"/>
      <c r="EQ523" s="219"/>
      <c r="ER523" s="219"/>
      <c r="ES523" s="219"/>
      <c r="ET523" s="219"/>
      <c r="EU523" s="219"/>
      <c r="EV523" s="219"/>
      <c r="EW523" s="219"/>
      <c r="EX523" s="219"/>
      <c r="EY523" s="219"/>
      <c r="EZ523" s="219"/>
      <c r="FA523" s="219"/>
      <c r="FB523" s="219"/>
      <c r="FC523" s="219"/>
      <c r="FD523" s="219"/>
      <c r="FE523" s="219"/>
      <c r="FF523" s="219"/>
      <c r="FG523" s="219"/>
      <c r="FH523" s="219"/>
      <c r="FI523" s="219"/>
      <c r="FJ523" s="219"/>
      <c r="FK523" s="219"/>
      <c r="FL523" s="219"/>
      <c r="FM523" s="219"/>
      <c r="FN523" s="219"/>
      <c r="GA523" s="202"/>
      <c r="GB523" s="202"/>
      <c r="GC523" s="202"/>
      <c r="GD523" s="202"/>
      <c r="GE523" s="202"/>
      <c r="GF523" s="202"/>
      <c r="GG523" s="202"/>
      <c r="GH523" s="198"/>
      <c r="GI523" s="198"/>
      <c r="GJ523" s="198"/>
      <c r="GK523" s="198"/>
      <c r="GL523" s="198"/>
      <c r="GM523" s="198"/>
      <c r="GN523" s="198"/>
    </row>
    <row r="524" spans="1:196" x14ac:dyDescent="0.2">
      <c r="A524" s="215" t="s">
        <v>609</v>
      </c>
      <c r="B524" s="216" t="s">
        <v>293</v>
      </c>
      <c r="C524" s="217" t="s">
        <v>286</v>
      </c>
      <c r="D524" s="218" t="s">
        <v>320</v>
      </c>
      <c r="E524" s="337">
        <v>0</v>
      </c>
      <c r="F524">
        <v>72</v>
      </c>
      <c r="G524" s="337">
        <v>0</v>
      </c>
      <c r="H524">
        <v>9</v>
      </c>
      <c r="I524">
        <v>58</v>
      </c>
      <c r="J524">
        <v>175</v>
      </c>
      <c r="K524">
        <v>0</v>
      </c>
      <c r="L524">
        <v>3</v>
      </c>
      <c r="M524">
        <v>6</v>
      </c>
      <c r="N524">
        <v>0</v>
      </c>
      <c r="O524">
        <v>0</v>
      </c>
      <c r="P524">
        <v>31</v>
      </c>
      <c r="Q524">
        <v>0</v>
      </c>
      <c r="R524">
        <v>338</v>
      </c>
      <c r="S524">
        <v>0</v>
      </c>
      <c r="T524">
        <v>9</v>
      </c>
      <c r="U524">
        <v>7</v>
      </c>
      <c r="V524">
        <v>0</v>
      </c>
      <c r="W524">
        <v>12</v>
      </c>
      <c r="X524">
        <v>26</v>
      </c>
      <c r="Y524">
        <v>214</v>
      </c>
      <c r="Z524">
        <v>4</v>
      </c>
      <c r="AA524">
        <v>30</v>
      </c>
      <c r="AB524">
        <v>994</v>
      </c>
      <c r="AC524" s="351">
        <v>1</v>
      </c>
      <c r="AD524" s="351">
        <v>1</v>
      </c>
      <c r="AE524">
        <v>13</v>
      </c>
      <c r="AF524">
        <v>200</v>
      </c>
      <c r="AG524">
        <v>47</v>
      </c>
      <c r="AH524">
        <v>16</v>
      </c>
      <c r="AI524">
        <v>0</v>
      </c>
      <c r="AJ524">
        <v>360</v>
      </c>
      <c r="AK524">
        <v>79</v>
      </c>
      <c r="AL524">
        <v>333</v>
      </c>
      <c r="AM524">
        <v>6</v>
      </c>
      <c r="AN524">
        <v>0</v>
      </c>
      <c r="AO524">
        <v>89</v>
      </c>
      <c r="AP524">
        <v>0</v>
      </c>
      <c r="AQ524">
        <v>45</v>
      </c>
      <c r="AR524">
        <v>0</v>
      </c>
      <c r="AS524">
        <v>0</v>
      </c>
      <c r="AT524">
        <v>2</v>
      </c>
      <c r="AU524">
        <v>0</v>
      </c>
      <c r="AV524">
        <v>6</v>
      </c>
      <c r="AW524">
        <v>0</v>
      </c>
      <c r="AX524">
        <v>0</v>
      </c>
      <c r="AY524">
        <v>1</v>
      </c>
      <c r="AZ524">
        <v>0</v>
      </c>
      <c r="BA524">
        <v>160</v>
      </c>
      <c r="BB524">
        <v>193</v>
      </c>
      <c r="BC524">
        <v>100</v>
      </c>
      <c r="BD524">
        <v>38</v>
      </c>
      <c r="BE524">
        <v>21</v>
      </c>
      <c r="BF524">
        <v>8</v>
      </c>
      <c r="BG524">
        <v>2</v>
      </c>
      <c r="BH524">
        <v>1</v>
      </c>
      <c r="BI524">
        <v>523</v>
      </c>
      <c r="BJ524">
        <v>96</v>
      </c>
      <c r="BK524">
        <v>127</v>
      </c>
      <c r="BL524">
        <v>65</v>
      </c>
      <c r="BM524">
        <v>28</v>
      </c>
      <c r="BN524">
        <v>15</v>
      </c>
      <c r="BO524">
        <v>3</v>
      </c>
      <c r="BP524">
        <v>2</v>
      </c>
      <c r="BQ524">
        <v>2</v>
      </c>
      <c r="BR524">
        <v>338</v>
      </c>
      <c r="BS524" s="148"/>
      <c r="BT524"/>
      <c r="BU524" s="393" t="str">
        <f t="shared" si="86"/>
        <v>Yes</v>
      </c>
      <c r="BV524" s="393" t="str">
        <f t="shared" si="87"/>
        <v>Yes</v>
      </c>
      <c r="BW524" s="393"/>
      <c r="BX524" s="151"/>
      <c r="BY524" s="341"/>
      <c r="BZ524" s="384"/>
      <c r="CA524" s="384"/>
      <c r="CB524" s="384"/>
      <c r="CC524" s="384"/>
      <c r="CD524" s="384"/>
      <c r="CE524" s="219"/>
      <c r="CF524" s="219"/>
      <c r="CG524" s="219"/>
      <c r="CH524" s="219"/>
      <c r="CI524" s="219"/>
      <c r="CJ524" s="219"/>
      <c r="CK524" s="219"/>
      <c r="CL524" s="219"/>
      <c r="CM524" s="219"/>
      <c r="CN524" s="219"/>
      <c r="CO524" s="219"/>
      <c r="CP524" s="219"/>
      <c r="CQ524" s="219"/>
      <c r="CR524" s="219"/>
      <c r="CS524" s="219"/>
      <c r="CT524" s="219"/>
      <c r="CU524" s="219"/>
      <c r="CV524" s="219"/>
      <c r="CW524" s="219"/>
      <c r="CX524" s="219"/>
      <c r="CY524" s="219"/>
      <c r="CZ524" s="219"/>
      <c r="DA524" s="219"/>
      <c r="DB524" s="219"/>
      <c r="DC524" s="219"/>
      <c r="DD524" s="219"/>
      <c r="DE524" s="219"/>
      <c r="DF524" s="219"/>
      <c r="DG524" s="219"/>
      <c r="DH524" s="219"/>
      <c r="DI524" s="219"/>
      <c r="DJ524" s="219"/>
      <c r="DK524" s="219"/>
      <c r="DL524" s="219"/>
      <c r="DM524" s="219"/>
      <c r="DN524" s="219"/>
      <c r="DO524" s="219"/>
      <c r="DP524" s="219"/>
      <c r="DQ524" s="219"/>
      <c r="DR524" s="219"/>
      <c r="DS524" s="219"/>
      <c r="DT524" s="219"/>
      <c r="DU524" s="219"/>
      <c r="DV524" s="219"/>
      <c r="DW524" s="219"/>
      <c r="DX524" s="219"/>
      <c r="DY524" s="219"/>
      <c r="DZ524" s="219"/>
      <c r="EA524" s="219"/>
      <c r="EB524" s="219"/>
      <c r="EC524" s="219"/>
      <c r="ED524" s="219"/>
      <c r="EE524" s="219"/>
      <c r="EF524" s="219"/>
      <c r="EG524" s="219"/>
      <c r="EH524" s="219"/>
      <c r="EI524" s="219"/>
      <c r="EJ524" s="219"/>
      <c r="EK524" s="219"/>
      <c r="EL524" s="219"/>
      <c r="EM524" s="219"/>
      <c r="EN524" s="219"/>
      <c r="EO524" s="219"/>
      <c r="EP524" s="219"/>
      <c r="EQ524" s="219"/>
      <c r="ER524" s="219"/>
      <c r="ES524" s="219"/>
      <c r="ET524" s="219"/>
      <c r="EU524" s="219"/>
      <c r="EV524" s="219"/>
      <c r="EW524" s="219"/>
      <c r="EX524" s="219"/>
      <c r="EY524" s="219"/>
      <c r="EZ524" s="219"/>
      <c r="FA524" s="219"/>
      <c r="FB524" s="219"/>
      <c r="FC524" s="219"/>
      <c r="FD524" s="219"/>
      <c r="FE524" s="219"/>
      <c r="FF524" s="219"/>
      <c r="FG524" s="219"/>
      <c r="FH524" s="219"/>
      <c r="FI524" s="219"/>
      <c r="FJ524" s="219"/>
      <c r="FK524" s="219"/>
      <c r="FL524" s="219"/>
      <c r="FM524" s="219"/>
      <c r="FN524" s="219"/>
      <c r="GA524" s="202"/>
      <c r="GB524" s="202"/>
      <c r="GC524" s="202"/>
      <c r="GD524" s="202"/>
      <c r="GE524" s="202"/>
      <c r="GF524" s="202"/>
      <c r="GG524" s="202"/>
      <c r="GH524" s="198"/>
      <c r="GI524" s="198"/>
      <c r="GJ524" s="198"/>
      <c r="GK524" s="198"/>
      <c r="GL524" s="198"/>
      <c r="GM524" s="198"/>
      <c r="GN524" s="198"/>
    </row>
    <row r="525" spans="1:196" x14ac:dyDescent="0.2">
      <c r="A525" s="215" t="s">
        <v>611</v>
      </c>
      <c r="B525" s="216" t="s">
        <v>285</v>
      </c>
      <c r="C525" s="217" t="s">
        <v>286</v>
      </c>
      <c r="D525" s="218" t="s">
        <v>610</v>
      </c>
      <c r="E525" s="337">
        <v>0</v>
      </c>
      <c r="F525">
        <v>64</v>
      </c>
      <c r="G525" s="337">
        <v>0</v>
      </c>
      <c r="H525">
        <v>1</v>
      </c>
      <c r="I525">
        <v>63</v>
      </c>
      <c r="J525">
        <v>135</v>
      </c>
      <c r="K525">
        <v>1</v>
      </c>
      <c r="L525">
        <v>4</v>
      </c>
      <c r="M525">
        <v>0</v>
      </c>
      <c r="N525">
        <v>1</v>
      </c>
      <c r="O525">
        <v>1</v>
      </c>
      <c r="P525">
        <v>4</v>
      </c>
      <c r="Q525">
        <v>6</v>
      </c>
      <c r="R525">
        <v>19</v>
      </c>
      <c r="S525">
        <v>64</v>
      </c>
      <c r="T525">
        <v>0</v>
      </c>
      <c r="U525">
        <v>0</v>
      </c>
      <c r="V525">
        <v>0</v>
      </c>
      <c r="W525">
        <v>0</v>
      </c>
      <c r="X525">
        <v>80</v>
      </c>
      <c r="Y525">
        <v>67</v>
      </c>
      <c r="Z525">
        <v>0</v>
      </c>
      <c r="AA525">
        <v>22</v>
      </c>
      <c r="AB525">
        <v>532</v>
      </c>
      <c r="AC525" s="351">
        <v>1</v>
      </c>
      <c r="AD525" s="351">
        <v>1</v>
      </c>
      <c r="AE525">
        <v>1</v>
      </c>
      <c r="AF525">
        <v>97</v>
      </c>
      <c r="AG525">
        <v>6</v>
      </c>
      <c r="AH525">
        <v>8</v>
      </c>
      <c r="AI525">
        <v>0</v>
      </c>
      <c r="AJ525">
        <v>67</v>
      </c>
      <c r="AK525">
        <v>0</v>
      </c>
      <c r="AL525">
        <v>67</v>
      </c>
      <c r="AM525">
        <v>2</v>
      </c>
      <c r="AN525">
        <v>0</v>
      </c>
      <c r="AO525">
        <v>0</v>
      </c>
      <c r="AP525">
        <v>42</v>
      </c>
      <c r="AQ525">
        <v>0</v>
      </c>
      <c r="AR525">
        <v>31</v>
      </c>
      <c r="AS525">
        <v>31</v>
      </c>
      <c r="AT525">
        <v>12</v>
      </c>
      <c r="AU525">
        <v>0</v>
      </c>
      <c r="AV525">
        <v>1</v>
      </c>
      <c r="AW525">
        <v>27</v>
      </c>
      <c r="AX525">
        <v>0</v>
      </c>
      <c r="AY525">
        <v>0</v>
      </c>
      <c r="AZ525">
        <v>0</v>
      </c>
      <c r="BA525">
        <v>0</v>
      </c>
      <c r="BB525">
        <v>6</v>
      </c>
      <c r="BC525">
        <v>13</v>
      </c>
      <c r="BD525">
        <v>7</v>
      </c>
      <c r="BE525">
        <v>7</v>
      </c>
      <c r="BF525">
        <v>1</v>
      </c>
      <c r="BG525">
        <v>7</v>
      </c>
      <c r="BH525">
        <v>3</v>
      </c>
      <c r="BI525">
        <v>44</v>
      </c>
      <c r="BJ525">
        <v>0</v>
      </c>
      <c r="BK525">
        <v>4</v>
      </c>
      <c r="BL525">
        <v>6</v>
      </c>
      <c r="BM525">
        <v>1</v>
      </c>
      <c r="BN525">
        <v>4</v>
      </c>
      <c r="BO525">
        <v>1</v>
      </c>
      <c r="BP525">
        <v>6</v>
      </c>
      <c r="BQ525">
        <v>3</v>
      </c>
      <c r="BR525">
        <v>25</v>
      </c>
      <c r="BS525" s="148"/>
      <c r="BT525"/>
      <c r="BU525" s="393" t="str">
        <f t="shared" si="86"/>
        <v>Yes</v>
      </c>
      <c r="BV525" s="393" t="str">
        <f t="shared" si="87"/>
        <v>Yes</v>
      </c>
      <c r="BW525" s="393"/>
      <c r="BX525" s="151"/>
      <c r="BY525" s="341"/>
      <c r="BZ525" s="384"/>
      <c r="CA525" s="384"/>
      <c r="CB525" s="384"/>
      <c r="CC525" s="384"/>
      <c r="CD525" s="384"/>
      <c r="CE525" s="219"/>
      <c r="CF525" s="219"/>
      <c r="CG525" s="219"/>
      <c r="CH525" s="219"/>
      <c r="CI525" s="219"/>
      <c r="CJ525" s="219"/>
      <c r="CK525" s="219"/>
      <c r="CL525" s="219"/>
      <c r="CM525" s="219"/>
      <c r="CN525" s="219"/>
      <c r="CO525" s="219"/>
      <c r="CP525" s="219"/>
      <c r="CQ525" s="219"/>
      <c r="CR525" s="219"/>
      <c r="CS525" s="219"/>
      <c r="CT525" s="219"/>
      <c r="CU525" s="219"/>
      <c r="CV525" s="219"/>
      <c r="CW525" s="219"/>
      <c r="CX525" s="219"/>
      <c r="CY525" s="219"/>
      <c r="CZ525" s="219"/>
      <c r="DA525" s="219"/>
      <c r="DB525" s="219"/>
      <c r="DC525" s="219"/>
      <c r="DD525" s="219"/>
      <c r="DE525" s="219"/>
      <c r="DF525" s="219"/>
      <c r="DG525" s="219"/>
      <c r="DH525" s="219"/>
      <c r="DI525" s="219"/>
      <c r="DJ525" s="219"/>
      <c r="DK525" s="219"/>
      <c r="DL525" s="219"/>
      <c r="DM525" s="219"/>
      <c r="DN525" s="219"/>
      <c r="DO525" s="219"/>
      <c r="DP525" s="219"/>
      <c r="DQ525" s="219"/>
      <c r="DR525" s="219"/>
      <c r="DS525" s="219"/>
      <c r="DT525" s="219"/>
      <c r="DU525" s="219"/>
      <c r="DV525" s="219"/>
      <c r="DW525" s="219"/>
      <c r="DX525" s="219"/>
      <c r="DY525" s="219"/>
      <c r="DZ525" s="219"/>
      <c r="EA525" s="219"/>
      <c r="EB525" s="219"/>
      <c r="EC525" s="219"/>
      <c r="ED525" s="219"/>
      <c r="EE525" s="219"/>
      <c r="EF525" s="219"/>
      <c r="EG525" s="219"/>
      <c r="EH525" s="219"/>
      <c r="EI525" s="219"/>
      <c r="EJ525" s="219"/>
      <c r="EK525" s="219"/>
      <c r="EL525" s="219"/>
      <c r="EM525" s="219"/>
      <c r="EN525" s="219"/>
      <c r="EO525" s="219"/>
      <c r="EP525" s="219"/>
      <c r="EQ525" s="219"/>
      <c r="ER525" s="219"/>
      <c r="ES525" s="219"/>
      <c r="ET525" s="219"/>
      <c r="EU525" s="219"/>
      <c r="EV525" s="219"/>
      <c r="EW525" s="219"/>
      <c r="EX525" s="219"/>
      <c r="EY525" s="219"/>
      <c r="EZ525" s="219"/>
      <c r="FA525" s="219"/>
      <c r="FB525" s="219"/>
      <c r="FC525" s="219"/>
      <c r="FD525" s="219"/>
      <c r="FE525" s="219"/>
      <c r="FF525" s="219"/>
      <c r="FG525" s="219"/>
      <c r="FH525" s="219"/>
      <c r="FI525" s="219"/>
      <c r="FJ525" s="219"/>
      <c r="FK525" s="219"/>
      <c r="FL525" s="219"/>
      <c r="FM525" s="219"/>
      <c r="FN525" s="219"/>
      <c r="GA525" s="202"/>
      <c r="GB525" s="202"/>
      <c r="GC525" s="202"/>
      <c r="GD525" s="202"/>
      <c r="GE525" s="202"/>
      <c r="GF525" s="202"/>
      <c r="GG525" s="202"/>
      <c r="GH525" s="198"/>
      <c r="GI525" s="198"/>
      <c r="GJ525" s="198"/>
      <c r="GK525" s="198"/>
      <c r="GL525" s="198"/>
      <c r="GM525" s="198"/>
      <c r="GN525" s="198"/>
    </row>
    <row r="526" spans="1:196" x14ac:dyDescent="0.2">
      <c r="A526" s="215" t="s">
        <v>613</v>
      </c>
      <c r="B526" s="216" t="s">
        <v>285</v>
      </c>
      <c r="C526" s="217" t="s">
        <v>286</v>
      </c>
      <c r="D526" s="218" t="s">
        <v>612</v>
      </c>
      <c r="E526" s="337">
        <v>0</v>
      </c>
      <c r="F526">
        <v>32</v>
      </c>
      <c r="G526" s="337">
        <v>0</v>
      </c>
      <c r="H526">
        <v>2</v>
      </c>
      <c r="I526">
        <v>219</v>
      </c>
      <c r="J526">
        <v>328</v>
      </c>
      <c r="K526">
        <v>4</v>
      </c>
      <c r="L526">
        <v>3</v>
      </c>
      <c r="M526">
        <v>13</v>
      </c>
      <c r="N526">
        <v>5</v>
      </c>
      <c r="O526">
        <v>0</v>
      </c>
      <c r="P526">
        <v>9</v>
      </c>
      <c r="Q526">
        <v>9</v>
      </c>
      <c r="R526">
        <v>52</v>
      </c>
      <c r="S526">
        <v>261</v>
      </c>
      <c r="T526">
        <v>0</v>
      </c>
      <c r="U526">
        <v>0</v>
      </c>
      <c r="V526">
        <v>35</v>
      </c>
      <c r="W526">
        <v>13</v>
      </c>
      <c r="X526">
        <v>44</v>
      </c>
      <c r="Y526">
        <v>168</v>
      </c>
      <c r="Z526">
        <v>0</v>
      </c>
      <c r="AA526">
        <v>44</v>
      </c>
      <c r="AB526">
        <v>1241</v>
      </c>
      <c r="AC526" s="351">
        <v>1</v>
      </c>
      <c r="AD526" s="351">
        <v>1</v>
      </c>
      <c r="AE526">
        <v>2</v>
      </c>
      <c r="AF526">
        <v>268</v>
      </c>
      <c r="AG526">
        <v>48</v>
      </c>
      <c r="AH526">
        <v>12</v>
      </c>
      <c r="AI526">
        <v>0</v>
      </c>
      <c r="AJ526">
        <v>187</v>
      </c>
      <c r="AK526">
        <v>0</v>
      </c>
      <c r="AL526">
        <v>187</v>
      </c>
      <c r="AM526">
        <v>0</v>
      </c>
      <c r="AN526">
        <v>0</v>
      </c>
      <c r="AO526">
        <v>0</v>
      </c>
      <c r="AP526">
        <v>88</v>
      </c>
      <c r="AQ526">
        <v>60</v>
      </c>
      <c r="AR526">
        <v>0</v>
      </c>
      <c r="AS526">
        <v>60</v>
      </c>
      <c r="AT526">
        <v>4</v>
      </c>
      <c r="AU526">
        <v>0</v>
      </c>
      <c r="AV526">
        <v>4</v>
      </c>
      <c r="AW526">
        <v>56</v>
      </c>
      <c r="AX526">
        <v>0</v>
      </c>
      <c r="AY526">
        <v>0</v>
      </c>
      <c r="AZ526">
        <v>0</v>
      </c>
      <c r="BA526">
        <v>16</v>
      </c>
      <c r="BB526">
        <v>19</v>
      </c>
      <c r="BC526">
        <v>24</v>
      </c>
      <c r="BD526">
        <v>12</v>
      </c>
      <c r="BE526">
        <v>5</v>
      </c>
      <c r="BF526">
        <v>2</v>
      </c>
      <c r="BG526">
        <v>2</v>
      </c>
      <c r="BH526">
        <v>2</v>
      </c>
      <c r="BI526">
        <v>82</v>
      </c>
      <c r="BJ526">
        <v>13</v>
      </c>
      <c r="BK526">
        <v>15</v>
      </c>
      <c r="BL526">
        <v>20</v>
      </c>
      <c r="BM526">
        <v>7</v>
      </c>
      <c r="BN526">
        <v>3</v>
      </c>
      <c r="BO526">
        <v>2</v>
      </c>
      <c r="BP526">
        <v>0</v>
      </c>
      <c r="BQ526">
        <v>1</v>
      </c>
      <c r="BR526">
        <v>61</v>
      </c>
      <c r="BS526" s="148"/>
      <c r="BT526"/>
      <c r="BU526" s="393" t="str">
        <f t="shared" si="86"/>
        <v>Yes</v>
      </c>
      <c r="BV526" s="393" t="str">
        <f t="shared" si="87"/>
        <v>Yes</v>
      </c>
      <c r="BW526" s="393"/>
      <c r="BX526" s="151"/>
      <c r="BY526" s="341"/>
      <c r="BZ526" s="384"/>
      <c r="CA526" s="384"/>
      <c r="CB526" s="384"/>
      <c r="CC526" s="384"/>
      <c r="CD526" s="384"/>
      <c r="CE526" s="219"/>
      <c r="CF526" s="219"/>
      <c r="CG526" s="219"/>
      <c r="CH526" s="219"/>
      <c r="CI526" s="219"/>
      <c r="CJ526" s="219"/>
      <c r="CK526" s="219"/>
      <c r="CL526" s="219"/>
      <c r="CM526" s="219"/>
      <c r="CN526" s="219"/>
      <c r="CO526" s="219"/>
      <c r="CP526" s="219"/>
      <c r="CQ526" s="219"/>
      <c r="CR526" s="219"/>
      <c r="CS526" s="219"/>
      <c r="CT526" s="219"/>
      <c r="CU526" s="219"/>
      <c r="CV526" s="219"/>
      <c r="CW526" s="219"/>
      <c r="CX526" s="219"/>
      <c r="CY526" s="219"/>
      <c r="CZ526" s="219"/>
      <c r="DA526" s="219"/>
      <c r="DB526" s="219"/>
      <c r="DC526" s="219"/>
      <c r="DD526" s="219"/>
      <c r="DE526" s="219"/>
      <c r="DF526" s="219"/>
      <c r="DG526" s="219"/>
      <c r="DH526" s="219"/>
      <c r="DI526" s="219"/>
      <c r="DJ526" s="219"/>
      <c r="DK526" s="219"/>
      <c r="DL526" s="219"/>
      <c r="DM526" s="219"/>
      <c r="DN526" s="219"/>
      <c r="DO526" s="219"/>
      <c r="DP526" s="219"/>
      <c r="DQ526" s="219"/>
      <c r="DR526" s="219"/>
      <c r="DS526" s="219"/>
      <c r="DT526" s="219"/>
      <c r="DU526" s="219"/>
      <c r="DV526" s="219"/>
      <c r="DW526" s="219"/>
      <c r="DX526" s="219"/>
      <c r="DY526" s="219"/>
      <c r="DZ526" s="219"/>
      <c r="EA526" s="219"/>
      <c r="EB526" s="219"/>
      <c r="EC526" s="219"/>
      <c r="ED526" s="219"/>
      <c r="EE526" s="219"/>
      <c r="EF526" s="219"/>
      <c r="EG526" s="219"/>
      <c r="EH526" s="219"/>
      <c r="EI526" s="219"/>
      <c r="EJ526" s="219"/>
      <c r="EK526" s="219"/>
      <c r="EL526" s="219"/>
      <c r="EM526" s="219"/>
      <c r="EN526" s="219"/>
      <c r="EO526" s="219"/>
      <c r="EP526" s="219"/>
      <c r="EQ526" s="219"/>
      <c r="ER526" s="219"/>
      <c r="ES526" s="219"/>
      <c r="ET526" s="219"/>
      <c r="EU526" s="219"/>
      <c r="EV526" s="219"/>
      <c r="EW526" s="219"/>
      <c r="EX526" s="219"/>
      <c r="EY526" s="219"/>
      <c r="EZ526" s="219"/>
      <c r="FA526" s="219"/>
      <c r="FB526" s="219"/>
      <c r="FC526" s="219"/>
      <c r="FD526" s="219"/>
      <c r="FE526" s="219"/>
      <c r="FF526" s="219"/>
      <c r="FG526" s="219"/>
      <c r="FH526" s="219"/>
      <c r="FI526" s="219"/>
      <c r="FJ526" s="219"/>
      <c r="FK526" s="219"/>
      <c r="FL526" s="219"/>
      <c r="FM526" s="219"/>
      <c r="FN526" s="219"/>
      <c r="GA526" s="202"/>
      <c r="GB526" s="202"/>
      <c r="GC526" s="202"/>
      <c r="GD526" s="202"/>
      <c r="GE526" s="202"/>
      <c r="GF526" s="202"/>
      <c r="GG526" s="202"/>
      <c r="GH526" s="198"/>
      <c r="GI526" s="198"/>
      <c r="GJ526" s="198"/>
      <c r="GK526" s="198"/>
      <c r="GL526" s="198"/>
      <c r="GM526" s="198"/>
      <c r="GN526" s="198"/>
    </row>
    <row r="527" spans="1:196" x14ac:dyDescent="0.2">
      <c r="A527" s="215" t="s">
        <v>614</v>
      </c>
      <c r="B527" s="216" t="s">
        <v>285</v>
      </c>
      <c r="C527" s="217" t="s">
        <v>288</v>
      </c>
      <c r="D527" s="218" t="s">
        <v>321</v>
      </c>
      <c r="E527" s="337">
        <v>0</v>
      </c>
      <c r="F527">
        <v>11</v>
      </c>
      <c r="G527" s="337">
        <v>0</v>
      </c>
      <c r="H527">
        <v>6</v>
      </c>
      <c r="I527">
        <v>57</v>
      </c>
      <c r="J527">
        <v>170</v>
      </c>
      <c r="K527">
        <v>4</v>
      </c>
      <c r="L527">
        <v>2</v>
      </c>
      <c r="M527">
        <v>11</v>
      </c>
      <c r="N527">
        <v>1</v>
      </c>
      <c r="O527">
        <v>0</v>
      </c>
      <c r="P527">
        <v>22</v>
      </c>
      <c r="Q527">
        <v>53</v>
      </c>
      <c r="R527">
        <v>67</v>
      </c>
      <c r="S527">
        <v>0</v>
      </c>
      <c r="T527">
        <v>2</v>
      </c>
      <c r="U527">
        <v>6</v>
      </c>
      <c r="V527">
        <v>40</v>
      </c>
      <c r="W527">
        <v>17</v>
      </c>
      <c r="X527">
        <v>38</v>
      </c>
      <c r="Y527">
        <v>186</v>
      </c>
      <c r="Z527">
        <v>43</v>
      </c>
      <c r="AA527">
        <v>0</v>
      </c>
      <c r="AB527">
        <v>736</v>
      </c>
      <c r="AC527" s="351">
        <v>1</v>
      </c>
      <c r="AD527" s="351">
        <v>3</v>
      </c>
      <c r="AE527">
        <v>4</v>
      </c>
      <c r="AF527">
        <v>227</v>
      </c>
      <c r="AG527">
        <v>2</v>
      </c>
      <c r="AH527">
        <v>8</v>
      </c>
      <c r="AI527">
        <v>0</v>
      </c>
      <c r="AJ527">
        <v>168</v>
      </c>
      <c r="AK527">
        <v>80</v>
      </c>
      <c r="AL527">
        <v>248</v>
      </c>
      <c r="AM527">
        <v>0</v>
      </c>
      <c r="AN527">
        <v>0</v>
      </c>
      <c r="AO527">
        <v>0</v>
      </c>
      <c r="AP527">
        <v>84</v>
      </c>
      <c r="AQ527">
        <v>54</v>
      </c>
      <c r="AR527">
        <v>0</v>
      </c>
      <c r="AS527">
        <v>54</v>
      </c>
      <c r="AT527">
        <v>5</v>
      </c>
      <c r="AU527">
        <v>0</v>
      </c>
      <c r="AV527">
        <v>0</v>
      </c>
      <c r="AW527">
        <v>4</v>
      </c>
      <c r="AX527">
        <v>0</v>
      </c>
      <c r="AY527">
        <v>0</v>
      </c>
      <c r="AZ527">
        <v>0</v>
      </c>
      <c r="BA527">
        <v>97</v>
      </c>
      <c r="BB527">
        <v>84</v>
      </c>
      <c r="BC527">
        <v>17</v>
      </c>
      <c r="BD527">
        <v>7</v>
      </c>
      <c r="BE527">
        <v>4</v>
      </c>
      <c r="BF527">
        <v>1</v>
      </c>
      <c r="BG527">
        <v>1</v>
      </c>
      <c r="BH527">
        <v>0</v>
      </c>
      <c r="BI527">
        <v>211</v>
      </c>
      <c r="BJ527">
        <v>42</v>
      </c>
      <c r="BK527">
        <v>60</v>
      </c>
      <c r="BL527">
        <v>10</v>
      </c>
      <c r="BM527">
        <v>3</v>
      </c>
      <c r="BN527">
        <v>3</v>
      </c>
      <c r="BO527">
        <v>1</v>
      </c>
      <c r="BP527">
        <v>1</v>
      </c>
      <c r="BQ527">
        <v>0</v>
      </c>
      <c r="BR527">
        <v>120</v>
      </c>
      <c r="BS527" s="148"/>
      <c r="BT527"/>
      <c r="BU527" s="393" t="str">
        <f t="shared" si="86"/>
        <v>Yes</v>
      </c>
      <c r="BV527" s="393" t="str">
        <f t="shared" si="87"/>
        <v>Open</v>
      </c>
      <c r="BW527" s="393"/>
      <c r="BX527" s="151"/>
      <c r="BY527" s="341"/>
      <c r="BZ527" s="384"/>
      <c r="CA527" s="384"/>
      <c r="CB527" s="384"/>
      <c r="CC527" s="384"/>
      <c r="CD527" s="384"/>
      <c r="CE527" s="219"/>
      <c r="CF527" s="219"/>
      <c r="CG527" s="219"/>
      <c r="CH527" s="219"/>
      <c r="CI527" s="219"/>
      <c r="CJ527" s="219"/>
      <c r="CK527" s="219"/>
      <c r="CL527" s="219"/>
      <c r="CM527" s="219"/>
      <c r="CN527" s="219"/>
      <c r="CO527" s="219"/>
      <c r="CP527" s="219"/>
      <c r="CQ527" s="219"/>
      <c r="CR527" s="219"/>
      <c r="CS527" s="219"/>
      <c r="CT527" s="219"/>
      <c r="CU527" s="219"/>
      <c r="CV527" s="219"/>
      <c r="CW527" s="219"/>
      <c r="CX527" s="219"/>
      <c r="CY527" s="219"/>
      <c r="CZ527" s="219"/>
      <c r="DA527" s="219"/>
      <c r="DB527" s="219"/>
      <c r="DC527" s="219"/>
      <c r="DD527" s="219"/>
      <c r="DE527" s="219"/>
      <c r="DF527" s="219"/>
      <c r="DG527" s="219"/>
      <c r="DH527" s="219"/>
      <c r="DI527" s="219"/>
      <c r="DJ527" s="219"/>
      <c r="DK527" s="219"/>
      <c r="DL527" s="219"/>
      <c r="DM527" s="219"/>
      <c r="DN527" s="219"/>
      <c r="DO527" s="219"/>
      <c r="DP527" s="219"/>
      <c r="DQ527" s="219"/>
      <c r="DR527" s="219"/>
      <c r="DS527" s="219"/>
      <c r="DT527" s="219"/>
      <c r="DU527" s="219"/>
      <c r="DV527" s="219"/>
      <c r="DW527" s="219"/>
      <c r="DX527" s="219"/>
      <c r="DY527" s="219"/>
      <c r="DZ527" s="219"/>
      <c r="EA527" s="219"/>
      <c r="EB527" s="219"/>
      <c r="EC527" s="219"/>
      <c r="ED527" s="219"/>
      <c r="EE527" s="219"/>
      <c r="EF527" s="219"/>
      <c r="EG527" s="219"/>
      <c r="EH527" s="219"/>
      <c r="EI527" s="219"/>
      <c r="EJ527" s="219"/>
      <c r="EK527" s="219"/>
      <c r="EL527" s="219"/>
      <c r="EM527" s="219"/>
      <c r="EN527" s="219"/>
      <c r="EO527" s="219"/>
      <c r="EP527" s="219"/>
      <c r="EQ527" s="219"/>
      <c r="ER527" s="219"/>
      <c r="ES527" s="219"/>
      <c r="ET527" s="219"/>
      <c r="EU527" s="219"/>
      <c r="EV527" s="219"/>
      <c r="EW527" s="219"/>
      <c r="EX527" s="219"/>
      <c r="EY527" s="219"/>
      <c r="EZ527" s="219"/>
      <c r="FA527" s="219"/>
      <c r="FB527" s="219"/>
      <c r="FC527" s="219"/>
      <c r="FD527" s="219"/>
      <c r="FE527" s="219"/>
      <c r="FF527" s="219"/>
      <c r="FG527" s="219"/>
      <c r="FH527" s="219"/>
      <c r="FI527" s="219"/>
      <c r="FJ527" s="219"/>
      <c r="FK527" s="219"/>
      <c r="FL527" s="219"/>
      <c r="FM527" s="219"/>
      <c r="FN527" s="219"/>
      <c r="GA527" s="202"/>
      <c r="GB527" s="202"/>
      <c r="GC527" s="202"/>
      <c r="GD527" s="202"/>
      <c r="GE527" s="202"/>
      <c r="GF527" s="202"/>
      <c r="GG527" s="202"/>
      <c r="GH527" s="198"/>
      <c r="GI527" s="198"/>
      <c r="GJ527" s="198"/>
      <c r="GK527" s="198"/>
      <c r="GL527" s="198"/>
      <c r="GM527" s="198"/>
      <c r="GN527" s="198"/>
    </row>
    <row r="528" spans="1:196" x14ac:dyDescent="0.2">
      <c r="A528" s="215" t="s">
        <v>616</v>
      </c>
      <c r="B528" s="216" t="s">
        <v>291</v>
      </c>
      <c r="C528" s="217" t="s">
        <v>302</v>
      </c>
      <c r="D528" s="218" t="s">
        <v>615</v>
      </c>
      <c r="E528" s="337">
        <v>0</v>
      </c>
      <c r="F528">
        <v>96</v>
      </c>
      <c r="G528" s="337">
        <v>0</v>
      </c>
      <c r="H528">
        <v>12</v>
      </c>
      <c r="I528">
        <v>140</v>
      </c>
      <c r="J528">
        <v>296</v>
      </c>
      <c r="K528">
        <v>28</v>
      </c>
      <c r="L528">
        <v>7</v>
      </c>
      <c r="M528">
        <v>14</v>
      </c>
      <c r="N528">
        <v>8</v>
      </c>
      <c r="O528">
        <v>4</v>
      </c>
      <c r="P528">
        <v>66</v>
      </c>
      <c r="Q528">
        <v>2407</v>
      </c>
      <c r="R528">
        <v>5039</v>
      </c>
      <c r="S528">
        <v>51</v>
      </c>
      <c r="T528">
        <v>1</v>
      </c>
      <c r="U528">
        <v>4</v>
      </c>
      <c r="V528">
        <v>0</v>
      </c>
      <c r="W528">
        <v>35</v>
      </c>
      <c r="X528">
        <v>4</v>
      </c>
      <c r="Y528">
        <v>482</v>
      </c>
      <c r="Z528">
        <v>0</v>
      </c>
      <c r="AA528">
        <v>2</v>
      </c>
      <c r="AB528">
        <v>8696</v>
      </c>
      <c r="AC528" s="351">
        <v>2</v>
      </c>
      <c r="AD528" s="351">
        <v>2</v>
      </c>
      <c r="AE528">
        <v>16</v>
      </c>
      <c r="AF528">
        <v>204</v>
      </c>
      <c r="AG528">
        <v>160</v>
      </c>
      <c r="AH528">
        <v>51</v>
      </c>
      <c r="AI528">
        <v>0</v>
      </c>
      <c r="AJ528">
        <v>1096</v>
      </c>
      <c r="AK528">
        <v>7</v>
      </c>
      <c r="AL528">
        <v>1103</v>
      </c>
      <c r="AM528">
        <v>2</v>
      </c>
      <c r="AN528">
        <v>2</v>
      </c>
      <c r="AO528">
        <v>0</v>
      </c>
      <c r="AP528">
        <v>9</v>
      </c>
      <c r="AQ528">
        <v>0</v>
      </c>
      <c r="AR528">
        <v>120</v>
      </c>
      <c r="AS528">
        <v>120</v>
      </c>
      <c r="AT528">
        <v>0</v>
      </c>
      <c r="AU528">
        <v>0</v>
      </c>
      <c r="AV528">
        <v>8</v>
      </c>
      <c r="AW528">
        <v>2</v>
      </c>
      <c r="AX528">
        <v>0</v>
      </c>
      <c r="AY528">
        <v>2</v>
      </c>
      <c r="AZ528">
        <v>0</v>
      </c>
      <c r="BA528">
        <v>2716</v>
      </c>
      <c r="BB528">
        <v>2336</v>
      </c>
      <c r="BC528">
        <v>853</v>
      </c>
      <c r="BD528">
        <v>398</v>
      </c>
      <c r="BE528">
        <v>150</v>
      </c>
      <c r="BF528">
        <v>25</v>
      </c>
      <c r="BG528">
        <v>5</v>
      </c>
      <c r="BH528">
        <v>12</v>
      </c>
      <c r="BI528">
        <v>6495</v>
      </c>
      <c r="BJ528">
        <v>3326</v>
      </c>
      <c r="BK528">
        <v>2499</v>
      </c>
      <c r="BL528">
        <v>959</v>
      </c>
      <c r="BM528">
        <v>455</v>
      </c>
      <c r="BN528">
        <v>162</v>
      </c>
      <c r="BO528">
        <v>29</v>
      </c>
      <c r="BP528">
        <v>4</v>
      </c>
      <c r="BQ528">
        <v>12</v>
      </c>
      <c r="BR528">
        <v>7446</v>
      </c>
      <c r="BS528" s="148"/>
      <c r="BT528"/>
      <c r="BU528" s="393" t="str">
        <f t="shared" si="86"/>
        <v>No</v>
      </c>
      <c r="BV528" s="393" t="str">
        <f t="shared" si="87"/>
        <v>No</v>
      </c>
      <c r="BW528" s="393"/>
      <c r="BX528" s="151"/>
      <c r="BY528" s="341"/>
      <c r="BZ528" s="384"/>
      <c r="CA528" s="384"/>
      <c r="CB528" s="384"/>
      <c r="CC528" s="384"/>
      <c r="CD528" s="384"/>
      <c r="CE528" s="219"/>
      <c r="CF528" s="219"/>
      <c r="CG528" s="219"/>
      <c r="CH528" s="219"/>
      <c r="CI528" s="219"/>
      <c r="CJ528" s="219"/>
      <c r="CK528" s="219"/>
      <c r="CL528" s="219"/>
      <c r="CM528" s="219"/>
      <c r="CN528" s="219"/>
      <c r="CO528" s="219"/>
      <c r="CP528" s="219"/>
      <c r="CQ528" s="219"/>
      <c r="CR528" s="219"/>
      <c r="CS528" s="219"/>
      <c r="CT528" s="219"/>
      <c r="CU528" s="219"/>
      <c r="CV528" s="219"/>
      <c r="CW528" s="219"/>
      <c r="CX528" s="219"/>
      <c r="CY528" s="219"/>
      <c r="CZ528" s="219"/>
      <c r="DA528" s="219"/>
      <c r="DB528" s="219"/>
      <c r="DC528" s="219"/>
      <c r="DD528" s="219"/>
      <c r="DE528" s="219"/>
      <c r="DF528" s="219"/>
      <c r="DG528" s="219"/>
      <c r="DH528" s="219"/>
      <c r="DI528" s="219"/>
      <c r="DJ528" s="219"/>
      <c r="DK528" s="219"/>
      <c r="DL528" s="219"/>
      <c r="DM528" s="219"/>
      <c r="DN528" s="219"/>
      <c r="DO528" s="219"/>
      <c r="DP528" s="219"/>
      <c r="DQ528" s="219"/>
      <c r="DR528" s="219"/>
      <c r="DS528" s="219"/>
      <c r="DT528" s="219"/>
      <c r="DU528" s="219"/>
      <c r="DV528" s="219"/>
      <c r="DW528" s="219"/>
      <c r="DX528" s="219"/>
      <c r="DY528" s="219"/>
      <c r="DZ528" s="219"/>
      <c r="EA528" s="219"/>
      <c r="EB528" s="219"/>
      <c r="EC528" s="219"/>
      <c r="ED528" s="219"/>
      <c r="EE528" s="219"/>
      <c r="EF528" s="219"/>
      <c r="EG528" s="219"/>
      <c r="EH528" s="219"/>
      <c r="EI528" s="219"/>
      <c r="EJ528" s="219"/>
      <c r="EK528" s="219"/>
      <c r="EL528" s="219"/>
      <c r="EM528" s="219"/>
      <c r="EN528" s="219"/>
      <c r="EO528" s="219"/>
      <c r="EP528" s="219"/>
      <c r="EQ528" s="219"/>
      <c r="ER528" s="219"/>
      <c r="ES528" s="219"/>
      <c r="ET528" s="219"/>
      <c r="EU528" s="219"/>
      <c r="EV528" s="219"/>
      <c r="EW528" s="219"/>
      <c r="EX528" s="219"/>
      <c r="EY528" s="219"/>
      <c r="EZ528" s="219"/>
      <c r="FA528" s="219"/>
      <c r="FB528" s="219"/>
      <c r="FC528" s="219"/>
      <c r="FD528" s="219"/>
      <c r="FE528" s="219"/>
      <c r="FF528" s="219"/>
      <c r="FG528" s="219"/>
      <c r="FH528" s="219"/>
      <c r="FI528" s="219"/>
      <c r="FJ528" s="219"/>
      <c r="FK528" s="219"/>
      <c r="FL528" s="219"/>
      <c r="FM528" s="219"/>
      <c r="FN528" s="219"/>
      <c r="GA528" s="202"/>
      <c r="GB528" s="202"/>
      <c r="GC528" s="202"/>
      <c r="GD528" s="202"/>
      <c r="GE528" s="202"/>
      <c r="GF528" s="202"/>
      <c r="GG528" s="202"/>
      <c r="GH528" s="198"/>
      <c r="GI528" s="198"/>
      <c r="GJ528" s="198"/>
      <c r="GK528" s="198"/>
      <c r="GL528" s="198"/>
      <c r="GM528" s="198"/>
      <c r="GN528" s="198"/>
    </row>
    <row r="529" spans="1:196" x14ac:dyDescent="0.2">
      <c r="A529" s="215" t="s">
        <v>618</v>
      </c>
      <c r="B529" s="216" t="s">
        <v>285</v>
      </c>
      <c r="C529" s="217" t="s">
        <v>295</v>
      </c>
      <c r="D529" s="218" t="s">
        <v>617</v>
      </c>
      <c r="E529" s="337">
        <v>0</v>
      </c>
      <c r="F529">
        <v>100</v>
      </c>
      <c r="G529" s="337">
        <v>0</v>
      </c>
      <c r="H529">
        <v>7</v>
      </c>
      <c r="I529">
        <v>103</v>
      </c>
      <c r="J529">
        <v>214</v>
      </c>
      <c r="K529">
        <v>4</v>
      </c>
      <c r="L529">
        <v>1</v>
      </c>
      <c r="M529">
        <v>3</v>
      </c>
      <c r="N529">
        <v>1</v>
      </c>
      <c r="O529">
        <v>0</v>
      </c>
      <c r="P529">
        <v>22</v>
      </c>
      <c r="Q529">
        <v>219</v>
      </c>
      <c r="R529">
        <v>440</v>
      </c>
      <c r="S529">
        <v>0</v>
      </c>
      <c r="T529">
        <v>0</v>
      </c>
      <c r="U529">
        <v>2</v>
      </c>
      <c r="V529">
        <v>14</v>
      </c>
      <c r="W529">
        <v>17</v>
      </c>
      <c r="X529">
        <v>10</v>
      </c>
      <c r="Y529">
        <v>150</v>
      </c>
      <c r="Z529">
        <v>0</v>
      </c>
      <c r="AA529">
        <v>23</v>
      </c>
      <c r="AB529">
        <v>1330</v>
      </c>
      <c r="AC529" s="351">
        <v>2</v>
      </c>
      <c r="AD529" s="351">
        <v>2</v>
      </c>
      <c r="AE529">
        <v>8</v>
      </c>
      <c r="AF529">
        <v>226</v>
      </c>
      <c r="AG529">
        <v>0</v>
      </c>
      <c r="AH529">
        <v>19</v>
      </c>
      <c r="AI529">
        <v>0</v>
      </c>
      <c r="AJ529">
        <v>235</v>
      </c>
      <c r="AK529">
        <v>2</v>
      </c>
      <c r="AL529">
        <v>237</v>
      </c>
      <c r="AM529">
        <v>1</v>
      </c>
      <c r="AN529">
        <v>0</v>
      </c>
      <c r="AO529">
        <v>0</v>
      </c>
      <c r="AP529">
        <v>31</v>
      </c>
      <c r="AQ529">
        <v>14</v>
      </c>
      <c r="AR529">
        <v>32</v>
      </c>
      <c r="AS529">
        <v>46</v>
      </c>
      <c r="AT529">
        <v>2</v>
      </c>
      <c r="AU529">
        <v>0</v>
      </c>
      <c r="AV529">
        <v>1</v>
      </c>
      <c r="AW529">
        <v>74</v>
      </c>
      <c r="AX529">
        <v>0</v>
      </c>
      <c r="AY529">
        <v>0</v>
      </c>
      <c r="AZ529">
        <v>0</v>
      </c>
      <c r="BA529">
        <v>361</v>
      </c>
      <c r="BB529">
        <v>85</v>
      </c>
      <c r="BC529">
        <v>82</v>
      </c>
      <c r="BD529">
        <v>66</v>
      </c>
      <c r="BE529">
        <v>27</v>
      </c>
      <c r="BF529">
        <v>24</v>
      </c>
      <c r="BG529">
        <v>17</v>
      </c>
      <c r="BH529">
        <v>10</v>
      </c>
      <c r="BI529">
        <v>672</v>
      </c>
      <c r="BJ529">
        <v>351</v>
      </c>
      <c r="BK529">
        <v>82</v>
      </c>
      <c r="BL529">
        <v>82</v>
      </c>
      <c r="BM529">
        <v>66</v>
      </c>
      <c r="BN529">
        <v>27</v>
      </c>
      <c r="BO529">
        <v>24</v>
      </c>
      <c r="BP529">
        <v>17</v>
      </c>
      <c r="BQ529">
        <v>10</v>
      </c>
      <c r="BR529">
        <v>659</v>
      </c>
      <c r="BS529" s="148"/>
      <c r="BT529"/>
      <c r="BU529" s="393" t="str">
        <f t="shared" si="86"/>
        <v>No</v>
      </c>
      <c r="BV529" s="393" t="str">
        <f t="shared" si="87"/>
        <v>No</v>
      </c>
      <c r="BW529" s="393"/>
      <c r="BX529" s="151"/>
      <c r="BY529" s="341"/>
      <c r="BZ529" s="384"/>
      <c r="CA529" s="384"/>
      <c r="CB529" s="384"/>
      <c r="CC529" s="384"/>
      <c r="CD529" s="384"/>
      <c r="CE529" s="219"/>
      <c r="CF529" s="219"/>
      <c r="CG529" s="219"/>
      <c r="CH529" s="219"/>
      <c r="CI529" s="219"/>
      <c r="CJ529" s="219"/>
      <c r="CK529" s="219"/>
      <c r="CL529" s="219"/>
      <c r="CM529" s="219"/>
      <c r="CN529" s="219"/>
      <c r="CO529" s="219"/>
      <c r="CP529" s="219"/>
      <c r="CQ529" s="219"/>
      <c r="CR529" s="219"/>
      <c r="CS529" s="219"/>
      <c r="CT529" s="219"/>
      <c r="CU529" s="219"/>
      <c r="CV529" s="219"/>
      <c r="CW529" s="219"/>
      <c r="CX529" s="219"/>
      <c r="CY529" s="219"/>
      <c r="CZ529" s="219"/>
      <c r="DA529" s="219"/>
      <c r="DB529" s="219"/>
      <c r="DC529" s="219"/>
      <c r="DD529" s="219"/>
      <c r="DE529" s="219"/>
      <c r="DF529" s="219"/>
      <c r="DG529" s="219"/>
      <c r="DH529" s="219"/>
      <c r="DI529" s="219"/>
      <c r="DJ529" s="219"/>
      <c r="DK529" s="219"/>
      <c r="DL529" s="219"/>
      <c r="DM529" s="219"/>
      <c r="DN529" s="219"/>
      <c r="DO529" s="219"/>
      <c r="DP529" s="219"/>
      <c r="DQ529" s="219"/>
      <c r="DR529" s="219"/>
      <c r="DS529" s="219"/>
      <c r="DT529" s="219"/>
      <c r="DU529" s="219"/>
      <c r="DV529" s="219"/>
      <c r="DW529" s="219"/>
      <c r="DX529" s="219"/>
      <c r="DY529" s="219"/>
      <c r="DZ529" s="219"/>
      <c r="EA529" s="219"/>
      <c r="EB529" s="219"/>
      <c r="EC529" s="219"/>
      <c r="ED529" s="219"/>
      <c r="EE529" s="219"/>
      <c r="EF529" s="219"/>
      <c r="EG529" s="219"/>
      <c r="EH529" s="219"/>
      <c r="EI529" s="219"/>
      <c r="EJ529" s="219"/>
      <c r="EK529" s="219"/>
      <c r="EL529" s="219"/>
      <c r="EM529" s="219"/>
      <c r="EN529" s="219"/>
      <c r="EO529" s="219"/>
      <c r="EP529" s="219"/>
      <c r="EQ529" s="219"/>
      <c r="ER529" s="219"/>
      <c r="ES529" s="219"/>
      <c r="ET529" s="219"/>
      <c r="EU529" s="219"/>
      <c r="EV529" s="219"/>
      <c r="EW529" s="219"/>
      <c r="EX529" s="219"/>
      <c r="EY529" s="219"/>
      <c r="EZ529" s="219"/>
      <c r="FA529" s="219"/>
      <c r="FB529" s="219"/>
      <c r="FC529" s="219"/>
      <c r="FD529" s="219"/>
      <c r="FE529" s="219"/>
      <c r="FF529" s="219"/>
      <c r="FG529" s="219"/>
      <c r="FH529" s="219"/>
      <c r="FI529" s="219"/>
      <c r="FJ529" s="219"/>
      <c r="FK529" s="219"/>
      <c r="FL529" s="219"/>
      <c r="FM529" s="219"/>
      <c r="FN529" s="219"/>
      <c r="GA529" s="202"/>
      <c r="GB529" s="202"/>
      <c r="GC529" s="202"/>
      <c r="GD529" s="202"/>
      <c r="GE529" s="202"/>
      <c r="GF529" s="202"/>
      <c r="GG529" s="202"/>
      <c r="GH529" s="198"/>
      <c r="GI529" s="198"/>
      <c r="GJ529" s="198"/>
      <c r="GK529" s="198"/>
      <c r="GL529" s="198"/>
      <c r="GM529" s="198"/>
      <c r="GN529" s="198"/>
    </row>
    <row r="530" spans="1:196" x14ac:dyDescent="0.2">
      <c r="A530" s="215" t="s">
        <v>620</v>
      </c>
      <c r="B530" s="216" t="s">
        <v>289</v>
      </c>
      <c r="C530" s="217" t="s">
        <v>109</v>
      </c>
      <c r="D530" s="218" t="s">
        <v>619</v>
      </c>
      <c r="E530" s="337">
        <v>0</v>
      </c>
      <c r="F530">
        <v>101</v>
      </c>
      <c r="G530" s="337">
        <v>0</v>
      </c>
      <c r="H530">
        <v>15</v>
      </c>
      <c r="I530">
        <v>22</v>
      </c>
      <c r="J530">
        <v>233</v>
      </c>
      <c r="K530">
        <v>21</v>
      </c>
      <c r="L530">
        <v>5</v>
      </c>
      <c r="M530">
        <v>10</v>
      </c>
      <c r="N530">
        <v>2</v>
      </c>
      <c r="O530">
        <v>0</v>
      </c>
      <c r="P530">
        <v>45</v>
      </c>
      <c r="Q530">
        <v>339</v>
      </c>
      <c r="R530">
        <v>1381</v>
      </c>
      <c r="S530">
        <v>0</v>
      </c>
      <c r="T530">
        <v>0</v>
      </c>
      <c r="U530">
        <v>131</v>
      </c>
      <c r="V530">
        <v>3</v>
      </c>
      <c r="W530">
        <v>10</v>
      </c>
      <c r="X530">
        <v>1</v>
      </c>
      <c r="Y530">
        <v>338</v>
      </c>
      <c r="Z530">
        <v>31</v>
      </c>
      <c r="AA530">
        <v>0</v>
      </c>
      <c r="AB530">
        <v>2688</v>
      </c>
      <c r="AC530" s="351">
        <v>2</v>
      </c>
      <c r="AD530" s="351">
        <v>2</v>
      </c>
      <c r="AE530">
        <v>5</v>
      </c>
      <c r="AF530">
        <v>99</v>
      </c>
      <c r="AG530">
        <v>40</v>
      </c>
      <c r="AH530">
        <v>4</v>
      </c>
      <c r="AI530">
        <v>0</v>
      </c>
      <c r="AJ530">
        <v>1050</v>
      </c>
      <c r="AK530">
        <v>2</v>
      </c>
      <c r="AL530">
        <v>1052</v>
      </c>
      <c r="AM530">
        <v>13</v>
      </c>
      <c r="AN530">
        <v>1</v>
      </c>
      <c r="AO530">
        <v>0</v>
      </c>
      <c r="AP530">
        <v>28</v>
      </c>
      <c r="AQ530">
        <v>18</v>
      </c>
      <c r="AR530">
        <v>6</v>
      </c>
      <c r="AS530">
        <v>24</v>
      </c>
      <c r="AT530">
        <v>8</v>
      </c>
      <c r="AU530">
        <v>0</v>
      </c>
      <c r="AV530">
        <v>15</v>
      </c>
      <c r="AW530">
        <v>1</v>
      </c>
      <c r="AX530">
        <v>0</v>
      </c>
      <c r="AY530">
        <v>0</v>
      </c>
      <c r="AZ530">
        <v>1</v>
      </c>
      <c r="BA530">
        <v>241</v>
      </c>
      <c r="BB530">
        <v>713</v>
      </c>
      <c r="BC530">
        <v>786</v>
      </c>
      <c r="BD530">
        <v>412</v>
      </c>
      <c r="BE530">
        <v>140</v>
      </c>
      <c r="BF530">
        <v>29</v>
      </c>
      <c r="BG530">
        <v>7</v>
      </c>
      <c r="BH530">
        <v>0</v>
      </c>
      <c r="BI530">
        <v>2328</v>
      </c>
      <c r="BJ530">
        <v>208</v>
      </c>
      <c r="BK530">
        <v>494</v>
      </c>
      <c r="BL530">
        <v>576</v>
      </c>
      <c r="BM530">
        <v>317</v>
      </c>
      <c r="BN530">
        <v>111</v>
      </c>
      <c r="BO530">
        <v>10</v>
      </c>
      <c r="BP530">
        <v>4</v>
      </c>
      <c r="BQ530">
        <v>0</v>
      </c>
      <c r="BR530">
        <v>1720</v>
      </c>
      <c r="BS530" s="148"/>
      <c r="BT530"/>
      <c r="BU530" s="393" t="str">
        <f t="shared" si="86"/>
        <v>No</v>
      </c>
      <c r="BV530" s="393" t="str">
        <f t="shared" si="87"/>
        <v>No</v>
      </c>
      <c r="BW530" s="393"/>
      <c r="BX530" s="151"/>
      <c r="BY530" s="341"/>
      <c r="BZ530" s="384"/>
      <c r="CA530" s="384"/>
      <c r="CB530" s="384"/>
      <c r="CC530" s="384"/>
      <c r="CD530" s="384"/>
      <c r="CE530" s="219"/>
      <c r="CF530" s="219"/>
      <c r="CG530" s="219"/>
      <c r="CH530" s="219"/>
      <c r="CI530" s="219"/>
      <c r="CJ530" s="219"/>
      <c r="CK530" s="219"/>
      <c r="CL530" s="219"/>
      <c r="CM530" s="219"/>
      <c r="CN530" s="219"/>
      <c r="CO530" s="219"/>
      <c r="CP530" s="219"/>
      <c r="CQ530" s="219"/>
      <c r="CR530" s="219"/>
      <c r="CS530" s="219"/>
      <c r="CT530" s="219"/>
      <c r="CU530" s="219"/>
      <c r="CV530" s="219"/>
      <c r="CW530" s="219"/>
      <c r="CX530" s="219"/>
      <c r="CY530" s="219"/>
      <c r="CZ530" s="219"/>
      <c r="DA530" s="219"/>
      <c r="DB530" s="219"/>
      <c r="DC530" s="219"/>
      <c r="DD530" s="219"/>
      <c r="DE530" s="219"/>
      <c r="DF530" s="219"/>
      <c r="DG530" s="219"/>
      <c r="DH530" s="219"/>
      <c r="DI530" s="219"/>
      <c r="DJ530" s="219"/>
      <c r="DK530" s="219"/>
      <c r="DL530" s="219"/>
      <c r="DM530" s="219"/>
      <c r="DN530" s="219"/>
      <c r="DO530" s="219"/>
      <c r="DP530" s="219"/>
      <c r="DQ530" s="219"/>
      <c r="DR530" s="219"/>
      <c r="DS530" s="219"/>
      <c r="DT530" s="219"/>
      <c r="DU530" s="219"/>
      <c r="DV530" s="219"/>
      <c r="DW530" s="219"/>
      <c r="DX530" s="219"/>
      <c r="DY530" s="219"/>
      <c r="DZ530" s="219"/>
      <c r="EA530" s="219"/>
      <c r="EB530" s="219"/>
      <c r="EC530" s="219"/>
      <c r="ED530" s="219"/>
      <c r="EE530" s="219"/>
      <c r="EF530" s="219"/>
      <c r="EG530" s="219"/>
      <c r="EH530" s="219"/>
      <c r="EI530" s="219"/>
      <c r="EJ530" s="219"/>
      <c r="EK530" s="219"/>
      <c r="EL530" s="219"/>
      <c r="EM530" s="219"/>
      <c r="EN530" s="219"/>
      <c r="EO530" s="219"/>
      <c r="EP530" s="219"/>
      <c r="EQ530" s="219"/>
      <c r="ER530" s="219"/>
      <c r="ES530" s="219"/>
      <c r="ET530" s="219"/>
      <c r="EU530" s="219"/>
      <c r="EV530" s="219"/>
      <c r="EW530" s="219"/>
      <c r="EX530" s="219"/>
      <c r="EY530" s="219"/>
      <c r="EZ530" s="219"/>
      <c r="FA530" s="219"/>
      <c r="FB530" s="219"/>
      <c r="FC530" s="219"/>
      <c r="FD530" s="219"/>
      <c r="FE530" s="219"/>
      <c r="FF530" s="219"/>
      <c r="FG530" s="219"/>
      <c r="FH530" s="219"/>
      <c r="FI530" s="219"/>
      <c r="FJ530" s="219"/>
      <c r="FK530" s="219"/>
      <c r="FL530" s="219"/>
      <c r="FM530" s="219"/>
      <c r="FN530" s="219"/>
      <c r="GA530" s="202"/>
      <c r="GB530" s="202"/>
      <c r="GC530" s="202"/>
      <c r="GD530" s="202"/>
      <c r="GE530" s="202"/>
      <c r="GF530" s="202"/>
      <c r="GG530" s="202"/>
      <c r="GH530" s="198"/>
      <c r="GI530" s="198"/>
      <c r="GJ530" s="198"/>
      <c r="GK530" s="198"/>
      <c r="GL530" s="198"/>
      <c r="GM530" s="198"/>
      <c r="GN530" s="198"/>
    </row>
    <row r="531" spans="1:196" x14ac:dyDescent="0.2">
      <c r="A531" s="215" t="s">
        <v>622</v>
      </c>
      <c r="B531" s="216" t="s">
        <v>285</v>
      </c>
      <c r="C531" s="217" t="s">
        <v>294</v>
      </c>
      <c r="D531" s="218" t="s">
        <v>621</v>
      </c>
      <c r="E531" s="337">
        <v>0</v>
      </c>
      <c r="F531">
        <v>1</v>
      </c>
      <c r="G531" s="337">
        <v>0</v>
      </c>
      <c r="H531">
        <v>3</v>
      </c>
      <c r="I531">
        <v>76</v>
      </c>
      <c r="J531">
        <v>161</v>
      </c>
      <c r="K531">
        <v>18</v>
      </c>
      <c r="L531">
        <v>2</v>
      </c>
      <c r="M531">
        <v>7</v>
      </c>
      <c r="N531">
        <v>1</v>
      </c>
      <c r="O531">
        <v>2</v>
      </c>
      <c r="P531">
        <v>5</v>
      </c>
      <c r="Q531">
        <v>2</v>
      </c>
      <c r="R531">
        <v>43</v>
      </c>
      <c r="S531">
        <v>299</v>
      </c>
      <c r="T531">
        <v>0</v>
      </c>
      <c r="U531">
        <v>0</v>
      </c>
      <c r="V531">
        <v>14</v>
      </c>
      <c r="W531">
        <v>9</v>
      </c>
      <c r="X531">
        <v>41</v>
      </c>
      <c r="Y531">
        <v>68</v>
      </c>
      <c r="Z531">
        <v>0</v>
      </c>
      <c r="AA531">
        <v>99</v>
      </c>
      <c r="AB531">
        <v>851</v>
      </c>
      <c r="AC531" s="351">
        <v>2</v>
      </c>
      <c r="AD531" s="351">
        <v>2</v>
      </c>
      <c r="AE531">
        <v>1</v>
      </c>
      <c r="AF531">
        <v>85</v>
      </c>
      <c r="AG531">
        <v>5</v>
      </c>
      <c r="AH531">
        <v>9</v>
      </c>
      <c r="AI531">
        <v>0</v>
      </c>
      <c r="AJ531">
        <v>0</v>
      </c>
      <c r="AK531">
        <v>137</v>
      </c>
      <c r="AL531">
        <v>137</v>
      </c>
      <c r="AM531">
        <v>2</v>
      </c>
      <c r="AN531">
        <v>0</v>
      </c>
      <c r="AO531">
        <v>75</v>
      </c>
      <c r="AP531">
        <v>1</v>
      </c>
      <c r="AQ531">
        <v>0</v>
      </c>
      <c r="AR531">
        <v>44</v>
      </c>
      <c r="AS531">
        <v>44</v>
      </c>
      <c r="AT531">
        <v>0</v>
      </c>
      <c r="AU531">
        <v>0</v>
      </c>
      <c r="AV531">
        <v>1</v>
      </c>
      <c r="AW531">
        <v>130</v>
      </c>
      <c r="AX531">
        <v>0</v>
      </c>
      <c r="AY531">
        <v>0</v>
      </c>
      <c r="AZ531">
        <v>0</v>
      </c>
      <c r="BA531">
        <v>33</v>
      </c>
      <c r="BB531">
        <v>24</v>
      </c>
      <c r="BC531">
        <v>9</v>
      </c>
      <c r="BD531">
        <v>4</v>
      </c>
      <c r="BE531">
        <v>2</v>
      </c>
      <c r="BF531">
        <v>1</v>
      </c>
      <c r="BG531">
        <v>1</v>
      </c>
      <c r="BH531">
        <v>0</v>
      </c>
      <c r="BI531">
        <v>74</v>
      </c>
      <c r="BJ531">
        <v>16</v>
      </c>
      <c r="BK531">
        <v>18</v>
      </c>
      <c r="BL531">
        <v>5</v>
      </c>
      <c r="BM531">
        <v>2</v>
      </c>
      <c r="BN531">
        <v>1</v>
      </c>
      <c r="BO531">
        <v>2</v>
      </c>
      <c r="BP531">
        <v>1</v>
      </c>
      <c r="BQ531">
        <v>0</v>
      </c>
      <c r="BR531">
        <v>45</v>
      </c>
      <c r="BS531" s="148"/>
      <c r="BT531"/>
      <c r="BU531" s="393" t="str">
        <f t="shared" si="86"/>
        <v>No</v>
      </c>
      <c r="BV531" s="393" t="str">
        <f t="shared" si="87"/>
        <v>No</v>
      </c>
      <c r="BW531" s="393"/>
      <c r="BX531" s="151"/>
      <c r="BY531" s="341"/>
      <c r="BZ531" s="384"/>
      <c r="CA531" s="384"/>
      <c r="CB531" s="384"/>
      <c r="CC531" s="384"/>
      <c r="CD531" s="384"/>
      <c r="CE531" s="219"/>
      <c r="CF531" s="219"/>
      <c r="CG531" s="219"/>
      <c r="CH531" s="219"/>
      <c r="CI531" s="219"/>
      <c r="CJ531" s="219"/>
      <c r="CK531" s="219"/>
      <c r="CL531" s="219"/>
      <c r="CM531" s="219"/>
      <c r="CN531" s="219"/>
      <c r="CO531" s="219"/>
      <c r="CP531" s="219"/>
      <c r="CQ531" s="219"/>
      <c r="CR531" s="219"/>
      <c r="CS531" s="219"/>
      <c r="CT531" s="219"/>
      <c r="CU531" s="219"/>
      <c r="CV531" s="219"/>
      <c r="CW531" s="219"/>
      <c r="CX531" s="219"/>
      <c r="CY531" s="219"/>
      <c r="CZ531" s="219"/>
      <c r="DA531" s="219"/>
      <c r="DB531" s="219"/>
      <c r="DC531" s="219"/>
      <c r="DD531" s="219"/>
      <c r="DE531" s="219"/>
      <c r="DF531" s="219"/>
      <c r="DG531" s="219"/>
      <c r="DH531" s="219"/>
      <c r="DI531" s="219"/>
      <c r="DJ531" s="219"/>
      <c r="DK531" s="219"/>
      <c r="DL531" s="219"/>
      <c r="DM531" s="219"/>
      <c r="DN531" s="219"/>
      <c r="DO531" s="219"/>
      <c r="DP531" s="219"/>
      <c r="DQ531" s="219"/>
      <c r="DR531" s="219"/>
      <c r="DS531" s="219"/>
      <c r="DT531" s="219"/>
      <c r="DU531" s="219"/>
      <c r="DV531" s="219"/>
      <c r="DW531" s="219"/>
      <c r="DX531" s="219"/>
      <c r="DY531" s="219"/>
      <c r="DZ531" s="219"/>
      <c r="EA531" s="219"/>
      <c r="EB531" s="219"/>
      <c r="EC531" s="219"/>
      <c r="ED531" s="219"/>
      <c r="EE531" s="219"/>
      <c r="EF531" s="219"/>
      <c r="EG531" s="219"/>
      <c r="EH531" s="219"/>
      <c r="EI531" s="219"/>
      <c r="EJ531" s="219"/>
      <c r="EK531" s="219"/>
      <c r="EL531" s="219"/>
      <c r="EM531" s="219"/>
      <c r="EN531" s="219"/>
      <c r="EO531" s="219"/>
      <c r="EP531" s="219"/>
      <c r="EQ531" s="219"/>
      <c r="ER531" s="219"/>
      <c r="ES531" s="219"/>
      <c r="ET531" s="219"/>
      <c r="EU531" s="219"/>
      <c r="EV531" s="219"/>
      <c r="EW531" s="219"/>
      <c r="EX531" s="219"/>
      <c r="EY531" s="219"/>
      <c r="EZ531" s="219"/>
      <c r="FA531" s="219"/>
      <c r="FB531" s="219"/>
      <c r="FC531" s="219"/>
      <c r="FD531" s="219"/>
      <c r="FE531" s="219"/>
      <c r="FF531" s="219"/>
      <c r="FG531" s="219"/>
      <c r="FH531" s="219"/>
      <c r="FI531" s="219"/>
      <c r="FJ531" s="219"/>
      <c r="FK531" s="219"/>
      <c r="FL531" s="219"/>
      <c r="FM531" s="219"/>
      <c r="FN531" s="219"/>
      <c r="GA531" s="202"/>
      <c r="GB531" s="202"/>
      <c r="GC531" s="202"/>
      <c r="GD531" s="202"/>
      <c r="GE531" s="202"/>
      <c r="GF531" s="202"/>
      <c r="GG531" s="202"/>
      <c r="GH531" s="198"/>
      <c r="GI531" s="198"/>
      <c r="GJ531" s="198"/>
      <c r="GK531" s="198"/>
      <c r="GL531" s="198"/>
      <c r="GM531" s="198"/>
      <c r="GN531" s="198"/>
    </row>
    <row r="532" spans="1:196" x14ac:dyDescent="0.2">
      <c r="A532" s="215" t="s">
        <v>624</v>
      </c>
      <c r="B532" s="216" t="s">
        <v>285</v>
      </c>
      <c r="C532" s="217" t="s">
        <v>294</v>
      </c>
      <c r="D532" s="218" t="s">
        <v>623</v>
      </c>
      <c r="E532" s="337">
        <v>0</v>
      </c>
      <c r="F532">
        <v>44</v>
      </c>
      <c r="G532" s="337">
        <v>0</v>
      </c>
      <c r="H532">
        <v>1</v>
      </c>
      <c r="I532">
        <v>52</v>
      </c>
      <c r="J532">
        <v>89</v>
      </c>
      <c r="K532">
        <v>1</v>
      </c>
      <c r="L532">
        <v>3</v>
      </c>
      <c r="M532">
        <v>9</v>
      </c>
      <c r="N532">
        <v>1</v>
      </c>
      <c r="O532">
        <v>1</v>
      </c>
      <c r="P532">
        <v>3</v>
      </c>
      <c r="Q532">
        <v>2</v>
      </c>
      <c r="R532">
        <v>21</v>
      </c>
      <c r="S532">
        <v>541</v>
      </c>
      <c r="T532">
        <v>0</v>
      </c>
      <c r="U532">
        <v>1</v>
      </c>
      <c r="V532">
        <v>2</v>
      </c>
      <c r="W532">
        <v>3</v>
      </c>
      <c r="X532">
        <v>30</v>
      </c>
      <c r="Y532">
        <v>59</v>
      </c>
      <c r="Z532">
        <v>0</v>
      </c>
      <c r="AA532">
        <v>30</v>
      </c>
      <c r="AB532">
        <v>893</v>
      </c>
      <c r="AC532" s="351">
        <v>1</v>
      </c>
      <c r="AD532" s="351">
        <v>1</v>
      </c>
      <c r="AE532">
        <v>5</v>
      </c>
      <c r="AF532">
        <v>98</v>
      </c>
      <c r="AG532">
        <v>3</v>
      </c>
      <c r="AH532">
        <v>8</v>
      </c>
      <c r="AI532">
        <v>0</v>
      </c>
      <c r="AJ532">
        <v>52</v>
      </c>
      <c r="AK532">
        <v>0</v>
      </c>
      <c r="AL532">
        <v>52</v>
      </c>
      <c r="AM532">
        <v>2</v>
      </c>
      <c r="AN532">
        <v>0</v>
      </c>
      <c r="AO532">
        <v>0</v>
      </c>
      <c r="AP532">
        <v>56</v>
      </c>
      <c r="AQ532">
        <v>22</v>
      </c>
      <c r="AR532">
        <v>2</v>
      </c>
      <c r="AS532">
        <v>24</v>
      </c>
      <c r="AT532">
        <v>0</v>
      </c>
      <c r="AU532">
        <v>0</v>
      </c>
      <c r="AV532">
        <v>0</v>
      </c>
      <c r="AW532">
        <v>2</v>
      </c>
      <c r="AX532">
        <v>0</v>
      </c>
      <c r="AY532">
        <v>0</v>
      </c>
      <c r="AZ532">
        <v>0</v>
      </c>
      <c r="BA532">
        <v>3</v>
      </c>
      <c r="BB532">
        <v>0</v>
      </c>
      <c r="BC532">
        <v>4</v>
      </c>
      <c r="BD532">
        <v>3</v>
      </c>
      <c r="BE532">
        <v>3</v>
      </c>
      <c r="BF532">
        <v>0</v>
      </c>
      <c r="BG532">
        <v>2</v>
      </c>
      <c r="BH532">
        <v>1</v>
      </c>
      <c r="BI532">
        <v>16</v>
      </c>
      <c r="BJ532">
        <v>4</v>
      </c>
      <c r="BK532">
        <v>2</v>
      </c>
      <c r="BL532">
        <v>5</v>
      </c>
      <c r="BM532">
        <v>4</v>
      </c>
      <c r="BN532">
        <v>3</v>
      </c>
      <c r="BO532">
        <v>0</v>
      </c>
      <c r="BP532">
        <v>3</v>
      </c>
      <c r="BQ532">
        <v>2</v>
      </c>
      <c r="BR532">
        <v>23</v>
      </c>
      <c r="BS532" s="148"/>
      <c r="BT532"/>
      <c r="BU532" s="393" t="str">
        <f t="shared" si="86"/>
        <v>Yes</v>
      </c>
      <c r="BV532" s="393" t="str">
        <f t="shared" si="87"/>
        <v>Yes</v>
      </c>
      <c r="BW532" s="393"/>
      <c r="BX532" s="151"/>
      <c r="BY532" s="341"/>
      <c r="BZ532" s="384"/>
      <c r="CA532" s="384"/>
      <c r="CB532" s="384"/>
      <c r="CC532" s="384"/>
      <c r="CD532" s="384"/>
      <c r="CE532" s="219"/>
      <c r="CF532" s="219"/>
      <c r="CG532" s="219"/>
      <c r="CH532" s="219"/>
      <c r="CI532" s="219"/>
      <c r="CJ532" s="219"/>
      <c r="CK532" s="219"/>
      <c r="CL532" s="219"/>
      <c r="CM532" s="219"/>
      <c r="CN532" s="219"/>
      <c r="CO532" s="219"/>
      <c r="CP532" s="219"/>
      <c r="CQ532" s="219"/>
      <c r="CR532" s="219"/>
      <c r="CS532" s="219"/>
      <c r="CT532" s="219"/>
      <c r="CU532" s="219"/>
      <c r="CV532" s="219"/>
      <c r="CW532" s="219"/>
      <c r="CX532" s="219"/>
      <c r="CY532" s="219"/>
      <c r="CZ532" s="219"/>
      <c r="DA532" s="219"/>
      <c r="DB532" s="219"/>
      <c r="DC532" s="219"/>
      <c r="DD532" s="219"/>
      <c r="DE532" s="219"/>
      <c r="DF532" s="219"/>
      <c r="DG532" s="219"/>
      <c r="DH532" s="219"/>
      <c r="DI532" s="219"/>
      <c r="DJ532" s="219"/>
      <c r="DK532" s="219"/>
      <c r="DL532" s="219"/>
      <c r="DM532" s="219"/>
      <c r="DN532" s="219"/>
      <c r="DO532" s="219"/>
      <c r="DP532" s="219"/>
      <c r="DQ532" s="219"/>
      <c r="DR532" s="219"/>
      <c r="DS532" s="219"/>
      <c r="DT532" s="219"/>
      <c r="DU532" s="219"/>
      <c r="DV532" s="219"/>
      <c r="DW532" s="219"/>
      <c r="DX532" s="219"/>
      <c r="DY532" s="219"/>
      <c r="DZ532" s="219"/>
      <c r="EA532" s="219"/>
      <c r="EB532" s="219"/>
      <c r="EC532" s="219"/>
      <c r="ED532" s="219"/>
      <c r="EE532" s="219"/>
      <c r="EF532" s="219"/>
      <c r="EG532" s="219"/>
      <c r="EH532" s="219"/>
      <c r="EI532" s="219"/>
      <c r="EJ532" s="219"/>
      <c r="EK532" s="219"/>
      <c r="EL532" s="219"/>
      <c r="EM532" s="219"/>
      <c r="EN532" s="219"/>
      <c r="EO532" s="219"/>
      <c r="EP532" s="219"/>
      <c r="EQ532" s="219"/>
      <c r="ER532" s="219"/>
      <c r="ES532" s="219"/>
      <c r="ET532" s="219"/>
      <c r="EU532" s="219"/>
      <c r="EV532" s="219"/>
      <c r="EW532" s="219"/>
      <c r="EX532" s="219"/>
      <c r="EY532" s="219"/>
      <c r="EZ532" s="219"/>
      <c r="FA532" s="219"/>
      <c r="FB532" s="219"/>
      <c r="FC532" s="219"/>
      <c r="FD532" s="219"/>
      <c r="FE532" s="219"/>
      <c r="FF532" s="219"/>
      <c r="FG532" s="219"/>
      <c r="FH532" s="219"/>
      <c r="FI532" s="219"/>
      <c r="FJ532" s="219"/>
      <c r="FK532" s="219"/>
      <c r="FL532" s="219"/>
      <c r="FM532" s="219"/>
      <c r="FN532" s="219"/>
      <c r="GA532" s="202"/>
      <c r="GB532" s="202"/>
      <c r="GC532" s="202"/>
      <c r="GD532" s="202"/>
      <c r="GE532" s="202"/>
      <c r="GF532" s="202"/>
      <c r="GG532" s="202"/>
      <c r="GH532" s="198"/>
      <c r="GI532" s="198"/>
      <c r="GJ532" s="198"/>
      <c r="GK532" s="198"/>
      <c r="GL532" s="198"/>
      <c r="GM532" s="198"/>
      <c r="GN532" s="198"/>
    </row>
    <row r="533" spans="1:196" x14ac:dyDescent="0.2">
      <c r="A533" s="215" t="s">
        <v>626</v>
      </c>
      <c r="B533" s="216" t="s">
        <v>285</v>
      </c>
      <c r="C533" s="217" t="s">
        <v>288</v>
      </c>
      <c r="D533" s="218" t="s">
        <v>625</v>
      </c>
      <c r="E533" s="337">
        <v>0</v>
      </c>
      <c r="F533">
        <v>3</v>
      </c>
      <c r="G533" s="337">
        <v>0</v>
      </c>
      <c r="H533">
        <v>1</v>
      </c>
      <c r="I533">
        <v>80</v>
      </c>
      <c r="J533">
        <v>148</v>
      </c>
      <c r="K533">
        <v>0</v>
      </c>
      <c r="L533">
        <v>2</v>
      </c>
      <c r="M533">
        <v>2</v>
      </c>
      <c r="N533">
        <v>2</v>
      </c>
      <c r="O533">
        <v>1</v>
      </c>
      <c r="P533">
        <v>12</v>
      </c>
      <c r="Q533">
        <v>0</v>
      </c>
      <c r="R533">
        <v>43</v>
      </c>
      <c r="S533">
        <v>0</v>
      </c>
      <c r="T533">
        <v>0</v>
      </c>
      <c r="U533">
        <v>0</v>
      </c>
      <c r="V533">
        <v>9</v>
      </c>
      <c r="W533">
        <v>4</v>
      </c>
      <c r="X533">
        <v>13</v>
      </c>
      <c r="Y533">
        <v>75</v>
      </c>
      <c r="Z533">
        <v>0</v>
      </c>
      <c r="AA533">
        <v>22</v>
      </c>
      <c r="AB533">
        <v>417</v>
      </c>
      <c r="AC533" s="351">
        <v>2</v>
      </c>
      <c r="AD533" s="351">
        <v>2</v>
      </c>
      <c r="AE533">
        <v>4</v>
      </c>
      <c r="AF533">
        <v>118</v>
      </c>
      <c r="AG533">
        <v>26</v>
      </c>
      <c r="AH533">
        <v>14</v>
      </c>
      <c r="AI533">
        <v>0</v>
      </c>
      <c r="AJ533">
        <v>122</v>
      </c>
      <c r="AK533">
        <v>0</v>
      </c>
      <c r="AL533">
        <v>122</v>
      </c>
      <c r="AM533">
        <v>5</v>
      </c>
      <c r="AN533">
        <v>3</v>
      </c>
      <c r="AO533">
        <v>1</v>
      </c>
      <c r="AP533">
        <v>49</v>
      </c>
      <c r="AQ533">
        <v>0</v>
      </c>
      <c r="AR533">
        <v>24</v>
      </c>
      <c r="AS533">
        <v>24</v>
      </c>
      <c r="AT533">
        <v>0</v>
      </c>
      <c r="AU533">
        <v>0</v>
      </c>
      <c r="AV533">
        <v>1</v>
      </c>
      <c r="AW533">
        <v>2</v>
      </c>
      <c r="AX533">
        <v>0</v>
      </c>
      <c r="AY533">
        <v>0</v>
      </c>
      <c r="AZ533">
        <v>0</v>
      </c>
      <c r="BA533">
        <v>14</v>
      </c>
      <c r="BB533">
        <v>10</v>
      </c>
      <c r="BC533">
        <v>3</v>
      </c>
      <c r="BD533">
        <v>2</v>
      </c>
      <c r="BE533">
        <v>0</v>
      </c>
      <c r="BF533">
        <v>0</v>
      </c>
      <c r="BG533">
        <v>0</v>
      </c>
      <c r="BH533">
        <v>0</v>
      </c>
      <c r="BI533">
        <v>29</v>
      </c>
      <c r="BJ533">
        <v>24</v>
      </c>
      <c r="BK533">
        <v>13</v>
      </c>
      <c r="BL533">
        <v>5</v>
      </c>
      <c r="BM533">
        <v>0</v>
      </c>
      <c r="BN533">
        <v>1</v>
      </c>
      <c r="BO533">
        <v>0</v>
      </c>
      <c r="BP533">
        <v>0</v>
      </c>
      <c r="BQ533">
        <v>0</v>
      </c>
      <c r="BR533">
        <v>43</v>
      </c>
      <c r="BS533" s="148"/>
      <c r="BT533"/>
      <c r="BU533" s="393" t="str">
        <f t="shared" si="86"/>
        <v>No</v>
      </c>
      <c r="BV533" s="393" t="str">
        <f t="shared" si="87"/>
        <v>No</v>
      </c>
      <c r="BW533" s="393"/>
      <c r="BX533" s="151"/>
      <c r="BY533" s="341"/>
      <c r="BZ533" s="384"/>
      <c r="CA533" s="384"/>
      <c r="CB533" s="384"/>
      <c r="CC533" s="384"/>
      <c r="CD533" s="384"/>
      <c r="CE533" s="219"/>
      <c r="CF533" s="219"/>
      <c r="CG533" s="219"/>
      <c r="CH533" s="219"/>
      <c r="CI533" s="219"/>
      <c r="CJ533" s="219"/>
      <c r="CK533" s="219"/>
      <c r="CL533" s="219"/>
      <c r="CM533" s="219"/>
      <c r="CN533" s="219"/>
      <c r="CO533" s="219"/>
      <c r="CP533" s="219"/>
      <c r="CQ533" s="219"/>
      <c r="CR533" s="219"/>
      <c r="CS533" s="219"/>
      <c r="CT533" s="219"/>
      <c r="CU533" s="219"/>
      <c r="CV533" s="219"/>
      <c r="CW533" s="219"/>
      <c r="CX533" s="219"/>
      <c r="CY533" s="219"/>
      <c r="CZ533" s="219"/>
      <c r="DA533" s="219"/>
      <c r="DB533" s="219"/>
      <c r="DC533" s="219"/>
      <c r="DD533" s="219"/>
      <c r="DE533" s="219"/>
      <c r="DF533" s="219"/>
      <c r="DG533" s="219"/>
      <c r="DH533" s="219"/>
      <c r="DI533" s="219"/>
      <c r="DJ533" s="219"/>
      <c r="DK533" s="219"/>
      <c r="DL533" s="219"/>
      <c r="DM533" s="219"/>
      <c r="DN533" s="219"/>
      <c r="DO533" s="219"/>
      <c r="DP533" s="219"/>
      <c r="DQ533" s="219"/>
      <c r="DR533" s="219"/>
      <c r="DS533" s="219"/>
      <c r="DT533" s="219"/>
      <c r="DU533" s="219"/>
      <c r="DV533" s="219"/>
      <c r="DW533" s="219"/>
      <c r="DX533" s="219"/>
      <c r="DY533" s="219"/>
      <c r="DZ533" s="219"/>
      <c r="EA533" s="219"/>
      <c r="EB533" s="219"/>
      <c r="EC533" s="219"/>
      <c r="ED533" s="219"/>
      <c r="EE533" s="219"/>
      <c r="EF533" s="219"/>
      <c r="EG533" s="219"/>
      <c r="EH533" s="219"/>
      <c r="EI533" s="219"/>
      <c r="EJ533" s="219"/>
      <c r="EK533" s="219"/>
      <c r="EL533" s="219"/>
      <c r="EM533" s="219"/>
      <c r="EN533" s="219"/>
      <c r="EO533" s="219"/>
      <c r="EP533" s="219"/>
      <c r="EQ533" s="219"/>
      <c r="ER533" s="219"/>
      <c r="ES533" s="219"/>
      <c r="ET533" s="219"/>
      <c r="EU533" s="219"/>
      <c r="EV533" s="219"/>
      <c r="EW533" s="219"/>
      <c r="EX533" s="219"/>
      <c r="EY533" s="219"/>
      <c r="EZ533" s="219"/>
      <c r="FA533" s="219"/>
      <c r="FB533" s="219"/>
      <c r="FC533" s="219"/>
      <c r="FD533" s="219"/>
      <c r="FE533" s="219"/>
      <c r="FF533" s="219"/>
      <c r="FG533" s="219"/>
      <c r="FH533" s="219"/>
      <c r="FI533" s="219"/>
      <c r="FJ533" s="219"/>
      <c r="FK533" s="219"/>
      <c r="FL533" s="219"/>
      <c r="FM533" s="219"/>
      <c r="FN533" s="219"/>
      <c r="GA533" s="202"/>
      <c r="GB533" s="202"/>
      <c r="GC533" s="202"/>
      <c r="GD533" s="202"/>
      <c r="GE533" s="202"/>
      <c r="GF533" s="202"/>
      <c r="GG533" s="202"/>
      <c r="GH533" s="198"/>
      <c r="GI533" s="198"/>
      <c r="GJ533" s="198"/>
      <c r="GK533" s="198"/>
      <c r="GL533" s="198"/>
      <c r="GM533" s="198"/>
      <c r="GN533" s="198"/>
    </row>
    <row r="534" spans="1:196" x14ac:dyDescent="0.2">
      <c r="A534" s="215" t="s">
        <v>627</v>
      </c>
      <c r="B534" s="216" t="s">
        <v>293</v>
      </c>
      <c r="C534" s="217" t="s">
        <v>292</v>
      </c>
      <c r="D534" s="218" t="s">
        <v>322</v>
      </c>
      <c r="E534" s="337">
        <v>0</v>
      </c>
      <c r="F534">
        <v>408</v>
      </c>
      <c r="G534" s="337">
        <v>0</v>
      </c>
      <c r="H534">
        <v>4</v>
      </c>
      <c r="I534">
        <v>117</v>
      </c>
      <c r="J534">
        <v>319</v>
      </c>
      <c r="K534">
        <v>10</v>
      </c>
      <c r="L534">
        <v>8</v>
      </c>
      <c r="M534">
        <v>1</v>
      </c>
      <c r="N534">
        <v>1</v>
      </c>
      <c r="O534">
        <v>0</v>
      </c>
      <c r="P534">
        <v>25</v>
      </c>
      <c r="Q534">
        <v>19</v>
      </c>
      <c r="R534">
        <v>195</v>
      </c>
      <c r="S534">
        <v>0</v>
      </c>
      <c r="T534">
        <v>0</v>
      </c>
      <c r="U534">
        <v>7</v>
      </c>
      <c r="V534">
        <v>1</v>
      </c>
      <c r="W534">
        <v>30</v>
      </c>
      <c r="X534">
        <v>15</v>
      </c>
      <c r="Y534">
        <v>101</v>
      </c>
      <c r="Z534">
        <v>0</v>
      </c>
      <c r="AA534">
        <v>16</v>
      </c>
      <c r="AB534">
        <v>1277</v>
      </c>
      <c r="AC534" s="351">
        <v>2</v>
      </c>
      <c r="AD534" s="351">
        <v>2</v>
      </c>
      <c r="AE534">
        <v>11</v>
      </c>
      <c r="AF534">
        <v>176</v>
      </c>
      <c r="AG534">
        <v>32</v>
      </c>
      <c r="AH534">
        <v>32</v>
      </c>
      <c r="AI534">
        <v>0</v>
      </c>
      <c r="AJ534">
        <v>247</v>
      </c>
      <c r="AK534">
        <v>0</v>
      </c>
      <c r="AL534">
        <v>247</v>
      </c>
      <c r="AM534">
        <v>0</v>
      </c>
      <c r="AN534">
        <v>0</v>
      </c>
      <c r="AO534">
        <v>0</v>
      </c>
      <c r="AP534">
        <v>63</v>
      </c>
      <c r="AQ534">
        <v>0</v>
      </c>
      <c r="AR534">
        <v>29</v>
      </c>
      <c r="AS534">
        <v>29</v>
      </c>
      <c r="AT534">
        <v>13</v>
      </c>
      <c r="AU534">
        <v>0</v>
      </c>
      <c r="AV534">
        <v>1</v>
      </c>
      <c r="AW534">
        <v>33</v>
      </c>
      <c r="AX534">
        <v>0</v>
      </c>
      <c r="AY534">
        <v>0</v>
      </c>
      <c r="AZ534">
        <v>0</v>
      </c>
      <c r="BA534">
        <v>201</v>
      </c>
      <c r="BB534">
        <v>72</v>
      </c>
      <c r="BC534">
        <v>11</v>
      </c>
      <c r="BD534">
        <v>11</v>
      </c>
      <c r="BE534">
        <v>6</v>
      </c>
      <c r="BF534">
        <v>2</v>
      </c>
      <c r="BG534">
        <v>5</v>
      </c>
      <c r="BH534">
        <v>3</v>
      </c>
      <c r="BI534">
        <v>311</v>
      </c>
      <c r="BJ534">
        <v>127</v>
      </c>
      <c r="BK534">
        <v>55</v>
      </c>
      <c r="BL534">
        <v>12</v>
      </c>
      <c r="BM534">
        <v>5</v>
      </c>
      <c r="BN534">
        <v>5</v>
      </c>
      <c r="BO534">
        <v>2</v>
      </c>
      <c r="BP534">
        <v>5</v>
      </c>
      <c r="BQ534">
        <v>3</v>
      </c>
      <c r="BR534">
        <v>214</v>
      </c>
      <c r="BS534" s="148"/>
      <c r="BT534"/>
      <c r="BU534" s="393" t="str">
        <f t="shared" si="86"/>
        <v>No</v>
      </c>
      <c r="BV534" s="393" t="str">
        <f t="shared" si="87"/>
        <v>No</v>
      </c>
      <c r="BW534" s="393"/>
      <c r="BX534" s="151"/>
      <c r="BY534" s="341"/>
      <c r="BZ534" s="384"/>
      <c r="CA534" s="384"/>
      <c r="CB534" s="384"/>
      <c r="CC534" s="384"/>
      <c r="CD534" s="384"/>
      <c r="CE534" s="219"/>
      <c r="CF534" s="219"/>
      <c r="CG534" s="219"/>
      <c r="CH534" s="219"/>
      <c r="CI534" s="219"/>
      <c r="CJ534" s="219"/>
      <c r="CK534" s="219"/>
      <c r="CL534" s="219"/>
      <c r="CM534" s="219"/>
      <c r="CN534" s="219"/>
      <c r="CO534" s="219"/>
      <c r="CP534" s="219"/>
      <c r="CQ534" s="219"/>
      <c r="CR534" s="219"/>
      <c r="CS534" s="219"/>
      <c r="CT534" s="219"/>
      <c r="CU534" s="219"/>
      <c r="CV534" s="219"/>
      <c r="CW534" s="219"/>
      <c r="CX534" s="219"/>
      <c r="CY534" s="219"/>
      <c r="CZ534" s="219"/>
      <c r="DA534" s="219"/>
      <c r="DB534" s="219"/>
      <c r="DC534" s="219"/>
      <c r="DD534" s="219"/>
      <c r="DE534" s="219"/>
      <c r="DF534" s="219"/>
      <c r="DG534" s="219"/>
      <c r="DH534" s="219"/>
      <c r="DI534" s="219"/>
      <c r="DJ534" s="219"/>
      <c r="DK534" s="219"/>
      <c r="DL534" s="219"/>
      <c r="DM534" s="219"/>
      <c r="DN534" s="219"/>
      <c r="DO534" s="219"/>
      <c r="DP534" s="219"/>
      <c r="DQ534" s="219"/>
      <c r="DR534" s="219"/>
      <c r="DS534" s="219"/>
      <c r="DT534" s="219"/>
      <c r="DU534" s="219"/>
      <c r="DV534" s="219"/>
      <c r="DW534" s="219"/>
      <c r="DX534" s="219"/>
      <c r="DY534" s="219"/>
      <c r="DZ534" s="219"/>
      <c r="EA534" s="219"/>
      <c r="EB534" s="219"/>
      <c r="EC534" s="219"/>
      <c r="ED534" s="219"/>
      <c r="EE534" s="219"/>
      <c r="EF534" s="219"/>
      <c r="EG534" s="219"/>
      <c r="EH534" s="219"/>
      <c r="EI534" s="219"/>
      <c r="EJ534" s="219"/>
      <c r="EK534" s="219"/>
      <c r="EL534" s="219"/>
      <c r="EM534" s="219"/>
      <c r="EN534" s="219"/>
      <c r="EO534" s="219"/>
      <c r="EP534" s="219"/>
      <c r="EQ534" s="219"/>
      <c r="ER534" s="219"/>
      <c r="ES534" s="219"/>
      <c r="ET534" s="219"/>
      <c r="EU534" s="219"/>
      <c r="EV534" s="219"/>
      <c r="EW534" s="219"/>
      <c r="EX534" s="219"/>
      <c r="EY534" s="219"/>
      <c r="EZ534" s="219"/>
      <c r="FA534" s="219"/>
      <c r="FB534" s="219"/>
      <c r="FC534" s="219"/>
      <c r="FD534" s="219"/>
      <c r="FE534" s="219"/>
      <c r="FF534" s="219"/>
      <c r="FG534" s="219"/>
      <c r="FH534" s="219"/>
      <c r="FI534" s="219"/>
      <c r="FJ534" s="219"/>
      <c r="FK534" s="219"/>
      <c r="FL534" s="219"/>
      <c r="FM534" s="219"/>
      <c r="FN534" s="219"/>
      <c r="GA534" s="202"/>
      <c r="GB534" s="202"/>
      <c r="GC534" s="202"/>
      <c r="GD534" s="202"/>
      <c r="GE534" s="202"/>
      <c r="GF534" s="202"/>
      <c r="GG534" s="202"/>
      <c r="GH534" s="198"/>
      <c r="GI534" s="198"/>
      <c r="GJ534" s="198"/>
      <c r="GK534" s="198"/>
      <c r="GL534" s="198"/>
      <c r="GM534" s="198"/>
      <c r="GN534" s="198"/>
    </row>
    <row r="535" spans="1:196" x14ac:dyDescent="0.2">
      <c r="A535" s="215" t="s">
        <v>629</v>
      </c>
      <c r="B535" s="216" t="s">
        <v>285</v>
      </c>
      <c r="C535" s="217" t="s">
        <v>56</v>
      </c>
      <c r="D535" s="218" t="s">
        <v>628</v>
      </c>
      <c r="E535" s="337">
        <v>0</v>
      </c>
      <c r="F535">
        <v>80</v>
      </c>
      <c r="G535" s="337">
        <v>0</v>
      </c>
      <c r="H535">
        <v>1</v>
      </c>
      <c r="I535">
        <v>92</v>
      </c>
      <c r="J535">
        <v>140</v>
      </c>
      <c r="K535">
        <v>3</v>
      </c>
      <c r="L535">
        <v>2</v>
      </c>
      <c r="M535">
        <v>3</v>
      </c>
      <c r="N535">
        <v>3</v>
      </c>
      <c r="O535">
        <v>0</v>
      </c>
      <c r="P535">
        <v>3</v>
      </c>
      <c r="Q535">
        <v>2</v>
      </c>
      <c r="R535">
        <v>80</v>
      </c>
      <c r="S535">
        <v>0</v>
      </c>
      <c r="T535">
        <v>2</v>
      </c>
      <c r="U535">
        <v>1</v>
      </c>
      <c r="V535">
        <v>0</v>
      </c>
      <c r="W535">
        <v>5</v>
      </c>
      <c r="X535">
        <v>32</v>
      </c>
      <c r="Y535">
        <v>78</v>
      </c>
      <c r="Z535">
        <v>0</v>
      </c>
      <c r="AA535">
        <v>14</v>
      </c>
      <c r="AB535">
        <v>541</v>
      </c>
      <c r="AC535" s="351">
        <v>1</v>
      </c>
      <c r="AD535" s="351">
        <v>1</v>
      </c>
      <c r="AE535">
        <v>2</v>
      </c>
      <c r="AF535">
        <v>100</v>
      </c>
      <c r="AG535">
        <v>24</v>
      </c>
      <c r="AH535">
        <v>1</v>
      </c>
      <c r="AI535">
        <v>0</v>
      </c>
      <c r="AJ535">
        <v>115</v>
      </c>
      <c r="AK535">
        <v>101</v>
      </c>
      <c r="AL535">
        <v>216</v>
      </c>
      <c r="AM535">
        <v>0</v>
      </c>
      <c r="AN535">
        <v>0</v>
      </c>
      <c r="AO535">
        <v>2</v>
      </c>
      <c r="AP535">
        <v>30</v>
      </c>
      <c r="AQ535">
        <v>10</v>
      </c>
      <c r="AR535">
        <v>9</v>
      </c>
      <c r="AS535">
        <v>19</v>
      </c>
      <c r="AT535">
        <v>0</v>
      </c>
      <c r="AU535">
        <v>0</v>
      </c>
      <c r="AV535">
        <v>8</v>
      </c>
      <c r="AW535">
        <v>8</v>
      </c>
      <c r="AX535">
        <v>1</v>
      </c>
      <c r="AY535">
        <v>0</v>
      </c>
      <c r="AZ535">
        <v>0</v>
      </c>
      <c r="BA535">
        <v>16</v>
      </c>
      <c r="BB535">
        <v>38</v>
      </c>
      <c r="BC535">
        <v>53</v>
      </c>
      <c r="BD535">
        <v>10</v>
      </c>
      <c r="BE535">
        <v>4</v>
      </c>
      <c r="BF535">
        <v>2</v>
      </c>
      <c r="BG535">
        <v>0</v>
      </c>
      <c r="BH535">
        <v>0</v>
      </c>
      <c r="BI535">
        <v>123</v>
      </c>
      <c r="BJ535">
        <v>11</v>
      </c>
      <c r="BK535">
        <v>26</v>
      </c>
      <c r="BL535">
        <v>34</v>
      </c>
      <c r="BM535">
        <v>8</v>
      </c>
      <c r="BN535">
        <v>2</v>
      </c>
      <c r="BO535">
        <v>1</v>
      </c>
      <c r="BP535">
        <v>0</v>
      </c>
      <c r="BQ535">
        <v>0</v>
      </c>
      <c r="BR535">
        <v>82</v>
      </c>
      <c r="BS535" s="148"/>
      <c r="BT535"/>
      <c r="BU535" s="393" t="str">
        <f t="shared" si="86"/>
        <v>Yes</v>
      </c>
      <c r="BV535" s="393" t="str">
        <f t="shared" si="87"/>
        <v>Yes</v>
      </c>
      <c r="BW535" s="393"/>
      <c r="BX535" s="151"/>
      <c r="BY535" s="341"/>
      <c r="BZ535" s="384"/>
      <c r="CA535" s="384"/>
      <c r="CB535" s="384"/>
      <c r="CC535" s="384"/>
      <c r="CD535" s="384"/>
      <c r="CE535" s="219"/>
      <c r="CF535" s="219"/>
      <c r="CG535" s="219"/>
      <c r="CH535" s="219"/>
      <c r="CI535" s="219"/>
      <c r="CJ535" s="219"/>
      <c r="CK535" s="219"/>
      <c r="CL535" s="219"/>
      <c r="CM535" s="219"/>
      <c r="CN535" s="219"/>
      <c r="CO535" s="219"/>
      <c r="CP535" s="219"/>
      <c r="CQ535" s="219"/>
      <c r="CR535" s="219"/>
      <c r="CS535" s="219"/>
      <c r="CT535" s="219"/>
      <c r="CU535" s="219"/>
      <c r="CV535" s="219"/>
      <c r="CW535" s="219"/>
      <c r="CX535" s="219"/>
      <c r="CY535" s="219"/>
      <c r="CZ535" s="219"/>
      <c r="DA535" s="219"/>
      <c r="DB535" s="219"/>
      <c r="DC535" s="219"/>
      <c r="DD535" s="219"/>
      <c r="DE535" s="219"/>
      <c r="DF535" s="219"/>
      <c r="DG535" s="219"/>
      <c r="DH535" s="219"/>
      <c r="DI535" s="219"/>
      <c r="DJ535" s="219"/>
      <c r="DK535" s="219"/>
      <c r="DL535" s="219"/>
      <c r="DM535" s="219"/>
      <c r="DN535" s="219"/>
      <c r="DO535" s="219"/>
      <c r="DP535" s="219"/>
      <c r="DQ535" s="219"/>
      <c r="DR535" s="219"/>
      <c r="DS535" s="219"/>
      <c r="DT535" s="219"/>
      <c r="DU535" s="219"/>
      <c r="DV535" s="219"/>
      <c r="DW535" s="219"/>
      <c r="DX535" s="219"/>
      <c r="DY535" s="219"/>
      <c r="DZ535" s="219"/>
      <c r="EA535" s="219"/>
      <c r="EB535" s="219"/>
      <c r="EC535" s="219"/>
      <c r="ED535" s="219"/>
      <c r="EE535" s="219"/>
      <c r="EF535" s="219"/>
      <c r="EG535" s="219"/>
      <c r="EH535" s="219"/>
      <c r="EI535" s="219"/>
      <c r="EJ535" s="219"/>
      <c r="EK535" s="219"/>
      <c r="EL535" s="219"/>
      <c r="EM535" s="219"/>
      <c r="EN535" s="219"/>
      <c r="EO535" s="219"/>
      <c r="EP535" s="219"/>
      <c r="EQ535" s="219"/>
      <c r="ER535" s="219"/>
      <c r="ES535" s="219"/>
      <c r="ET535" s="219"/>
      <c r="EU535" s="219"/>
      <c r="EV535" s="219"/>
      <c r="EW535" s="219"/>
      <c r="EX535" s="219"/>
      <c r="EY535" s="219"/>
      <c r="EZ535" s="219"/>
      <c r="FA535" s="219"/>
      <c r="FB535" s="219"/>
      <c r="FC535" s="219"/>
      <c r="FD535" s="219"/>
      <c r="FE535" s="219"/>
      <c r="FF535" s="219"/>
      <c r="FG535" s="219"/>
      <c r="FH535" s="219"/>
      <c r="FI535" s="219"/>
      <c r="FJ535" s="219"/>
      <c r="FK535" s="219"/>
      <c r="FL535" s="219"/>
      <c r="FM535" s="219"/>
      <c r="FN535" s="219"/>
      <c r="GA535" s="202"/>
      <c r="GB535" s="202"/>
      <c r="GC535" s="202"/>
      <c r="GD535" s="202"/>
      <c r="GE535" s="202"/>
      <c r="GF535" s="202"/>
      <c r="GG535" s="202"/>
      <c r="GH535" s="198"/>
      <c r="GI535" s="198"/>
      <c r="GJ535" s="198"/>
      <c r="GK535" s="198"/>
      <c r="GL535" s="198"/>
      <c r="GM535" s="198"/>
      <c r="GN535" s="198"/>
    </row>
    <row r="536" spans="1:196" x14ac:dyDescent="0.2">
      <c r="A536" s="215" t="s">
        <v>631</v>
      </c>
      <c r="B536" s="216" t="s">
        <v>285</v>
      </c>
      <c r="C536" s="217" t="s">
        <v>288</v>
      </c>
      <c r="D536" s="218" t="s">
        <v>630</v>
      </c>
      <c r="E536" s="337">
        <v>0</v>
      </c>
      <c r="F536">
        <v>1</v>
      </c>
      <c r="G536" s="337">
        <v>0</v>
      </c>
      <c r="H536">
        <v>2</v>
      </c>
      <c r="I536">
        <v>103</v>
      </c>
      <c r="J536">
        <v>157</v>
      </c>
      <c r="K536">
        <v>4</v>
      </c>
      <c r="L536">
        <v>4</v>
      </c>
      <c r="M536">
        <v>9</v>
      </c>
      <c r="N536">
        <v>3</v>
      </c>
      <c r="O536">
        <v>0</v>
      </c>
      <c r="P536">
        <v>9</v>
      </c>
      <c r="Q536">
        <v>0</v>
      </c>
      <c r="R536">
        <v>72</v>
      </c>
      <c r="S536">
        <v>1068</v>
      </c>
      <c r="T536">
        <v>58</v>
      </c>
      <c r="U536">
        <v>0</v>
      </c>
      <c r="V536">
        <v>21</v>
      </c>
      <c r="W536">
        <v>8</v>
      </c>
      <c r="X536">
        <v>54</v>
      </c>
      <c r="Y536">
        <v>77</v>
      </c>
      <c r="Z536">
        <v>0</v>
      </c>
      <c r="AA536">
        <v>40</v>
      </c>
      <c r="AB536">
        <v>1690</v>
      </c>
      <c r="AC536" s="351">
        <v>1</v>
      </c>
      <c r="AD536" s="351">
        <v>2</v>
      </c>
      <c r="AE536">
        <v>2</v>
      </c>
      <c r="AF536">
        <v>136</v>
      </c>
      <c r="AG536">
        <v>13</v>
      </c>
      <c r="AH536">
        <v>16</v>
      </c>
      <c r="AI536">
        <v>0</v>
      </c>
      <c r="AJ536">
        <v>152</v>
      </c>
      <c r="AK536">
        <v>10</v>
      </c>
      <c r="AL536">
        <v>162</v>
      </c>
      <c r="AM536">
        <v>12</v>
      </c>
      <c r="AN536">
        <v>1</v>
      </c>
      <c r="AO536">
        <v>0</v>
      </c>
      <c r="AP536">
        <v>22</v>
      </c>
      <c r="AQ536">
        <v>36</v>
      </c>
      <c r="AR536">
        <v>0</v>
      </c>
      <c r="AS536">
        <v>36</v>
      </c>
      <c r="AT536">
        <v>2</v>
      </c>
      <c r="AU536">
        <v>0</v>
      </c>
      <c r="AV536">
        <v>2</v>
      </c>
      <c r="AW536">
        <v>0</v>
      </c>
      <c r="AX536">
        <v>0</v>
      </c>
      <c r="AY536">
        <v>0</v>
      </c>
      <c r="AZ536">
        <v>2</v>
      </c>
      <c r="BA536">
        <v>37</v>
      </c>
      <c r="BB536">
        <v>25</v>
      </c>
      <c r="BC536">
        <v>14</v>
      </c>
      <c r="BD536">
        <v>5</v>
      </c>
      <c r="BE536">
        <v>4</v>
      </c>
      <c r="BF536">
        <v>2</v>
      </c>
      <c r="BG536">
        <v>0</v>
      </c>
      <c r="BH536">
        <v>1</v>
      </c>
      <c r="BI536">
        <v>88</v>
      </c>
      <c r="BJ536">
        <v>31</v>
      </c>
      <c r="BK536">
        <v>23</v>
      </c>
      <c r="BL536">
        <v>5</v>
      </c>
      <c r="BM536">
        <v>2</v>
      </c>
      <c r="BN536">
        <v>4</v>
      </c>
      <c r="BO536">
        <v>3</v>
      </c>
      <c r="BP536">
        <v>3</v>
      </c>
      <c r="BQ536">
        <v>1</v>
      </c>
      <c r="BR536">
        <v>72</v>
      </c>
      <c r="BS536" s="148"/>
      <c r="BT536"/>
      <c r="BU536" s="393" t="str">
        <f t="shared" si="86"/>
        <v>Yes</v>
      </c>
      <c r="BV536" s="393" t="str">
        <f t="shared" si="87"/>
        <v>No</v>
      </c>
      <c r="BW536" s="393"/>
      <c r="BX536" s="151"/>
      <c r="BY536" s="341"/>
      <c r="BZ536" s="384"/>
      <c r="CA536" s="384"/>
      <c r="CB536" s="384"/>
      <c r="CC536" s="384"/>
      <c r="CD536" s="384"/>
      <c r="CE536" s="219"/>
      <c r="CF536" s="219"/>
      <c r="CG536" s="219"/>
      <c r="CH536" s="219"/>
      <c r="CI536" s="219"/>
      <c r="CJ536" s="219"/>
      <c r="CK536" s="219"/>
      <c r="CL536" s="219"/>
      <c r="CM536" s="219"/>
      <c r="CN536" s="219"/>
      <c r="CO536" s="219"/>
      <c r="CP536" s="219"/>
      <c r="CQ536" s="219"/>
      <c r="CR536" s="219"/>
      <c r="CS536" s="219"/>
      <c r="CT536" s="219"/>
      <c r="CU536" s="219"/>
      <c r="CV536" s="219"/>
      <c r="CW536" s="219"/>
      <c r="CX536" s="219"/>
      <c r="CY536" s="219"/>
      <c r="CZ536" s="219"/>
      <c r="DA536" s="219"/>
      <c r="DB536" s="219"/>
      <c r="DC536" s="219"/>
      <c r="DD536" s="219"/>
      <c r="DE536" s="219"/>
      <c r="DF536" s="219"/>
      <c r="DG536" s="219"/>
      <c r="DH536" s="219"/>
      <c r="DI536" s="219"/>
      <c r="DJ536" s="219"/>
      <c r="DK536" s="219"/>
      <c r="DL536" s="219"/>
      <c r="DM536" s="219"/>
      <c r="DN536" s="219"/>
      <c r="DO536" s="219"/>
      <c r="DP536" s="219"/>
      <c r="DQ536" s="219"/>
      <c r="DR536" s="219"/>
      <c r="DS536" s="219"/>
      <c r="DT536" s="219"/>
      <c r="DU536" s="219"/>
      <c r="DV536" s="219"/>
      <c r="DW536" s="219"/>
      <c r="DX536" s="219"/>
      <c r="DY536" s="219"/>
      <c r="DZ536" s="219"/>
      <c r="EA536" s="219"/>
      <c r="EB536" s="219"/>
      <c r="EC536" s="219"/>
      <c r="ED536" s="219"/>
      <c r="EE536" s="219"/>
      <c r="EF536" s="219"/>
      <c r="EG536" s="219"/>
      <c r="EH536" s="219"/>
      <c r="EI536" s="219"/>
      <c r="EJ536" s="219"/>
      <c r="EK536" s="219"/>
      <c r="EL536" s="219"/>
      <c r="EM536" s="219"/>
      <c r="EN536" s="219"/>
      <c r="EO536" s="219"/>
      <c r="EP536" s="219"/>
      <c r="EQ536" s="219"/>
      <c r="ER536" s="219"/>
      <c r="ES536" s="219"/>
      <c r="ET536" s="219"/>
      <c r="EU536" s="219"/>
      <c r="EV536" s="219"/>
      <c r="EW536" s="219"/>
      <c r="EX536" s="219"/>
      <c r="EY536" s="219"/>
      <c r="EZ536" s="219"/>
      <c r="FA536" s="219"/>
      <c r="FB536" s="219"/>
      <c r="FC536" s="219"/>
      <c r="FD536" s="219"/>
      <c r="FE536" s="219"/>
      <c r="FF536" s="219"/>
      <c r="FG536" s="219"/>
      <c r="FH536" s="219"/>
      <c r="FI536" s="219"/>
      <c r="FJ536" s="219"/>
      <c r="FK536" s="219"/>
      <c r="FL536" s="219"/>
      <c r="FM536" s="219"/>
      <c r="FN536" s="219"/>
      <c r="GA536" s="202"/>
      <c r="GB536" s="202"/>
      <c r="GC536" s="202"/>
      <c r="GD536" s="202"/>
      <c r="GE536" s="202"/>
      <c r="GF536" s="202"/>
      <c r="GG536" s="202"/>
      <c r="GH536" s="198"/>
      <c r="GI536" s="198"/>
      <c r="GJ536" s="198"/>
      <c r="GK536" s="198"/>
      <c r="GL536" s="198"/>
      <c r="GM536" s="198"/>
      <c r="GN536" s="198"/>
    </row>
    <row r="537" spans="1:196" x14ac:dyDescent="0.2">
      <c r="A537" s="215" t="s">
        <v>632</v>
      </c>
      <c r="B537" s="216" t="s">
        <v>293</v>
      </c>
      <c r="C537" s="217" t="s">
        <v>292</v>
      </c>
      <c r="D537" s="218" t="s">
        <v>323</v>
      </c>
      <c r="E537" s="337">
        <v>0</v>
      </c>
      <c r="F537">
        <v>208</v>
      </c>
      <c r="G537" s="337">
        <v>0</v>
      </c>
      <c r="H537">
        <v>5</v>
      </c>
      <c r="I537">
        <v>106</v>
      </c>
      <c r="J537">
        <v>181</v>
      </c>
      <c r="K537">
        <v>2</v>
      </c>
      <c r="L537">
        <v>1</v>
      </c>
      <c r="M537">
        <v>19</v>
      </c>
      <c r="N537">
        <v>2</v>
      </c>
      <c r="O537">
        <v>1</v>
      </c>
      <c r="P537">
        <v>35</v>
      </c>
      <c r="Q537">
        <v>0</v>
      </c>
      <c r="R537">
        <v>116</v>
      </c>
      <c r="S537">
        <v>26</v>
      </c>
      <c r="T537">
        <v>0</v>
      </c>
      <c r="U537">
        <v>5</v>
      </c>
      <c r="V537">
        <v>62</v>
      </c>
      <c r="W537">
        <v>12</v>
      </c>
      <c r="X537">
        <v>54</v>
      </c>
      <c r="Y537">
        <v>134</v>
      </c>
      <c r="Z537">
        <v>0</v>
      </c>
      <c r="AA537">
        <v>64</v>
      </c>
      <c r="AB537">
        <v>1033</v>
      </c>
      <c r="AC537" s="351">
        <v>2</v>
      </c>
      <c r="AD537" s="351">
        <v>2</v>
      </c>
      <c r="AE537">
        <v>9</v>
      </c>
      <c r="AF537">
        <v>169</v>
      </c>
      <c r="AG537">
        <v>1</v>
      </c>
      <c r="AH537">
        <v>49</v>
      </c>
      <c r="AI537">
        <v>0</v>
      </c>
      <c r="AJ537">
        <v>229</v>
      </c>
      <c r="AK537">
        <v>1</v>
      </c>
      <c r="AL537">
        <v>230</v>
      </c>
      <c r="AM537">
        <v>0</v>
      </c>
      <c r="AN537">
        <v>0</v>
      </c>
      <c r="AO537">
        <v>1</v>
      </c>
      <c r="AP537">
        <v>65</v>
      </c>
      <c r="AQ537">
        <v>0</v>
      </c>
      <c r="AR537">
        <v>111</v>
      </c>
      <c r="AS537">
        <v>111</v>
      </c>
      <c r="AT537">
        <v>3</v>
      </c>
      <c r="AU537">
        <v>0</v>
      </c>
      <c r="AV537">
        <v>1</v>
      </c>
      <c r="AW537">
        <v>74</v>
      </c>
      <c r="AX537">
        <v>0</v>
      </c>
      <c r="AY537">
        <v>0</v>
      </c>
      <c r="AZ537">
        <v>0</v>
      </c>
      <c r="BA537">
        <v>129</v>
      </c>
      <c r="BB537">
        <v>40</v>
      </c>
      <c r="BC537">
        <v>20</v>
      </c>
      <c r="BD537">
        <v>13</v>
      </c>
      <c r="BE537">
        <v>2</v>
      </c>
      <c r="BF537">
        <v>1</v>
      </c>
      <c r="BG537">
        <v>2</v>
      </c>
      <c r="BH537">
        <v>0</v>
      </c>
      <c r="BI537">
        <v>207</v>
      </c>
      <c r="BJ537">
        <v>71</v>
      </c>
      <c r="BK537">
        <v>21</v>
      </c>
      <c r="BL537">
        <v>12</v>
      </c>
      <c r="BM537">
        <v>10</v>
      </c>
      <c r="BN537">
        <v>1</v>
      </c>
      <c r="BO537">
        <v>0</v>
      </c>
      <c r="BP537">
        <v>1</v>
      </c>
      <c r="BQ537">
        <v>0</v>
      </c>
      <c r="BR537">
        <v>116</v>
      </c>
      <c r="BS537" s="148"/>
      <c r="BT537"/>
      <c r="BU537" s="393" t="str">
        <f t="shared" si="86"/>
        <v>No</v>
      </c>
      <c r="BV537" s="393" t="str">
        <f t="shared" si="87"/>
        <v>No</v>
      </c>
      <c r="BW537" s="393"/>
      <c r="BX537" s="151"/>
      <c r="BY537" s="341"/>
      <c r="BZ537" s="384"/>
      <c r="CA537" s="384"/>
      <c r="CB537" s="384"/>
      <c r="CC537" s="384"/>
      <c r="CD537" s="384"/>
      <c r="CE537" s="219"/>
      <c r="CF537" s="219"/>
      <c r="CG537" s="219"/>
      <c r="CH537" s="219"/>
      <c r="CI537" s="219"/>
      <c r="CJ537" s="219"/>
      <c r="CK537" s="219"/>
      <c r="CL537" s="219"/>
      <c r="CM537" s="219"/>
      <c r="CN537" s="219"/>
      <c r="CO537" s="219"/>
      <c r="CP537" s="219"/>
      <c r="CQ537" s="219"/>
      <c r="CR537" s="219"/>
      <c r="CS537" s="219"/>
      <c r="CT537" s="219"/>
      <c r="CU537" s="219"/>
      <c r="CV537" s="219"/>
      <c r="CW537" s="219"/>
      <c r="CX537" s="219"/>
      <c r="CY537" s="219"/>
      <c r="CZ537" s="219"/>
      <c r="DA537" s="219"/>
      <c r="DB537" s="219"/>
      <c r="DC537" s="219"/>
      <c r="DD537" s="219"/>
      <c r="DE537" s="219"/>
      <c r="DF537" s="219"/>
      <c r="DG537" s="219"/>
      <c r="DH537" s="219"/>
      <c r="DI537" s="219"/>
      <c r="DJ537" s="219"/>
      <c r="DK537" s="219"/>
      <c r="DL537" s="219"/>
      <c r="DM537" s="219"/>
      <c r="DN537" s="219"/>
      <c r="DO537" s="219"/>
      <c r="DP537" s="219"/>
      <c r="DQ537" s="219"/>
      <c r="DR537" s="219"/>
      <c r="DS537" s="219"/>
      <c r="DT537" s="219"/>
      <c r="DU537" s="219"/>
      <c r="DV537" s="219"/>
      <c r="DW537" s="219"/>
      <c r="DX537" s="219"/>
      <c r="DY537" s="219"/>
      <c r="DZ537" s="219"/>
      <c r="EA537" s="219"/>
      <c r="EB537" s="219"/>
      <c r="EC537" s="219"/>
      <c r="ED537" s="219"/>
      <c r="EE537" s="219"/>
      <c r="EF537" s="219"/>
      <c r="EG537" s="219"/>
      <c r="EH537" s="219"/>
      <c r="EI537" s="219"/>
      <c r="EJ537" s="219"/>
      <c r="EK537" s="219"/>
      <c r="EL537" s="219"/>
      <c r="EM537" s="219"/>
      <c r="EN537" s="219"/>
      <c r="EO537" s="219"/>
      <c r="EP537" s="219"/>
      <c r="EQ537" s="219"/>
      <c r="ER537" s="219"/>
      <c r="ES537" s="219"/>
      <c r="ET537" s="219"/>
      <c r="EU537" s="219"/>
      <c r="EV537" s="219"/>
      <c r="EW537" s="219"/>
      <c r="EX537" s="219"/>
      <c r="EY537" s="219"/>
      <c r="EZ537" s="219"/>
      <c r="FA537" s="219"/>
      <c r="FB537" s="219"/>
      <c r="FC537" s="219"/>
      <c r="FD537" s="219"/>
      <c r="FE537" s="219"/>
      <c r="FF537" s="219"/>
      <c r="FG537" s="219"/>
      <c r="FH537" s="219"/>
      <c r="FI537" s="219"/>
      <c r="FJ537" s="219"/>
      <c r="FK537" s="219"/>
      <c r="FL537" s="219"/>
      <c r="FM537" s="219"/>
      <c r="FN537" s="219"/>
      <c r="GA537" s="202"/>
      <c r="GB537" s="202"/>
      <c r="GC537" s="202"/>
      <c r="GD537" s="202"/>
      <c r="GE537" s="202"/>
      <c r="GF537" s="202"/>
      <c r="GG537" s="202"/>
      <c r="GH537" s="198"/>
      <c r="GI537" s="198"/>
      <c r="GJ537" s="198"/>
      <c r="GK537" s="198"/>
      <c r="GL537" s="198"/>
      <c r="GM537" s="198"/>
      <c r="GN537" s="198"/>
    </row>
    <row r="538" spans="1:196" x14ac:dyDescent="0.2">
      <c r="A538" s="215" t="s">
        <v>634</v>
      </c>
      <c r="B538" s="216" t="s">
        <v>285</v>
      </c>
      <c r="C538" s="217" t="s">
        <v>56</v>
      </c>
      <c r="D538" s="218" t="s">
        <v>633</v>
      </c>
      <c r="E538" s="337">
        <v>0</v>
      </c>
      <c r="F538">
        <v>82</v>
      </c>
      <c r="G538" s="337">
        <v>0</v>
      </c>
      <c r="H538">
        <v>3</v>
      </c>
      <c r="I538">
        <v>139</v>
      </c>
      <c r="J538">
        <v>221</v>
      </c>
      <c r="K538">
        <v>63</v>
      </c>
      <c r="L538">
        <v>6</v>
      </c>
      <c r="M538">
        <v>7</v>
      </c>
      <c r="N538">
        <v>1</v>
      </c>
      <c r="O538">
        <v>3</v>
      </c>
      <c r="P538">
        <v>5</v>
      </c>
      <c r="Q538">
        <v>0</v>
      </c>
      <c r="R538">
        <v>29</v>
      </c>
      <c r="S538">
        <v>0</v>
      </c>
      <c r="T538">
        <v>1</v>
      </c>
      <c r="U538">
        <v>43</v>
      </c>
      <c r="V538">
        <v>10</v>
      </c>
      <c r="W538">
        <v>8</v>
      </c>
      <c r="X538">
        <v>127</v>
      </c>
      <c r="Y538">
        <v>95</v>
      </c>
      <c r="Z538">
        <v>0</v>
      </c>
      <c r="AA538">
        <v>79</v>
      </c>
      <c r="AB538">
        <v>922</v>
      </c>
      <c r="AC538" s="351">
        <v>1</v>
      </c>
      <c r="AD538" s="351">
        <v>1</v>
      </c>
      <c r="AE538">
        <v>3</v>
      </c>
      <c r="AF538">
        <v>151</v>
      </c>
      <c r="AG538">
        <v>17</v>
      </c>
      <c r="AH538">
        <v>10</v>
      </c>
      <c r="AI538">
        <v>0</v>
      </c>
      <c r="AJ538">
        <v>86</v>
      </c>
      <c r="AK538">
        <v>0</v>
      </c>
      <c r="AL538">
        <v>86</v>
      </c>
      <c r="AM538">
        <v>1</v>
      </c>
      <c r="AN538">
        <v>0</v>
      </c>
      <c r="AO538">
        <v>3</v>
      </c>
      <c r="AP538">
        <v>131</v>
      </c>
      <c r="AQ538">
        <v>40</v>
      </c>
      <c r="AR538">
        <v>0</v>
      </c>
      <c r="AS538">
        <v>40</v>
      </c>
      <c r="AT538">
        <v>7</v>
      </c>
      <c r="AU538">
        <v>0</v>
      </c>
      <c r="AV538">
        <v>7</v>
      </c>
      <c r="AW538">
        <v>0</v>
      </c>
      <c r="AX538">
        <v>0</v>
      </c>
      <c r="AY538">
        <v>0</v>
      </c>
      <c r="AZ538">
        <v>0</v>
      </c>
      <c r="BA538">
        <v>19</v>
      </c>
      <c r="BB538">
        <v>13</v>
      </c>
      <c r="BC538">
        <v>6</v>
      </c>
      <c r="BD538">
        <v>1</v>
      </c>
      <c r="BE538">
        <v>2</v>
      </c>
      <c r="BF538">
        <v>0</v>
      </c>
      <c r="BG538">
        <v>0</v>
      </c>
      <c r="BH538">
        <v>0</v>
      </c>
      <c r="BI538">
        <v>41</v>
      </c>
      <c r="BJ538">
        <v>11</v>
      </c>
      <c r="BK538">
        <v>11</v>
      </c>
      <c r="BL538">
        <v>5</v>
      </c>
      <c r="BM538">
        <v>1</v>
      </c>
      <c r="BN538">
        <v>1</v>
      </c>
      <c r="BO538">
        <v>0</v>
      </c>
      <c r="BP538">
        <v>0</v>
      </c>
      <c r="BQ538">
        <v>0</v>
      </c>
      <c r="BR538">
        <v>29</v>
      </c>
      <c r="BS538" s="148"/>
      <c r="BT538"/>
      <c r="BU538" s="393" t="str">
        <f t="shared" si="86"/>
        <v>Yes</v>
      </c>
      <c r="BV538" s="393" t="str">
        <f t="shared" si="87"/>
        <v>Yes</v>
      </c>
      <c r="BW538" s="393"/>
      <c r="BX538" s="151"/>
      <c r="BY538" s="341"/>
      <c r="BZ538" s="384"/>
      <c r="CA538" s="384"/>
      <c r="CB538" s="384"/>
      <c r="CC538" s="384"/>
      <c r="CD538" s="384"/>
      <c r="CE538" s="219"/>
      <c r="CF538" s="219"/>
      <c r="CG538" s="219"/>
      <c r="CH538" s="219"/>
      <c r="CI538" s="219"/>
      <c r="CJ538" s="219"/>
      <c r="CK538" s="219"/>
      <c r="CL538" s="219"/>
      <c r="CM538" s="219"/>
      <c r="CN538" s="219"/>
      <c r="CO538" s="219"/>
      <c r="CP538" s="219"/>
      <c r="CQ538" s="219"/>
      <c r="CR538" s="219"/>
      <c r="CS538" s="219"/>
      <c r="CT538" s="219"/>
      <c r="CU538" s="219"/>
      <c r="CV538" s="219"/>
      <c r="CW538" s="219"/>
      <c r="CX538" s="219"/>
      <c r="CY538" s="219"/>
      <c r="CZ538" s="219"/>
      <c r="DA538" s="219"/>
      <c r="DB538" s="219"/>
      <c r="DC538" s="219"/>
      <c r="DD538" s="219"/>
      <c r="DE538" s="219"/>
      <c r="DF538" s="219"/>
      <c r="DG538" s="219"/>
      <c r="DH538" s="219"/>
      <c r="DI538" s="219"/>
      <c r="DJ538" s="219"/>
      <c r="DK538" s="219"/>
      <c r="DL538" s="219"/>
      <c r="DM538" s="219"/>
      <c r="DN538" s="219"/>
      <c r="DO538" s="219"/>
      <c r="DP538" s="219"/>
      <c r="DQ538" s="219"/>
      <c r="DR538" s="219"/>
      <c r="DS538" s="219"/>
      <c r="DT538" s="219"/>
      <c r="DU538" s="219"/>
      <c r="DV538" s="219"/>
      <c r="DW538" s="219"/>
      <c r="DX538" s="219"/>
      <c r="DY538" s="219"/>
      <c r="DZ538" s="219"/>
      <c r="EA538" s="219"/>
      <c r="EB538" s="219"/>
      <c r="EC538" s="219"/>
      <c r="ED538" s="219"/>
      <c r="EE538" s="219"/>
      <c r="EF538" s="219"/>
      <c r="EG538" s="219"/>
      <c r="EH538" s="219"/>
      <c r="EI538" s="219"/>
      <c r="EJ538" s="219"/>
      <c r="EK538" s="219"/>
      <c r="EL538" s="219"/>
      <c r="EM538" s="219"/>
      <c r="EN538" s="219"/>
      <c r="EO538" s="219"/>
      <c r="EP538" s="219"/>
      <c r="EQ538" s="219"/>
      <c r="ER538" s="219"/>
      <c r="ES538" s="219"/>
      <c r="ET538" s="219"/>
      <c r="EU538" s="219"/>
      <c r="EV538" s="219"/>
      <c r="EW538" s="219"/>
      <c r="EX538" s="219"/>
      <c r="EY538" s="219"/>
      <c r="EZ538" s="219"/>
      <c r="FA538" s="219"/>
      <c r="FB538" s="219"/>
      <c r="FC538" s="219"/>
      <c r="FD538" s="219"/>
      <c r="FE538" s="219"/>
      <c r="FF538" s="219"/>
      <c r="FG538" s="219"/>
      <c r="FH538" s="219"/>
      <c r="FI538" s="219"/>
      <c r="FJ538" s="219"/>
      <c r="FK538" s="219"/>
      <c r="FL538" s="219"/>
      <c r="FM538" s="219"/>
      <c r="FN538" s="219"/>
      <c r="GA538" s="202"/>
      <c r="GB538" s="202"/>
      <c r="GC538" s="202"/>
      <c r="GD538" s="202"/>
      <c r="GE538" s="202"/>
      <c r="GF538" s="202"/>
      <c r="GG538" s="202"/>
      <c r="GH538" s="198"/>
      <c r="GI538" s="198"/>
      <c r="GJ538" s="198"/>
      <c r="GK538" s="198"/>
      <c r="GL538" s="198"/>
      <c r="GM538" s="198"/>
      <c r="GN538" s="198"/>
    </row>
    <row r="539" spans="1:196" x14ac:dyDescent="0.2">
      <c r="A539" s="215" t="s">
        <v>635</v>
      </c>
      <c r="B539" s="216" t="s">
        <v>293</v>
      </c>
      <c r="C539" s="217" t="s">
        <v>294</v>
      </c>
      <c r="D539" s="218" t="s">
        <v>324</v>
      </c>
      <c r="E539" s="337">
        <v>0</v>
      </c>
      <c r="F539">
        <v>95</v>
      </c>
      <c r="G539" s="337">
        <v>0</v>
      </c>
      <c r="H539">
        <v>7</v>
      </c>
      <c r="I539">
        <v>175</v>
      </c>
      <c r="J539">
        <v>369</v>
      </c>
      <c r="K539">
        <v>14</v>
      </c>
      <c r="L539">
        <v>4</v>
      </c>
      <c r="M539">
        <v>5</v>
      </c>
      <c r="N539">
        <v>2</v>
      </c>
      <c r="O539">
        <v>1</v>
      </c>
      <c r="P539">
        <v>20</v>
      </c>
      <c r="Q539">
        <v>33</v>
      </c>
      <c r="R539">
        <v>146</v>
      </c>
      <c r="S539">
        <v>29</v>
      </c>
      <c r="T539">
        <v>7</v>
      </c>
      <c r="U539">
        <v>1</v>
      </c>
      <c r="V539">
        <v>2</v>
      </c>
      <c r="W539">
        <v>15</v>
      </c>
      <c r="X539">
        <v>18</v>
      </c>
      <c r="Y539">
        <v>160</v>
      </c>
      <c r="Z539">
        <v>0</v>
      </c>
      <c r="AA539">
        <v>34</v>
      </c>
      <c r="AB539">
        <v>1137</v>
      </c>
      <c r="AC539" s="351">
        <v>2</v>
      </c>
      <c r="AD539" s="351">
        <v>2</v>
      </c>
      <c r="AE539">
        <v>10</v>
      </c>
      <c r="AF539">
        <v>243</v>
      </c>
      <c r="AG539">
        <v>17</v>
      </c>
      <c r="AH539">
        <v>8</v>
      </c>
      <c r="AI539">
        <v>0</v>
      </c>
      <c r="AJ539">
        <v>333</v>
      </c>
      <c r="AK539">
        <v>0</v>
      </c>
      <c r="AL539">
        <v>333</v>
      </c>
      <c r="AM539">
        <v>3</v>
      </c>
      <c r="AN539">
        <v>0</v>
      </c>
      <c r="AO539">
        <v>1</v>
      </c>
      <c r="AP539">
        <v>158</v>
      </c>
      <c r="AQ539">
        <v>40</v>
      </c>
      <c r="AR539">
        <v>0</v>
      </c>
      <c r="AS539">
        <v>40</v>
      </c>
      <c r="AT539">
        <v>0</v>
      </c>
      <c r="AU539">
        <v>0</v>
      </c>
      <c r="AV539">
        <v>6</v>
      </c>
      <c r="AW539">
        <v>6</v>
      </c>
      <c r="AX539">
        <v>0</v>
      </c>
      <c r="AY539">
        <v>0</v>
      </c>
      <c r="AZ539">
        <v>0</v>
      </c>
      <c r="BA539">
        <v>74</v>
      </c>
      <c r="BB539">
        <v>71</v>
      </c>
      <c r="BC539">
        <v>54</v>
      </c>
      <c r="BD539">
        <v>19</v>
      </c>
      <c r="BE539">
        <v>28</v>
      </c>
      <c r="BF539">
        <v>10</v>
      </c>
      <c r="BG539">
        <v>4</v>
      </c>
      <c r="BH539">
        <v>1</v>
      </c>
      <c r="BI539">
        <v>261</v>
      </c>
      <c r="BJ539">
        <v>45</v>
      </c>
      <c r="BK539">
        <v>47</v>
      </c>
      <c r="BL539">
        <v>46</v>
      </c>
      <c r="BM539">
        <v>12</v>
      </c>
      <c r="BN539">
        <v>18</v>
      </c>
      <c r="BO539">
        <v>6</v>
      </c>
      <c r="BP539">
        <v>4</v>
      </c>
      <c r="BQ539">
        <v>1</v>
      </c>
      <c r="BR539">
        <v>179</v>
      </c>
      <c r="BS539" s="148"/>
      <c r="BT539"/>
      <c r="BU539" s="393" t="str">
        <f t="shared" si="86"/>
        <v>No</v>
      </c>
      <c r="BV539" s="393" t="str">
        <f t="shared" si="87"/>
        <v>No</v>
      </c>
      <c r="BW539" s="393"/>
      <c r="BX539" s="151"/>
      <c r="BY539" s="341"/>
      <c r="BZ539" s="384"/>
      <c r="CA539" s="384"/>
      <c r="CB539" s="384"/>
      <c r="CC539" s="384"/>
      <c r="CD539" s="384"/>
      <c r="CE539" s="219"/>
      <c r="CF539" s="219"/>
      <c r="CG539" s="219"/>
      <c r="CH539" s="219"/>
      <c r="CI539" s="219"/>
      <c r="CJ539" s="219"/>
      <c r="CK539" s="219"/>
      <c r="CL539" s="219"/>
      <c r="CM539" s="219"/>
      <c r="CN539" s="219"/>
      <c r="CO539" s="219"/>
      <c r="CP539" s="219"/>
      <c r="CQ539" s="219"/>
      <c r="CR539" s="219"/>
      <c r="CS539" s="219"/>
      <c r="CT539" s="219"/>
      <c r="CU539" s="219"/>
      <c r="CV539" s="219"/>
      <c r="CW539" s="219"/>
      <c r="CX539" s="219"/>
      <c r="CY539" s="219"/>
      <c r="CZ539" s="219"/>
      <c r="DA539" s="219"/>
      <c r="DB539" s="219"/>
      <c r="DC539" s="219"/>
      <c r="DD539" s="219"/>
      <c r="DE539" s="219"/>
      <c r="DF539" s="219"/>
      <c r="DG539" s="219"/>
      <c r="DH539" s="219"/>
      <c r="DI539" s="219"/>
      <c r="DJ539" s="219"/>
      <c r="DK539" s="219"/>
      <c r="DL539" s="219"/>
      <c r="DM539" s="219"/>
      <c r="DN539" s="219"/>
      <c r="DO539" s="219"/>
      <c r="DP539" s="219"/>
      <c r="DQ539" s="219"/>
      <c r="DR539" s="219"/>
      <c r="DS539" s="219"/>
      <c r="DT539" s="219"/>
      <c r="DU539" s="219"/>
      <c r="DV539" s="219"/>
      <c r="DW539" s="219"/>
      <c r="DX539" s="219"/>
      <c r="DY539" s="219"/>
      <c r="DZ539" s="219"/>
      <c r="EA539" s="219"/>
      <c r="EB539" s="219"/>
      <c r="EC539" s="219"/>
      <c r="ED539" s="219"/>
      <c r="EE539" s="219"/>
      <c r="EF539" s="219"/>
      <c r="EG539" s="219"/>
      <c r="EH539" s="219"/>
      <c r="EI539" s="219"/>
      <c r="EJ539" s="219"/>
      <c r="EK539" s="219"/>
      <c r="EL539" s="219"/>
      <c r="EM539" s="219"/>
      <c r="EN539" s="219"/>
      <c r="EO539" s="219"/>
      <c r="EP539" s="219"/>
      <c r="EQ539" s="219"/>
      <c r="ER539" s="219"/>
      <c r="ES539" s="219"/>
      <c r="ET539" s="219"/>
      <c r="EU539" s="219"/>
      <c r="EV539" s="219"/>
      <c r="EW539" s="219"/>
      <c r="EX539" s="219"/>
      <c r="EY539" s="219"/>
      <c r="EZ539" s="219"/>
      <c r="FA539" s="219"/>
      <c r="FB539" s="219"/>
      <c r="FC539" s="219"/>
      <c r="FD539" s="219"/>
      <c r="FE539" s="219"/>
      <c r="FF539" s="219"/>
      <c r="FG539" s="219"/>
      <c r="FH539" s="219"/>
      <c r="FI539" s="219"/>
      <c r="FJ539" s="219"/>
      <c r="FK539" s="219"/>
      <c r="FL539" s="219"/>
      <c r="FM539" s="219"/>
      <c r="FN539" s="219"/>
      <c r="GA539" s="202"/>
      <c r="GB539" s="202"/>
      <c r="GC539" s="202"/>
      <c r="GD539" s="202"/>
      <c r="GE539" s="202"/>
      <c r="GF539" s="202"/>
      <c r="GG539" s="202"/>
      <c r="GH539" s="198"/>
      <c r="GI539" s="198"/>
      <c r="GJ539" s="198"/>
      <c r="GK539" s="198"/>
      <c r="GL539" s="198"/>
      <c r="GM539" s="198"/>
      <c r="GN539" s="198"/>
    </row>
    <row r="540" spans="1:196" x14ac:dyDescent="0.2">
      <c r="A540" s="215" t="s">
        <v>637</v>
      </c>
      <c r="B540" s="216" t="s">
        <v>291</v>
      </c>
      <c r="C540" s="217" t="s">
        <v>302</v>
      </c>
      <c r="D540" s="218" t="s">
        <v>636</v>
      </c>
      <c r="E540" s="337">
        <v>0</v>
      </c>
      <c r="F540">
        <v>58</v>
      </c>
      <c r="G540" s="337">
        <v>0</v>
      </c>
      <c r="H540">
        <v>9</v>
      </c>
      <c r="I540">
        <v>159</v>
      </c>
      <c r="J540">
        <v>306</v>
      </c>
      <c r="K540">
        <v>0</v>
      </c>
      <c r="L540">
        <v>3</v>
      </c>
      <c r="M540">
        <v>9</v>
      </c>
      <c r="N540">
        <v>3</v>
      </c>
      <c r="O540">
        <v>0</v>
      </c>
      <c r="P540">
        <v>29</v>
      </c>
      <c r="Q540">
        <v>0</v>
      </c>
      <c r="R540">
        <v>175</v>
      </c>
      <c r="S540">
        <v>55</v>
      </c>
      <c r="T540">
        <v>0</v>
      </c>
      <c r="U540">
        <v>6</v>
      </c>
      <c r="V540">
        <v>0</v>
      </c>
      <c r="W540">
        <v>19</v>
      </c>
      <c r="X540">
        <v>1</v>
      </c>
      <c r="Y540">
        <v>400</v>
      </c>
      <c r="Z540">
        <v>0</v>
      </c>
      <c r="AA540">
        <v>3</v>
      </c>
      <c r="AB540">
        <v>1235</v>
      </c>
      <c r="AC540" s="351">
        <v>2</v>
      </c>
      <c r="AD540" s="351">
        <v>2</v>
      </c>
      <c r="AE540">
        <v>6</v>
      </c>
      <c r="AF540">
        <v>214</v>
      </c>
      <c r="AG540">
        <v>32</v>
      </c>
      <c r="AH540">
        <v>24</v>
      </c>
      <c r="AI540">
        <v>0</v>
      </c>
      <c r="AJ540">
        <v>383</v>
      </c>
      <c r="AK540">
        <v>4</v>
      </c>
      <c r="AL540">
        <v>173</v>
      </c>
      <c r="AM540">
        <v>12</v>
      </c>
      <c r="AN540">
        <v>0</v>
      </c>
      <c r="AO540">
        <v>1</v>
      </c>
      <c r="AP540">
        <v>39</v>
      </c>
      <c r="AQ540">
        <v>51</v>
      </c>
      <c r="AR540">
        <v>1</v>
      </c>
      <c r="AS540">
        <v>40</v>
      </c>
      <c r="AT540">
        <v>5</v>
      </c>
      <c r="AU540">
        <v>0</v>
      </c>
      <c r="AV540">
        <v>6</v>
      </c>
      <c r="AW540">
        <v>1</v>
      </c>
      <c r="AX540">
        <v>0</v>
      </c>
      <c r="AY540">
        <v>0</v>
      </c>
      <c r="AZ540">
        <v>0</v>
      </c>
      <c r="BA540">
        <v>186</v>
      </c>
      <c r="BB540">
        <v>42</v>
      </c>
      <c r="BC540">
        <v>15</v>
      </c>
      <c r="BD540">
        <v>5</v>
      </c>
      <c r="BE540">
        <v>4</v>
      </c>
      <c r="BF540">
        <v>1</v>
      </c>
      <c r="BG540">
        <v>0</v>
      </c>
      <c r="BH540">
        <v>0</v>
      </c>
      <c r="BI540">
        <v>253</v>
      </c>
      <c r="BJ540">
        <v>125</v>
      </c>
      <c r="BK540">
        <v>37</v>
      </c>
      <c r="BL540">
        <v>8</v>
      </c>
      <c r="BM540">
        <v>3</v>
      </c>
      <c r="BN540">
        <v>1</v>
      </c>
      <c r="BO540">
        <v>1</v>
      </c>
      <c r="BP540">
        <v>0</v>
      </c>
      <c r="BQ540">
        <v>0</v>
      </c>
      <c r="BR540">
        <v>175</v>
      </c>
      <c r="BS540" s="148"/>
      <c r="BT540"/>
      <c r="BU540" s="393" t="str">
        <f t="shared" si="86"/>
        <v>No</v>
      </c>
      <c r="BV540" s="393" t="str">
        <f t="shared" si="87"/>
        <v>No</v>
      </c>
      <c r="BW540" s="393"/>
      <c r="BX540" s="151"/>
      <c r="BY540" s="341"/>
      <c r="BZ540" s="384"/>
      <c r="CA540" s="384"/>
      <c r="CB540" s="384"/>
      <c r="CC540" s="384"/>
      <c r="CD540" s="384"/>
      <c r="CE540" s="219"/>
      <c r="CF540" s="219"/>
      <c r="CG540" s="219"/>
      <c r="CH540" s="219"/>
      <c r="CI540" s="219"/>
      <c r="CJ540" s="219"/>
      <c r="CK540" s="219"/>
      <c r="CL540" s="219"/>
      <c r="CM540" s="219"/>
      <c r="CN540" s="219"/>
      <c r="CO540" s="219"/>
      <c r="CP540" s="219"/>
      <c r="CQ540" s="219"/>
      <c r="CR540" s="219"/>
      <c r="CS540" s="219"/>
      <c r="CT540" s="219"/>
      <c r="CU540" s="219"/>
      <c r="CV540" s="219"/>
      <c r="CW540" s="219"/>
      <c r="CX540" s="219"/>
      <c r="CY540" s="219"/>
      <c r="CZ540" s="219"/>
      <c r="DA540" s="219"/>
      <c r="DB540" s="219"/>
      <c r="DC540" s="219"/>
      <c r="DD540" s="219"/>
      <c r="DE540" s="219"/>
      <c r="DF540" s="219"/>
      <c r="DG540" s="219"/>
      <c r="DH540" s="219"/>
      <c r="DI540" s="219"/>
      <c r="DJ540" s="219"/>
      <c r="DK540" s="219"/>
      <c r="DL540" s="219"/>
      <c r="DM540" s="219"/>
      <c r="DN540" s="219"/>
      <c r="DO540" s="219"/>
      <c r="DP540" s="219"/>
      <c r="DQ540" s="219"/>
      <c r="DR540" s="219"/>
      <c r="DS540" s="219"/>
      <c r="DT540" s="219"/>
      <c r="DU540" s="219"/>
      <c r="DV540" s="219"/>
      <c r="DW540" s="219"/>
      <c r="DX540" s="219"/>
      <c r="DY540" s="219"/>
      <c r="DZ540" s="219"/>
      <c r="EA540" s="219"/>
      <c r="EB540" s="219"/>
      <c r="EC540" s="219"/>
      <c r="ED540" s="219"/>
      <c r="EE540" s="219"/>
      <c r="EF540" s="219"/>
      <c r="EG540" s="219"/>
      <c r="EH540" s="219"/>
      <c r="EI540" s="219"/>
      <c r="EJ540" s="219"/>
      <c r="EK540" s="219"/>
      <c r="EL540" s="219"/>
      <c r="EM540" s="219"/>
      <c r="EN540" s="219"/>
      <c r="EO540" s="219"/>
      <c r="EP540" s="219"/>
      <c r="EQ540" s="219"/>
      <c r="ER540" s="219"/>
      <c r="ES540" s="219"/>
      <c r="ET540" s="219"/>
      <c r="EU540" s="219"/>
      <c r="EV540" s="219"/>
      <c r="EW540" s="219"/>
      <c r="EX540" s="219"/>
      <c r="EY540" s="219"/>
      <c r="EZ540" s="219"/>
      <c r="FA540" s="219"/>
      <c r="FB540" s="219"/>
      <c r="FC540" s="219"/>
      <c r="FD540" s="219"/>
      <c r="FE540" s="219"/>
      <c r="FF540" s="219"/>
      <c r="FG540" s="219"/>
      <c r="FH540" s="219"/>
      <c r="FI540" s="219"/>
      <c r="FJ540" s="219"/>
      <c r="FK540" s="219"/>
      <c r="FL540" s="219"/>
      <c r="FM540" s="219"/>
      <c r="FN540" s="219"/>
      <c r="GA540" s="202"/>
      <c r="GB540" s="202"/>
      <c r="GC540" s="202"/>
      <c r="GD540" s="202"/>
      <c r="GE540" s="202"/>
      <c r="GF540" s="202"/>
      <c r="GG540" s="202"/>
      <c r="GH540" s="198"/>
      <c r="GI540" s="198"/>
      <c r="GJ540" s="198"/>
      <c r="GK540" s="198"/>
      <c r="GL540" s="198"/>
      <c r="GM540" s="198"/>
      <c r="GN540" s="198"/>
    </row>
    <row r="541" spans="1:196" x14ac:dyDescent="0.2">
      <c r="A541" s="215" t="s">
        <v>639</v>
      </c>
      <c r="B541" s="216" t="s">
        <v>285</v>
      </c>
      <c r="C541" s="217" t="s">
        <v>295</v>
      </c>
      <c r="D541" s="218" t="s">
        <v>638</v>
      </c>
      <c r="E541" s="337">
        <v>0</v>
      </c>
      <c r="F541">
        <v>14</v>
      </c>
      <c r="G541" s="337">
        <v>0</v>
      </c>
      <c r="H541">
        <v>1</v>
      </c>
      <c r="I541">
        <v>29</v>
      </c>
      <c r="J541">
        <v>98</v>
      </c>
      <c r="K541">
        <v>0</v>
      </c>
      <c r="L541">
        <v>2</v>
      </c>
      <c r="M541">
        <v>5</v>
      </c>
      <c r="N541">
        <v>1</v>
      </c>
      <c r="O541">
        <v>0</v>
      </c>
      <c r="P541">
        <v>17</v>
      </c>
      <c r="Q541">
        <v>0</v>
      </c>
      <c r="R541">
        <v>20</v>
      </c>
      <c r="S541">
        <v>0</v>
      </c>
      <c r="T541">
        <v>0</v>
      </c>
      <c r="U541">
        <v>0</v>
      </c>
      <c r="V541">
        <v>13</v>
      </c>
      <c r="W541">
        <v>6</v>
      </c>
      <c r="X541">
        <v>5</v>
      </c>
      <c r="Y541">
        <v>38</v>
      </c>
      <c r="Z541">
        <v>0</v>
      </c>
      <c r="AA541">
        <v>7</v>
      </c>
      <c r="AB541">
        <v>256</v>
      </c>
      <c r="AC541" s="351">
        <v>1</v>
      </c>
      <c r="AD541" s="351">
        <v>3</v>
      </c>
      <c r="AE541">
        <v>3</v>
      </c>
      <c r="AF541">
        <v>75</v>
      </c>
      <c r="AG541">
        <v>14</v>
      </c>
      <c r="AH541">
        <v>1</v>
      </c>
      <c r="AI541">
        <v>0</v>
      </c>
      <c r="AJ541">
        <v>63</v>
      </c>
      <c r="AK541">
        <v>0</v>
      </c>
      <c r="AL541">
        <v>63</v>
      </c>
      <c r="AM541">
        <v>0</v>
      </c>
      <c r="AN541">
        <v>0</v>
      </c>
      <c r="AO541">
        <v>3</v>
      </c>
      <c r="AP541">
        <v>29</v>
      </c>
      <c r="AQ541">
        <v>0</v>
      </c>
      <c r="AR541">
        <v>28</v>
      </c>
      <c r="AS541">
        <v>28</v>
      </c>
      <c r="AT541">
        <v>1</v>
      </c>
      <c r="AU541">
        <v>0</v>
      </c>
      <c r="AV541">
        <v>1</v>
      </c>
      <c r="AW541">
        <v>3</v>
      </c>
      <c r="AX541">
        <v>0</v>
      </c>
      <c r="AY541">
        <v>0</v>
      </c>
      <c r="AZ541">
        <v>0</v>
      </c>
      <c r="BA541">
        <v>8</v>
      </c>
      <c r="BB541">
        <v>6</v>
      </c>
      <c r="BC541">
        <v>3</v>
      </c>
      <c r="BD541">
        <v>0</v>
      </c>
      <c r="BE541">
        <v>0</v>
      </c>
      <c r="BF541">
        <v>0</v>
      </c>
      <c r="BG541">
        <v>0</v>
      </c>
      <c r="BH541">
        <v>0</v>
      </c>
      <c r="BI541">
        <v>17</v>
      </c>
      <c r="BJ541">
        <v>10</v>
      </c>
      <c r="BK541">
        <v>7</v>
      </c>
      <c r="BL541">
        <v>3</v>
      </c>
      <c r="BM541">
        <v>0</v>
      </c>
      <c r="BN541">
        <v>0</v>
      </c>
      <c r="BO541">
        <v>0</v>
      </c>
      <c r="BP541">
        <v>0</v>
      </c>
      <c r="BQ541">
        <v>0</v>
      </c>
      <c r="BR541">
        <v>20</v>
      </c>
      <c r="BS541" s="148"/>
      <c r="BT541"/>
      <c r="BU541" s="393" t="str">
        <f t="shared" si="86"/>
        <v>Yes</v>
      </c>
      <c r="BV541" s="393" t="str">
        <f t="shared" si="87"/>
        <v>Open</v>
      </c>
      <c r="BW541" s="393"/>
      <c r="BX541" s="151"/>
      <c r="BY541" s="341"/>
      <c r="BZ541" s="384"/>
      <c r="CA541" s="384"/>
      <c r="CB541" s="384"/>
      <c r="CC541" s="384"/>
      <c r="CD541" s="384"/>
      <c r="CE541" s="219"/>
      <c r="CF541" s="219"/>
      <c r="CG541" s="219"/>
      <c r="CH541" s="219"/>
      <c r="CI541" s="219"/>
      <c r="CJ541" s="219"/>
      <c r="CK541" s="219"/>
      <c r="CL541" s="219"/>
      <c r="CM541" s="219"/>
      <c r="CN541" s="219"/>
      <c r="CO541" s="219"/>
      <c r="CP541" s="219"/>
      <c r="CQ541" s="219"/>
      <c r="CR541" s="219"/>
      <c r="CS541" s="219"/>
      <c r="CT541" s="219"/>
      <c r="CU541" s="219"/>
      <c r="CV541" s="219"/>
      <c r="CW541" s="219"/>
      <c r="CX541" s="219"/>
      <c r="CY541" s="219"/>
      <c r="CZ541" s="219"/>
      <c r="DA541" s="219"/>
      <c r="DB541" s="219"/>
      <c r="DC541" s="219"/>
      <c r="DD541" s="219"/>
      <c r="DE541" s="219"/>
      <c r="DF541" s="219"/>
      <c r="DG541" s="219"/>
      <c r="DH541" s="219"/>
      <c r="DI541" s="219"/>
      <c r="DJ541" s="219"/>
      <c r="DK541" s="219"/>
      <c r="DL541" s="219"/>
      <c r="DM541" s="219"/>
      <c r="DN541" s="219"/>
      <c r="DO541" s="219"/>
      <c r="DP541" s="219"/>
      <c r="DQ541" s="219"/>
      <c r="DR541" s="219"/>
      <c r="DS541" s="219"/>
      <c r="DT541" s="219"/>
      <c r="DU541" s="219"/>
      <c r="DV541" s="219"/>
      <c r="DW541" s="219"/>
      <c r="DX541" s="219"/>
      <c r="DY541" s="219"/>
      <c r="DZ541" s="219"/>
      <c r="EA541" s="219"/>
      <c r="EB541" s="219"/>
      <c r="EC541" s="219"/>
      <c r="ED541" s="219"/>
      <c r="EE541" s="219"/>
      <c r="EF541" s="219"/>
      <c r="EG541" s="219"/>
      <c r="EH541" s="219"/>
      <c r="EI541" s="219"/>
      <c r="EJ541" s="219"/>
      <c r="EK541" s="219"/>
      <c r="EL541" s="219"/>
      <c r="EM541" s="219"/>
      <c r="EN541" s="219"/>
      <c r="EO541" s="219"/>
      <c r="EP541" s="219"/>
      <c r="EQ541" s="219"/>
      <c r="ER541" s="219"/>
      <c r="ES541" s="219"/>
      <c r="ET541" s="219"/>
      <c r="EU541" s="219"/>
      <c r="EV541" s="219"/>
      <c r="EW541" s="219"/>
      <c r="EX541" s="219"/>
      <c r="EY541" s="219"/>
      <c r="EZ541" s="219"/>
      <c r="FA541" s="219"/>
      <c r="FB541" s="219"/>
      <c r="FC541" s="219"/>
      <c r="FD541" s="219"/>
      <c r="FE541" s="219"/>
      <c r="FF541" s="219"/>
      <c r="FG541" s="219"/>
      <c r="FH541" s="219"/>
      <c r="FI541" s="219"/>
      <c r="FJ541" s="219"/>
      <c r="FK541" s="219"/>
      <c r="FL541" s="219"/>
      <c r="FM541" s="219"/>
      <c r="FN541" s="219"/>
      <c r="GA541" s="202"/>
      <c r="GB541" s="202"/>
      <c r="GC541" s="202"/>
      <c r="GD541" s="202"/>
      <c r="GE541" s="202"/>
      <c r="GF541" s="202"/>
      <c r="GG541" s="202"/>
      <c r="GH541" s="198"/>
      <c r="GI541" s="198"/>
      <c r="GJ541" s="198"/>
      <c r="GK541" s="198"/>
      <c r="GL541" s="198"/>
      <c r="GM541" s="198"/>
      <c r="GN541" s="198"/>
    </row>
    <row r="542" spans="1:196" x14ac:dyDescent="0.2">
      <c r="A542" s="215" t="s">
        <v>641</v>
      </c>
      <c r="B542" s="216" t="s">
        <v>285</v>
      </c>
      <c r="C542" s="217" t="s">
        <v>288</v>
      </c>
      <c r="D542" s="218" t="s">
        <v>640</v>
      </c>
      <c r="E542" s="337">
        <v>0</v>
      </c>
      <c r="F542">
        <v>3</v>
      </c>
      <c r="G542" s="337">
        <v>0</v>
      </c>
      <c r="H542">
        <v>4</v>
      </c>
      <c r="I542">
        <v>71</v>
      </c>
      <c r="J542">
        <v>119</v>
      </c>
      <c r="K542">
        <v>8</v>
      </c>
      <c r="L542">
        <v>4</v>
      </c>
      <c r="M542">
        <v>6</v>
      </c>
      <c r="N542">
        <v>5</v>
      </c>
      <c r="O542">
        <v>0</v>
      </c>
      <c r="P542">
        <v>14</v>
      </c>
      <c r="Q542">
        <v>1</v>
      </c>
      <c r="R542">
        <v>197</v>
      </c>
      <c r="S542">
        <v>0</v>
      </c>
      <c r="T542">
        <v>0</v>
      </c>
      <c r="U542">
        <v>1</v>
      </c>
      <c r="V542">
        <v>56</v>
      </c>
      <c r="W542">
        <v>7</v>
      </c>
      <c r="X542">
        <v>14</v>
      </c>
      <c r="Y542">
        <v>66</v>
      </c>
      <c r="Z542">
        <v>0</v>
      </c>
      <c r="AA542">
        <v>17</v>
      </c>
      <c r="AB542">
        <v>593</v>
      </c>
      <c r="AC542" s="351">
        <v>2</v>
      </c>
      <c r="AD542" s="351">
        <v>2</v>
      </c>
      <c r="AE542">
        <v>0</v>
      </c>
      <c r="AF542">
        <v>135</v>
      </c>
      <c r="AG542">
        <v>37</v>
      </c>
      <c r="AH542">
        <v>19</v>
      </c>
      <c r="AI542">
        <v>0</v>
      </c>
      <c r="AJ542">
        <v>171</v>
      </c>
      <c r="AK542">
        <v>0</v>
      </c>
      <c r="AL542">
        <v>171</v>
      </c>
      <c r="AM542">
        <v>4</v>
      </c>
      <c r="AN542">
        <v>0</v>
      </c>
      <c r="AO542">
        <v>2</v>
      </c>
      <c r="AP542">
        <v>19</v>
      </c>
      <c r="AQ542">
        <v>31</v>
      </c>
      <c r="AR542">
        <v>25</v>
      </c>
      <c r="AS542">
        <v>56</v>
      </c>
      <c r="AT542">
        <v>12</v>
      </c>
      <c r="AU542">
        <v>0</v>
      </c>
      <c r="AV542">
        <v>2</v>
      </c>
      <c r="AW542">
        <v>4</v>
      </c>
      <c r="AX542">
        <v>0</v>
      </c>
      <c r="AY542">
        <v>0</v>
      </c>
      <c r="AZ542">
        <v>0</v>
      </c>
      <c r="BA542">
        <v>63</v>
      </c>
      <c r="BB542">
        <v>64</v>
      </c>
      <c r="BC542">
        <v>28</v>
      </c>
      <c r="BD542">
        <v>17</v>
      </c>
      <c r="BE542">
        <v>14</v>
      </c>
      <c r="BF542">
        <v>1</v>
      </c>
      <c r="BG542">
        <v>0</v>
      </c>
      <c r="BH542">
        <v>0</v>
      </c>
      <c r="BI542">
        <v>187</v>
      </c>
      <c r="BJ542">
        <v>62</v>
      </c>
      <c r="BK542">
        <v>77</v>
      </c>
      <c r="BL542">
        <v>27</v>
      </c>
      <c r="BM542">
        <v>16</v>
      </c>
      <c r="BN542">
        <v>15</v>
      </c>
      <c r="BO542">
        <v>1</v>
      </c>
      <c r="BP542">
        <v>0</v>
      </c>
      <c r="BQ542">
        <v>0</v>
      </c>
      <c r="BR542">
        <v>198</v>
      </c>
      <c r="BS542" s="148"/>
      <c r="BT542"/>
      <c r="BU542" s="393" t="str">
        <f t="shared" si="86"/>
        <v>No</v>
      </c>
      <c r="BV542" s="393" t="str">
        <f t="shared" si="87"/>
        <v>No</v>
      </c>
      <c r="BW542" s="393"/>
      <c r="BX542" s="151"/>
      <c r="BY542" s="341"/>
      <c r="BZ542" s="384"/>
      <c r="CA542" s="384"/>
      <c r="CB542" s="384"/>
      <c r="CC542" s="384"/>
      <c r="CD542" s="384"/>
      <c r="CE542" s="219"/>
      <c r="CF542" s="219"/>
      <c r="CG542" s="219"/>
      <c r="CH542" s="219"/>
      <c r="CI542" s="219"/>
      <c r="CJ542" s="219"/>
      <c r="CK542" s="219"/>
      <c r="CL542" s="219"/>
      <c r="CM542" s="219"/>
      <c r="CN542" s="219"/>
      <c r="CO542" s="219"/>
      <c r="CP542" s="219"/>
      <c r="CQ542" s="219"/>
      <c r="CR542" s="219"/>
      <c r="CS542" s="219"/>
      <c r="CT542" s="219"/>
      <c r="CU542" s="219"/>
      <c r="CV542" s="219"/>
      <c r="CW542" s="219"/>
      <c r="CX542" s="219"/>
      <c r="CY542" s="219"/>
      <c r="CZ542" s="219"/>
      <c r="DA542" s="219"/>
      <c r="DB542" s="219"/>
      <c r="DC542" s="219"/>
      <c r="DD542" s="219"/>
      <c r="DE542" s="219"/>
      <c r="DF542" s="219"/>
      <c r="DG542" s="219"/>
      <c r="DH542" s="219"/>
      <c r="DI542" s="219"/>
      <c r="DJ542" s="219"/>
      <c r="DK542" s="219"/>
      <c r="DL542" s="219"/>
      <c r="DM542" s="219"/>
      <c r="DN542" s="219"/>
      <c r="DO542" s="219"/>
      <c r="DP542" s="219"/>
      <c r="DQ542" s="219"/>
      <c r="DR542" s="219"/>
      <c r="DS542" s="219"/>
      <c r="DT542" s="219"/>
      <c r="DU542" s="219"/>
      <c r="DV542" s="219"/>
      <c r="DW542" s="219"/>
      <c r="DX542" s="219"/>
      <c r="DY542" s="219"/>
      <c r="DZ542" s="219"/>
      <c r="EA542" s="219"/>
      <c r="EB542" s="219"/>
      <c r="EC542" s="219"/>
      <c r="ED542" s="219"/>
      <c r="EE542" s="219"/>
      <c r="EF542" s="219"/>
      <c r="EG542" s="219"/>
      <c r="EH542" s="219"/>
      <c r="EI542" s="219"/>
      <c r="EJ542" s="219"/>
      <c r="EK542" s="219"/>
      <c r="EL542" s="219"/>
      <c r="EM542" s="219"/>
      <c r="EN542" s="219"/>
      <c r="EO542" s="219"/>
      <c r="EP542" s="219"/>
      <c r="EQ542" s="219"/>
      <c r="ER542" s="219"/>
      <c r="ES542" s="219"/>
      <c r="ET542" s="219"/>
      <c r="EU542" s="219"/>
      <c r="EV542" s="219"/>
      <c r="EW542" s="219"/>
      <c r="EX542" s="219"/>
      <c r="EY542" s="219"/>
      <c r="EZ542" s="219"/>
      <c r="FA542" s="219"/>
      <c r="FB542" s="219"/>
      <c r="FC542" s="219"/>
      <c r="FD542" s="219"/>
      <c r="FE542" s="219"/>
      <c r="FF542" s="219"/>
      <c r="FG542" s="219"/>
      <c r="FH542" s="219"/>
      <c r="FI542" s="219"/>
      <c r="FJ542" s="219"/>
      <c r="FK542" s="219"/>
      <c r="FL542" s="219"/>
      <c r="FM542" s="219"/>
      <c r="FN542" s="219"/>
      <c r="GA542" s="202"/>
      <c r="GB542" s="202"/>
      <c r="GC542" s="202"/>
      <c r="GD542" s="202"/>
      <c r="GE542" s="202"/>
      <c r="GF542" s="202"/>
      <c r="GG542" s="202"/>
      <c r="GH542" s="198"/>
      <c r="GI542" s="198"/>
      <c r="GJ542" s="198"/>
      <c r="GK542" s="198"/>
      <c r="GL542" s="198"/>
      <c r="GM542" s="198"/>
      <c r="GN542" s="198"/>
    </row>
    <row r="543" spans="1:196" x14ac:dyDescent="0.2">
      <c r="A543" s="215" t="s">
        <v>643</v>
      </c>
      <c r="B543" s="216" t="s">
        <v>285</v>
      </c>
      <c r="C543" s="217" t="s">
        <v>288</v>
      </c>
      <c r="D543" s="218" t="s">
        <v>642</v>
      </c>
      <c r="E543" s="337">
        <v>0</v>
      </c>
      <c r="F543">
        <v>25</v>
      </c>
      <c r="G543" s="337">
        <v>0</v>
      </c>
      <c r="H543">
        <v>18</v>
      </c>
      <c r="I543">
        <v>86</v>
      </c>
      <c r="J543">
        <v>261</v>
      </c>
      <c r="K543">
        <v>1</v>
      </c>
      <c r="L543">
        <v>2</v>
      </c>
      <c r="M543">
        <v>3</v>
      </c>
      <c r="N543">
        <v>1</v>
      </c>
      <c r="O543">
        <v>1</v>
      </c>
      <c r="P543">
        <v>25</v>
      </c>
      <c r="Q543">
        <v>13</v>
      </c>
      <c r="R543">
        <v>1242</v>
      </c>
      <c r="S543">
        <v>0</v>
      </c>
      <c r="T543">
        <v>2</v>
      </c>
      <c r="U543">
        <v>0</v>
      </c>
      <c r="V543">
        <v>0</v>
      </c>
      <c r="W543">
        <v>33</v>
      </c>
      <c r="X543">
        <v>2</v>
      </c>
      <c r="Y543">
        <v>186</v>
      </c>
      <c r="Z543">
        <v>1</v>
      </c>
      <c r="AA543">
        <v>11</v>
      </c>
      <c r="AB543">
        <v>1913</v>
      </c>
      <c r="AC543" s="351">
        <v>2</v>
      </c>
      <c r="AD543" s="351">
        <v>2</v>
      </c>
      <c r="AE543">
        <v>9</v>
      </c>
      <c r="AF543">
        <v>205</v>
      </c>
      <c r="AG543">
        <v>26</v>
      </c>
      <c r="AH543">
        <v>21</v>
      </c>
      <c r="AI543">
        <v>0</v>
      </c>
      <c r="AJ543">
        <v>610</v>
      </c>
      <c r="AK543">
        <v>0</v>
      </c>
      <c r="AL543">
        <v>610</v>
      </c>
      <c r="AM543">
        <v>5</v>
      </c>
      <c r="AN543">
        <v>0</v>
      </c>
      <c r="AO543">
        <v>5</v>
      </c>
      <c r="AP543">
        <v>58</v>
      </c>
      <c r="AQ543">
        <v>34</v>
      </c>
      <c r="AR543">
        <v>0</v>
      </c>
      <c r="AS543">
        <v>34</v>
      </c>
      <c r="AT543">
        <v>4</v>
      </c>
      <c r="AU543">
        <v>0</v>
      </c>
      <c r="AV543">
        <v>4</v>
      </c>
      <c r="AW543">
        <v>23</v>
      </c>
      <c r="AX543">
        <v>0</v>
      </c>
      <c r="AY543">
        <v>0</v>
      </c>
      <c r="AZ543">
        <v>0</v>
      </c>
      <c r="BA543">
        <v>506</v>
      </c>
      <c r="BB543">
        <v>424</v>
      </c>
      <c r="BC543">
        <v>251</v>
      </c>
      <c r="BD543">
        <v>88</v>
      </c>
      <c r="BE543">
        <v>19</v>
      </c>
      <c r="BF543">
        <v>7</v>
      </c>
      <c r="BG543">
        <v>3</v>
      </c>
      <c r="BH543">
        <v>11</v>
      </c>
      <c r="BI543">
        <v>1309</v>
      </c>
      <c r="BJ543">
        <v>506</v>
      </c>
      <c r="BK543">
        <v>400</v>
      </c>
      <c r="BL543">
        <v>231</v>
      </c>
      <c r="BM543">
        <v>79</v>
      </c>
      <c r="BN543">
        <v>19</v>
      </c>
      <c r="BO543">
        <v>6</v>
      </c>
      <c r="BP543">
        <v>3</v>
      </c>
      <c r="BQ543">
        <v>11</v>
      </c>
      <c r="BR543">
        <v>1255</v>
      </c>
      <c r="BS543" s="148"/>
      <c r="BT543"/>
      <c r="BU543" s="393" t="str">
        <f t="shared" si="86"/>
        <v>No</v>
      </c>
      <c r="BV543" s="393" t="str">
        <f t="shared" si="87"/>
        <v>No</v>
      </c>
      <c r="BW543" s="393"/>
      <c r="BX543" s="151"/>
      <c r="BY543" s="341"/>
      <c r="BZ543" s="384"/>
      <c r="CA543" s="384"/>
      <c r="CB543" s="384"/>
      <c r="CC543" s="384"/>
      <c r="CD543" s="384"/>
      <c r="CE543" s="219"/>
      <c r="CF543" s="219"/>
      <c r="CG543" s="219"/>
      <c r="CH543" s="219"/>
      <c r="CI543" s="219"/>
      <c r="CJ543" s="219"/>
      <c r="CK543" s="219"/>
      <c r="CL543" s="219"/>
      <c r="CM543" s="219"/>
      <c r="CN543" s="219"/>
      <c r="CO543" s="219"/>
      <c r="CP543" s="219"/>
      <c r="CQ543" s="219"/>
      <c r="CR543" s="219"/>
      <c r="CS543" s="219"/>
      <c r="CT543" s="219"/>
      <c r="CU543" s="219"/>
      <c r="CV543" s="219"/>
      <c r="CW543" s="219"/>
      <c r="CX543" s="219"/>
      <c r="CY543" s="219"/>
      <c r="CZ543" s="219"/>
      <c r="DA543" s="219"/>
      <c r="DB543" s="219"/>
      <c r="DC543" s="219"/>
      <c r="DD543" s="219"/>
      <c r="DE543" s="219"/>
      <c r="DF543" s="219"/>
      <c r="DG543" s="219"/>
      <c r="DH543" s="219"/>
      <c r="DI543" s="219"/>
      <c r="DJ543" s="219"/>
      <c r="DK543" s="219"/>
      <c r="DL543" s="219"/>
      <c r="DM543" s="219"/>
      <c r="DN543" s="219"/>
      <c r="DO543" s="219"/>
      <c r="DP543" s="219"/>
      <c r="DQ543" s="219"/>
      <c r="DR543" s="219"/>
      <c r="DS543" s="219"/>
      <c r="DT543" s="219"/>
      <c r="DU543" s="219"/>
      <c r="DV543" s="219"/>
      <c r="DW543" s="219"/>
      <c r="DX543" s="219"/>
      <c r="DY543" s="219"/>
      <c r="DZ543" s="219"/>
      <c r="EA543" s="219"/>
      <c r="EB543" s="219"/>
      <c r="EC543" s="219"/>
      <c r="ED543" s="219"/>
      <c r="EE543" s="219"/>
      <c r="EF543" s="219"/>
      <c r="EG543" s="219"/>
      <c r="EH543" s="219"/>
      <c r="EI543" s="219"/>
      <c r="EJ543" s="219"/>
      <c r="EK543" s="219"/>
      <c r="EL543" s="219"/>
      <c r="EM543" s="219"/>
      <c r="EN543" s="219"/>
      <c r="EO543" s="219"/>
      <c r="EP543" s="219"/>
      <c r="EQ543" s="219"/>
      <c r="ER543" s="219"/>
      <c r="ES543" s="219"/>
      <c r="ET543" s="219"/>
      <c r="EU543" s="219"/>
      <c r="EV543" s="219"/>
      <c r="EW543" s="219"/>
      <c r="EX543" s="219"/>
      <c r="EY543" s="219"/>
      <c r="EZ543" s="219"/>
      <c r="FA543" s="219"/>
      <c r="FB543" s="219"/>
      <c r="FC543" s="219"/>
      <c r="FD543" s="219"/>
      <c r="FE543" s="219"/>
      <c r="FF543" s="219"/>
      <c r="FG543" s="219"/>
      <c r="FH543" s="219"/>
      <c r="FI543" s="219"/>
      <c r="FJ543" s="219"/>
      <c r="FK543" s="219"/>
      <c r="FL543" s="219"/>
      <c r="FM543" s="219"/>
      <c r="FN543" s="219"/>
      <c r="GA543" s="202"/>
      <c r="GB543" s="202"/>
      <c r="GC543" s="202"/>
      <c r="GD543" s="202"/>
      <c r="GE543" s="202"/>
      <c r="GF543" s="202"/>
      <c r="GG543" s="202"/>
      <c r="GH543" s="198"/>
      <c r="GI543" s="198"/>
      <c r="GJ543" s="198"/>
      <c r="GK543" s="198"/>
      <c r="GL543" s="198"/>
      <c r="GM543" s="198"/>
      <c r="GN543" s="198"/>
    </row>
    <row r="544" spans="1:196" x14ac:dyDescent="0.2">
      <c r="A544" s="215" t="s">
        <v>88</v>
      </c>
      <c r="B544" s="216" t="s">
        <v>293</v>
      </c>
      <c r="C544" s="217" t="s">
        <v>302</v>
      </c>
      <c r="D544" s="218" t="s">
        <v>87</v>
      </c>
      <c r="E544" s="337">
        <v>0</v>
      </c>
      <c r="F544">
        <v>316</v>
      </c>
      <c r="G544" s="337">
        <v>0</v>
      </c>
      <c r="H544">
        <v>3</v>
      </c>
      <c r="I544">
        <v>273</v>
      </c>
      <c r="J544">
        <v>421</v>
      </c>
      <c r="K544">
        <v>8</v>
      </c>
      <c r="L544">
        <v>7</v>
      </c>
      <c r="M544">
        <v>34</v>
      </c>
      <c r="N544">
        <v>9</v>
      </c>
      <c r="O544">
        <v>1</v>
      </c>
      <c r="P544">
        <v>64</v>
      </c>
      <c r="Q544">
        <v>13</v>
      </c>
      <c r="R544">
        <v>128</v>
      </c>
      <c r="S544">
        <v>269</v>
      </c>
      <c r="T544">
        <v>0</v>
      </c>
      <c r="U544">
        <v>5</v>
      </c>
      <c r="V544">
        <v>7</v>
      </c>
      <c r="W544">
        <v>34</v>
      </c>
      <c r="X544">
        <v>17</v>
      </c>
      <c r="Y544">
        <v>487</v>
      </c>
      <c r="Z544">
        <v>0</v>
      </c>
      <c r="AA544">
        <v>53</v>
      </c>
      <c r="AB544">
        <v>2149</v>
      </c>
      <c r="AC544" s="351">
        <v>2</v>
      </c>
      <c r="AD544" s="351">
        <v>2</v>
      </c>
      <c r="AE544">
        <v>1</v>
      </c>
      <c r="AF544">
        <v>480</v>
      </c>
      <c r="AG544">
        <v>75</v>
      </c>
      <c r="AH544">
        <v>51</v>
      </c>
      <c r="AI544">
        <v>0</v>
      </c>
      <c r="AJ544">
        <v>280</v>
      </c>
      <c r="AK544">
        <v>104</v>
      </c>
      <c r="AL544">
        <v>384</v>
      </c>
      <c r="AM544">
        <v>3</v>
      </c>
      <c r="AN544">
        <v>0</v>
      </c>
      <c r="AO544">
        <v>5</v>
      </c>
      <c r="AP544">
        <v>122</v>
      </c>
      <c r="AQ544">
        <v>6</v>
      </c>
      <c r="AR544">
        <v>155</v>
      </c>
      <c r="AS544">
        <v>161</v>
      </c>
      <c r="AT544">
        <v>19</v>
      </c>
      <c r="AU544">
        <v>1</v>
      </c>
      <c r="AV544">
        <v>10</v>
      </c>
      <c r="AW544">
        <v>20</v>
      </c>
      <c r="AX544">
        <v>0</v>
      </c>
      <c r="AY544">
        <v>0</v>
      </c>
      <c r="AZ544">
        <v>0</v>
      </c>
      <c r="BA544">
        <v>116</v>
      </c>
      <c r="BB544">
        <v>28</v>
      </c>
      <c r="BC544">
        <v>21</v>
      </c>
      <c r="BD544">
        <v>15</v>
      </c>
      <c r="BE544">
        <v>6</v>
      </c>
      <c r="BF544">
        <v>3</v>
      </c>
      <c r="BG544">
        <v>3</v>
      </c>
      <c r="BH544">
        <v>5</v>
      </c>
      <c r="BI544">
        <v>197</v>
      </c>
      <c r="BJ544">
        <v>81</v>
      </c>
      <c r="BK544">
        <v>19</v>
      </c>
      <c r="BL544">
        <v>13</v>
      </c>
      <c r="BM544">
        <v>13</v>
      </c>
      <c r="BN544">
        <v>4</v>
      </c>
      <c r="BO544">
        <v>2</v>
      </c>
      <c r="BP544">
        <v>4</v>
      </c>
      <c r="BQ544">
        <v>5</v>
      </c>
      <c r="BR544">
        <v>141</v>
      </c>
      <c r="BS544" s="148"/>
      <c r="BT544"/>
      <c r="BU544" s="393" t="str">
        <f t="shared" si="86"/>
        <v>No</v>
      </c>
      <c r="BV544" s="393" t="str">
        <f t="shared" si="87"/>
        <v>No</v>
      </c>
      <c r="BW544" s="393"/>
      <c r="BX544" s="151"/>
      <c r="BY544" s="341"/>
      <c r="BZ544" s="384"/>
      <c r="CA544" s="384"/>
      <c r="CB544" s="384"/>
      <c r="CC544" s="384"/>
      <c r="CD544" s="384"/>
      <c r="CE544" s="219"/>
      <c r="CF544" s="219"/>
      <c r="CG544" s="219"/>
      <c r="CH544" s="219"/>
      <c r="CI544" s="219"/>
      <c r="CJ544" s="219"/>
      <c r="CK544" s="219"/>
      <c r="CL544" s="219"/>
      <c r="CM544" s="219"/>
      <c r="CN544" s="219"/>
      <c r="CO544" s="219"/>
      <c r="CP544" s="219"/>
      <c r="CQ544" s="219"/>
      <c r="CR544" s="219"/>
      <c r="CS544" s="219"/>
      <c r="CT544" s="219"/>
      <c r="CU544" s="219"/>
      <c r="CV544" s="219"/>
      <c r="CW544" s="219"/>
      <c r="CX544" s="219"/>
      <c r="CY544" s="219"/>
      <c r="CZ544" s="219"/>
      <c r="DA544" s="219"/>
      <c r="DB544" s="219"/>
      <c r="DC544" s="219"/>
      <c r="DD544" s="219"/>
      <c r="DE544" s="219"/>
      <c r="DF544" s="219"/>
      <c r="DG544" s="219"/>
      <c r="DH544" s="219"/>
      <c r="DI544" s="219"/>
      <c r="DJ544" s="219"/>
      <c r="DK544" s="219"/>
      <c r="DL544" s="219"/>
      <c r="DM544" s="219"/>
      <c r="DN544" s="219"/>
      <c r="DO544" s="219"/>
      <c r="DP544" s="219"/>
      <c r="DQ544" s="219"/>
      <c r="DR544" s="219"/>
      <c r="DS544" s="219"/>
      <c r="DT544" s="219"/>
      <c r="DU544" s="219"/>
      <c r="DV544" s="219"/>
      <c r="DW544" s="219"/>
      <c r="DX544" s="219"/>
      <c r="DY544" s="219"/>
      <c r="DZ544" s="219"/>
      <c r="EA544" s="219"/>
      <c r="EB544" s="219"/>
      <c r="EC544" s="219"/>
      <c r="ED544" s="219"/>
      <c r="EE544" s="219"/>
      <c r="EF544" s="219"/>
      <c r="EG544" s="219"/>
      <c r="EH544" s="219"/>
      <c r="EI544" s="219"/>
      <c r="EJ544" s="219"/>
      <c r="EK544" s="219"/>
      <c r="EL544" s="219"/>
      <c r="EM544" s="219"/>
      <c r="EN544" s="219"/>
      <c r="EO544" s="219"/>
      <c r="EP544" s="219"/>
      <c r="EQ544" s="219"/>
      <c r="ER544" s="219"/>
      <c r="ES544" s="219"/>
      <c r="ET544" s="219"/>
      <c r="EU544" s="219"/>
      <c r="EV544" s="219"/>
      <c r="EW544" s="219"/>
      <c r="EX544" s="219"/>
      <c r="EY544" s="219"/>
      <c r="EZ544" s="219"/>
      <c r="FA544" s="219"/>
      <c r="FB544" s="219"/>
      <c r="FC544" s="219"/>
      <c r="FD544" s="219"/>
      <c r="FE544" s="219"/>
      <c r="FF544" s="219"/>
      <c r="FG544" s="219"/>
      <c r="FH544" s="219"/>
      <c r="FI544" s="219"/>
      <c r="FJ544" s="219"/>
      <c r="FK544" s="219"/>
      <c r="FL544" s="219"/>
      <c r="FM544" s="219"/>
      <c r="FN544" s="219"/>
      <c r="GA544" s="202"/>
      <c r="GB544" s="202"/>
      <c r="GC544" s="202"/>
      <c r="GD544" s="202"/>
      <c r="GE544" s="202"/>
      <c r="GF544" s="202"/>
      <c r="GG544" s="202"/>
      <c r="GH544" s="198"/>
      <c r="GI544" s="198"/>
      <c r="GJ544" s="198"/>
      <c r="GK544" s="198"/>
      <c r="GL544" s="198"/>
      <c r="GM544" s="198"/>
      <c r="GN544" s="198"/>
    </row>
    <row r="545" spans="1:196" x14ac:dyDescent="0.2">
      <c r="A545" s="215" t="s">
        <v>645</v>
      </c>
      <c r="B545" s="216" t="s">
        <v>285</v>
      </c>
      <c r="C545" s="217" t="s">
        <v>56</v>
      </c>
      <c r="D545" s="218" t="s">
        <v>644</v>
      </c>
      <c r="E545" s="337">
        <v>0</v>
      </c>
      <c r="F545">
        <v>34</v>
      </c>
      <c r="G545" s="337">
        <v>0</v>
      </c>
      <c r="H545">
        <v>5</v>
      </c>
      <c r="I545">
        <v>80</v>
      </c>
      <c r="J545">
        <v>161</v>
      </c>
      <c r="K545">
        <v>7</v>
      </c>
      <c r="L545">
        <v>0</v>
      </c>
      <c r="M545">
        <v>9</v>
      </c>
      <c r="N545">
        <v>2</v>
      </c>
      <c r="O545">
        <v>1</v>
      </c>
      <c r="P545">
        <v>8</v>
      </c>
      <c r="Q545">
        <v>71</v>
      </c>
      <c r="R545">
        <v>1546</v>
      </c>
      <c r="S545">
        <v>0</v>
      </c>
      <c r="T545">
        <v>6</v>
      </c>
      <c r="U545">
        <v>0</v>
      </c>
      <c r="V545">
        <v>33</v>
      </c>
      <c r="W545">
        <v>8</v>
      </c>
      <c r="X545">
        <v>8</v>
      </c>
      <c r="Y545">
        <v>117</v>
      </c>
      <c r="Z545">
        <v>1</v>
      </c>
      <c r="AA545">
        <v>7</v>
      </c>
      <c r="AB545">
        <v>2104</v>
      </c>
      <c r="AC545" s="351">
        <v>2</v>
      </c>
      <c r="AD545" s="351">
        <v>2</v>
      </c>
      <c r="AE545">
        <v>4</v>
      </c>
      <c r="AF545">
        <v>87</v>
      </c>
      <c r="AG545">
        <v>4</v>
      </c>
      <c r="AH545">
        <v>8</v>
      </c>
      <c r="AI545">
        <v>0</v>
      </c>
      <c r="AJ545">
        <v>529</v>
      </c>
      <c r="AK545">
        <v>2</v>
      </c>
      <c r="AL545">
        <v>531</v>
      </c>
      <c r="AM545">
        <v>0</v>
      </c>
      <c r="AN545">
        <v>0</v>
      </c>
      <c r="AO545">
        <v>2</v>
      </c>
      <c r="AP545">
        <v>36</v>
      </c>
      <c r="AQ545">
        <v>19</v>
      </c>
      <c r="AR545">
        <v>0</v>
      </c>
      <c r="AS545">
        <v>19</v>
      </c>
      <c r="AT545">
        <v>49</v>
      </c>
      <c r="AU545">
        <v>0</v>
      </c>
      <c r="AV545">
        <v>3</v>
      </c>
      <c r="AW545">
        <v>2</v>
      </c>
      <c r="AX545">
        <v>1</v>
      </c>
      <c r="AY545">
        <v>0</v>
      </c>
      <c r="AZ545">
        <v>0</v>
      </c>
      <c r="BA545">
        <v>652</v>
      </c>
      <c r="BB545">
        <v>1149</v>
      </c>
      <c r="BC545">
        <v>450</v>
      </c>
      <c r="BD545">
        <v>176</v>
      </c>
      <c r="BE545">
        <v>71</v>
      </c>
      <c r="BF545">
        <v>12</v>
      </c>
      <c r="BG545">
        <v>1</v>
      </c>
      <c r="BH545">
        <v>8</v>
      </c>
      <c r="BI545">
        <v>2519</v>
      </c>
      <c r="BJ545">
        <v>476</v>
      </c>
      <c r="BK545">
        <v>689</v>
      </c>
      <c r="BL545">
        <v>273</v>
      </c>
      <c r="BM545">
        <v>111</v>
      </c>
      <c r="BN545">
        <v>52</v>
      </c>
      <c r="BO545">
        <v>8</v>
      </c>
      <c r="BP545">
        <v>0</v>
      </c>
      <c r="BQ545">
        <v>8</v>
      </c>
      <c r="BR545">
        <v>1617</v>
      </c>
      <c r="BS545" s="148"/>
      <c r="BT545"/>
      <c r="BU545" s="393" t="str">
        <f t="shared" si="86"/>
        <v>No</v>
      </c>
      <c r="BV545" s="393" t="str">
        <f t="shared" si="87"/>
        <v>No</v>
      </c>
      <c r="BW545" s="393"/>
      <c r="BX545" s="151"/>
      <c r="BY545" s="341"/>
      <c r="BZ545" s="384"/>
      <c r="CA545" s="384"/>
      <c r="CB545" s="384"/>
      <c r="CC545" s="384"/>
      <c r="CD545" s="384"/>
      <c r="CE545" s="219"/>
      <c r="CF545" s="219"/>
      <c r="CG545" s="219"/>
      <c r="CH545" s="219"/>
      <c r="CI545" s="219"/>
      <c r="CJ545" s="219"/>
      <c r="CK545" s="219"/>
      <c r="CL545" s="219"/>
      <c r="CM545" s="219"/>
      <c r="CN545" s="219"/>
      <c r="CO545" s="219"/>
      <c r="CP545" s="219"/>
      <c r="CQ545" s="219"/>
      <c r="CR545" s="219"/>
      <c r="CS545" s="219"/>
      <c r="CT545" s="219"/>
      <c r="CU545" s="219"/>
      <c r="CV545" s="219"/>
      <c r="CW545" s="219"/>
      <c r="CX545" s="219"/>
      <c r="CY545" s="219"/>
      <c r="CZ545" s="219"/>
      <c r="DA545" s="219"/>
      <c r="DB545" s="219"/>
      <c r="DC545" s="219"/>
      <c r="DD545" s="219"/>
      <c r="DE545" s="219"/>
      <c r="DF545" s="219"/>
      <c r="DG545" s="219"/>
      <c r="DH545" s="219"/>
      <c r="DI545" s="219"/>
      <c r="DJ545" s="219"/>
      <c r="DK545" s="219"/>
      <c r="DL545" s="219"/>
      <c r="DM545" s="219"/>
      <c r="DN545" s="219"/>
      <c r="DO545" s="219"/>
      <c r="DP545" s="219"/>
      <c r="DQ545" s="219"/>
      <c r="DR545" s="219"/>
      <c r="DS545" s="219"/>
      <c r="DT545" s="219"/>
      <c r="DU545" s="219"/>
      <c r="DV545" s="219"/>
      <c r="DW545" s="219"/>
      <c r="DX545" s="219"/>
      <c r="DY545" s="219"/>
      <c r="DZ545" s="219"/>
      <c r="EA545" s="219"/>
      <c r="EB545" s="219"/>
      <c r="EC545" s="219"/>
      <c r="ED545" s="219"/>
      <c r="EE545" s="219"/>
      <c r="EF545" s="219"/>
      <c r="EG545" s="219"/>
      <c r="EH545" s="219"/>
      <c r="EI545" s="219"/>
      <c r="EJ545" s="219"/>
      <c r="EK545" s="219"/>
      <c r="EL545" s="219"/>
      <c r="EM545" s="219"/>
      <c r="EN545" s="219"/>
      <c r="EO545" s="219"/>
      <c r="EP545" s="219"/>
      <c r="EQ545" s="219"/>
      <c r="ER545" s="219"/>
      <c r="ES545" s="219"/>
      <c r="ET545" s="219"/>
      <c r="EU545" s="219"/>
      <c r="EV545" s="219"/>
      <c r="EW545" s="219"/>
      <c r="EX545" s="219"/>
      <c r="EY545" s="219"/>
      <c r="EZ545" s="219"/>
      <c r="FA545" s="219"/>
      <c r="FB545" s="219"/>
      <c r="FC545" s="219"/>
      <c r="FD545" s="219"/>
      <c r="FE545" s="219"/>
      <c r="FF545" s="219"/>
      <c r="FG545" s="219"/>
      <c r="FH545" s="219"/>
      <c r="FI545" s="219"/>
      <c r="FJ545" s="219"/>
      <c r="FK545" s="219"/>
      <c r="FL545" s="219"/>
      <c r="FM545" s="219"/>
      <c r="FN545" s="219"/>
      <c r="GA545" s="202"/>
      <c r="GB545" s="202"/>
      <c r="GC545" s="202"/>
      <c r="GD545" s="202"/>
      <c r="GE545" s="202"/>
      <c r="GF545" s="202"/>
      <c r="GG545" s="202"/>
      <c r="GH545" s="198"/>
      <c r="GI545" s="198"/>
      <c r="GJ545" s="198"/>
      <c r="GK545" s="198"/>
      <c r="GL545" s="198"/>
      <c r="GM545" s="198"/>
      <c r="GN545" s="198"/>
    </row>
    <row r="546" spans="1:196" x14ac:dyDescent="0.2">
      <c r="A546" s="215" t="s">
        <v>646</v>
      </c>
      <c r="B546" s="216" t="s">
        <v>293</v>
      </c>
      <c r="C546" s="217" t="s">
        <v>288</v>
      </c>
      <c r="D546" s="218" t="s">
        <v>325</v>
      </c>
      <c r="E546" s="337">
        <v>0</v>
      </c>
      <c r="F546">
        <v>139</v>
      </c>
      <c r="G546" s="337">
        <v>0</v>
      </c>
      <c r="H546">
        <v>18</v>
      </c>
      <c r="I546">
        <v>134</v>
      </c>
      <c r="J546">
        <v>388</v>
      </c>
      <c r="K546">
        <v>6</v>
      </c>
      <c r="L546">
        <v>5</v>
      </c>
      <c r="M546">
        <v>11</v>
      </c>
      <c r="N546">
        <v>0</v>
      </c>
      <c r="O546">
        <v>4</v>
      </c>
      <c r="P546">
        <v>40</v>
      </c>
      <c r="Q546">
        <v>4013</v>
      </c>
      <c r="R546">
        <v>6369</v>
      </c>
      <c r="S546">
        <v>0</v>
      </c>
      <c r="T546">
        <v>1</v>
      </c>
      <c r="U546">
        <v>12</v>
      </c>
      <c r="V546">
        <v>3</v>
      </c>
      <c r="W546">
        <v>86</v>
      </c>
      <c r="X546">
        <v>6</v>
      </c>
      <c r="Y546">
        <v>489</v>
      </c>
      <c r="Z546">
        <v>2</v>
      </c>
      <c r="AA546">
        <v>10</v>
      </c>
      <c r="AB546">
        <v>11736</v>
      </c>
      <c r="AC546" s="351">
        <v>2</v>
      </c>
      <c r="AD546" s="351">
        <v>2</v>
      </c>
      <c r="AE546">
        <v>23</v>
      </c>
      <c r="AF546">
        <v>261</v>
      </c>
      <c r="AG546">
        <v>39</v>
      </c>
      <c r="AH546">
        <v>39</v>
      </c>
      <c r="AI546">
        <v>1</v>
      </c>
      <c r="AJ546">
        <v>868</v>
      </c>
      <c r="AK546">
        <v>0</v>
      </c>
      <c r="AL546">
        <v>869</v>
      </c>
      <c r="AM546">
        <v>0</v>
      </c>
      <c r="AN546">
        <v>0</v>
      </c>
      <c r="AO546">
        <v>5</v>
      </c>
      <c r="AP546">
        <v>79</v>
      </c>
      <c r="AQ546">
        <v>1</v>
      </c>
      <c r="AR546">
        <v>68</v>
      </c>
      <c r="AS546">
        <v>69</v>
      </c>
      <c r="AT546">
        <v>90</v>
      </c>
      <c r="AU546">
        <v>0</v>
      </c>
      <c r="AV546">
        <v>8</v>
      </c>
      <c r="AW546">
        <v>1</v>
      </c>
      <c r="AX546">
        <v>0</v>
      </c>
      <c r="AY546">
        <v>0</v>
      </c>
      <c r="AZ546">
        <v>0</v>
      </c>
      <c r="BA546">
        <v>4547</v>
      </c>
      <c r="BB546">
        <v>924</v>
      </c>
      <c r="BC546">
        <v>153</v>
      </c>
      <c r="BD546">
        <v>2163</v>
      </c>
      <c r="BE546">
        <v>16</v>
      </c>
      <c r="BF546">
        <v>37</v>
      </c>
      <c r="BG546">
        <v>16</v>
      </c>
      <c r="BH546">
        <v>2504</v>
      </c>
      <c r="BI546">
        <v>10360</v>
      </c>
      <c r="BJ546">
        <v>4116</v>
      </c>
      <c r="BK546">
        <v>754</v>
      </c>
      <c r="BL546">
        <v>139</v>
      </c>
      <c r="BM546">
        <v>2984</v>
      </c>
      <c r="BN546">
        <v>15</v>
      </c>
      <c r="BO546">
        <v>35</v>
      </c>
      <c r="BP546">
        <v>14</v>
      </c>
      <c r="BQ546">
        <v>2325</v>
      </c>
      <c r="BR546">
        <v>10382</v>
      </c>
      <c r="BS546" s="148"/>
      <c r="BT546"/>
      <c r="BU546" s="393" t="str">
        <f t="shared" si="86"/>
        <v>No</v>
      </c>
      <c r="BV546" s="393" t="str">
        <f t="shared" si="87"/>
        <v>No</v>
      </c>
      <c r="BW546" s="393"/>
      <c r="BX546" s="151"/>
      <c r="BY546" s="341"/>
      <c r="BZ546" s="384"/>
      <c r="CA546" s="384"/>
      <c r="CB546" s="384"/>
      <c r="CC546" s="384"/>
      <c r="CD546" s="384"/>
      <c r="CE546" s="219"/>
      <c r="CF546" s="219"/>
      <c r="CG546" s="219"/>
      <c r="CH546" s="219"/>
      <c r="CI546" s="219"/>
      <c r="CJ546" s="219"/>
      <c r="CK546" s="219"/>
      <c r="CL546" s="219"/>
      <c r="CM546" s="219"/>
      <c r="CN546" s="219"/>
      <c r="CO546" s="219"/>
      <c r="CP546" s="219"/>
      <c r="CQ546" s="219"/>
      <c r="CR546" s="219"/>
      <c r="CS546" s="219"/>
      <c r="CT546" s="219"/>
      <c r="CU546" s="219"/>
      <c r="CV546" s="219"/>
      <c r="CW546" s="219"/>
      <c r="CX546" s="219"/>
      <c r="CY546" s="219"/>
      <c r="CZ546" s="219"/>
      <c r="DA546" s="219"/>
      <c r="DB546" s="219"/>
      <c r="DC546" s="219"/>
      <c r="DD546" s="219"/>
      <c r="DE546" s="219"/>
      <c r="DF546" s="219"/>
      <c r="DG546" s="219"/>
      <c r="DH546" s="219"/>
      <c r="DI546" s="219"/>
      <c r="DJ546" s="219"/>
      <c r="DK546" s="219"/>
      <c r="DL546" s="219"/>
      <c r="DM546" s="219"/>
      <c r="DN546" s="219"/>
      <c r="DO546" s="219"/>
      <c r="DP546" s="219"/>
      <c r="DQ546" s="219"/>
      <c r="DR546" s="219"/>
      <c r="DS546" s="219"/>
      <c r="DT546" s="219"/>
      <c r="DU546" s="219"/>
      <c r="DV546" s="219"/>
      <c r="DW546" s="219"/>
      <c r="DX546" s="219"/>
      <c r="DY546" s="219"/>
      <c r="DZ546" s="219"/>
      <c r="EA546" s="219"/>
      <c r="EB546" s="219"/>
      <c r="EC546" s="219"/>
      <c r="ED546" s="219"/>
      <c r="EE546" s="219"/>
      <c r="EF546" s="219"/>
      <c r="EG546" s="219"/>
      <c r="EH546" s="219"/>
      <c r="EI546" s="219"/>
      <c r="EJ546" s="219"/>
      <c r="EK546" s="219"/>
      <c r="EL546" s="219"/>
      <c r="EM546" s="219"/>
      <c r="EN546" s="219"/>
      <c r="EO546" s="219"/>
      <c r="EP546" s="219"/>
      <c r="EQ546" s="219"/>
      <c r="ER546" s="219"/>
      <c r="ES546" s="219"/>
      <c r="ET546" s="219"/>
      <c r="EU546" s="219"/>
      <c r="EV546" s="219"/>
      <c r="EW546" s="219"/>
      <c r="EX546" s="219"/>
      <c r="EY546" s="219"/>
      <c r="EZ546" s="219"/>
      <c r="FA546" s="219"/>
      <c r="FB546" s="219"/>
      <c r="FC546" s="219"/>
      <c r="FD546" s="219"/>
      <c r="FE546" s="219"/>
      <c r="FF546" s="219"/>
      <c r="FG546" s="219"/>
      <c r="FH546" s="219"/>
      <c r="FI546" s="219"/>
      <c r="FJ546" s="219"/>
      <c r="FK546" s="219"/>
      <c r="FL546" s="219"/>
      <c r="FM546" s="219"/>
      <c r="FN546" s="219"/>
      <c r="GA546" s="202"/>
      <c r="GB546" s="202"/>
      <c r="GC546" s="202"/>
      <c r="GD546" s="202"/>
      <c r="GE546" s="202"/>
      <c r="GF546" s="202"/>
      <c r="GG546" s="202"/>
      <c r="GH546" s="198"/>
      <c r="GI546" s="198"/>
      <c r="GJ546" s="198"/>
      <c r="GK546" s="198"/>
      <c r="GL546" s="198"/>
      <c r="GM546" s="198"/>
      <c r="GN546" s="198"/>
    </row>
    <row r="547" spans="1:196" x14ac:dyDescent="0.2">
      <c r="A547" s="215" t="s">
        <v>647</v>
      </c>
      <c r="B547" s="216" t="s">
        <v>285</v>
      </c>
      <c r="C547" s="217" t="s">
        <v>295</v>
      </c>
      <c r="D547" s="218" t="s">
        <v>326</v>
      </c>
      <c r="E547" s="337">
        <v>0</v>
      </c>
      <c r="F547">
        <v>40</v>
      </c>
      <c r="G547" s="337">
        <v>0</v>
      </c>
      <c r="H547">
        <v>3</v>
      </c>
      <c r="I547">
        <v>73</v>
      </c>
      <c r="J547">
        <v>181</v>
      </c>
      <c r="K547">
        <v>4</v>
      </c>
      <c r="L547">
        <v>2</v>
      </c>
      <c r="M547">
        <v>4</v>
      </c>
      <c r="N547">
        <v>4</v>
      </c>
      <c r="O547">
        <v>0</v>
      </c>
      <c r="P547">
        <v>14</v>
      </c>
      <c r="Q547">
        <v>5</v>
      </c>
      <c r="R547">
        <v>49</v>
      </c>
      <c r="S547">
        <v>46</v>
      </c>
      <c r="T547">
        <v>1</v>
      </c>
      <c r="U547">
        <v>1</v>
      </c>
      <c r="V547">
        <v>11</v>
      </c>
      <c r="W547">
        <v>10</v>
      </c>
      <c r="X547">
        <v>4</v>
      </c>
      <c r="Y547">
        <v>196</v>
      </c>
      <c r="Z547">
        <v>0</v>
      </c>
      <c r="AA547">
        <v>7</v>
      </c>
      <c r="AB547">
        <v>655</v>
      </c>
      <c r="AC547" s="351">
        <v>2</v>
      </c>
      <c r="AD547" s="351">
        <v>2</v>
      </c>
      <c r="AE547">
        <v>5</v>
      </c>
      <c r="AF547">
        <v>197</v>
      </c>
      <c r="AG547">
        <v>24</v>
      </c>
      <c r="AH547">
        <v>10</v>
      </c>
      <c r="AI547">
        <v>0</v>
      </c>
      <c r="AJ547">
        <v>0</v>
      </c>
      <c r="AK547">
        <v>108</v>
      </c>
      <c r="AL547">
        <v>108</v>
      </c>
      <c r="AM547">
        <v>20</v>
      </c>
      <c r="AN547">
        <v>0</v>
      </c>
      <c r="AO547">
        <v>1</v>
      </c>
      <c r="AP547">
        <v>64</v>
      </c>
      <c r="AQ547">
        <v>0</v>
      </c>
      <c r="AR547">
        <v>68</v>
      </c>
      <c r="AS547">
        <v>68</v>
      </c>
      <c r="AT547">
        <v>18</v>
      </c>
      <c r="AU547">
        <v>0</v>
      </c>
      <c r="AV547">
        <v>6</v>
      </c>
      <c r="AW547">
        <v>21</v>
      </c>
      <c r="AX547">
        <v>0</v>
      </c>
      <c r="AY547">
        <v>0</v>
      </c>
      <c r="AZ547">
        <v>0</v>
      </c>
      <c r="BA547">
        <v>50</v>
      </c>
      <c r="BB547">
        <v>25</v>
      </c>
      <c r="BC547">
        <v>7</v>
      </c>
      <c r="BD547">
        <v>9</v>
      </c>
      <c r="BE547">
        <v>2</v>
      </c>
      <c r="BF547">
        <v>5</v>
      </c>
      <c r="BG547">
        <v>0</v>
      </c>
      <c r="BH547">
        <v>0</v>
      </c>
      <c r="BI547">
        <v>98</v>
      </c>
      <c r="BJ547">
        <v>26</v>
      </c>
      <c r="BK547">
        <v>12</v>
      </c>
      <c r="BL547">
        <v>7</v>
      </c>
      <c r="BM547">
        <v>3</v>
      </c>
      <c r="BN547">
        <v>0</v>
      </c>
      <c r="BO547">
        <v>6</v>
      </c>
      <c r="BP547">
        <v>0</v>
      </c>
      <c r="BQ547">
        <v>0</v>
      </c>
      <c r="BR547">
        <v>54</v>
      </c>
      <c r="BS547" s="148"/>
      <c r="BT547"/>
      <c r="BU547" s="393" t="str">
        <f t="shared" si="86"/>
        <v>No</v>
      </c>
      <c r="BV547" s="393" t="str">
        <f t="shared" si="87"/>
        <v>No</v>
      </c>
      <c r="BW547" s="393"/>
      <c r="BX547" s="151"/>
      <c r="BY547" s="341"/>
      <c r="BZ547" s="384"/>
      <c r="CA547" s="384"/>
      <c r="CB547" s="384"/>
      <c r="CC547" s="384"/>
      <c r="CD547" s="384"/>
      <c r="CE547" s="219"/>
      <c r="CF547" s="219"/>
      <c r="CG547" s="219"/>
      <c r="CH547" s="219"/>
      <c r="CI547" s="219"/>
      <c r="CJ547" s="219"/>
      <c r="CK547" s="219"/>
      <c r="CL547" s="219"/>
      <c r="CM547" s="219"/>
      <c r="CN547" s="219"/>
      <c r="CO547" s="219"/>
      <c r="CP547" s="219"/>
      <c r="CQ547" s="219"/>
      <c r="CR547" s="219"/>
      <c r="CS547" s="219"/>
      <c r="CT547" s="219"/>
      <c r="CU547" s="219"/>
      <c r="CV547" s="219"/>
      <c r="CW547" s="219"/>
      <c r="CX547" s="219"/>
      <c r="CY547" s="219"/>
      <c r="CZ547" s="219"/>
      <c r="DA547" s="219"/>
      <c r="DB547" s="219"/>
      <c r="DC547" s="219"/>
      <c r="DD547" s="219"/>
      <c r="DE547" s="219"/>
      <c r="DF547" s="219"/>
      <c r="DG547" s="219"/>
      <c r="DH547" s="219"/>
      <c r="DI547" s="219"/>
      <c r="DJ547" s="219"/>
      <c r="DK547" s="219"/>
      <c r="DL547" s="219"/>
      <c r="DM547" s="219"/>
      <c r="DN547" s="219"/>
      <c r="DO547" s="219"/>
      <c r="DP547" s="219"/>
      <c r="DQ547" s="219"/>
      <c r="DR547" s="219"/>
      <c r="DS547" s="219"/>
      <c r="DT547" s="219"/>
      <c r="DU547" s="219"/>
      <c r="DV547" s="219"/>
      <c r="DW547" s="219"/>
      <c r="DX547" s="219"/>
      <c r="DY547" s="219"/>
      <c r="DZ547" s="219"/>
      <c r="EA547" s="219"/>
      <c r="EB547" s="219"/>
      <c r="EC547" s="219"/>
      <c r="ED547" s="219"/>
      <c r="EE547" s="219"/>
      <c r="EF547" s="219"/>
      <c r="EG547" s="219"/>
      <c r="EH547" s="219"/>
      <c r="EI547" s="219"/>
      <c r="EJ547" s="219"/>
      <c r="EK547" s="219"/>
      <c r="EL547" s="219"/>
      <c r="EM547" s="219"/>
      <c r="EN547" s="219"/>
      <c r="EO547" s="219"/>
      <c r="EP547" s="219"/>
      <c r="EQ547" s="219"/>
      <c r="ER547" s="219"/>
      <c r="ES547" s="219"/>
      <c r="ET547" s="219"/>
      <c r="EU547" s="219"/>
      <c r="EV547" s="219"/>
      <c r="EW547" s="219"/>
      <c r="EX547" s="219"/>
      <c r="EY547" s="219"/>
      <c r="EZ547" s="219"/>
      <c r="FA547" s="219"/>
      <c r="FB547" s="219"/>
      <c r="FC547" s="219"/>
      <c r="FD547" s="219"/>
      <c r="FE547" s="219"/>
      <c r="FF547" s="219"/>
      <c r="FG547" s="219"/>
      <c r="FH547" s="219"/>
      <c r="FI547" s="219"/>
      <c r="FJ547" s="219"/>
      <c r="FK547" s="219"/>
      <c r="FL547" s="219"/>
      <c r="FM547" s="219"/>
      <c r="FN547" s="219"/>
      <c r="GA547" s="202"/>
      <c r="GB547" s="202"/>
      <c r="GC547" s="202"/>
      <c r="GD547" s="202"/>
      <c r="GE547" s="202"/>
      <c r="GF547" s="202"/>
      <c r="GG547" s="202"/>
      <c r="GH547" s="198"/>
      <c r="GI547" s="198"/>
      <c r="GJ547" s="198"/>
      <c r="GK547" s="198"/>
      <c r="GL547" s="198"/>
      <c r="GM547" s="198"/>
      <c r="GN547" s="198"/>
    </row>
    <row r="548" spans="1:196" x14ac:dyDescent="0.2">
      <c r="A548" s="215" t="s">
        <v>648</v>
      </c>
      <c r="B548" s="216" t="s">
        <v>285</v>
      </c>
      <c r="C548" s="217" t="s">
        <v>288</v>
      </c>
      <c r="D548" s="218" t="s">
        <v>327</v>
      </c>
      <c r="E548" s="337">
        <v>0</v>
      </c>
      <c r="F548">
        <v>1</v>
      </c>
      <c r="G548" s="337">
        <v>0</v>
      </c>
      <c r="H548">
        <v>1</v>
      </c>
      <c r="I548">
        <v>62</v>
      </c>
      <c r="J548">
        <v>109</v>
      </c>
      <c r="K548">
        <v>3</v>
      </c>
      <c r="L548">
        <v>0</v>
      </c>
      <c r="M548">
        <v>3</v>
      </c>
      <c r="N548">
        <v>3</v>
      </c>
      <c r="O548">
        <v>0</v>
      </c>
      <c r="P548">
        <v>7</v>
      </c>
      <c r="Q548">
        <v>91</v>
      </c>
      <c r="R548">
        <v>55</v>
      </c>
      <c r="S548">
        <v>5</v>
      </c>
      <c r="T548">
        <v>0</v>
      </c>
      <c r="U548">
        <v>0</v>
      </c>
      <c r="V548">
        <v>0</v>
      </c>
      <c r="W548">
        <v>4</v>
      </c>
      <c r="X548">
        <v>5</v>
      </c>
      <c r="Y548">
        <v>56</v>
      </c>
      <c r="Z548">
        <v>0</v>
      </c>
      <c r="AA548">
        <v>5</v>
      </c>
      <c r="AB548">
        <v>410</v>
      </c>
      <c r="AC548" s="351">
        <v>2</v>
      </c>
      <c r="AD548" s="351">
        <v>2</v>
      </c>
      <c r="AE548">
        <v>2</v>
      </c>
      <c r="AF548">
        <v>105</v>
      </c>
      <c r="AG548">
        <v>14</v>
      </c>
      <c r="AH548">
        <v>13</v>
      </c>
      <c r="AI548">
        <v>0</v>
      </c>
      <c r="AJ548">
        <v>112</v>
      </c>
      <c r="AK548">
        <v>7</v>
      </c>
      <c r="AL548">
        <v>119</v>
      </c>
      <c r="AM548">
        <v>1</v>
      </c>
      <c r="AN548">
        <v>0</v>
      </c>
      <c r="AO548">
        <v>0</v>
      </c>
      <c r="AP548">
        <v>18</v>
      </c>
      <c r="AQ548">
        <v>0</v>
      </c>
      <c r="AR548">
        <v>37</v>
      </c>
      <c r="AS548">
        <v>37</v>
      </c>
      <c r="AT548">
        <v>0</v>
      </c>
      <c r="AU548">
        <v>0</v>
      </c>
      <c r="AV548">
        <v>0</v>
      </c>
      <c r="AW548">
        <v>10</v>
      </c>
      <c r="AX548">
        <v>0</v>
      </c>
      <c r="AY548">
        <v>0</v>
      </c>
      <c r="AZ548">
        <v>0</v>
      </c>
      <c r="BA548">
        <v>29</v>
      </c>
      <c r="BB548">
        <v>18</v>
      </c>
      <c r="BC548">
        <v>22</v>
      </c>
      <c r="BD548">
        <v>8</v>
      </c>
      <c r="BE548">
        <v>10</v>
      </c>
      <c r="BF548">
        <v>64</v>
      </c>
      <c r="BG548">
        <v>3</v>
      </c>
      <c r="BH548">
        <v>6</v>
      </c>
      <c r="BI548">
        <v>160</v>
      </c>
      <c r="BJ548">
        <v>27</v>
      </c>
      <c r="BK548">
        <v>14</v>
      </c>
      <c r="BL548">
        <v>19</v>
      </c>
      <c r="BM548">
        <v>4</v>
      </c>
      <c r="BN548">
        <v>8</v>
      </c>
      <c r="BO548">
        <v>65</v>
      </c>
      <c r="BP548">
        <v>3</v>
      </c>
      <c r="BQ548">
        <v>6</v>
      </c>
      <c r="BR548">
        <v>146</v>
      </c>
      <c r="BS548" s="148"/>
      <c r="BT548"/>
      <c r="BU548" s="393" t="str">
        <f t="shared" ref="BU548:BU611" si="88">+IF(AC548=1,"Yes","No")</f>
        <v>No</v>
      </c>
      <c r="BV548" s="393" t="str">
        <f t="shared" ref="BV548:BV611" si="89">+IF(AD548=1,"Yes",IF(AD548=2,"No","Open"))</f>
        <v>No</v>
      </c>
      <c r="BW548" s="393"/>
      <c r="BX548" s="151"/>
      <c r="BY548" s="341"/>
      <c r="BZ548" s="384"/>
      <c r="CA548" s="384"/>
      <c r="CB548" s="384"/>
      <c r="CC548" s="384"/>
      <c r="CD548" s="384"/>
      <c r="CE548" s="219"/>
      <c r="CF548" s="219"/>
      <c r="CG548" s="219"/>
      <c r="CH548" s="219"/>
      <c r="CI548" s="219"/>
      <c r="CJ548" s="219"/>
      <c r="CK548" s="219"/>
      <c r="CL548" s="219"/>
      <c r="CM548" s="219"/>
      <c r="CN548" s="219"/>
      <c r="CO548" s="219"/>
      <c r="CP548" s="219"/>
      <c r="CQ548" s="219"/>
      <c r="CR548" s="219"/>
      <c r="CS548" s="219"/>
      <c r="CT548" s="219"/>
      <c r="CU548" s="219"/>
      <c r="CV548" s="219"/>
      <c r="CW548" s="219"/>
      <c r="CX548" s="219"/>
      <c r="CY548" s="219"/>
      <c r="CZ548" s="219"/>
      <c r="DA548" s="219"/>
      <c r="DB548" s="219"/>
      <c r="DC548" s="219"/>
      <c r="DD548" s="219"/>
      <c r="DE548" s="219"/>
      <c r="DF548" s="219"/>
      <c r="DG548" s="219"/>
      <c r="DH548" s="219"/>
      <c r="DI548" s="219"/>
      <c r="DJ548" s="219"/>
      <c r="DK548" s="219"/>
      <c r="DL548" s="219"/>
      <c r="DM548" s="219"/>
      <c r="DN548" s="219"/>
      <c r="DO548" s="219"/>
      <c r="DP548" s="219"/>
      <c r="DQ548" s="219"/>
      <c r="DR548" s="219"/>
      <c r="DS548" s="219"/>
      <c r="DT548" s="219"/>
      <c r="DU548" s="219"/>
      <c r="DV548" s="219"/>
      <c r="DW548" s="219"/>
      <c r="DX548" s="219"/>
      <c r="DY548" s="219"/>
      <c r="DZ548" s="219"/>
      <c r="EA548" s="219"/>
      <c r="EB548" s="219"/>
      <c r="EC548" s="219"/>
      <c r="ED548" s="219"/>
      <c r="EE548" s="219"/>
      <c r="EF548" s="219"/>
      <c r="EG548" s="219"/>
      <c r="EH548" s="219"/>
      <c r="EI548" s="219"/>
      <c r="EJ548" s="219"/>
      <c r="EK548" s="219"/>
      <c r="EL548" s="219"/>
      <c r="EM548" s="219"/>
      <c r="EN548" s="219"/>
      <c r="EO548" s="219"/>
      <c r="EP548" s="219"/>
      <c r="EQ548" s="219"/>
      <c r="ER548" s="219"/>
      <c r="ES548" s="219"/>
      <c r="ET548" s="219"/>
      <c r="EU548" s="219"/>
      <c r="EV548" s="219"/>
      <c r="EW548" s="219"/>
      <c r="EX548" s="219"/>
      <c r="EY548" s="219"/>
      <c r="EZ548" s="219"/>
      <c r="FA548" s="219"/>
      <c r="FB548" s="219"/>
      <c r="FC548" s="219"/>
      <c r="FD548" s="219"/>
      <c r="FE548" s="219"/>
      <c r="FF548" s="219"/>
      <c r="FG548" s="219"/>
      <c r="FH548" s="219"/>
      <c r="FI548" s="219"/>
      <c r="FJ548" s="219"/>
      <c r="FK548" s="219"/>
      <c r="FL548" s="219"/>
      <c r="FM548" s="219"/>
      <c r="FN548" s="219"/>
      <c r="GA548" s="202"/>
      <c r="GB548" s="202"/>
      <c r="GC548" s="202"/>
      <c r="GD548" s="202"/>
      <c r="GE548" s="202"/>
      <c r="GF548" s="202"/>
      <c r="GG548" s="202"/>
      <c r="GH548" s="198"/>
      <c r="GI548" s="198"/>
      <c r="GJ548" s="198"/>
      <c r="GK548" s="198"/>
      <c r="GL548" s="198"/>
      <c r="GM548" s="198"/>
      <c r="GN548" s="198"/>
    </row>
    <row r="549" spans="1:196" x14ac:dyDescent="0.2">
      <c r="A549" s="215" t="s">
        <v>650</v>
      </c>
      <c r="B549" s="216" t="s">
        <v>291</v>
      </c>
      <c r="C549" s="217" t="s">
        <v>287</v>
      </c>
      <c r="D549" s="218" t="s">
        <v>649</v>
      </c>
      <c r="E549" s="337">
        <v>0</v>
      </c>
      <c r="F549">
        <v>406</v>
      </c>
      <c r="G549" s="337">
        <v>0</v>
      </c>
      <c r="H549">
        <v>6</v>
      </c>
      <c r="I549">
        <v>152</v>
      </c>
      <c r="J549">
        <v>274</v>
      </c>
      <c r="K549">
        <v>62</v>
      </c>
      <c r="L549">
        <v>6</v>
      </c>
      <c r="M549">
        <v>15</v>
      </c>
      <c r="N549">
        <v>6</v>
      </c>
      <c r="O549">
        <v>0</v>
      </c>
      <c r="P549">
        <v>47</v>
      </c>
      <c r="Q549">
        <v>0</v>
      </c>
      <c r="R549">
        <v>224</v>
      </c>
      <c r="S549">
        <v>0</v>
      </c>
      <c r="T549">
        <v>0</v>
      </c>
      <c r="U549">
        <v>4</v>
      </c>
      <c r="V549">
        <v>1</v>
      </c>
      <c r="W549">
        <v>25</v>
      </c>
      <c r="X549">
        <v>14</v>
      </c>
      <c r="Y549">
        <v>517</v>
      </c>
      <c r="Z549">
        <v>0</v>
      </c>
      <c r="AA549">
        <v>13</v>
      </c>
      <c r="AB549">
        <v>1772</v>
      </c>
      <c r="AC549" s="351">
        <v>1</v>
      </c>
      <c r="AD549" s="351">
        <v>1</v>
      </c>
      <c r="AE549">
        <v>5</v>
      </c>
      <c r="AF549">
        <v>309</v>
      </c>
      <c r="AG549">
        <v>42</v>
      </c>
      <c r="AH549">
        <v>20</v>
      </c>
      <c r="AI549">
        <v>0</v>
      </c>
      <c r="AJ549">
        <v>388</v>
      </c>
      <c r="AK549">
        <v>13</v>
      </c>
      <c r="AL549">
        <v>401</v>
      </c>
      <c r="AM549">
        <v>5</v>
      </c>
      <c r="AN549">
        <v>1</v>
      </c>
      <c r="AO549">
        <v>0</v>
      </c>
      <c r="AP549">
        <v>4</v>
      </c>
      <c r="AQ549">
        <v>0</v>
      </c>
      <c r="AR549">
        <v>118</v>
      </c>
      <c r="AS549">
        <v>118</v>
      </c>
      <c r="AT549">
        <v>12</v>
      </c>
      <c r="AU549">
        <v>0</v>
      </c>
      <c r="AV549">
        <v>7</v>
      </c>
      <c r="AW549">
        <v>49</v>
      </c>
      <c r="AX549">
        <v>0</v>
      </c>
      <c r="AY549">
        <v>5</v>
      </c>
      <c r="AZ549">
        <v>0</v>
      </c>
      <c r="BA549">
        <v>239</v>
      </c>
      <c r="BB549">
        <v>46</v>
      </c>
      <c r="BC549">
        <v>26</v>
      </c>
      <c r="BD549">
        <v>10</v>
      </c>
      <c r="BE549">
        <v>2</v>
      </c>
      <c r="BF549">
        <v>2</v>
      </c>
      <c r="BG549">
        <v>1</v>
      </c>
      <c r="BH549">
        <v>0</v>
      </c>
      <c r="BI549">
        <v>326</v>
      </c>
      <c r="BJ549">
        <v>173</v>
      </c>
      <c r="BK549">
        <v>26</v>
      </c>
      <c r="BL549">
        <v>19</v>
      </c>
      <c r="BM549">
        <v>4</v>
      </c>
      <c r="BN549">
        <v>1</v>
      </c>
      <c r="BO549">
        <v>1</v>
      </c>
      <c r="BP549">
        <v>0</v>
      </c>
      <c r="BQ549">
        <v>0</v>
      </c>
      <c r="BR549">
        <v>224</v>
      </c>
      <c r="BS549" s="148"/>
      <c r="BT549"/>
      <c r="BU549" s="393" t="str">
        <f t="shared" si="88"/>
        <v>Yes</v>
      </c>
      <c r="BV549" s="393" t="str">
        <f t="shared" si="89"/>
        <v>Yes</v>
      </c>
      <c r="BW549" s="393"/>
      <c r="BX549" s="151"/>
      <c r="BY549" s="341"/>
      <c r="BZ549" s="384"/>
      <c r="CA549" s="384"/>
      <c r="CB549" s="384"/>
      <c r="CC549" s="384"/>
      <c r="CD549" s="384"/>
      <c r="CE549" s="219"/>
      <c r="CF549" s="219"/>
      <c r="CG549" s="219"/>
      <c r="CH549" s="219"/>
      <c r="CI549" s="219"/>
      <c r="CJ549" s="219"/>
      <c r="CK549" s="219"/>
      <c r="CL549" s="219"/>
      <c r="CM549" s="219"/>
      <c r="CN549" s="219"/>
      <c r="CO549" s="219"/>
      <c r="CP549" s="219"/>
      <c r="CQ549" s="219"/>
      <c r="CR549" s="219"/>
      <c r="CS549" s="219"/>
      <c r="CT549" s="219"/>
      <c r="CU549" s="219"/>
      <c r="CV549" s="219"/>
      <c r="CW549" s="219"/>
      <c r="CX549" s="219"/>
      <c r="CY549" s="219"/>
      <c r="CZ549" s="219"/>
      <c r="DA549" s="219"/>
      <c r="DB549" s="219"/>
      <c r="DC549" s="219"/>
      <c r="DD549" s="219"/>
      <c r="DE549" s="219"/>
      <c r="DF549" s="219"/>
      <c r="DG549" s="219"/>
      <c r="DH549" s="219"/>
      <c r="DI549" s="219"/>
      <c r="DJ549" s="219"/>
      <c r="DK549" s="219"/>
      <c r="DL549" s="219"/>
      <c r="DM549" s="219"/>
      <c r="DN549" s="219"/>
      <c r="DO549" s="219"/>
      <c r="DP549" s="219"/>
      <c r="DQ549" s="219"/>
      <c r="DR549" s="219"/>
      <c r="DS549" s="219"/>
      <c r="DT549" s="219"/>
      <c r="DU549" s="219"/>
      <c r="DV549" s="219"/>
      <c r="DW549" s="219"/>
      <c r="DX549" s="219"/>
      <c r="DY549" s="219"/>
      <c r="DZ549" s="219"/>
      <c r="EA549" s="219"/>
      <c r="EB549" s="219"/>
      <c r="EC549" s="219"/>
      <c r="ED549" s="219"/>
      <c r="EE549" s="219"/>
      <c r="EF549" s="219"/>
      <c r="EG549" s="219"/>
      <c r="EH549" s="219"/>
      <c r="EI549" s="219"/>
      <c r="EJ549" s="219"/>
      <c r="EK549" s="219"/>
      <c r="EL549" s="219"/>
      <c r="EM549" s="219"/>
      <c r="EN549" s="219"/>
      <c r="EO549" s="219"/>
      <c r="EP549" s="219"/>
      <c r="EQ549" s="219"/>
      <c r="ER549" s="219"/>
      <c r="ES549" s="219"/>
      <c r="ET549" s="219"/>
      <c r="EU549" s="219"/>
      <c r="EV549" s="219"/>
      <c r="EW549" s="219"/>
      <c r="EX549" s="219"/>
      <c r="EY549" s="219"/>
      <c r="EZ549" s="219"/>
      <c r="FA549" s="219"/>
      <c r="FB549" s="219"/>
      <c r="FC549" s="219"/>
      <c r="FD549" s="219"/>
      <c r="FE549" s="219"/>
      <c r="FF549" s="219"/>
      <c r="FG549" s="219"/>
      <c r="FH549" s="219"/>
      <c r="FI549" s="219"/>
      <c r="FJ549" s="219"/>
      <c r="FK549" s="219"/>
      <c r="FL549" s="219"/>
      <c r="FM549" s="219"/>
      <c r="FN549" s="219"/>
      <c r="GA549" s="202"/>
      <c r="GB549" s="202"/>
      <c r="GC549" s="202"/>
      <c r="GD549" s="202"/>
      <c r="GE549" s="202"/>
      <c r="GF549" s="202"/>
      <c r="GG549" s="202"/>
      <c r="GH549" s="198"/>
      <c r="GI549" s="198"/>
      <c r="GJ549" s="198"/>
      <c r="GK549" s="198"/>
      <c r="GL549" s="198"/>
      <c r="GM549" s="198"/>
      <c r="GN549" s="198"/>
    </row>
    <row r="550" spans="1:196" x14ac:dyDescent="0.2">
      <c r="A550" s="215" t="s">
        <v>652</v>
      </c>
      <c r="B550" s="216" t="s">
        <v>285</v>
      </c>
      <c r="C550" s="217" t="s">
        <v>286</v>
      </c>
      <c r="D550" s="218" t="s">
        <v>651</v>
      </c>
      <c r="E550" s="337">
        <v>0</v>
      </c>
      <c r="F550">
        <v>33</v>
      </c>
      <c r="G550" s="337">
        <v>0</v>
      </c>
      <c r="H550">
        <v>2</v>
      </c>
      <c r="I550">
        <v>40</v>
      </c>
      <c r="J550">
        <v>160</v>
      </c>
      <c r="K550">
        <v>10</v>
      </c>
      <c r="L550">
        <v>0</v>
      </c>
      <c r="M550">
        <v>2</v>
      </c>
      <c r="N550">
        <v>2</v>
      </c>
      <c r="O550">
        <v>0</v>
      </c>
      <c r="P550">
        <v>3</v>
      </c>
      <c r="Q550">
        <v>2602</v>
      </c>
      <c r="R550">
        <v>1229</v>
      </c>
      <c r="S550">
        <v>0</v>
      </c>
      <c r="T550">
        <v>6</v>
      </c>
      <c r="U550">
        <v>0</v>
      </c>
      <c r="V550">
        <v>1</v>
      </c>
      <c r="W550">
        <v>29</v>
      </c>
      <c r="X550">
        <v>12</v>
      </c>
      <c r="Y550">
        <v>96</v>
      </c>
      <c r="Z550">
        <v>27</v>
      </c>
      <c r="AA550">
        <v>11</v>
      </c>
      <c r="AB550">
        <v>4265</v>
      </c>
      <c r="AC550" s="351">
        <v>1</v>
      </c>
      <c r="AD550" s="351">
        <v>1</v>
      </c>
      <c r="AE550">
        <v>2</v>
      </c>
      <c r="AF550">
        <v>137</v>
      </c>
      <c r="AG550">
        <v>5</v>
      </c>
      <c r="AH550">
        <v>4</v>
      </c>
      <c r="AI550">
        <v>0</v>
      </c>
      <c r="AJ550">
        <v>776</v>
      </c>
      <c r="AK550">
        <v>6</v>
      </c>
      <c r="AL550">
        <v>782</v>
      </c>
      <c r="AM550">
        <v>0</v>
      </c>
      <c r="AN550">
        <v>0</v>
      </c>
      <c r="AO550">
        <v>5</v>
      </c>
      <c r="AP550">
        <v>38</v>
      </c>
      <c r="AQ550">
        <v>38</v>
      </c>
      <c r="AR550">
        <v>0</v>
      </c>
      <c r="AS550">
        <v>38</v>
      </c>
      <c r="AT550">
        <v>31</v>
      </c>
      <c r="AU550">
        <v>0</v>
      </c>
      <c r="AV550">
        <v>20</v>
      </c>
      <c r="AW550">
        <v>3</v>
      </c>
      <c r="AX550">
        <v>0</v>
      </c>
      <c r="AY550">
        <v>0</v>
      </c>
      <c r="AZ550">
        <v>0</v>
      </c>
      <c r="BA550">
        <v>387</v>
      </c>
      <c r="BB550">
        <v>617</v>
      </c>
      <c r="BC550">
        <v>1003</v>
      </c>
      <c r="BD550">
        <v>1640</v>
      </c>
      <c r="BE550">
        <v>968</v>
      </c>
      <c r="BF550">
        <v>200</v>
      </c>
      <c r="BG550">
        <v>210</v>
      </c>
      <c r="BH550">
        <v>202</v>
      </c>
      <c r="BI550">
        <v>5227</v>
      </c>
      <c r="BJ550">
        <v>373</v>
      </c>
      <c r="BK550">
        <v>500</v>
      </c>
      <c r="BL550">
        <v>733</v>
      </c>
      <c r="BM550">
        <v>1034</v>
      </c>
      <c r="BN550">
        <v>660</v>
      </c>
      <c r="BO550">
        <v>139</v>
      </c>
      <c r="BP550">
        <v>191</v>
      </c>
      <c r="BQ550">
        <v>201</v>
      </c>
      <c r="BR550">
        <v>3831</v>
      </c>
      <c r="BS550" s="148"/>
      <c r="BT550"/>
      <c r="BU550" s="393" t="str">
        <f t="shared" si="88"/>
        <v>Yes</v>
      </c>
      <c r="BV550" s="393" t="str">
        <f t="shared" si="89"/>
        <v>Yes</v>
      </c>
      <c r="BW550" s="393"/>
      <c r="BX550" s="151"/>
      <c r="BY550" s="341"/>
      <c r="BZ550" s="384"/>
      <c r="CA550" s="384"/>
      <c r="CB550" s="384"/>
      <c r="CC550" s="384"/>
      <c r="CD550" s="384"/>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DQ550" s="219"/>
      <c r="DR550" s="219"/>
      <c r="DS550" s="219"/>
      <c r="DT550" s="219"/>
      <c r="DU550" s="219"/>
      <c r="DV550" s="219"/>
      <c r="DW550" s="219"/>
      <c r="DX550" s="219"/>
      <c r="DY550" s="219"/>
      <c r="DZ550" s="219"/>
      <c r="EA550" s="219"/>
      <c r="EB550" s="219"/>
      <c r="EC550" s="219"/>
      <c r="ED550" s="219"/>
      <c r="EE550" s="219"/>
      <c r="EF550" s="219"/>
      <c r="EG550" s="219"/>
      <c r="EH550" s="219"/>
      <c r="EI550" s="219"/>
      <c r="EJ550" s="219"/>
      <c r="EK550" s="219"/>
      <c r="EL550" s="219"/>
      <c r="EM550" s="219"/>
      <c r="EN550" s="219"/>
      <c r="EO550" s="219"/>
      <c r="EP550" s="219"/>
      <c r="EQ550" s="219"/>
      <c r="ER550" s="219"/>
      <c r="ES550" s="219"/>
      <c r="ET550" s="219"/>
      <c r="EU550" s="219"/>
      <c r="EV550" s="219"/>
      <c r="EW550" s="219"/>
      <c r="EX550" s="219"/>
      <c r="EY550" s="219"/>
      <c r="EZ550" s="219"/>
      <c r="FA550" s="219"/>
      <c r="FB550" s="219"/>
      <c r="FC550" s="219"/>
      <c r="FD550" s="219"/>
      <c r="FE550" s="219"/>
      <c r="FF550" s="219"/>
      <c r="FG550" s="219"/>
      <c r="FH550" s="219"/>
      <c r="FI550" s="219"/>
      <c r="FJ550" s="219"/>
      <c r="FK550" s="219"/>
      <c r="FL550" s="219"/>
      <c r="FM550" s="219"/>
      <c r="FN550" s="219"/>
      <c r="GA550" s="202"/>
      <c r="GB550" s="202"/>
      <c r="GC550" s="202"/>
      <c r="GD550" s="202"/>
      <c r="GE550" s="202"/>
      <c r="GF550" s="202"/>
      <c r="GG550" s="202"/>
      <c r="GH550" s="198"/>
      <c r="GI550" s="198"/>
      <c r="GJ550" s="198"/>
      <c r="GK550" s="198"/>
      <c r="GL550" s="198"/>
      <c r="GM550" s="198"/>
      <c r="GN550" s="198"/>
    </row>
    <row r="551" spans="1:196" x14ac:dyDescent="0.2">
      <c r="A551" s="215" t="s">
        <v>654</v>
      </c>
      <c r="B551" s="216" t="s">
        <v>285</v>
      </c>
      <c r="C551" s="217" t="s">
        <v>287</v>
      </c>
      <c r="D551" s="218" t="s">
        <v>653</v>
      </c>
      <c r="E551" s="337">
        <v>0</v>
      </c>
      <c r="F551">
        <v>41</v>
      </c>
      <c r="G551" s="337">
        <v>0</v>
      </c>
      <c r="H551">
        <v>6</v>
      </c>
      <c r="I551">
        <v>77</v>
      </c>
      <c r="J551">
        <v>138</v>
      </c>
      <c r="K551">
        <v>84</v>
      </c>
      <c r="L551">
        <v>2</v>
      </c>
      <c r="M551">
        <v>5</v>
      </c>
      <c r="N551">
        <v>1</v>
      </c>
      <c r="O551">
        <v>0</v>
      </c>
      <c r="P551">
        <v>25</v>
      </c>
      <c r="Q551">
        <v>0</v>
      </c>
      <c r="R551">
        <v>62</v>
      </c>
      <c r="S551">
        <v>0</v>
      </c>
      <c r="T551">
        <v>1</v>
      </c>
      <c r="U551">
        <v>1</v>
      </c>
      <c r="V551">
        <v>1</v>
      </c>
      <c r="W551">
        <v>16</v>
      </c>
      <c r="X551">
        <v>9</v>
      </c>
      <c r="Y551">
        <v>160</v>
      </c>
      <c r="Z551">
        <v>0</v>
      </c>
      <c r="AA551">
        <v>13</v>
      </c>
      <c r="AB551">
        <v>642</v>
      </c>
      <c r="AC551" s="351">
        <v>2</v>
      </c>
      <c r="AD551" s="351">
        <v>2</v>
      </c>
      <c r="AE551">
        <v>6</v>
      </c>
      <c r="AF551">
        <v>128</v>
      </c>
      <c r="AG551">
        <v>2</v>
      </c>
      <c r="AH551">
        <v>17</v>
      </c>
      <c r="AI551">
        <v>0</v>
      </c>
      <c r="AJ551">
        <v>130</v>
      </c>
      <c r="AK551">
        <v>0</v>
      </c>
      <c r="AL551">
        <v>130</v>
      </c>
      <c r="AM551">
        <v>0</v>
      </c>
      <c r="AN551">
        <v>0</v>
      </c>
      <c r="AO551">
        <v>0</v>
      </c>
      <c r="AP551">
        <v>22</v>
      </c>
      <c r="AQ551">
        <v>22</v>
      </c>
      <c r="AR551">
        <v>0</v>
      </c>
      <c r="AS551">
        <v>22</v>
      </c>
      <c r="AT551">
        <v>0</v>
      </c>
      <c r="AU551">
        <v>0</v>
      </c>
      <c r="AV551">
        <v>1</v>
      </c>
      <c r="AW551">
        <v>3</v>
      </c>
      <c r="AX551">
        <v>0</v>
      </c>
      <c r="AY551">
        <v>0</v>
      </c>
      <c r="AZ551">
        <v>0</v>
      </c>
      <c r="BA551">
        <v>91</v>
      </c>
      <c r="BB551">
        <v>13</v>
      </c>
      <c r="BC551">
        <v>4</v>
      </c>
      <c r="BD551">
        <v>2</v>
      </c>
      <c r="BE551">
        <v>0</v>
      </c>
      <c r="BF551">
        <v>0</v>
      </c>
      <c r="BG551">
        <v>1</v>
      </c>
      <c r="BH551">
        <v>0</v>
      </c>
      <c r="BI551">
        <v>111</v>
      </c>
      <c r="BJ551">
        <v>52</v>
      </c>
      <c r="BK551">
        <v>6</v>
      </c>
      <c r="BL551">
        <v>3</v>
      </c>
      <c r="BM551">
        <v>1</v>
      </c>
      <c r="BN551">
        <v>0</v>
      </c>
      <c r="BO551">
        <v>0</v>
      </c>
      <c r="BP551">
        <v>0</v>
      </c>
      <c r="BQ551">
        <v>0</v>
      </c>
      <c r="BR551">
        <v>62</v>
      </c>
      <c r="BS551" s="148"/>
      <c r="BT551"/>
      <c r="BU551" s="393" t="str">
        <f t="shared" si="88"/>
        <v>No</v>
      </c>
      <c r="BV551" s="393" t="str">
        <f t="shared" si="89"/>
        <v>No</v>
      </c>
      <c r="BW551" s="393"/>
      <c r="BX551" s="151"/>
      <c r="BY551" s="341"/>
      <c r="BZ551" s="384"/>
      <c r="CA551" s="384"/>
      <c r="CB551" s="384"/>
      <c r="CC551" s="384"/>
      <c r="CD551" s="384"/>
      <c r="CE551" s="219"/>
      <c r="CF551" s="219"/>
      <c r="CG551" s="219"/>
      <c r="CH551" s="219"/>
      <c r="CI551" s="219"/>
      <c r="CJ551" s="219"/>
      <c r="CK551" s="219"/>
      <c r="CL551" s="219"/>
      <c r="CM551" s="219"/>
      <c r="CN551" s="219"/>
      <c r="CO551" s="219"/>
      <c r="CP551" s="219"/>
      <c r="CQ551" s="219"/>
      <c r="CR551" s="219"/>
      <c r="CS551" s="219"/>
      <c r="CT551" s="219"/>
      <c r="CU551" s="219"/>
      <c r="CV551" s="219"/>
      <c r="CW551" s="219"/>
      <c r="CX551" s="219"/>
      <c r="CY551" s="219"/>
      <c r="CZ551" s="219"/>
      <c r="DA551" s="219"/>
      <c r="DB551" s="219"/>
      <c r="DC551" s="219"/>
      <c r="DD551" s="219"/>
      <c r="DE551" s="219"/>
      <c r="DF551" s="219"/>
      <c r="DG551" s="219"/>
      <c r="DH551" s="219"/>
      <c r="DI551" s="219"/>
      <c r="DJ551" s="219"/>
      <c r="DK551" s="219"/>
      <c r="DL551" s="219"/>
      <c r="DM551" s="219"/>
      <c r="DN551" s="219"/>
      <c r="DO551" s="219"/>
      <c r="DP551" s="219"/>
      <c r="DQ551" s="219"/>
      <c r="DR551" s="219"/>
      <c r="DS551" s="219"/>
      <c r="DT551" s="219"/>
      <c r="DU551" s="219"/>
      <c r="DV551" s="219"/>
      <c r="DW551" s="219"/>
      <c r="DX551" s="219"/>
      <c r="DY551" s="219"/>
      <c r="DZ551" s="219"/>
      <c r="EA551" s="219"/>
      <c r="EB551" s="219"/>
      <c r="EC551" s="219"/>
      <c r="ED551" s="219"/>
      <c r="EE551" s="219"/>
      <c r="EF551" s="219"/>
      <c r="EG551" s="219"/>
      <c r="EH551" s="219"/>
      <c r="EI551" s="219"/>
      <c r="EJ551" s="219"/>
      <c r="EK551" s="219"/>
      <c r="EL551" s="219"/>
      <c r="EM551" s="219"/>
      <c r="EN551" s="219"/>
      <c r="EO551" s="219"/>
      <c r="EP551" s="219"/>
      <c r="EQ551" s="219"/>
      <c r="ER551" s="219"/>
      <c r="ES551" s="219"/>
      <c r="ET551" s="219"/>
      <c r="EU551" s="219"/>
      <c r="EV551" s="219"/>
      <c r="EW551" s="219"/>
      <c r="EX551" s="219"/>
      <c r="EY551" s="219"/>
      <c r="EZ551" s="219"/>
      <c r="FA551" s="219"/>
      <c r="FB551" s="219"/>
      <c r="FC551" s="219"/>
      <c r="FD551" s="219"/>
      <c r="FE551" s="219"/>
      <c r="FF551" s="219"/>
      <c r="FG551" s="219"/>
      <c r="FH551" s="219"/>
      <c r="FI551" s="219"/>
      <c r="FJ551" s="219"/>
      <c r="FK551" s="219"/>
      <c r="FL551" s="219"/>
      <c r="FM551" s="219"/>
      <c r="FN551" s="219"/>
      <c r="GA551" s="202"/>
      <c r="GB551" s="202"/>
      <c r="GC551" s="202"/>
      <c r="GD551" s="202"/>
      <c r="GE551" s="202"/>
      <c r="GF551" s="202"/>
      <c r="GG551" s="202"/>
      <c r="GH551" s="198"/>
      <c r="GI551" s="198"/>
      <c r="GJ551" s="198"/>
      <c r="GK551" s="198"/>
      <c r="GL551" s="198"/>
      <c r="GM551" s="198"/>
      <c r="GN551" s="198"/>
    </row>
    <row r="552" spans="1:196" x14ac:dyDescent="0.2">
      <c r="A552" s="215" t="s">
        <v>655</v>
      </c>
      <c r="B552" s="216" t="s">
        <v>293</v>
      </c>
      <c r="C552" s="217" t="s">
        <v>56</v>
      </c>
      <c r="D552" s="218" t="s">
        <v>328</v>
      </c>
      <c r="E552" s="337">
        <v>0</v>
      </c>
      <c r="F552">
        <v>148</v>
      </c>
      <c r="G552" s="337">
        <v>0</v>
      </c>
      <c r="H552">
        <v>7</v>
      </c>
      <c r="I552">
        <v>63</v>
      </c>
      <c r="J552">
        <v>239</v>
      </c>
      <c r="K552">
        <v>5</v>
      </c>
      <c r="L552">
        <v>2</v>
      </c>
      <c r="M552">
        <v>7</v>
      </c>
      <c r="N552">
        <v>4</v>
      </c>
      <c r="O552">
        <v>0</v>
      </c>
      <c r="P552">
        <v>27</v>
      </c>
      <c r="Q552">
        <v>1</v>
      </c>
      <c r="R552">
        <v>113</v>
      </c>
      <c r="S552">
        <v>482</v>
      </c>
      <c r="T552">
        <v>107</v>
      </c>
      <c r="U552">
        <v>2</v>
      </c>
      <c r="V552">
        <v>23</v>
      </c>
      <c r="W552">
        <v>42</v>
      </c>
      <c r="X552">
        <v>9</v>
      </c>
      <c r="Y552">
        <v>203</v>
      </c>
      <c r="Z552">
        <v>0</v>
      </c>
      <c r="AA552">
        <v>6</v>
      </c>
      <c r="AB552">
        <v>1490</v>
      </c>
      <c r="AC552" s="351">
        <v>2</v>
      </c>
      <c r="AD552" s="351">
        <v>2</v>
      </c>
      <c r="AE552">
        <v>7</v>
      </c>
      <c r="AF552">
        <v>238</v>
      </c>
      <c r="AG552">
        <v>30</v>
      </c>
      <c r="AH552">
        <v>11</v>
      </c>
      <c r="AI552">
        <v>0</v>
      </c>
      <c r="AJ552">
        <v>244</v>
      </c>
      <c r="AK552">
        <v>27</v>
      </c>
      <c r="AL552">
        <v>0</v>
      </c>
      <c r="AM552">
        <v>11</v>
      </c>
      <c r="AN552">
        <v>0</v>
      </c>
      <c r="AO552">
        <v>2</v>
      </c>
      <c r="AP552">
        <v>82</v>
      </c>
      <c r="AQ552">
        <v>22</v>
      </c>
      <c r="AR552">
        <v>0</v>
      </c>
      <c r="AS552">
        <v>0</v>
      </c>
      <c r="AT552">
        <v>3</v>
      </c>
      <c r="AU552">
        <v>0</v>
      </c>
      <c r="AV552">
        <v>5</v>
      </c>
      <c r="AW552">
        <v>2</v>
      </c>
      <c r="AX552">
        <v>0</v>
      </c>
      <c r="AY552">
        <v>0</v>
      </c>
      <c r="AZ552">
        <v>0</v>
      </c>
      <c r="BA552">
        <v>79</v>
      </c>
      <c r="BB552">
        <v>33</v>
      </c>
      <c r="BC552">
        <v>16</v>
      </c>
      <c r="BD552">
        <v>21</v>
      </c>
      <c r="BE552">
        <v>1</v>
      </c>
      <c r="BF552">
        <v>1</v>
      </c>
      <c r="BG552">
        <v>1</v>
      </c>
      <c r="BH552">
        <v>1</v>
      </c>
      <c r="BI552">
        <v>153</v>
      </c>
      <c r="BJ552">
        <v>50</v>
      </c>
      <c r="BK552">
        <v>30</v>
      </c>
      <c r="BL552">
        <v>13</v>
      </c>
      <c r="BM552">
        <v>17</v>
      </c>
      <c r="BN552">
        <v>2</v>
      </c>
      <c r="BO552">
        <v>1</v>
      </c>
      <c r="BP552">
        <v>1</v>
      </c>
      <c r="BQ552">
        <v>0</v>
      </c>
      <c r="BR552">
        <v>114</v>
      </c>
      <c r="BS552" s="148"/>
      <c r="BT552"/>
      <c r="BU552" s="393" t="str">
        <f t="shared" si="88"/>
        <v>No</v>
      </c>
      <c r="BV552" s="393" t="str">
        <f t="shared" si="89"/>
        <v>No</v>
      </c>
      <c r="BW552" s="393"/>
      <c r="BX552" s="151"/>
      <c r="BY552" s="341"/>
      <c r="BZ552" s="384"/>
      <c r="CA552" s="384"/>
      <c r="CB552" s="384"/>
      <c r="CC552" s="384"/>
      <c r="CD552" s="384"/>
      <c r="CE552" s="219"/>
      <c r="CF552" s="219"/>
      <c r="CG552" s="219"/>
      <c r="CH552" s="219"/>
      <c r="CI552" s="219"/>
      <c r="CJ552" s="219"/>
      <c r="CK552" s="219"/>
      <c r="CL552" s="219"/>
      <c r="CM552" s="219"/>
      <c r="CN552" s="219"/>
      <c r="CO552" s="219"/>
      <c r="CP552" s="219"/>
      <c r="CQ552" s="219"/>
      <c r="CR552" s="219"/>
      <c r="CS552" s="219"/>
      <c r="CT552" s="219"/>
      <c r="CU552" s="219"/>
      <c r="CV552" s="219"/>
      <c r="CW552" s="219"/>
      <c r="CX552" s="219"/>
      <c r="CY552" s="219"/>
      <c r="CZ552" s="219"/>
      <c r="DA552" s="219"/>
      <c r="DB552" s="219"/>
      <c r="DC552" s="219"/>
      <c r="DD552" s="219"/>
      <c r="DE552" s="219"/>
      <c r="DF552" s="219"/>
      <c r="DG552" s="219"/>
      <c r="DH552" s="219"/>
      <c r="DI552" s="219"/>
      <c r="DJ552" s="219"/>
      <c r="DK552" s="219"/>
      <c r="DL552" s="219"/>
      <c r="DM552" s="219"/>
      <c r="DN552" s="219"/>
      <c r="DO552" s="219"/>
      <c r="DP552" s="219"/>
      <c r="DQ552" s="219"/>
      <c r="DR552" s="219"/>
      <c r="DS552" s="219"/>
      <c r="DT552" s="219"/>
      <c r="DU552" s="219"/>
      <c r="DV552" s="219"/>
      <c r="DW552" s="219"/>
      <c r="DX552" s="219"/>
      <c r="DY552" s="219"/>
      <c r="DZ552" s="219"/>
      <c r="EA552" s="219"/>
      <c r="EB552" s="219"/>
      <c r="EC552" s="219"/>
      <c r="ED552" s="219"/>
      <c r="EE552" s="219"/>
      <c r="EF552" s="219"/>
      <c r="EG552" s="219"/>
      <c r="EH552" s="219"/>
      <c r="EI552" s="219"/>
      <c r="EJ552" s="219"/>
      <c r="EK552" s="219"/>
      <c r="EL552" s="219"/>
      <c r="EM552" s="219"/>
      <c r="EN552" s="219"/>
      <c r="EO552" s="219"/>
      <c r="EP552" s="219"/>
      <c r="EQ552" s="219"/>
      <c r="ER552" s="219"/>
      <c r="ES552" s="219"/>
      <c r="ET552" s="219"/>
      <c r="EU552" s="219"/>
      <c r="EV552" s="219"/>
      <c r="EW552" s="219"/>
      <c r="EX552" s="219"/>
      <c r="EY552" s="219"/>
      <c r="EZ552" s="219"/>
      <c r="FA552" s="219"/>
      <c r="FB552" s="219"/>
      <c r="FC552" s="219"/>
      <c r="FD552" s="219"/>
      <c r="FE552" s="219"/>
      <c r="FF552" s="219"/>
      <c r="FG552" s="219"/>
      <c r="FH552" s="219"/>
      <c r="FI552" s="219"/>
      <c r="FJ552" s="219"/>
      <c r="FK552" s="219"/>
      <c r="FL552" s="219"/>
      <c r="FM552" s="219"/>
      <c r="FN552" s="219"/>
      <c r="GA552" s="202"/>
      <c r="GB552" s="202"/>
      <c r="GC552" s="202"/>
      <c r="GD552" s="202"/>
      <c r="GE552" s="202"/>
      <c r="GF552" s="202"/>
      <c r="GG552" s="202"/>
      <c r="GH552" s="198"/>
      <c r="GI552" s="198"/>
      <c r="GJ552" s="198"/>
      <c r="GK552" s="198"/>
      <c r="GL552" s="198"/>
      <c r="GM552" s="198"/>
      <c r="GN552" s="198"/>
    </row>
    <row r="553" spans="1:196" x14ac:dyDescent="0.2">
      <c r="A553" s="215" t="s">
        <v>659</v>
      </c>
      <c r="B553" s="216" t="s">
        <v>293</v>
      </c>
      <c r="C553" s="217" t="s">
        <v>294</v>
      </c>
      <c r="D553" s="218" t="s">
        <v>329</v>
      </c>
      <c r="E553" s="337">
        <v>0</v>
      </c>
      <c r="F553">
        <v>236</v>
      </c>
      <c r="G553" s="337">
        <v>0</v>
      </c>
      <c r="H553">
        <v>9</v>
      </c>
      <c r="I553">
        <v>140</v>
      </c>
      <c r="J553">
        <v>310</v>
      </c>
      <c r="K553">
        <v>3</v>
      </c>
      <c r="L553">
        <v>9</v>
      </c>
      <c r="M553">
        <v>13</v>
      </c>
      <c r="N553">
        <v>9</v>
      </c>
      <c r="O553">
        <v>2</v>
      </c>
      <c r="P553">
        <v>27</v>
      </c>
      <c r="Q553">
        <v>515</v>
      </c>
      <c r="R553">
        <v>3651</v>
      </c>
      <c r="S553">
        <v>1096</v>
      </c>
      <c r="T553">
        <v>12</v>
      </c>
      <c r="U553">
        <v>16</v>
      </c>
      <c r="V553">
        <v>23</v>
      </c>
      <c r="W553">
        <v>21</v>
      </c>
      <c r="X553">
        <v>21</v>
      </c>
      <c r="Y553">
        <v>440</v>
      </c>
      <c r="Z553">
        <v>0</v>
      </c>
      <c r="AA553">
        <v>50</v>
      </c>
      <c r="AB553">
        <v>6603</v>
      </c>
      <c r="AC553" s="351">
        <v>2</v>
      </c>
      <c r="AD553" s="351">
        <v>2</v>
      </c>
      <c r="AE553">
        <v>7</v>
      </c>
      <c r="AF553">
        <v>291</v>
      </c>
      <c r="AG553">
        <v>33</v>
      </c>
      <c r="AH553">
        <v>84</v>
      </c>
      <c r="AI553">
        <v>0</v>
      </c>
      <c r="AJ553">
        <v>847</v>
      </c>
      <c r="AK553">
        <v>22</v>
      </c>
      <c r="AL553">
        <v>869</v>
      </c>
      <c r="AM553">
        <v>5</v>
      </c>
      <c r="AN553">
        <v>8</v>
      </c>
      <c r="AO553">
        <v>4</v>
      </c>
      <c r="AP553">
        <v>108</v>
      </c>
      <c r="AQ553">
        <v>0</v>
      </c>
      <c r="AR553">
        <v>0</v>
      </c>
      <c r="AS553">
        <v>162</v>
      </c>
      <c r="AT553">
        <v>36</v>
      </c>
      <c r="AU553">
        <v>0</v>
      </c>
      <c r="AV553">
        <v>7</v>
      </c>
      <c r="AW553">
        <v>2</v>
      </c>
      <c r="AX553">
        <v>0</v>
      </c>
      <c r="AY553">
        <v>0</v>
      </c>
      <c r="AZ553">
        <v>0</v>
      </c>
      <c r="BA553">
        <v>1897</v>
      </c>
      <c r="BB553">
        <v>1142</v>
      </c>
      <c r="BC553">
        <v>561</v>
      </c>
      <c r="BD553">
        <v>540</v>
      </c>
      <c r="BE553">
        <v>131</v>
      </c>
      <c r="BF553">
        <v>19</v>
      </c>
      <c r="BG553">
        <v>27</v>
      </c>
      <c r="BH553">
        <v>15</v>
      </c>
      <c r="BI553">
        <v>4332</v>
      </c>
      <c r="BJ553">
        <v>1794</v>
      </c>
      <c r="BK553">
        <v>1121</v>
      </c>
      <c r="BL553">
        <v>549</v>
      </c>
      <c r="BM553">
        <v>517</v>
      </c>
      <c r="BN553">
        <v>125</v>
      </c>
      <c r="BO553">
        <v>18</v>
      </c>
      <c r="BP553">
        <v>27</v>
      </c>
      <c r="BQ553">
        <v>15</v>
      </c>
      <c r="BR553">
        <v>4166</v>
      </c>
      <c r="BS553" s="148"/>
      <c r="BT553"/>
      <c r="BU553" s="393" t="str">
        <f t="shared" si="88"/>
        <v>No</v>
      </c>
      <c r="BV553" s="393" t="str">
        <f t="shared" si="89"/>
        <v>No</v>
      </c>
      <c r="BW553" s="393"/>
      <c r="BX553" s="151"/>
      <c r="BY553" s="341"/>
      <c r="BZ553" s="384"/>
      <c r="CA553" s="384"/>
      <c r="CB553" s="384"/>
      <c r="CC553" s="384"/>
      <c r="CD553" s="384"/>
      <c r="CE553" s="219"/>
      <c r="CF553" s="219"/>
      <c r="CG553" s="219"/>
      <c r="CH553" s="219"/>
      <c r="CI553" s="219"/>
      <c r="CJ553" s="219"/>
      <c r="CK553" s="219"/>
      <c r="CL553" s="219"/>
      <c r="CM553" s="219"/>
      <c r="CN553" s="219"/>
      <c r="CO553" s="219"/>
      <c r="CP553" s="219"/>
      <c r="CQ553" s="219"/>
      <c r="CR553" s="219"/>
      <c r="CS553" s="219"/>
      <c r="CT553" s="219"/>
      <c r="CU553" s="219"/>
      <c r="CV553" s="219"/>
      <c r="CW553" s="219"/>
      <c r="CX553" s="219"/>
      <c r="CY553" s="219"/>
      <c r="CZ553" s="219"/>
      <c r="DA553" s="219"/>
      <c r="DB553" s="219"/>
      <c r="DC553" s="219"/>
      <c r="DD553" s="219"/>
      <c r="DE553" s="219"/>
      <c r="DF553" s="219"/>
      <c r="DG553" s="219"/>
      <c r="DH553" s="219"/>
      <c r="DI553" s="219"/>
      <c r="DJ553" s="219"/>
      <c r="DK553" s="219"/>
      <c r="DL553" s="219"/>
      <c r="DM553" s="219"/>
      <c r="DN553" s="219"/>
      <c r="DO553" s="219"/>
      <c r="DP553" s="219"/>
      <c r="DQ553" s="219"/>
      <c r="DR553" s="219"/>
      <c r="DS553" s="219"/>
      <c r="DT553" s="219"/>
      <c r="DU553" s="219"/>
      <c r="DV553" s="219"/>
      <c r="DW553" s="219"/>
      <c r="DX553" s="219"/>
      <c r="DY553" s="219"/>
      <c r="DZ553" s="219"/>
      <c r="EA553" s="219"/>
      <c r="EB553" s="219"/>
      <c r="EC553" s="219"/>
      <c r="ED553" s="219"/>
      <c r="EE553" s="219"/>
      <c r="EF553" s="219"/>
      <c r="EG553" s="219"/>
      <c r="EH553" s="219"/>
      <c r="EI553" s="219"/>
      <c r="EJ553" s="219"/>
      <c r="EK553" s="219"/>
      <c r="EL553" s="219"/>
      <c r="EM553" s="219"/>
      <c r="EN553" s="219"/>
      <c r="EO553" s="219"/>
      <c r="EP553" s="219"/>
      <c r="EQ553" s="219"/>
      <c r="ER553" s="219"/>
      <c r="ES553" s="219"/>
      <c r="ET553" s="219"/>
      <c r="EU553" s="219"/>
      <c r="EV553" s="219"/>
      <c r="EW553" s="219"/>
      <c r="EX553" s="219"/>
      <c r="EY553" s="219"/>
      <c r="EZ553" s="219"/>
      <c r="FA553" s="219"/>
      <c r="FB553" s="219"/>
      <c r="FC553" s="219"/>
      <c r="FD553" s="219"/>
      <c r="FE553" s="219"/>
      <c r="FF553" s="219"/>
      <c r="FG553" s="219"/>
      <c r="FH553" s="219"/>
      <c r="FI553" s="219"/>
      <c r="FJ553" s="219"/>
      <c r="FK553" s="219"/>
      <c r="FL553" s="219"/>
      <c r="FM553" s="219"/>
      <c r="FN553" s="219"/>
      <c r="GA553" s="202"/>
      <c r="GB553" s="202"/>
      <c r="GC553" s="202"/>
      <c r="GD553" s="202"/>
      <c r="GE553" s="202"/>
      <c r="GF553" s="202"/>
      <c r="GG553" s="202"/>
      <c r="GH553" s="198"/>
      <c r="GI553" s="198"/>
      <c r="GJ553" s="198"/>
      <c r="GK553" s="198"/>
      <c r="GL553" s="198"/>
      <c r="GM553" s="198"/>
      <c r="GN553" s="198"/>
    </row>
    <row r="554" spans="1:196" x14ac:dyDescent="0.2">
      <c r="A554" s="215" t="s">
        <v>660</v>
      </c>
      <c r="B554" s="216" t="s">
        <v>293</v>
      </c>
      <c r="C554" s="217" t="s">
        <v>294</v>
      </c>
      <c r="D554" s="218" t="s">
        <v>330</v>
      </c>
      <c r="E554" s="337">
        <v>0</v>
      </c>
      <c r="F554">
        <v>35</v>
      </c>
      <c r="G554" s="337">
        <v>0</v>
      </c>
      <c r="H554">
        <v>3</v>
      </c>
      <c r="I554">
        <v>146</v>
      </c>
      <c r="J554">
        <v>248</v>
      </c>
      <c r="K554">
        <v>3</v>
      </c>
      <c r="L554">
        <v>0</v>
      </c>
      <c r="M554">
        <v>7</v>
      </c>
      <c r="N554">
        <v>0</v>
      </c>
      <c r="O554">
        <v>0</v>
      </c>
      <c r="P554">
        <v>21</v>
      </c>
      <c r="Q554">
        <v>154</v>
      </c>
      <c r="R554">
        <v>98</v>
      </c>
      <c r="S554">
        <v>178</v>
      </c>
      <c r="T554">
        <v>2</v>
      </c>
      <c r="U554">
        <v>0</v>
      </c>
      <c r="V554">
        <v>0</v>
      </c>
      <c r="W554">
        <v>5</v>
      </c>
      <c r="X554">
        <v>2</v>
      </c>
      <c r="Y554">
        <v>148</v>
      </c>
      <c r="Z554">
        <v>0</v>
      </c>
      <c r="AA554">
        <v>23</v>
      </c>
      <c r="AB554">
        <v>1073</v>
      </c>
      <c r="AC554" s="351">
        <v>1</v>
      </c>
      <c r="AD554" s="351">
        <v>1</v>
      </c>
      <c r="AE554">
        <v>4</v>
      </c>
      <c r="AF554">
        <v>199</v>
      </c>
      <c r="AG554">
        <v>56</v>
      </c>
      <c r="AH554">
        <v>23</v>
      </c>
      <c r="AI554">
        <v>0</v>
      </c>
      <c r="AJ554">
        <v>254</v>
      </c>
      <c r="AK554">
        <v>23</v>
      </c>
      <c r="AL554">
        <v>114</v>
      </c>
      <c r="AM554">
        <v>0</v>
      </c>
      <c r="AN554">
        <v>0</v>
      </c>
      <c r="AO554">
        <v>0</v>
      </c>
      <c r="AP554">
        <v>86</v>
      </c>
      <c r="AQ554">
        <v>40</v>
      </c>
      <c r="AR554">
        <v>0</v>
      </c>
      <c r="AS554">
        <v>40</v>
      </c>
      <c r="AT554">
        <v>1</v>
      </c>
      <c r="AU554">
        <v>0</v>
      </c>
      <c r="AV554">
        <v>1</v>
      </c>
      <c r="AW554">
        <v>0</v>
      </c>
      <c r="AX554">
        <v>0</v>
      </c>
      <c r="AY554">
        <v>0</v>
      </c>
      <c r="AZ554">
        <v>0</v>
      </c>
      <c r="BA554">
        <v>42</v>
      </c>
      <c r="BB554">
        <v>57</v>
      </c>
      <c r="BC554">
        <v>71</v>
      </c>
      <c r="BD554">
        <v>88</v>
      </c>
      <c r="BE554">
        <v>34</v>
      </c>
      <c r="BF554">
        <v>11</v>
      </c>
      <c r="BG554">
        <v>2</v>
      </c>
      <c r="BH554">
        <v>7</v>
      </c>
      <c r="BI554">
        <v>312</v>
      </c>
      <c r="BJ554">
        <v>34</v>
      </c>
      <c r="BK554">
        <v>41</v>
      </c>
      <c r="BL554">
        <v>55</v>
      </c>
      <c r="BM554">
        <v>78</v>
      </c>
      <c r="BN554">
        <v>31</v>
      </c>
      <c r="BO554">
        <v>4</v>
      </c>
      <c r="BP554">
        <v>2</v>
      </c>
      <c r="BQ554">
        <v>7</v>
      </c>
      <c r="BR554">
        <v>252</v>
      </c>
      <c r="BS554" s="148"/>
      <c r="BT554"/>
      <c r="BU554" s="393" t="str">
        <f t="shared" si="88"/>
        <v>Yes</v>
      </c>
      <c r="BV554" s="393" t="str">
        <f t="shared" si="89"/>
        <v>Yes</v>
      </c>
      <c r="BW554" s="393"/>
      <c r="BX554" s="151"/>
      <c r="BY554" s="341"/>
      <c r="BZ554" s="384"/>
      <c r="CA554" s="384"/>
      <c r="CB554" s="384"/>
      <c r="CC554" s="384"/>
      <c r="CD554" s="384"/>
      <c r="CE554" s="219"/>
      <c r="CF554" s="219"/>
      <c r="CG554" s="219"/>
      <c r="CH554" s="219"/>
      <c r="CI554" s="219"/>
      <c r="CJ554" s="219"/>
      <c r="CK554" s="219"/>
      <c r="CL554" s="219"/>
      <c r="CM554" s="219"/>
      <c r="CN554" s="219"/>
      <c r="CO554" s="219"/>
      <c r="CP554" s="219"/>
      <c r="CQ554" s="219"/>
      <c r="CR554" s="219"/>
      <c r="CS554" s="219"/>
      <c r="CT554" s="219"/>
      <c r="CU554" s="219"/>
      <c r="CV554" s="219"/>
      <c r="CW554" s="219"/>
      <c r="CX554" s="219"/>
      <c r="CY554" s="219"/>
      <c r="CZ554" s="219"/>
      <c r="DA554" s="219"/>
      <c r="DB554" s="219"/>
      <c r="DC554" s="219"/>
      <c r="DD554" s="219"/>
      <c r="DE554" s="219"/>
      <c r="DF554" s="219"/>
      <c r="DG554" s="219"/>
      <c r="DH554" s="219"/>
      <c r="DI554" s="219"/>
      <c r="DJ554" s="219"/>
      <c r="DK554" s="219"/>
      <c r="DL554" s="219"/>
      <c r="DM554" s="219"/>
      <c r="DN554" s="219"/>
      <c r="DO554" s="219"/>
      <c r="DP554" s="219"/>
      <c r="DQ554" s="219"/>
      <c r="DR554" s="219"/>
      <c r="DS554" s="219"/>
      <c r="DT554" s="219"/>
      <c r="DU554" s="219"/>
      <c r="DV554" s="219"/>
      <c r="DW554" s="219"/>
      <c r="DX554" s="219"/>
      <c r="DY554" s="219"/>
      <c r="DZ554" s="219"/>
      <c r="EA554" s="219"/>
      <c r="EB554" s="219"/>
      <c r="EC554" s="219"/>
      <c r="ED554" s="219"/>
      <c r="EE554" s="219"/>
      <c r="EF554" s="219"/>
      <c r="EG554" s="219"/>
      <c r="EH554" s="219"/>
      <c r="EI554" s="219"/>
      <c r="EJ554" s="219"/>
      <c r="EK554" s="219"/>
      <c r="EL554" s="219"/>
      <c r="EM554" s="219"/>
      <c r="EN554" s="219"/>
      <c r="EO554" s="219"/>
      <c r="EP554" s="219"/>
      <c r="EQ554" s="219"/>
      <c r="ER554" s="219"/>
      <c r="ES554" s="219"/>
      <c r="ET554" s="219"/>
      <c r="EU554" s="219"/>
      <c r="EV554" s="219"/>
      <c r="EW554" s="219"/>
      <c r="EX554" s="219"/>
      <c r="EY554" s="219"/>
      <c r="EZ554" s="219"/>
      <c r="FA554" s="219"/>
      <c r="FB554" s="219"/>
      <c r="FC554" s="219"/>
      <c r="FD554" s="219"/>
      <c r="FE554" s="219"/>
      <c r="FF554" s="219"/>
      <c r="FG554" s="219"/>
      <c r="FH554" s="219"/>
      <c r="FI554" s="219"/>
      <c r="FJ554" s="219"/>
      <c r="FK554" s="219"/>
      <c r="FL554" s="219"/>
      <c r="FM554" s="219"/>
      <c r="FN554" s="219"/>
      <c r="GA554" s="202"/>
      <c r="GB554" s="202"/>
      <c r="GC554" s="202"/>
      <c r="GD554" s="202"/>
      <c r="GE554" s="202"/>
      <c r="GF554" s="202"/>
      <c r="GG554" s="202"/>
      <c r="GH554" s="198"/>
      <c r="GI554" s="198"/>
      <c r="GJ554" s="198"/>
      <c r="GK554" s="198"/>
      <c r="GL554" s="198"/>
      <c r="GM554" s="198"/>
      <c r="GN554" s="198"/>
    </row>
    <row r="555" spans="1:196" x14ac:dyDescent="0.2">
      <c r="A555" s="215" t="s">
        <v>661</v>
      </c>
      <c r="B555" s="216" t="s">
        <v>293</v>
      </c>
      <c r="C555" s="217" t="s">
        <v>286</v>
      </c>
      <c r="D555" s="218" t="s">
        <v>331</v>
      </c>
      <c r="E555" s="337">
        <v>0</v>
      </c>
      <c r="F555">
        <v>91</v>
      </c>
      <c r="G555" s="337">
        <v>0</v>
      </c>
      <c r="H555">
        <v>13</v>
      </c>
      <c r="I555">
        <v>101</v>
      </c>
      <c r="J555">
        <v>307</v>
      </c>
      <c r="K555">
        <v>12</v>
      </c>
      <c r="L555">
        <v>4</v>
      </c>
      <c r="M555">
        <v>10</v>
      </c>
      <c r="N555">
        <v>0</v>
      </c>
      <c r="O555">
        <v>0</v>
      </c>
      <c r="P555">
        <v>24</v>
      </c>
      <c r="Q555">
        <v>386</v>
      </c>
      <c r="R555">
        <v>3270</v>
      </c>
      <c r="S555">
        <v>763</v>
      </c>
      <c r="T555">
        <v>16</v>
      </c>
      <c r="U555">
        <v>4</v>
      </c>
      <c r="V555">
        <v>2</v>
      </c>
      <c r="W555">
        <v>19</v>
      </c>
      <c r="X555">
        <v>3</v>
      </c>
      <c r="Y555">
        <v>143</v>
      </c>
      <c r="Z555">
        <v>2</v>
      </c>
      <c r="AA555">
        <v>7</v>
      </c>
      <c r="AB555">
        <v>5177</v>
      </c>
      <c r="AC555" s="351">
        <v>2</v>
      </c>
      <c r="AD555" s="351">
        <v>2</v>
      </c>
      <c r="AE555">
        <v>18</v>
      </c>
      <c r="AF555">
        <v>170</v>
      </c>
      <c r="AG555">
        <v>40</v>
      </c>
      <c r="AH555">
        <v>31</v>
      </c>
      <c r="AI555">
        <v>0</v>
      </c>
      <c r="AJ555">
        <v>741</v>
      </c>
      <c r="AK555">
        <v>0</v>
      </c>
      <c r="AL555">
        <v>741</v>
      </c>
      <c r="AM555">
        <v>1</v>
      </c>
      <c r="AN555">
        <v>0</v>
      </c>
      <c r="AO555">
        <v>12</v>
      </c>
      <c r="AP555">
        <v>74</v>
      </c>
      <c r="AQ555">
        <v>16</v>
      </c>
      <c r="AR555">
        <v>37</v>
      </c>
      <c r="AS555">
        <v>53</v>
      </c>
      <c r="AT555">
        <v>46</v>
      </c>
      <c r="AU555">
        <v>0</v>
      </c>
      <c r="AV555">
        <v>4</v>
      </c>
      <c r="AW555">
        <v>46</v>
      </c>
      <c r="AX555">
        <v>0</v>
      </c>
      <c r="AY555">
        <v>0</v>
      </c>
      <c r="AZ555">
        <v>0</v>
      </c>
      <c r="BA555">
        <v>978</v>
      </c>
      <c r="BB555">
        <v>1921</v>
      </c>
      <c r="BC555">
        <v>701</v>
      </c>
      <c r="BD555">
        <v>245</v>
      </c>
      <c r="BE555">
        <v>142</v>
      </c>
      <c r="BF555">
        <v>23</v>
      </c>
      <c r="BG555">
        <v>6</v>
      </c>
      <c r="BH555">
        <v>4</v>
      </c>
      <c r="BI555">
        <v>4020</v>
      </c>
      <c r="BJ555">
        <v>897</v>
      </c>
      <c r="BK555">
        <v>1743</v>
      </c>
      <c r="BL555">
        <v>640</v>
      </c>
      <c r="BM555">
        <v>221</v>
      </c>
      <c r="BN555">
        <v>123</v>
      </c>
      <c r="BO555">
        <v>21</v>
      </c>
      <c r="BP555">
        <v>7</v>
      </c>
      <c r="BQ555">
        <v>4</v>
      </c>
      <c r="BR555">
        <v>3656</v>
      </c>
      <c r="BS555" s="148"/>
      <c r="BT555"/>
      <c r="BU555" s="393" t="str">
        <f t="shared" si="88"/>
        <v>No</v>
      </c>
      <c r="BV555" s="393" t="str">
        <f t="shared" si="89"/>
        <v>No</v>
      </c>
      <c r="BW555" s="393"/>
      <c r="BX555" s="151"/>
      <c r="BY555" s="341"/>
      <c r="BZ555" s="384"/>
      <c r="CA555" s="384"/>
      <c r="CB555" s="384"/>
      <c r="CC555" s="384"/>
      <c r="CD555" s="384"/>
      <c r="CE555" s="219"/>
      <c r="CF555" s="219"/>
      <c r="CG555" s="219"/>
      <c r="CH555" s="219"/>
      <c r="CI555" s="219"/>
      <c r="CJ555" s="219"/>
      <c r="CK555" s="219"/>
      <c r="CL555" s="219"/>
      <c r="CM555" s="219"/>
      <c r="CN555" s="219"/>
      <c r="CO555" s="219"/>
      <c r="CP555" s="219"/>
      <c r="CQ555" s="219"/>
      <c r="CR555" s="219"/>
      <c r="CS555" s="219"/>
      <c r="CT555" s="219"/>
      <c r="CU555" s="219"/>
      <c r="CV555" s="219"/>
      <c r="CW555" s="219"/>
      <c r="CX555" s="219"/>
      <c r="CY555" s="219"/>
      <c r="CZ555" s="219"/>
      <c r="DA555" s="219"/>
      <c r="DB555" s="219"/>
      <c r="DC555" s="219"/>
      <c r="DD555" s="219"/>
      <c r="DE555" s="219"/>
      <c r="DF555" s="219"/>
      <c r="DG555" s="219"/>
      <c r="DH555" s="219"/>
      <c r="DI555" s="219"/>
      <c r="DJ555" s="219"/>
      <c r="DK555" s="219"/>
      <c r="DL555" s="219"/>
      <c r="DM555" s="219"/>
      <c r="DN555" s="219"/>
      <c r="DO555" s="219"/>
      <c r="DP555" s="219"/>
      <c r="DQ555" s="219"/>
      <c r="DR555" s="219"/>
      <c r="DS555" s="219"/>
      <c r="DT555" s="219"/>
      <c r="DU555" s="219"/>
      <c r="DV555" s="219"/>
      <c r="DW555" s="219"/>
      <c r="DX555" s="219"/>
      <c r="DY555" s="219"/>
      <c r="DZ555" s="219"/>
      <c r="EA555" s="219"/>
      <c r="EB555" s="219"/>
      <c r="EC555" s="219"/>
      <c r="ED555" s="219"/>
      <c r="EE555" s="219"/>
      <c r="EF555" s="219"/>
      <c r="EG555" s="219"/>
      <c r="EH555" s="219"/>
      <c r="EI555" s="219"/>
      <c r="EJ555" s="219"/>
      <c r="EK555" s="219"/>
      <c r="EL555" s="219"/>
      <c r="EM555" s="219"/>
      <c r="EN555" s="219"/>
      <c r="EO555" s="219"/>
      <c r="EP555" s="219"/>
      <c r="EQ555" s="219"/>
      <c r="ER555" s="219"/>
      <c r="ES555" s="219"/>
      <c r="ET555" s="219"/>
      <c r="EU555" s="219"/>
      <c r="EV555" s="219"/>
      <c r="EW555" s="219"/>
      <c r="EX555" s="219"/>
      <c r="EY555" s="219"/>
      <c r="EZ555" s="219"/>
      <c r="FA555" s="219"/>
      <c r="FB555" s="219"/>
      <c r="FC555" s="219"/>
      <c r="FD555" s="219"/>
      <c r="FE555" s="219"/>
      <c r="FF555" s="219"/>
      <c r="FG555" s="219"/>
      <c r="FH555" s="219"/>
      <c r="FI555" s="219"/>
      <c r="FJ555" s="219"/>
      <c r="FK555" s="219"/>
      <c r="FL555" s="219"/>
      <c r="FM555" s="219"/>
      <c r="FN555" s="219"/>
      <c r="GA555" s="202"/>
      <c r="GB555" s="202"/>
      <c r="GC555" s="202"/>
      <c r="GD555" s="202"/>
      <c r="GE555" s="202"/>
      <c r="GF555" s="202"/>
      <c r="GG555" s="202"/>
      <c r="GH555" s="198"/>
      <c r="GI555" s="198"/>
      <c r="GJ555" s="198"/>
      <c r="GK555" s="198"/>
      <c r="GL555" s="198"/>
      <c r="GM555" s="198"/>
      <c r="GN555" s="198"/>
    </row>
    <row r="556" spans="1:196" x14ac:dyDescent="0.2">
      <c r="A556" s="215" t="s">
        <v>663</v>
      </c>
      <c r="B556" s="216" t="s">
        <v>285</v>
      </c>
      <c r="C556" s="217" t="s">
        <v>287</v>
      </c>
      <c r="D556" s="218" t="s">
        <v>662</v>
      </c>
      <c r="E556" s="337">
        <v>0</v>
      </c>
      <c r="F556">
        <v>173</v>
      </c>
      <c r="G556" s="337">
        <v>0</v>
      </c>
      <c r="H556">
        <v>4</v>
      </c>
      <c r="I556">
        <v>116</v>
      </c>
      <c r="J556">
        <v>169</v>
      </c>
      <c r="K556">
        <v>3</v>
      </c>
      <c r="L556">
        <v>5</v>
      </c>
      <c r="M556">
        <v>14</v>
      </c>
      <c r="N556">
        <v>4</v>
      </c>
      <c r="O556">
        <v>1</v>
      </c>
      <c r="P556">
        <v>15</v>
      </c>
      <c r="Q556">
        <v>1027</v>
      </c>
      <c r="R556">
        <v>1568</v>
      </c>
      <c r="S556">
        <v>57</v>
      </c>
      <c r="T556">
        <v>8</v>
      </c>
      <c r="U556">
        <v>1</v>
      </c>
      <c r="V556">
        <v>0</v>
      </c>
      <c r="W556">
        <v>30</v>
      </c>
      <c r="X556">
        <v>7</v>
      </c>
      <c r="Y556">
        <v>210</v>
      </c>
      <c r="Z556">
        <v>0</v>
      </c>
      <c r="AA556">
        <v>18</v>
      </c>
      <c r="AB556">
        <v>3430</v>
      </c>
      <c r="AC556" s="351">
        <v>2</v>
      </c>
      <c r="AD556" s="351">
        <v>2</v>
      </c>
      <c r="AE556">
        <v>7</v>
      </c>
      <c r="AF556">
        <v>166</v>
      </c>
      <c r="AG556">
        <v>60</v>
      </c>
      <c r="AH556">
        <v>21</v>
      </c>
      <c r="AI556">
        <v>0</v>
      </c>
      <c r="AJ556">
        <v>534</v>
      </c>
      <c r="AK556">
        <v>0</v>
      </c>
      <c r="AL556">
        <v>534</v>
      </c>
      <c r="AM556">
        <v>0</v>
      </c>
      <c r="AN556">
        <v>0</v>
      </c>
      <c r="AO556">
        <v>3</v>
      </c>
      <c r="AP556">
        <v>40</v>
      </c>
      <c r="AQ556">
        <v>0</v>
      </c>
      <c r="AR556">
        <v>60</v>
      </c>
      <c r="AS556">
        <v>60</v>
      </c>
      <c r="AT556">
        <v>14</v>
      </c>
      <c r="AU556">
        <v>0</v>
      </c>
      <c r="AV556">
        <v>14</v>
      </c>
      <c r="AW556">
        <v>5</v>
      </c>
      <c r="AX556">
        <v>0</v>
      </c>
      <c r="AY556">
        <v>0</v>
      </c>
      <c r="AZ556">
        <v>0</v>
      </c>
      <c r="BA556">
        <v>1491</v>
      </c>
      <c r="BB556">
        <v>651</v>
      </c>
      <c r="BC556">
        <v>379</v>
      </c>
      <c r="BD556">
        <v>107</v>
      </c>
      <c r="BE556">
        <v>27</v>
      </c>
      <c r="BF556">
        <v>6</v>
      </c>
      <c r="BG556">
        <v>2</v>
      </c>
      <c r="BH556">
        <v>1</v>
      </c>
      <c r="BI556">
        <v>2664</v>
      </c>
      <c r="BJ556">
        <v>1443</v>
      </c>
      <c r="BK556">
        <v>632</v>
      </c>
      <c r="BL556">
        <v>382</v>
      </c>
      <c r="BM556">
        <v>103</v>
      </c>
      <c r="BN556">
        <v>26</v>
      </c>
      <c r="BO556">
        <v>6</v>
      </c>
      <c r="BP556">
        <v>2</v>
      </c>
      <c r="BQ556">
        <v>1</v>
      </c>
      <c r="BR556">
        <v>2595</v>
      </c>
      <c r="BS556" s="148"/>
      <c r="BT556"/>
      <c r="BU556" s="393" t="str">
        <f t="shared" si="88"/>
        <v>No</v>
      </c>
      <c r="BV556" s="393" t="str">
        <f t="shared" si="89"/>
        <v>No</v>
      </c>
      <c r="BW556" s="393"/>
      <c r="BX556" s="151"/>
      <c r="BY556" s="341"/>
      <c r="BZ556" s="384"/>
      <c r="CA556" s="384"/>
      <c r="CB556" s="384"/>
      <c r="CC556" s="384"/>
      <c r="CD556" s="384"/>
      <c r="CE556" s="219"/>
      <c r="CF556" s="219"/>
      <c r="CG556" s="219"/>
      <c r="CH556" s="219"/>
      <c r="CI556" s="219"/>
      <c r="CJ556" s="219"/>
      <c r="CK556" s="219"/>
      <c r="CL556" s="219"/>
      <c r="CM556" s="219"/>
      <c r="CN556" s="219"/>
      <c r="CO556" s="219"/>
      <c r="CP556" s="219"/>
      <c r="CQ556" s="219"/>
      <c r="CR556" s="219"/>
      <c r="CS556" s="219"/>
      <c r="CT556" s="219"/>
      <c r="CU556" s="219"/>
      <c r="CV556" s="219"/>
      <c r="CW556" s="219"/>
      <c r="CX556" s="219"/>
      <c r="CY556" s="219"/>
      <c r="CZ556" s="219"/>
      <c r="DA556" s="219"/>
      <c r="DB556" s="219"/>
      <c r="DC556" s="219"/>
      <c r="DD556" s="219"/>
      <c r="DE556" s="219"/>
      <c r="DF556" s="219"/>
      <c r="DG556" s="219"/>
      <c r="DH556" s="219"/>
      <c r="DI556" s="219"/>
      <c r="DJ556" s="219"/>
      <c r="DK556" s="219"/>
      <c r="DL556" s="219"/>
      <c r="DM556" s="219"/>
      <c r="DN556" s="219"/>
      <c r="DO556" s="219"/>
      <c r="DP556" s="219"/>
      <c r="DQ556" s="219"/>
      <c r="DR556" s="219"/>
      <c r="DS556" s="219"/>
      <c r="DT556" s="219"/>
      <c r="DU556" s="219"/>
      <c r="DV556" s="219"/>
      <c r="DW556" s="219"/>
      <c r="DX556" s="219"/>
      <c r="DY556" s="219"/>
      <c r="DZ556" s="219"/>
      <c r="EA556" s="219"/>
      <c r="EB556" s="219"/>
      <c r="EC556" s="219"/>
      <c r="ED556" s="219"/>
      <c r="EE556" s="219"/>
      <c r="EF556" s="219"/>
      <c r="EG556" s="219"/>
      <c r="EH556" s="219"/>
      <c r="EI556" s="219"/>
      <c r="EJ556" s="219"/>
      <c r="EK556" s="219"/>
      <c r="EL556" s="219"/>
      <c r="EM556" s="219"/>
      <c r="EN556" s="219"/>
      <c r="EO556" s="219"/>
      <c r="EP556" s="219"/>
      <c r="EQ556" s="219"/>
      <c r="ER556" s="219"/>
      <c r="ES556" s="219"/>
      <c r="ET556" s="219"/>
      <c r="EU556" s="219"/>
      <c r="EV556" s="219"/>
      <c r="EW556" s="219"/>
      <c r="EX556" s="219"/>
      <c r="EY556" s="219"/>
      <c r="EZ556" s="219"/>
      <c r="FA556" s="219"/>
      <c r="FB556" s="219"/>
      <c r="FC556" s="219"/>
      <c r="FD556" s="219"/>
      <c r="FE556" s="219"/>
      <c r="FF556" s="219"/>
      <c r="FG556" s="219"/>
      <c r="FH556" s="219"/>
      <c r="FI556" s="219"/>
      <c r="FJ556" s="219"/>
      <c r="FK556" s="219"/>
      <c r="FL556" s="219"/>
      <c r="FM556" s="219"/>
      <c r="FN556" s="219"/>
      <c r="GA556" s="202"/>
      <c r="GB556" s="202"/>
      <c r="GC556" s="202"/>
      <c r="GD556" s="202"/>
      <c r="GE556" s="202"/>
      <c r="GF556" s="202"/>
      <c r="GG556" s="202"/>
      <c r="GH556" s="198"/>
      <c r="GI556" s="198"/>
      <c r="GJ556" s="198"/>
      <c r="GK556" s="198"/>
      <c r="GL556" s="198"/>
      <c r="GM556" s="198"/>
      <c r="GN556" s="198"/>
    </row>
    <row r="557" spans="1:196" x14ac:dyDescent="0.2">
      <c r="A557" s="215" t="s">
        <v>665</v>
      </c>
      <c r="B557" s="216" t="s">
        <v>285</v>
      </c>
      <c r="C557" s="217" t="s">
        <v>294</v>
      </c>
      <c r="D557" s="218" t="s">
        <v>664</v>
      </c>
      <c r="E557" s="337">
        <v>0</v>
      </c>
      <c r="F557">
        <v>14</v>
      </c>
      <c r="G557" s="337">
        <v>0</v>
      </c>
      <c r="H557">
        <v>0</v>
      </c>
      <c r="I557">
        <v>51</v>
      </c>
      <c r="J557">
        <v>95</v>
      </c>
      <c r="K557">
        <v>2</v>
      </c>
      <c r="L557">
        <v>3</v>
      </c>
      <c r="M557">
        <v>8</v>
      </c>
      <c r="N557">
        <v>1</v>
      </c>
      <c r="O557">
        <v>0</v>
      </c>
      <c r="P557">
        <v>2</v>
      </c>
      <c r="Q557">
        <v>0</v>
      </c>
      <c r="R557">
        <v>12</v>
      </c>
      <c r="S557">
        <v>357</v>
      </c>
      <c r="T557">
        <v>0</v>
      </c>
      <c r="U557">
        <v>0</v>
      </c>
      <c r="V557">
        <v>11</v>
      </c>
      <c r="W557">
        <v>0</v>
      </c>
      <c r="X557">
        <v>6</v>
      </c>
      <c r="Y557">
        <v>54</v>
      </c>
      <c r="Z557">
        <v>0</v>
      </c>
      <c r="AA557">
        <v>11</v>
      </c>
      <c r="AB557">
        <v>627</v>
      </c>
      <c r="AC557" s="351">
        <v>1</v>
      </c>
      <c r="AD557" s="351">
        <v>3</v>
      </c>
      <c r="AE557">
        <v>4</v>
      </c>
      <c r="AF557">
        <v>75</v>
      </c>
      <c r="AG557">
        <v>5</v>
      </c>
      <c r="AH557">
        <v>2</v>
      </c>
      <c r="AI557">
        <v>0</v>
      </c>
      <c r="AJ557">
        <v>44</v>
      </c>
      <c r="AK557">
        <v>6</v>
      </c>
      <c r="AL557">
        <v>50</v>
      </c>
      <c r="AM557">
        <v>0</v>
      </c>
      <c r="AN557">
        <v>0</v>
      </c>
      <c r="AO557">
        <v>3</v>
      </c>
      <c r="AP557">
        <v>42</v>
      </c>
      <c r="AQ557">
        <v>0</v>
      </c>
      <c r="AR557">
        <v>0</v>
      </c>
      <c r="AS557">
        <v>21</v>
      </c>
      <c r="AT557">
        <v>0</v>
      </c>
      <c r="AU557">
        <v>0</v>
      </c>
      <c r="AV557">
        <v>0</v>
      </c>
      <c r="AW557">
        <v>1</v>
      </c>
      <c r="AX557">
        <v>0</v>
      </c>
      <c r="AY557">
        <v>0</v>
      </c>
      <c r="AZ557">
        <v>0</v>
      </c>
      <c r="BA557">
        <v>3</v>
      </c>
      <c r="BB557">
        <v>6</v>
      </c>
      <c r="BC557">
        <v>9</v>
      </c>
      <c r="BD557">
        <v>3</v>
      </c>
      <c r="BE557">
        <v>1</v>
      </c>
      <c r="BF557">
        <v>1</v>
      </c>
      <c r="BG557">
        <v>1</v>
      </c>
      <c r="BH557">
        <v>2</v>
      </c>
      <c r="BI557">
        <v>26</v>
      </c>
      <c r="BJ557">
        <v>1</v>
      </c>
      <c r="BK557">
        <v>2</v>
      </c>
      <c r="BL557">
        <v>3</v>
      </c>
      <c r="BM557">
        <v>2</v>
      </c>
      <c r="BN557">
        <v>0</v>
      </c>
      <c r="BO557">
        <v>1</v>
      </c>
      <c r="BP557">
        <v>1</v>
      </c>
      <c r="BQ557">
        <v>2</v>
      </c>
      <c r="BR557">
        <v>12</v>
      </c>
      <c r="BS557" s="148"/>
      <c r="BT557"/>
      <c r="BU557" s="393" t="str">
        <f t="shared" si="88"/>
        <v>Yes</v>
      </c>
      <c r="BV557" s="393" t="str">
        <f t="shared" si="89"/>
        <v>Open</v>
      </c>
      <c r="BW557" s="393"/>
      <c r="BX557" s="151"/>
      <c r="BY557" s="341"/>
      <c r="BZ557" s="384"/>
      <c r="CA557" s="384"/>
      <c r="CB557" s="384"/>
      <c r="CC557" s="384"/>
      <c r="CD557" s="384"/>
      <c r="CE557" s="219"/>
      <c r="CF557" s="219"/>
      <c r="CG557" s="219"/>
      <c r="CH557" s="219"/>
      <c r="CI557" s="219"/>
      <c r="CJ557" s="219"/>
      <c r="CK557" s="219"/>
      <c r="CL557" s="219"/>
      <c r="CM557" s="219"/>
      <c r="CN557" s="219"/>
      <c r="CO557" s="219"/>
      <c r="CP557" s="219"/>
      <c r="CQ557" s="219"/>
      <c r="CR557" s="219"/>
      <c r="CS557" s="219"/>
      <c r="CT557" s="219"/>
      <c r="CU557" s="219"/>
      <c r="CV557" s="219"/>
      <c r="CW557" s="219"/>
      <c r="CX557" s="219"/>
      <c r="CY557" s="219"/>
      <c r="CZ557" s="219"/>
      <c r="DA557" s="219"/>
      <c r="DB557" s="219"/>
      <c r="DC557" s="219"/>
      <c r="DD557" s="219"/>
      <c r="DE557" s="219"/>
      <c r="DF557" s="219"/>
      <c r="DG557" s="219"/>
      <c r="DH557" s="219"/>
      <c r="DI557" s="219"/>
      <c r="DJ557" s="219"/>
      <c r="DK557" s="219"/>
      <c r="DL557" s="219"/>
      <c r="DM557" s="219"/>
      <c r="DN557" s="219"/>
      <c r="DO557" s="219"/>
      <c r="DP557" s="219"/>
      <c r="DQ557" s="219"/>
      <c r="DR557" s="219"/>
      <c r="DS557" s="219"/>
      <c r="DT557" s="219"/>
      <c r="DU557" s="219"/>
      <c r="DV557" s="219"/>
      <c r="DW557" s="219"/>
      <c r="DX557" s="219"/>
      <c r="DY557" s="219"/>
      <c r="DZ557" s="219"/>
      <c r="EA557" s="219"/>
      <c r="EB557" s="219"/>
      <c r="EC557" s="219"/>
      <c r="ED557" s="219"/>
      <c r="EE557" s="219"/>
      <c r="EF557" s="219"/>
      <c r="EG557" s="219"/>
      <c r="EH557" s="219"/>
      <c r="EI557" s="219"/>
      <c r="EJ557" s="219"/>
      <c r="EK557" s="219"/>
      <c r="EL557" s="219"/>
      <c r="EM557" s="219"/>
      <c r="EN557" s="219"/>
      <c r="EO557" s="219"/>
      <c r="EP557" s="219"/>
      <c r="EQ557" s="219"/>
      <c r="ER557" s="219"/>
      <c r="ES557" s="219"/>
      <c r="ET557" s="219"/>
      <c r="EU557" s="219"/>
      <c r="EV557" s="219"/>
      <c r="EW557" s="219"/>
      <c r="EX557" s="219"/>
      <c r="EY557" s="219"/>
      <c r="EZ557" s="219"/>
      <c r="FA557" s="219"/>
      <c r="FB557" s="219"/>
      <c r="FC557" s="219"/>
      <c r="FD557" s="219"/>
      <c r="FE557" s="219"/>
      <c r="FF557" s="219"/>
      <c r="FG557" s="219"/>
      <c r="FH557" s="219"/>
      <c r="FI557" s="219"/>
      <c r="FJ557" s="219"/>
      <c r="FK557" s="219"/>
      <c r="FL557" s="219"/>
      <c r="FM557" s="219"/>
      <c r="FN557" s="219"/>
      <c r="GA557" s="202"/>
      <c r="GB557" s="202"/>
      <c r="GC557" s="202"/>
      <c r="GD557" s="202"/>
      <c r="GE557" s="202"/>
      <c r="GF557" s="202"/>
      <c r="GG557" s="202"/>
      <c r="GH557" s="198"/>
      <c r="GI557" s="198"/>
      <c r="GJ557" s="198"/>
      <c r="GK557" s="198"/>
      <c r="GL557" s="198"/>
      <c r="GM557" s="198"/>
      <c r="GN557" s="198"/>
    </row>
    <row r="558" spans="1:196" x14ac:dyDescent="0.2">
      <c r="A558" s="215" t="s">
        <v>666</v>
      </c>
      <c r="B558" s="216" t="s">
        <v>293</v>
      </c>
      <c r="C558" s="217" t="s">
        <v>286</v>
      </c>
      <c r="D558" s="218" t="s">
        <v>332</v>
      </c>
      <c r="E558" s="337">
        <v>0</v>
      </c>
      <c r="F558">
        <v>20</v>
      </c>
      <c r="G558" s="337">
        <v>0</v>
      </c>
      <c r="H558">
        <v>2</v>
      </c>
      <c r="I558">
        <v>57</v>
      </c>
      <c r="J558">
        <v>223</v>
      </c>
      <c r="K558">
        <v>3</v>
      </c>
      <c r="L558">
        <v>2</v>
      </c>
      <c r="M558">
        <v>6</v>
      </c>
      <c r="N558">
        <v>2</v>
      </c>
      <c r="O558">
        <v>0</v>
      </c>
      <c r="P558">
        <v>9</v>
      </c>
      <c r="Q558">
        <v>529</v>
      </c>
      <c r="R558">
        <v>817</v>
      </c>
      <c r="S558">
        <v>0</v>
      </c>
      <c r="T558">
        <v>1</v>
      </c>
      <c r="U558">
        <v>1</v>
      </c>
      <c r="V558">
        <v>1</v>
      </c>
      <c r="W558">
        <v>12</v>
      </c>
      <c r="X558">
        <v>9</v>
      </c>
      <c r="Y558">
        <v>107</v>
      </c>
      <c r="Z558">
        <v>7</v>
      </c>
      <c r="AA558">
        <v>10</v>
      </c>
      <c r="AB558">
        <v>1818</v>
      </c>
      <c r="AC558" s="351">
        <v>2</v>
      </c>
      <c r="AD558" s="351">
        <v>2</v>
      </c>
      <c r="AE558">
        <v>4</v>
      </c>
      <c r="AF558">
        <v>142</v>
      </c>
      <c r="AG558">
        <v>3</v>
      </c>
      <c r="AH558">
        <v>14</v>
      </c>
      <c r="AI558">
        <v>0</v>
      </c>
      <c r="AJ558">
        <v>0</v>
      </c>
      <c r="AK558">
        <v>0</v>
      </c>
      <c r="AL558">
        <v>400</v>
      </c>
      <c r="AM558">
        <v>0</v>
      </c>
      <c r="AN558">
        <v>0</v>
      </c>
      <c r="AO558">
        <v>0</v>
      </c>
      <c r="AP558">
        <v>51</v>
      </c>
      <c r="AQ558">
        <v>0</v>
      </c>
      <c r="AR558">
        <v>0</v>
      </c>
      <c r="AS558">
        <v>59</v>
      </c>
      <c r="AT558">
        <v>27</v>
      </c>
      <c r="AU558">
        <v>0</v>
      </c>
      <c r="AV558">
        <v>4</v>
      </c>
      <c r="AW558">
        <v>25</v>
      </c>
      <c r="AX558">
        <v>0</v>
      </c>
      <c r="AY558">
        <v>1</v>
      </c>
      <c r="AZ558">
        <v>0</v>
      </c>
      <c r="BA558">
        <v>202</v>
      </c>
      <c r="BB558">
        <v>217</v>
      </c>
      <c r="BC558">
        <v>874</v>
      </c>
      <c r="BD558">
        <v>473</v>
      </c>
      <c r="BE558">
        <v>67</v>
      </c>
      <c r="BF558">
        <v>44</v>
      </c>
      <c r="BG558">
        <v>9</v>
      </c>
      <c r="BH558">
        <v>6</v>
      </c>
      <c r="BI558">
        <v>1892</v>
      </c>
      <c r="BJ558">
        <v>166</v>
      </c>
      <c r="BK558">
        <v>136</v>
      </c>
      <c r="BL558">
        <v>522</v>
      </c>
      <c r="BM558">
        <v>429</v>
      </c>
      <c r="BN558">
        <v>39</v>
      </c>
      <c r="BO558">
        <v>42</v>
      </c>
      <c r="BP558">
        <v>6</v>
      </c>
      <c r="BQ558">
        <v>6</v>
      </c>
      <c r="BR558">
        <v>1346</v>
      </c>
      <c r="BS558" s="148"/>
      <c r="BT558"/>
      <c r="BU558" s="393" t="str">
        <f t="shared" si="88"/>
        <v>No</v>
      </c>
      <c r="BV558" s="393" t="str">
        <f t="shared" si="89"/>
        <v>No</v>
      </c>
      <c r="BW558" s="393"/>
      <c r="BX558" s="151"/>
      <c r="BY558" s="341"/>
      <c r="BZ558" s="384"/>
      <c r="CA558" s="384"/>
      <c r="CB558" s="384"/>
      <c r="CC558" s="384"/>
      <c r="CD558" s="384"/>
      <c r="CE558" s="219"/>
      <c r="CF558" s="219"/>
      <c r="CG558" s="219"/>
      <c r="CH558" s="219"/>
      <c r="CI558" s="219"/>
      <c r="CJ558" s="219"/>
      <c r="CK558" s="219"/>
      <c r="CL558" s="219"/>
      <c r="CM558" s="219"/>
      <c r="CN558" s="219"/>
      <c r="CO558" s="219"/>
      <c r="CP558" s="219"/>
      <c r="CQ558" s="219"/>
      <c r="CR558" s="219"/>
      <c r="CS558" s="219"/>
      <c r="CT558" s="219"/>
      <c r="CU558" s="219"/>
      <c r="CV558" s="219"/>
      <c r="CW558" s="219"/>
      <c r="CX558" s="219"/>
      <c r="CY558" s="219"/>
      <c r="CZ558" s="219"/>
      <c r="DA558" s="219"/>
      <c r="DB558" s="219"/>
      <c r="DC558" s="219"/>
      <c r="DD558" s="219"/>
      <c r="DE558" s="219"/>
      <c r="DF558" s="219"/>
      <c r="DG558" s="219"/>
      <c r="DH558" s="219"/>
      <c r="DI558" s="219"/>
      <c r="DJ558" s="219"/>
      <c r="DK558" s="219"/>
      <c r="DL558" s="219"/>
      <c r="DM558" s="219"/>
      <c r="DN558" s="219"/>
      <c r="DO558" s="219"/>
      <c r="DP558" s="219"/>
      <c r="DQ558" s="219"/>
      <c r="DR558" s="219"/>
      <c r="DS558" s="219"/>
      <c r="DT558" s="219"/>
      <c r="DU558" s="219"/>
      <c r="DV558" s="219"/>
      <c r="DW558" s="219"/>
      <c r="DX558" s="219"/>
      <c r="DY558" s="219"/>
      <c r="DZ558" s="219"/>
      <c r="EA558" s="219"/>
      <c r="EB558" s="219"/>
      <c r="EC558" s="219"/>
      <c r="ED558" s="219"/>
      <c r="EE558" s="219"/>
      <c r="EF558" s="219"/>
      <c r="EG558" s="219"/>
      <c r="EH558" s="219"/>
      <c r="EI558" s="219"/>
      <c r="EJ558" s="219"/>
      <c r="EK558" s="219"/>
      <c r="EL558" s="219"/>
      <c r="EM558" s="219"/>
      <c r="EN558" s="219"/>
      <c r="EO558" s="219"/>
      <c r="EP558" s="219"/>
      <c r="EQ558" s="219"/>
      <c r="ER558" s="219"/>
      <c r="ES558" s="219"/>
      <c r="ET558" s="219"/>
      <c r="EU558" s="219"/>
      <c r="EV558" s="219"/>
      <c r="EW558" s="219"/>
      <c r="EX558" s="219"/>
      <c r="EY558" s="219"/>
      <c r="EZ558" s="219"/>
      <c r="FA558" s="219"/>
      <c r="FB558" s="219"/>
      <c r="FC558" s="219"/>
      <c r="FD558" s="219"/>
      <c r="FE558" s="219"/>
      <c r="FF558" s="219"/>
      <c r="FG558" s="219"/>
      <c r="FH558" s="219"/>
      <c r="FI558" s="219"/>
      <c r="FJ558" s="219"/>
      <c r="FK558" s="219"/>
      <c r="FL558" s="219"/>
      <c r="FM558" s="219"/>
      <c r="FN558" s="219"/>
      <c r="GA558" s="202"/>
      <c r="GB558" s="202"/>
      <c r="GC558" s="202"/>
      <c r="GD558" s="202"/>
      <c r="GE558" s="202"/>
      <c r="GF558" s="202"/>
      <c r="GG558" s="202"/>
      <c r="GH558" s="198"/>
      <c r="GI558" s="198"/>
      <c r="GJ558" s="198"/>
      <c r="GK558" s="198"/>
      <c r="GL558" s="198"/>
      <c r="GM558" s="198"/>
      <c r="GN558" s="198"/>
    </row>
    <row r="559" spans="1:196" x14ac:dyDescent="0.2">
      <c r="A559" s="215" t="s">
        <v>668</v>
      </c>
      <c r="B559" s="216" t="s">
        <v>289</v>
      </c>
      <c r="C559" s="217" t="s">
        <v>109</v>
      </c>
      <c r="D559" s="218" t="s">
        <v>667</v>
      </c>
      <c r="E559" s="337">
        <v>0</v>
      </c>
      <c r="F559">
        <v>34</v>
      </c>
      <c r="G559" s="337">
        <v>0</v>
      </c>
      <c r="H559">
        <v>7</v>
      </c>
      <c r="I559">
        <v>91</v>
      </c>
      <c r="J559">
        <v>281</v>
      </c>
      <c r="K559">
        <v>11</v>
      </c>
      <c r="L559">
        <v>4</v>
      </c>
      <c r="M559">
        <v>3</v>
      </c>
      <c r="N559">
        <v>1</v>
      </c>
      <c r="O559">
        <v>1</v>
      </c>
      <c r="P559">
        <v>153</v>
      </c>
      <c r="Q559">
        <v>0</v>
      </c>
      <c r="R559">
        <v>324</v>
      </c>
      <c r="S559">
        <v>0</v>
      </c>
      <c r="T559">
        <v>0</v>
      </c>
      <c r="U559">
        <v>2</v>
      </c>
      <c r="V559">
        <v>0</v>
      </c>
      <c r="W559">
        <v>17</v>
      </c>
      <c r="X559">
        <v>2</v>
      </c>
      <c r="Y559">
        <v>363</v>
      </c>
      <c r="Z559">
        <v>14</v>
      </c>
      <c r="AA559">
        <v>4</v>
      </c>
      <c r="AB559">
        <v>1312</v>
      </c>
      <c r="AC559" s="351">
        <v>2</v>
      </c>
      <c r="AD559" s="351">
        <v>2</v>
      </c>
      <c r="AE559">
        <v>7</v>
      </c>
      <c r="AF559">
        <v>274</v>
      </c>
      <c r="AG559">
        <v>16</v>
      </c>
      <c r="AH559">
        <v>9</v>
      </c>
      <c r="AI559">
        <v>0</v>
      </c>
      <c r="AJ559">
        <v>515</v>
      </c>
      <c r="AK559">
        <v>4</v>
      </c>
      <c r="AL559">
        <v>519</v>
      </c>
      <c r="AM559">
        <v>9</v>
      </c>
      <c r="AN559">
        <v>0</v>
      </c>
      <c r="AO559">
        <v>1</v>
      </c>
      <c r="AP559">
        <v>82</v>
      </c>
      <c r="AQ559">
        <v>44</v>
      </c>
      <c r="AR559">
        <v>20</v>
      </c>
      <c r="AS559">
        <v>64</v>
      </c>
      <c r="AT559">
        <v>8</v>
      </c>
      <c r="AU559">
        <v>0</v>
      </c>
      <c r="AV559">
        <v>7</v>
      </c>
      <c r="AW559">
        <v>1</v>
      </c>
      <c r="AX559">
        <v>0</v>
      </c>
      <c r="AY559">
        <v>0</v>
      </c>
      <c r="AZ559">
        <v>0</v>
      </c>
      <c r="BA559">
        <v>26</v>
      </c>
      <c r="BB559">
        <v>178</v>
      </c>
      <c r="BC559">
        <v>219</v>
      </c>
      <c r="BD559">
        <v>110</v>
      </c>
      <c r="BE559">
        <v>25</v>
      </c>
      <c r="BF559">
        <v>7</v>
      </c>
      <c r="BG559">
        <v>4</v>
      </c>
      <c r="BH559">
        <v>0</v>
      </c>
      <c r="BI559">
        <v>569</v>
      </c>
      <c r="BJ559">
        <v>13</v>
      </c>
      <c r="BK559">
        <v>102</v>
      </c>
      <c r="BL559">
        <v>131</v>
      </c>
      <c r="BM559">
        <v>61</v>
      </c>
      <c r="BN559">
        <v>11</v>
      </c>
      <c r="BO559">
        <v>4</v>
      </c>
      <c r="BP559">
        <v>2</v>
      </c>
      <c r="BQ559">
        <v>0</v>
      </c>
      <c r="BR559">
        <v>324</v>
      </c>
      <c r="BS559" s="148"/>
      <c r="BT559"/>
      <c r="BU559" s="393" t="str">
        <f t="shared" si="88"/>
        <v>No</v>
      </c>
      <c r="BV559" s="393" t="str">
        <f t="shared" si="89"/>
        <v>No</v>
      </c>
      <c r="BW559" s="393"/>
      <c r="BX559" s="151"/>
      <c r="BY559" s="341"/>
      <c r="BZ559" s="384"/>
      <c r="CA559" s="384"/>
      <c r="CB559" s="384"/>
      <c r="CC559" s="384"/>
      <c r="CD559" s="384"/>
      <c r="CE559" s="219"/>
      <c r="CF559" s="219"/>
      <c r="CG559" s="219"/>
      <c r="CH559" s="219"/>
      <c r="CI559" s="219"/>
      <c r="CJ559" s="219"/>
      <c r="CK559" s="219"/>
      <c r="CL559" s="219"/>
      <c r="CM559" s="219"/>
      <c r="CN559" s="219"/>
      <c r="CO559" s="219"/>
      <c r="CP559" s="219"/>
      <c r="CQ559" s="219"/>
      <c r="CR559" s="219"/>
      <c r="CS559" s="219"/>
      <c r="CT559" s="219"/>
      <c r="CU559" s="219"/>
      <c r="CV559" s="219"/>
      <c r="CW559" s="219"/>
      <c r="CX559" s="219"/>
      <c r="CY559" s="219"/>
      <c r="CZ559" s="219"/>
      <c r="DA559" s="219"/>
      <c r="DB559" s="219"/>
      <c r="DC559" s="219"/>
      <c r="DD559" s="219"/>
      <c r="DE559" s="219"/>
      <c r="DF559" s="219"/>
      <c r="DG559" s="219"/>
      <c r="DH559" s="219"/>
      <c r="DI559" s="219"/>
      <c r="DJ559" s="219"/>
      <c r="DK559" s="219"/>
      <c r="DL559" s="219"/>
      <c r="DM559" s="219"/>
      <c r="DN559" s="219"/>
      <c r="DO559" s="219"/>
      <c r="DP559" s="219"/>
      <c r="DQ559" s="219"/>
      <c r="DR559" s="219"/>
      <c r="DS559" s="219"/>
      <c r="DT559" s="219"/>
      <c r="DU559" s="219"/>
      <c r="DV559" s="219"/>
      <c r="DW559" s="219"/>
      <c r="DX559" s="219"/>
      <c r="DY559" s="219"/>
      <c r="DZ559" s="219"/>
      <c r="EA559" s="219"/>
      <c r="EB559" s="219"/>
      <c r="EC559" s="219"/>
      <c r="ED559" s="219"/>
      <c r="EE559" s="219"/>
      <c r="EF559" s="219"/>
      <c r="EG559" s="219"/>
      <c r="EH559" s="219"/>
      <c r="EI559" s="219"/>
      <c r="EJ559" s="219"/>
      <c r="EK559" s="219"/>
      <c r="EL559" s="219"/>
      <c r="EM559" s="219"/>
      <c r="EN559" s="219"/>
      <c r="EO559" s="219"/>
      <c r="EP559" s="219"/>
      <c r="EQ559" s="219"/>
      <c r="ER559" s="219"/>
      <c r="ES559" s="219"/>
      <c r="ET559" s="219"/>
      <c r="EU559" s="219"/>
      <c r="EV559" s="219"/>
      <c r="EW559" s="219"/>
      <c r="EX559" s="219"/>
      <c r="EY559" s="219"/>
      <c r="EZ559" s="219"/>
      <c r="FA559" s="219"/>
      <c r="FB559" s="219"/>
      <c r="FC559" s="219"/>
      <c r="FD559" s="219"/>
      <c r="FE559" s="219"/>
      <c r="FF559" s="219"/>
      <c r="FG559" s="219"/>
      <c r="FH559" s="219"/>
      <c r="FI559" s="219"/>
      <c r="FJ559" s="219"/>
      <c r="FK559" s="219"/>
      <c r="FL559" s="219"/>
      <c r="FM559" s="219"/>
      <c r="FN559" s="219"/>
      <c r="GA559" s="202"/>
      <c r="GB559" s="202"/>
      <c r="GC559" s="202"/>
      <c r="GD559" s="202"/>
      <c r="GE559" s="202"/>
      <c r="GF559" s="202"/>
      <c r="GG559" s="202"/>
      <c r="GH559" s="198"/>
      <c r="GI559" s="198"/>
      <c r="GJ559" s="198"/>
      <c r="GK559" s="198"/>
      <c r="GL559" s="198"/>
      <c r="GM559" s="198"/>
      <c r="GN559" s="198"/>
    </row>
    <row r="560" spans="1:196" x14ac:dyDescent="0.2">
      <c r="A560" s="215" t="s">
        <v>669</v>
      </c>
      <c r="B560" s="216" t="s">
        <v>293</v>
      </c>
      <c r="C560" s="217" t="s">
        <v>302</v>
      </c>
      <c r="D560" s="218" t="s">
        <v>333</v>
      </c>
      <c r="E560" s="337">
        <v>0</v>
      </c>
      <c r="F560">
        <v>236</v>
      </c>
      <c r="G560" s="337">
        <v>0</v>
      </c>
      <c r="H560">
        <v>2</v>
      </c>
      <c r="I560">
        <v>111</v>
      </c>
      <c r="J560">
        <v>199</v>
      </c>
      <c r="K560">
        <v>0</v>
      </c>
      <c r="L560">
        <v>6</v>
      </c>
      <c r="M560">
        <v>8</v>
      </c>
      <c r="N560">
        <v>2</v>
      </c>
      <c r="O560">
        <v>0</v>
      </c>
      <c r="P560">
        <v>23</v>
      </c>
      <c r="Q560">
        <v>0</v>
      </c>
      <c r="R560">
        <v>97</v>
      </c>
      <c r="S560">
        <v>0</v>
      </c>
      <c r="T560">
        <v>0</v>
      </c>
      <c r="U560">
        <v>4</v>
      </c>
      <c r="V560">
        <v>0</v>
      </c>
      <c r="W560">
        <v>16</v>
      </c>
      <c r="X560">
        <v>2</v>
      </c>
      <c r="Y560">
        <v>205</v>
      </c>
      <c r="Z560">
        <v>0</v>
      </c>
      <c r="AA560">
        <v>4</v>
      </c>
      <c r="AB560">
        <v>915</v>
      </c>
      <c r="AC560" s="351">
        <v>2</v>
      </c>
      <c r="AD560" s="351">
        <v>2</v>
      </c>
      <c r="AE560">
        <v>6</v>
      </c>
      <c r="AF560">
        <v>249</v>
      </c>
      <c r="AG560">
        <v>2</v>
      </c>
      <c r="AH560">
        <v>27</v>
      </c>
      <c r="AI560">
        <v>0</v>
      </c>
      <c r="AJ560">
        <v>234</v>
      </c>
      <c r="AK560">
        <v>92</v>
      </c>
      <c r="AL560">
        <v>326</v>
      </c>
      <c r="AM560">
        <v>0</v>
      </c>
      <c r="AN560">
        <v>0</v>
      </c>
      <c r="AO560">
        <v>5</v>
      </c>
      <c r="AP560">
        <v>131</v>
      </c>
      <c r="AQ560">
        <v>74</v>
      </c>
      <c r="AR560">
        <v>0</v>
      </c>
      <c r="AS560">
        <v>74</v>
      </c>
      <c r="AT560">
        <v>1</v>
      </c>
      <c r="AU560">
        <v>0</v>
      </c>
      <c r="AV560">
        <v>3</v>
      </c>
      <c r="AW560">
        <v>2</v>
      </c>
      <c r="AX560">
        <v>0</v>
      </c>
      <c r="AY560">
        <v>0</v>
      </c>
      <c r="AZ560">
        <v>0</v>
      </c>
      <c r="BA560">
        <v>76</v>
      </c>
      <c r="BB560">
        <v>31</v>
      </c>
      <c r="BC560">
        <v>31</v>
      </c>
      <c r="BD560">
        <v>8</v>
      </c>
      <c r="BE560">
        <v>1</v>
      </c>
      <c r="BF560">
        <v>1</v>
      </c>
      <c r="BG560">
        <v>1</v>
      </c>
      <c r="BH560">
        <v>0</v>
      </c>
      <c r="BI560">
        <v>149</v>
      </c>
      <c r="BJ560">
        <v>53</v>
      </c>
      <c r="BK560">
        <v>17</v>
      </c>
      <c r="BL560">
        <v>18</v>
      </c>
      <c r="BM560">
        <v>7</v>
      </c>
      <c r="BN560">
        <v>0</v>
      </c>
      <c r="BO560">
        <v>1</v>
      </c>
      <c r="BP560">
        <v>1</v>
      </c>
      <c r="BQ560">
        <v>0</v>
      </c>
      <c r="BR560">
        <v>97</v>
      </c>
      <c r="BS560" s="148"/>
      <c r="BT560"/>
      <c r="BU560" s="393" t="str">
        <f t="shared" si="88"/>
        <v>No</v>
      </c>
      <c r="BV560" s="393" t="str">
        <f t="shared" si="89"/>
        <v>No</v>
      </c>
      <c r="BW560" s="393"/>
      <c r="BX560" s="151"/>
      <c r="BY560" s="341"/>
      <c r="BZ560" s="384"/>
      <c r="CA560" s="384"/>
      <c r="CB560" s="384"/>
      <c r="CC560" s="384"/>
      <c r="CD560" s="384"/>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c r="DT560" s="219"/>
      <c r="DU560" s="219"/>
      <c r="DV560" s="219"/>
      <c r="DW560" s="219"/>
      <c r="DX560" s="219"/>
      <c r="DY560" s="219"/>
      <c r="DZ560" s="219"/>
      <c r="EA560" s="219"/>
      <c r="EB560" s="219"/>
      <c r="EC560" s="219"/>
      <c r="ED560" s="219"/>
      <c r="EE560" s="219"/>
      <c r="EF560" s="219"/>
      <c r="EG560" s="219"/>
      <c r="EH560" s="219"/>
      <c r="EI560" s="219"/>
      <c r="EJ560" s="219"/>
      <c r="EK560" s="219"/>
      <c r="EL560" s="219"/>
      <c r="EM560" s="219"/>
      <c r="EN560" s="219"/>
      <c r="EO560" s="219"/>
      <c r="EP560" s="219"/>
      <c r="EQ560" s="219"/>
      <c r="ER560" s="219"/>
      <c r="ES560" s="219"/>
      <c r="ET560" s="219"/>
      <c r="EU560" s="219"/>
      <c r="EV560" s="219"/>
      <c r="EW560" s="219"/>
      <c r="EX560" s="219"/>
      <c r="EY560" s="219"/>
      <c r="EZ560" s="219"/>
      <c r="FA560" s="219"/>
      <c r="FB560" s="219"/>
      <c r="FC560" s="219"/>
      <c r="FD560" s="219"/>
      <c r="FE560" s="219"/>
      <c r="FF560" s="219"/>
      <c r="FG560" s="219"/>
      <c r="FH560" s="219"/>
      <c r="FI560" s="219"/>
      <c r="FJ560" s="219"/>
      <c r="FK560" s="219"/>
      <c r="FL560" s="219"/>
      <c r="FM560" s="219"/>
      <c r="FN560" s="219"/>
      <c r="GA560" s="202"/>
      <c r="GB560" s="202"/>
      <c r="GC560" s="202"/>
      <c r="GD560" s="202"/>
      <c r="GE560" s="202"/>
      <c r="GF560" s="202"/>
      <c r="GG560" s="202"/>
      <c r="GH560" s="198"/>
      <c r="GI560" s="198"/>
      <c r="GJ560" s="198"/>
      <c r="GK560" s="198"/>
      <c r="GL560" s="198"/>
      <c r="GM560" s="198"/>
      <c r="GN560" s="198"/>
    </row>
    <row r="561" spans="1:196" x14ac:dyDescent="0.2">
      <c r="A561" s="215" t="s">
        <v>671</v>
      </c>
      <c r="B561" s="216" t="s">
        <v>285</v>
      </c>
      <c r="C561" s="217" t="s">
        <v>295</v>
      </c>
      <c r="D561" s="218" t="s">
        <v>670</v>
      </c>
      <c r="E561" s="337">
        <v>0</v>
      </c>
      <c r="F561">
        <v>15</v>
      </c>
      <c r="G561" s="337">
        <v>0</v>
      </c>
      <c r="H561">
        <v>4</v>
      </c>
      <c r="I561">
        <v>36</v>
      </c>
      <c r="J561">
        <v>71</v>
      </c>
      <c r="K561">
        <v>2</v>
      </c>
      <c r="L561">
        <v>2</v>
      </c>
      <c r="M561">
        <v>5</v>
      </c>
      <c r="N561">
        <v>1</v>
      </c>
      <c r="O561">
        <v>0</v>
      </c>
      <c r="P561">
        <v>7</v>
      </c>
      <c r="Q561">
        <v>0</v>
      </c>
      <c r="R561">
        <v>46</v>
      </c>
      <c r="S561">
        <v>0</v>
      </c>
      <c r="T561">
        <v>0</v>
      </c>
      <c r="U561">
        <v>0</v>
      </c>
      <c r="V561">
        <v>9</v>
      </c>
      <c r="W561">
        <v>9</v>
      </c>
      <c r="X561">
        <v>2</v>
      </c>
      <c r="Y561">
        <v>84</v>
      </c>
      <c r="Z561">
        <v>0</v>
      </c>
      <c r="AA561">
        <v>4</v>
      </c>
      <c r="AB561">
        <v>297</v>
      </c>
      <c r="AC561" s="351">
        <v>2</v>
      </c>
      <c r="AD561" s="351">
        <v>2</v>
      </c>
      <c r="AE561">
        <v>6</v>
      </c>
      <c r="AF561">
        <v>109</v>
      </c>
      <c r="AG561">
        <v>21</v>
      </c>
      <c r="AH561">
        <v>7</v>
      </c>
      <c r="AI561">
        <v>0</v>
      </c>
      <c r="AJ561">
        <v>112</v>
      </c>
      <c r="AK561">
        <v>8</v>
      </c>
      <c r="AL561">
        <v>120</v>
      </c>
      <c r="AM561">
        <v>9</v>
      </c>
      <c r="AN561">
        <v>0</v>
      </c>
      <c r="AO561">
        <v>6</v>
      </c>
      <c r="AP561">
        <v>14</v>
      </c>
      <c r="AQ561">
        <v>0</v>
      </c>
      <c r="AR561">
        <v>17</v>
      </c>
      <c r="AS561">
        <v>0</v>
      </c>
      <c r="AT561">
        <v>0</v>
      </c>
      <c r="AU561">
        <v>0</v>
      </c>
      <c r="AV561">
        <v>0</v>
      </c>
      <c r="AW561">
        <v>1</v>
      </c>
      <c r="AX561">
        <v>0</v>
      </c>
      <c r="AY561">
        <v>0</v>
      </c>
      <c r="AZ561">
        <v>0</v>
      </c>
      <c r="BA561">
        <v>25</v>
      </c>
      <c r="BB561">
        <v>21</v>
      </c>
      <c r="BC561">
        <v>9</v>
      </c>
      <c r="BD561">
        <v>2</v>
      </c>
      <c r="BE561">
        <v>2</v>
      </c>
      <c r="BF561">
        <v>0</v>
      </c>
      <c r="BG561">
        <v>0</v>
      </c>
      <c r="BH561">
        <v>0</v>
      </c>
      <c r="BI561">
        <v>59</v>
      </c>
      <c r="BJ561">
        <v>21</v>
      </c>
      <c r="BK561">
        <v>14</v>
      </c>
      <c r="BL561">
        <v>8</v>
      </c>
      <c r="BM561">
        <v>1</v>
      </c>
      <c r="BN561">
        <v>2</v>
      </c>
      <c r="BO561">
        <v>0</v>
      </c>
      <c r="BP561">
        <v>0</v>
      </c>
      <c r="BQ561">
        <v>0</v>
      </c>
      <c r="BR561">
        <v>46</v>
      </c>
      <c r="BS561" s="148"/>
      <c r="BT561"/>
      <c r="BU561" s="393" t="str">
        <f t="shared" si="88"/>
        <v>No</v>
      </c>
      <c r="BV561" s="393" t="str">
        <f t="shared" si="89"/>
        <v>No</v>
      </c>
      <c r="BW561" s="393"/>
      <c r="BX561" s="151"/>
      <c r="BY561" s="341"/>
      <c r="BZ561" s="384"/>
      <c r="CA561" s="384"/>
      <c r="CB561" s="384"/>
      <c r="CC561" s="384"/>
      <c r="CD561" s="384"/>
      <c r="CE561" s="219"/>
      <c r="CF561" s="219"/>
      <c r="CG561" s="219"/>
      <c r="CH561" s="219"/>
      <c r="CI561" s="219"/>
      <c r="CJ561" s="219"/>
      <c r="CK561" s="219"/>
      <c r="CL561" s="219"/>
      <c r="CM561" s="219"/>
      <c r="CN561" s="219"/>
      <c r="CO561" s="219"/>
      <c r="CP561" s="219"/>
      <c r="CQ561" s="219"/>
      <c r="CR561" s="219"/>
      <c r="CS561" s="219"/>
      <c r="CT561" s="219"/>
      <c r="CU561" s="219"/>
      <c r="CV561" s="219"/>
      <c r="CW561" s="219"/>
      <c r="CX561" s="219"/>
      <c r="CY561" s="219"/>
      <c r="CZ561" s="219"/>
      <c r="DA561" s="219"/>
      <c r="DB561" s="219"/>
      <c r="DC561" s="219"/>
      <c r="DD561" s="219"/>
      <c r="DE561" s="219"/>
      <c r="DF561" s="219"/>
      <c r="DG561" s="219"/>
      <c r="DH561" s="219"/>
      <c r="DI561" s="219"/>
      <c r="DJ561" s="219"/>
      <c r="DK561" s="219"/>
      <c r="DL561" s="219"/>
      <c r="DM561" s="219"/>
      <c r="DN561" s="219"/>
      <c r="DO561" s="219"/>
      <c r="DP561" s="219"/>
      <c r="DQ561" s="219"/>
      <c r="DR561" s="219"/>
      <c r="DS561" s="219"/>
      <c r="DT561" s="219"/>
      <c r="DU561" s="219"/>
      <c r="DV561" s="219"/>
      <c r="DW561" s="219"/>
      <c r="DX561" s="219"/>
      <c r="DY561" s="219"/>
      <c r="DZ561" s="219"/>
      <c r="EA561" s="219"/>
      <c r="EB561" s="219"/>
      <c r="EC561" s="219"/>
      <c r="ED561" s="219"/>
      <c r="EE561" s="219"/>
      <c r="EF561" s="219"/>
      <c r="EG561" s="219"/>
      <c r="EH561" s="219"/>
      <c r="EI561" s="219"/>
      <c r="EJ561" s="219"/>
      <c r="EK561" s="219"/>
      <c r="EL561" s="219"/>
      <c r="EM561" s="219"/>
      <c r="EN561" s="219"/>
      <c r="EO561" s="219"/>
      <c r="EP561" s="219"/>
      <c r="EQ561" s="219"/>
      <c r="ER561" s="219"/>
      <c r="ES561" s="219"/>
      <c r="ET561" s="219"/>
      <c r="EU561" s="219"/>
      <c r="EV561" s="219"/>
      <c r="EW561" s="219"/>
      <c r="EX561" s="219"/>
      <c r="EY561" s="219"/>
      <c r="EZ561" s="219"/>
      <c r="FA561" s="219"/>
      <c r="FB561" s="219"/>
      <c r="FC561" s="219"/>
      <c r="FD561" s="219"/>
      <c r="FE561" s="219"/>
      <c r="FF561" s="219"/>
      <c r="FG561" s="219"/>
      <c r="FH561" s="219"/>
      <c r="FI561" s="219"/>
      <c r="FJ561" s="219"/>
      <c r="FK561" s="219"/>
      <c r="FL561" s="219"/>
      <c r="FM561" s="219"/>
      <c r="FN561" s="219"/>
      <c r="GA561" s="202"/>
      <c r="GB561" s="202"/>
      <c r="GC561" s="202"/>
      <c r="GD561" s="202"/>
      <c r="GE561" s="202"/>
      <c r="GF561" s="202"/>
      <c r="GG561" s="202"/>
      <c r="GH561" s="198"/>
      <c r="GI561" s="198"/>
      <c r="GJ561" s="198"/>
      <c r="GK561" s="198"/>
      <c r="GL561" s="198"/>
      <c r="GM561" s="198"/>
      <c r="GN561" s="198"/>
    </row>
    <row r="562" spans="1:196" x14ac:dyDescent="0.2">
      <c r="A562" s="215" t="s">
        <v>672</v>
      </c>
      <c r="B562" s="216" t="s">
        <v>285</v>
      </c>
      <c r="C562" s="217" t="s">
        <v>286</v>
      </c>
      <c r="D562" s="218" t="s">
        <v>334</v>
      </c>
      <c r="E562" s="337">
        <v>0</v>
      </c>
      <c r="F562">
        <v>20</v>
      </c>
      <c r="G562" s="337">
        <v>0</v>
      </c>
      <c r="H562">
        <v>4</v>
      </c>
      <c r="I562">
        <v>86</v>
      </c>
      <c r="J562">
        <v>185</v>
      </c>
      <c r="K562">
        <v>0</v>
      </c>
      <c r="L562">
        <v>4</v>
      </c>
      <c r="M562">
        <v>6</v>
      </c>
      <c r="N562">
        <v>3</v>
      </c>
      <c r="O562">
        <v>0</v>
      </c>
      <c r="P562">
        <v>3</v>
      </c>
      <c r="Q562">
        <v>0</v>
      </c>
      <c r="R562">
        <v>52</v>
      </c>
      <c r="S562">
        <v>0</v>
      </c>
      <c r="T562">
        <v>0</v>
      </c>
      <c r="U562">
        <v>0</v>
      </c>
      <c r="V562">
        <v>17</v>
      </c>
      <c r="W562">
        <v>13</v>
      </c>
      <c r="X562">
        <v>47</v>
      </c>
      <c r="Y562">
        <v>172</v>
      </c>
      <c r="Z562">
        <v>2</v>
      </c>
      <c r="AA562">
        <v>29</v>
      </c>
      <c r="AB562">
        <v>643</v>
      </c>
      <c r="AC562" s="351">
        <v>1</v>
      </c>
      <c r="AD562" s="351">
        <v>1</v>
      </c>
      <c r="AE562">
        <v>3</v>
      </c>
      <c r="AF562">
        <v>257</v>
      </c>
      <c r="AG562">
        <v>2</v>
      </c>
      <c r="AH562">
        <v>2</v>
      </c>
      <c r="AI562">
        <v>0</v>
      </c>
      <c r="AJ562">
        <v>115</v>
      </c>
      <c r="AK562">
        <v>0</v>
      </c>
      <c r="AL562">
        <v>115</v>
      </c>
      <c r="AM562">
        <v>1</v>
      </c>
      <c r="AN562">
        <v>0</v>
      </c>
      <c r="AO562">
        <v>1</v>
      </c>
      <c r="AP562">
        <v>71</v>
      </c>
      <c r="AQ562">
        <v>24</v>
      </c>
      <c r="AR562">
        <v>0</v>
      </c>
      <c r="AS562">
        <v>24</v>
      </c>
      <c r="AT562">
        <v>9</v>
      </c>
      <c r="AU562">
        <v>0</v>
      </c>
      <c r="AV562">
        <v>2</v>
      </c>
      <c r="AW562">
        <v>0</v>
      </c>
      <c r="AX562">
        <v>0</v>
      </c>
      <c r="AY562">
        <v>0</v>
      </c>
      <c r="AZ562">
        <v>0</v>
      </c>
      <c r="BA562">
        <v>4</v>
      </c>
      <c r="BB562">
        <v>13</v>
      </c>
      <c r="BC562">
        <v>26</v>
      </c>
      <c r="BD562">
        <v>24</v>
      </c>
      <c r="BE562">
        <v>8</v>
      </c>
      <c r="BF562">
        <v>2</v>
      </c>
      <c r="BG562">
        <v>5</v>
      </c>
      <c r="BH562">
        <v>0</v>
      </c>
      <c r="BI562">
        <v>82</v>
      </c>
      <c r="BJ562">
        <v>3</v>
      </c>
      <c r="BK562">
        <v>5</v>
      </c>
      <c r="BL562">
        <v>14</v>
      </c>
      <c r="BM562">
        <v>16</v>
      </c>
      <c r="BN562">
        <v>7</v>
      </c>
      <c r="BO562">
        <v>3</v>
      </c>
      <c r="BP562">
        <v>4</v>
      </c>
      <c r="BQ562">
        <v>0</v>
      </c>
      <c r="BR562">
        <v>52</v>
      </c>
      <c r="BS562" s="148"/>
      <c r="BT562"/>
      <c r="BU562" s="393" t="str">
        <f t="shared" si="88"/>
        <v>Yes</v>
      </c>
      <c r="BV562" s="393" t="str">
        <f t="shared" si="89"/>
        <v>Yes</v>
      </c>
      <c r="BW562" s="393"/>
      <c r="BX562" s="151"/>
      <c r="BY562" s="341"/>
      <c r="BZ562" s="384"/>
      <c r="CA562" s="384"/>
      <c r="CB562" s="384"/>
      <c r="CC562" s="384"/>
      <c r="CD562" s="384"/>
      <c r="CE562" s="219"/>
      <c r="CF562" s="219"/>
      <c r="CG562" s="219"/>
      <c r="CH562" s="219"/>
      <c r="CI562" s="219"/>
      <c r="CJ562" s="219"/>
      <c r="CK562" s="219"/>
      <c r="CL562" s="219"/>
      <c r="CM562" s="219"/>
      <c r="CN562" s="219"/>
      <c r="CO562" s="219"/>
      <c r="CP562" s="219"/>
      <c r="CQ562" s="219"/>
      <c r="CR562" s="219"/>
      <c r="CS562" s="219"/>
      <c r="CT562" s="219"/>
      <c r="CU562" s="219"/>
      <c r="CV562" s="219"/>
      <c r="CW562" s="219"/>
      <c r="CX562" s="219"/>
      <c r="CY562" s="219"/>
      <c r="CZ562" s="219"/>
      <c r="DA562" s="219"/>
      <c r="DB562" s="219"/>
      <c r="DC562" s="219"/>
      <c r="DD562" s="219"/>
      <c r="DE562" s="219"/>
      <c r="DF562" s="219"/>
      <c r="DG562" s="219"/>
      <c r="DH562" s="219"/>
      <c r="DI562" s="219"/>
      <c r="DJ562" s="219"/>
      <c r="DK562" s="219"/>
      <c r="DL562" s="219"/>
      <c r="DM562" s="219"/>
      <c r="DN562" s="219"/>
      <c r="DO562" s="219"/>
      <c r="DP562" s="219"/>
      <c r="DQ562" s="219"/>
      <c r="DR562" s="219"/>
      <c r="DS562" s="219"/>
      <c r="DT562" s="219"/>
      <c r="DU562" s="219"/>
      <c r="DV562" s="219"/>
      <c r="DW562" s="219"/>
      <c r="DX562" s="219"/>
      <c r="DY562" s="219"/>
      <c r="DZ562" s="219"/>
      <c r="EA562" s="219"/>
      <c r="EB562" s="219"/>
      <c r="EC562" s="219"/>
      <c r="ED562" s="219"/>
      <c r="EE562" s="219"/>
      <c r="EF562" s="219"/>
      <c r="EG562" s="219"/>
      <c r="EH562" s="219"/>
      <c r="EI562" s="219"/>
      <c r="EJ562" s="219"/>
      <c r="EK562" s="219"/>
      <c r="EL562" s="219"/>
      <c r="EM562" s="219"/>
      <c r="EN562" s="219"/>
      <c r="EO562" s="219"/>
      <c r="EP562" s="219"/>
      <c r="EQ562" s="219"/>
      <c r="ER562" s="219"/>
      <c r="ES562" s="219"/>
      <c r="ET562" s="219"/>
      <c r="EU562" s="219"/>
      <c r="EV562" s="219"/>
      <c r="EW562" s="219"/>
      <c r="EX562" s="219"/>
      <c r="EY562" s="219"/>
      <c r="EZ562" s="219"/>
      <c r="FA562" s="219"/>
      <c r="FB562" s="219"/>
      <c r="FC562" s="219"/>
      <c r="FD562" s="219"/>
      <c r="FE562" s="219"/>
      <c r="FF562" s="219"/>
      <c r="FG562" s="219"/>
      <c r="FH562" s="219"/>
      <c r="FI562" s="219"/>
      <c r="FJ562" s="219"/>
      <c r="FK562" s="219"/>
      <c r="FL562" s="219"/>
      <c r="FM562" s="219"/>
      <c r="FN562" s="219"/>
      <c r="GA562" s="202"/>
      <c r="GB562" s="202"/>
      <c r="GC562" s="202"/>
      <c r="GD562" s="202"/>
      <c r="GE562" s="202"/>
      <c r="GF562" s="202"/>
      <c r="GG562" s="202"/>
      <c r="GH562" s="198"/>
      <c r="GI562" s="198"/>
      <c r="GJ562" s="198"/>
      <c r="GK562" s="198"/>
      <c r="GL562" s="198"/>
      <c r="GM562" s="198"/>
      <c r="GN562" s="198"/>
    </row>
    <row r="563" spans="1:196" x14ac:dyDescent="0.2">
      <c r="A563" s="215" t="s">
        <v>674</v>
      </c>
      <c r="B563" s="216" t="s">
        <v>285</v>
      </c>
      <c r="C563" s="217" t="s">
        <v>287</v>
      </c>
      <c r="D563" s="218" t="s">
        <v>673</v>
      </c>
      <c r="E563" s="337">
        <v>0</v>
      </c>
      <c r="F563">
        <v>0</v>
      </c>
      <c r="G563" s="337">
        <v>0</v>
      </c>
      <c r="H563">
        <v>2</v>
      </c>
      <c r="I563">
        <v>60</v>
      </c>
      <c r="J563">
        <v>107</v>
      </c>
      <c r="K563">
        <v>0</v>
      </c>
      <c r="L563">
        <v>2</v>
      </c>
      <c r="M563">
        <v>2</v>
      </c>
      <c r="N563">
        <v>0</v>
      </c>
      <c r="O563">
        <v>0</v>
      </c>
      <c r="P563">
        <v>12</v>
      </c>
      <c r="Q563">
        <v>0</v>
      </c>
      <c r="R563">
        <v>31</v>
      </c>
      <c r="S563">
        <v>0</v>
      </c>
      <c r="T563">
        <v>1</v>
      </c>
      <c r="U563">
        <v>1</v>
      </c>
      <c r="V563">
        <v>0</v>
      </c>
      <c r="W563">
        <v>5</v>
      </c>
      <c r="X563">
        <v>17</v>
      </c>
      <c r="Y563">
        <v>50</v>
      </c>
      <c r="Z563">
        <v>0</v>
      </c>
      <c r="AA563">
        <v>15</v>
      </c>
      <c r="AB563">
        <v>305</v>
      </c>
      <c r="AC563" s="351">
        <v>2</v>
      </c>
      <c r="AD563" s="351">
        <v>2</v>
      </c>
      <c r="AE563">
        <v>4</v>
      </c>
      <c r="AF563">
        <v>110</v>
      </c>
      <c r="AG563">
        <v>6</v>
      </c>
      <c r="AH563">
        <v>9</v>
      </c>
      <c r="AI563">
        <v>0</v>
      </c>
      <c r="AJ563">
        <v>93</v>
      </c>
      <c r="AK563">
        <v>2</v>
      </c>
      <c r="AL563">
        <v>95</v>
      </c>
      <c r="AM563">
        <v>0</v>
      </c>
      <c r="AN563">
        <v>0</v>
      </c>
      <c r="AO563">
        <v>0</v>
      </c>
      <c r="AP563">
        <v>15</v>
      </c>
      <c r="AQ563">
        <v>6</v>
      </c>
      <c r="AR563">
        <v>0</v>
      </c>
      <c r="AS563">
        <v>6</v>
      </c>
      <c r="AT563">
        <v>0</v>
      </c>
      <c r="AU563">
        <v>0</v>
      </c>
      <c r="AV563">
        <v>0</v>
      </c>
      <c r="AW563">
        <v>42</v>
      </c>
      <c r="AX563">
        <v>0</v>
      </c>
      <c r="AY563">
        <v>0</v>
      </c>
      <c r="AZ563">
        <v>0</v>
      </c>
      <c r="BA563">
        <v>22</v>
      </c>
      <c r="BB563">
        <v>24</v>
      </c>
      <c r="BC563">
        <v>5</v>
      </c>
      <c r="BD563">
        <v>5</v>
      </c>
      <c r="BE563">
        <v>2</v>
      </c>
      <c r="BF563">
        <v>0</v>
      </c>
      <c r="BG563">
        <v>1</v>
      </c>
      <c r="BH563">
        <v>0</v>
      </c>
      <c r="BI563">
        <v>59</v>
      </c>
      <c r="BJ563">
        <v>10</v>
      </c>
      <c r="BK563">
        <v>11</v>
      </c>
      <c r="BL563">
        <v>4</v>
      </c>
      <c r="BM563">
        <v>3</v>
      </c>
      <c r="BN563">
        <v>2</v>
      </c>
      <c r="BO563">
        <v>0</v>
      </c>
      <c r="BP563">
        <v>1</v>
      </c>
      <c r="BQ563">
        <v>0</v>
      </c>
      <c r="BR563">
        <v>31</v>
      </c>
      <c r="BS563" s="148"/>
      <c r="BT563"/>
      <c r="BU563" s="393" t="str">
        <f t="shared" si="88"/>
        <v>No</v>
      </c>
      <c r="BV563" s="393" t="str">
        <f t="shared" si="89"/>
        <v>No</v>
      </c>
      <c r="BW563" s="393"/>
      <c r="BX563" s="151"/>
      <c r="BY563" s="341"/>
      <c r="BZ563" s="384"/>
      <c r="CA563" s="384"/>
      <c r="CB563" s="384"/>
      <c r="CC563" s="384"/>
      <c r="CD563" s="384"/>
      <c r="CE563" s="219"/>
      <c r="CF563" s="219"/>
      <c r="CG563" s="219"/>
      <c r="CH563" s="219"/>
      <c r="CI563" s="219"/>
      <c r="CJ563" s="219"/>
      <c r="CK563" s="219"/>
      <c r="CL563" s="219"/>
      <c r="CM563" s="219"/>
      <c r="CN563" s="219"/>
      <c r="CO563" s="219"/>
      <c r="CP563" s="219"/>
      <c r="CQ563" s="219"/>
      <c r="CR563" s="219"/>
      <c r="CS563" s="219"/>
      <c r="CT563" s="219"/>
      <c r="CU563" s="219"/>
      <c r="CV563" s="219"/>
      <c r="CW563" s="219"/>
      <c r="CX563" s="219"/>
      <c r="CY563" s="219"/>
      <c r="CZ563" s="219"/>
      <c r="DA563" s="219"/>
      <c r="DB563" s="219"/>
      <c r="DC563" s="219"/>
      <c r="DD563" s="219"/>
      <c r="DE563" s="219"/>
      <c r="DF563" s="219"/>
      <c r="DG563" s="219"/>
      <c r="DH563" s="219"/>
      <c r="DI563" s="219"/>
      <c r="DJ563" s="219"/>
      <c r="DK563" s="219"/>
      <c r="DL563" s="219"/>
      <c r="DM563" s="219"/>
      <c r="DN563" s="219"/>
      <c r="DO563" s="219"/>
      <c r="DP563" s="219"/>
      <c r="DQ563" s="219"/>
      <c r="DR563" s="219"/>
      <c r="DS563" s="219"/>
      <c r="DT563" s="219"/>
      <c r="DU563" s="219"/>
      <c r="DV563" s="219"/>
      <c r="DW563" s="219"/>
      <c r="DX563" s="219"/>
      <c r="DY563" s="219"/>
      <c r="DZ563" s="219"/>
      <c r="EA563" s="219"/>
      <c r="EB563" s="219"/>
      <c r="EC563" s="219"/>
      <c r="ED563" s="219"/>
      <c r="EE563" s="219"/>
      <c r="EF563" s="219"/>
      <c r="EG563" s="219"/>
      <c r="EH563" s="219"/>
      <c r="EI563" s="219"/>
      <c r="EJ563" s="219"/>
      <c r="EK563" s="219"/>
      <c r="EL563" s="219"/>
      <c r="EM563" s="219"/>
      <c r="EN563" s="219"/>
      <c r="EO563" s="219"/>
      <c r="EP563" s="219"/>
      <c r="EQ563" s="219"/>
      <c r="ER563" s="219"/>
      <c r="ES563" s="219"/>
      <c r="ET563" s="219"/>
      <c r="EU563" s="219"/>
      <c r="EV563" s="219"/>
      <c r="EW563" s="219"/>
      <c r="EX563" s="219"/>
      <c r="EY563" s="219"/>
      <c r="EZ563" s="219"/>
      <c r="FA563" s="219"/>
      <c r="FB563" s="219"/>
      <c r="FC563" s="219"/>
      <c r="FD563" s="219"/>
      <c r="FE563" s="219"/>
      <c r="FF563" s="219"/>
      <c r="FG563" s="219"/>
      <c r="FH563" s="219"/>
      <c r="FI563" s="219"/>
      <c r="FJ563" s="219"/>
      <c r="FK563" s="219"/>
      <c r="FL563" s="219"/>
      <c r="FM563" s="219"/>
      <c r="FN563" s="219"/>
      <c r="GA563" s="202"/>
      <c r="GB563" s="202"/>
      <c r="GC563" s="202"/>
      <c r="GD563" s="202"/>
      <c r="GE563" s="202"/>
      <c r="GF563" s="202"/>
      <c r="GG563" s="202"/>
      <c r="GH563" s="198"/>
      <c r="GI563" s="198"/>
      <c r="GJ563" s="198"/>
      <c r="GK563" s="198"/>
      <c r="GL563" s="198"/>
      <c r="GM563" s="198"/>
      <c r="GN563" s="198"/>
    </row>
    <row r="564" spans="1:196" x14ac:dyDescent="0.2">
      <c r="A564" s="215" t="s">
        <v>676</v>
      </c>
      <c r="B564" s="216" t="s">
        <v>289</v>
      </c>
      <c r="C564" s="217" t="s">
        <v>109</v>
      </c>
      <c r="D564" s="218" t="s">
        <v>675</v>
      </c>
      <c r="E564" s="337">
        <v>0</v>
      </c>
      <c r="F564">
        <v>72</v>
      </c>
      <c r="G564" s="337">
        <v>0</v>
      </c>
      <c r="H564">
        <v>4</v>
      </c>
      <c r="I564">
        <v>75</v>
      </c>
      <c r="J564">
        <v>211</v>
      </c>
      <c r="K564">
        <v>1</v>
      </c>
      <c r="L564">
        <v>1</v>
      </c>
      <c r="M564">
        <v>3</v>
      </c>
      <c r="N564">
        <v>0</v>
      </c>
      <c r="O564">
        <v>0</v>
      </c>
      <c r="P564">
        <v>4</v>
      </c>
      <c r="Q564">
        <v>25</v>
      </c>
      <c r="R564">
        <v>226</v>
      </c>
      <c r="S564">
        <v>43</v>
      </c>
      <c r="T564">
        <v>12</v>
      </c>
      <c r="U564">
        <v>1</v>
      </c>
      <c r="V564">
        <v>2</v>
      </c>
      <c r="W564">
        <v>1</v>
      </c>
      <c r="X564">
        <v>4</v>
      </c>
      <c r="Y564">
        <v>172</v>
      </c>
      <c r="Z564">
        <v>37</v>
      </c>
      <c r="AA564">
        <v>4</v>
      </c>
      <c r="AB564">
        <v>898</v>
      </c>
      <c r="AC564" s="351">
        <v>2</v>
      </c>
      <c r="AD564" s="351">
        <v>3</v>
      </c>
      <c r="AE564">
        <v>4</v>
      </c>
      <c r="AF564">
        <v>187</v>
      </c>
      <c r="AG564">
        <v>12</v>
      </c>
      <c r="AH564">
        <v>3</v>
      </c>
      <c r="AI564">
        <v>0</v>
      </c>
      <c r="AJ564">
        <v>331</v>
      </c>
      <c r="AK564">
        <v>0</v>
      </c>
      <c r="AL564">
        <v>331</v>
      </c>
      <c r="AM564">
        <v>1</v>
      </c>
      <c r="AN564">
        <v>0</v>
      </c>
      <c r="AO564">
        <v>67</v>
      </c>
      <c r="AP564">
        <v>20</v>
      </c>
      <c r="AQ564">
        <v>0</v>
      </c>
      <c r="AR564">
        <v>39</v>
      </c>
      <c r="AS564">
        <v>39</v>
      </c>
      <c r="AT564">
        <v>3</v>
      </c>
      <c r="AU564">
        <v>0</v>
      </c>
      <c r="AV564">
        <v>7</v>
      </c>
      <c r="AW564">
        <v>26</v>
      </c>
      <c r="AX564">
        <v>0</v>
      </c>
      <c r="AY564">
        <v>0</v>
      </c>
      <c r="AZ564">
        <v>0</v>
      </c>
      <c r="BA564">
        <v>7</v>
      </c>
      <c r="BB564">
        <v>25</v>
      </c>
      <c r="BC564">
        <v>139</v>
      </c>
      <c r="BD564">
        <v>184</v>
      </c>
      <c r="BE564">
        <v>128</v>
      </c>
      <c r="BF564">
        <v>25</v>
      </c>
      <c r="BG564">
        <v>5</v>
      </c>
      <c r="BH564">
        <v>15</v>
      </c>
      <c r="BI564">
        <v>528</v>
      </c>
      <c r="BJ564">
        <v>5</v>
      </c>
      <c r="BK564">
        <v>12</v>
      </c>
      <c r="BL564">
        <v>76</v>
      </c>
      <c r="BM564">
        <v>88</v>
      </c>
      <c r="BN564">
        <v>53</v>
      </c>
      <c r="BO564">
        <v>10</v>
      </c>
      <c r="BP564">
        <v>3</v>
      </c>
      <c r="BQ564">
        <v>4</v>
      </c>
      <c r="BR564">
        <v>251</v>
      </c>
      <c r="BS564" s="148"/>
      <c r="BT564"/>
      <c r="BU564" s="393" t="str">
        <f t="shared" si="88"/>
        <v>No</v>
      </c>
      <c r="BV564" s="393" t="str">
        <f t="shared" si="89"/>
        <v>Open</v>
      </c>
      <c r="BW564" s="393"/>
      <c r="BX564" s="151"/>
      <c r="BY564" s="341"/>
      <c r="BZ564" s="384"/>
      <c r="CA564" s="384"/>
      <c r="CB564" s="384"/>
      <c r="CC564" s="384"/>
      <c r="CD564" s="384"/>
      <c r="CE564" s="219"/>
      <c r="CF564" s="219"/>
      <c r="CG564" s="219"/>
      <c r="CH564" s="219"/>
      <c r="CI564" s="219"/>
      <c r="CJ564" s="219"/>
      <c r="CK564" s="219"/>
      <c r="CL564" s="219"/>
      <c r="CM564" s="219"/>
      <c r="CN564" s="219"/>
      <c r="CO564" s="219"/>
      <c r="CP564" s="219"/>
      <c r="CQ564" s="219"/>
      <c r="CR564" s="219"/>
      <c r="CS564" s="219"/>
      <c r="CT564" s="219"/>
      <c r="CU564" s="219"/>
      <c r="CV564" s="219"/>
      <c r="CW564" s="219"/>
      <c r="CX564" s="219"/>
      <c r="CY564" s="219"/>
      <c r="CZ564" s="219"/>
      <c r="DA564" s="219"/>
      <c r="DB564" s="219"/>
      <c r="DC564" s="219"/>
      <c r="DD564" s="219"/>
      <c r="DE564" s="219"/>
      <c r="DF564" s="219"/>
      <c r="DG564" s="219"/>
      <c r="DH564" s="219"/>
      <c r="DI564" s="219"/>
      <c r="DJ564" s="219"/>
      <c r="DK564" s="219"/>
      <c r="DL564" s="219"/>
      <c r="DM564" s="219"/>
      <c r="DN564" s="219"/>
      <c r="DO564" s="219"/>
      <c r="DP564" s="219"/>
      <c r="DQ564" s="219"/>
      <c r="DR564" s="219"/>
      <c r="DS564" s="219"/>
      <c r="DT564" s="219"/>
      <c r="DU564" s="219"/>
      <c r="DV564" s="219"/>
      <c r="DW564" s="219"/>
      <c r="DX564" s="219"/>
      <c r="DY564" s="219"/>
      <c r="DZ564" s="219"/>
      <c r="EA564" s="219"/>
      <c r="EB564" s="219"/>
      <c r="EC564" s="219"/>
      <c r="ED564" s="219"/>
      <c r="EE564" s="219"/>
      <c r="EF564" s="219"/>
      <c r="EG564" s="219"/>
      <c r="EH564" s="219"/>
      <c r="EI564" s="219"/>
      <c r="EJ564" s="219"/>
      <c r="EK564" s="219"/>
      <c r="EL564" s="219"/>
      <c r="EM564" s="219"/>
      <c r="EN564" s="219"/>
      <c r="EO564" s="219"/>
      <c r="EP564" s="219"/>
      <c r="EQ564" s="219"/>
      <c r="ER564" s="219"/>
      <c r="ES564" s="219"/>
      <c r="ET564" s="219"/>
      <c r="EU564" s="219"/>
      <c r="EV564" s="219"/>
      <c r="EW564" s="219"/>
      <c r="EX564" s="219"/>
      <c r="EY564" s="219"/>
      <c r="EZ564" s="219"/>
      <c r="FA564" s="219"/>
      <c r="FB564" s="219"/>
      <c r="FC564" s="219"/>
      <c r="FD564" s="219"/>
      <c r="FE564" s="219"/>
      <c r="FF564" s="219"/>
      <c r="FG564" s="219"/>
      <c r="FH564" s="219"/>
      <c r="FI564" s="219"/>
      <c r="FJ564" s="219"/>
      <c r="FK564" s="219"/>
      <c r="FL564" s="219"/>
      <c r="FM564" s="219"/>
      <c r="FN564" s="219"/>
      <c r="GA564" s="202"/>
      <c r="GB564" s="202"/>
      <c r="GC564" s="202"/>
      <c r="GD564" s="202"/>
      <c r="GE564" s="202"/>
      <c r="GF564" s="202"/>
      <c r="GG564" s="202"/>
      <c r="GH564" s="198"/>
      <c r="GI564" s="198"/>
      <c r="GJ564" s="198"/>
      <c r="GK564" s="198"/>
      <c r="GL564" s="198"/>
      <c r="GM564" s="198"/>
      <c r="GN564" s="198"/>
    </row>
    <row r="565" spans="1:196" x14ac:dyDescent="0.2">
      <c r="A565" s="215" t="s">
        <v>678</v>
      </c>
      <c r="B565" s="216" t="s">
        <v>285</v>
      </c>
      <c r="C565" s="217" t="s">
        <v>292</v>
      </c>
      <c r="D565" s="218" t="s">
        <v>677</v>
      </c>
      <c r="E565" s="337">
        <v>0</v>
      </c>
      <c r="F565">
        <v>22</v>
      </c>
      <c r="G565" s="337">
        <v>0</v>
      </c>
      <c r="H565">
        <v>2</v>
      </c>
      <c r="I565">
        <v>43</v>
      </c>
      <c r="J565">
        <v>69</v>
      </c>
      <c r="K565">
        <v>0</v>
      </c>
      <c r="L565">
        <v>0</v>
      </c>
      <c r="M565">
        <v>10</v>
      </c>
      <c r="N565">
        <v>5</v>
      </c>
      <c r="O565">
        <v>0</v>
      </c>
      <c r="P565">
        <v>6</v>
      </c>
      <c r="Q565">
        <v>0</v>
      </c>
      <c r="R565">
        <v>14</v>
      </c>
      <c r="S565">
        <v>2015</v>
      </c>
      <c r="T565">
        <v>1</v>
      </c>
      <c r="U565">
        <v>0</v>
      </c>
      <c r="V565">
        <v>14</v>
      </c>
      <c r="W565">
        <v>5</v>
      </c>
      <c r="X565">
        <v>28</v>
      </c>
      <c r="Y565">
        <v>36</v>
      </c>
      <c r="Z565">
        <v>0</v>
      </c>
      <c r="AA565">
        <v>19</v>
      </c>
      <c r="AB565">
        <v>2289</v>
      </c>
      <c r="AC565" s="351">
        <v>2</v>
      </c>
      <c r="AD565" s="351">
        <v>1</v>
      </c>
      <c r="AE565">
        <v>1</v>
      </c>
      <c r="AF565">
        <v>51</v>
      </c>
      <c r="AG565">
        <v>5</v>
      </c>
      <c r="AH565">
        <v>5</v>
      </c>
      <c r="AI565">
        <v>0</v>
      </c>
      <c r="AJ565">
        <v>31</v>
      </c>
      <c r="AK565">
        <v>0</v>
      </c>
      <c r="AL565">
        <v>31</v>
      </c>
      <c r="AM565">
        <v>0</v>
      </c>
      <c r="AN565">
        <v>0</v>
      </c>
      <c r="AO565">
        <v>0</v>
      </c>
      <c r="AP565">
        <v>11</v>
      </c>
      <c r="AQ565">
        <v>15</v>
      </c>
      <c r="AR565">
        <v>0</v>
      </c>
      <c r="AS565">
        <v>15</v>
      </c>
      <c r="AT565">
        <v>0</v>
      </c>
      <c r="AU565">
        <v>0</v>
      </c>
      <c r="AV565">
        <v>0</v>
      </c>
      <c r="AW565">
        <v>16</v>
      </c>
      <c r="AX565">
        <v>0</v>
      </c>
      <c r="AY565">
        <v>0</v>
      </c>
      <c r="AZ565">
        <v>0</v>
      </c>
      <c r="BA565">
        <v>4</v>
      </c>
      <c r="BB565">
        <v>2</v>
      </c>
      <c r="BC565">
        <v>3</v>
      </c>
      <c r="BD565">
        <v>3</v>
      </c>
      <c r="BE565">
        <v>1</v>
      </c>
      <c r="BF565">
        <v>0</v>
      </c>
      <c r="BG565">
        <v>0</v>
      </c>
      <c r="BH565">
        <v>0</v>
      </c>
      <c r="BI565">
        <v>13</v>
      </c>
      <c r="BJ565">
        <v>4</v>
      </c>
      <c r="BK565">
        <v>3</v>
      </c>
      <c r="BL565">
        <v>3</v>
      </c>
      <c r="BM565">
        <v>3</v>
      </c>
      <c r="BN565">
        <v>1</v>
      </c>
      <c r="BO565">
        <v>0</v>
      </c>
      <c r="BP565">
        <v>0</v>
      </c>
      <c r="BQ565">
        <v>0</v>
      </c>
      <c r="BR565">
        <v>14</v>
      </c>
      <c r="BS565" s="148"/>
      <c r="BT565"/>
      <c r="BU565" s="393" t="str">
        <f t="shared" si="88"/>
        <v>No</v>
      </c>
      <c r="BV565" s="393" t="str">
        <f t="shared" si="89"/>
        <v>Yes</v>
      </c>
      <c r="BW565" s="393"/>
      <c r="BX565" s="151"/>
      <c r="BY565" s="341"/>
      <c r="BZ565" s="384"/>
      <c r="CA565" s="384"/>
      <c r="CB565" s="384"/>
      <c r="CC565" s="384"/>
      <c r="CD565" s="384"/>
      <c r="CE565" s="219"/>
      <c r="CF565" s="219"/>
      <c r="CG565" s="219"/>
      <c r="CH565" s="219"/>
      <c r="CI565" s="219"/>
      <c r="CJ565" s="219"/>
      <c r="CK565" s="219"/>
      <c r="CL565" s="219"/>
      <c r="CM565" s="219"/>
      <c r="CN565" s="219"/>
      <c r="CO565" s="219"/>
      <c r="CP565" s="219"/>
      <c r="CQ565" s="219"/>
      <c r="CR565" s="219"/>
      <c r="CS565" s="219"/>
      <c r="CT565" s="219"/>
      <c r="CU565" s="219"/>
      <c r="CV565" s="219"/>
      <c r="CW565" s="219"/>
      <c r="CX565" s="219"/>
      <c r="CY565" s="219"/>
      <c r="CZ565" s="219"/>
      <c r="DA565" s="219"/>
      <c r="DB565" s="219"/>
      <c r="DC565" s="219"/>
      <c r="DD565" s="219"/>
      <c r="DE565" s="219"/>
      <c r="DF565" s="219"/>
      <c r="DG565" s="219"/>
      <c r="DH565" s="219"/>
      <c r="DI565" s="219"/>
      <c r="DJ565" s="219"/>
      <c r="DK565" s="219"/>
      <c r="DL565" s="219"/>
      <c r="DM565" s="219"/>
      <c r="DN565" s="219"/>
      <c r="DO565" s="219"/>
      <c r="DP565" s="219"/>
      <c r="DQ565" s="219"/>
      <c r="DR565" s="219"/>
      <c r="DS565" s="219"/>
      <c r="DT565" s="219"/>
      <c r="DU565" s="219"/>
      <c r="DV565" s="219"/>
      <c r="DW565" s="219"/>
      <c r="DX565" s="219"/>
      <c r="DY565" s="219"/>
      <c r="DZ565" s="219"/>
      <c r="EA565" s="219"/>
      <c r="EB565" s="219"/>
      <c r="EC565" s="219"/>
      <c r="ED565" s="219"/>
      <c r="EE565" s="219"/>
      <c r="EF565" s="219"/>
      <c r="EG565" s="219"/>
      <c r="EH565" s="219"/>
      <c r="EI565" s="219"/>
      <c r="EJ565" s="219"/>
      <c r="EK565" s="219"/>
      <c r="EL565" s="219"/>
      <c r="EM565" s="219"/>
      <c r="EN565" s="219"/>
      <c r="EO565" s="219"/>
      <c r="EP565" s="219"/>
      <c r="EQ565" s="219"/>
      <c r="ER565" s="219"/>
      <c r="ES565" s="219"/>
      <c r="ET565" s="219"/>
      <c r="EU565" s="219"/>
      <c r="EV565" s="219"/>
      <c r="EW565" s="219"/>
      <c r="EX565" s="219"/>
      <c r="EY565" s="219"/>
      <c r="EZ565" s="219"/>
      <c r="FA565" s="219"/>
      <c r="FB565" s="219"/>
      <c r="FC565" s="219"/>
      <c r="FD565" s="219"/>
      <c r="FE565" s="219"/>
      <c r="FF565" s="219"/>
      <c r="FG565" s="219"/>
      <c r="FH565" s="219"/>
      <c r="FI565" s="219"/>
      <c r="FJ565" s="219"/>
      <c r="FK565" s="219"/>
      <c r="FL565" s="219"/>
      <c r="FM565" s="219"/>
      <c r="FN565" s="219"/>
      <c r="GA565" s="202"/>
      <c r="GB565" s="202"/>
      <c r="GC565" s="202"/>
      <c r="GD565" s="202"/>
      <c r="GE565" s="202"/>
      <c r="GF565" s="202"/>
      <c r="GG565" s="202"/>
      <c r="GH565" s="198"/>
      <c r="GI565" s="198"/>
      <c r="GJ565" s="198"/>
      <c r="GK565" s="198"/>
      <c r="GL565" s="198"/>
      <c r="GM565" s="198"/>
      <c r="GN565" s="198"/>
    </row>
    <row r="566" spans="1:196" x14ac:dyDescent="0.2">
      <c r="A566" s="215" t="s">
        <v>680</v>
      </c>
      <c r="B566" s="216" t="s">
        <v>291</v>
      </c>
      <c r="C566" s="217" t="s">
        <v>287</v>
      </c>
      <c r="D566" s="218" t="s">
        <v>679</v>
      </c>
      <c r="E566" s="337">
        <v>0</v>
      </c>
      <c r="F566">
        <v>327</v>
      </c>
      <c r="G566" s="337">
        <v>0</v>
      </c>
      <c r="H566">
        <v>16</v>
      </c>
      <c r="I566">
        <v>119</v>
      </c>
      <c r="J566">
        <v>297</v>
      </c>
      <c r="K566">
        <v>5</v>
      </c>
      <c r="L566">
        <v>8</v>
      </c>
      <c r="M566">
        <v>11</v>
      </c>
      <c r="N566">
        <v>5</v>
      </c>
      <c r="O566">
        <v>0</v>
      </c>
      <c r="P566">
        <v>53</v>
      </c>
      <c r="Q566">
        <v>0</v>
      </c>
      <c r="R566">
        <v>188</v>
      </c>
      <c r="S566">
        <v>0</v>
      </c>
      <c r="T566">
        <v>0</v>
      </c>
      <c r="U566">
        <v>0</v>
      </c>
      <c r="V566">
        <v>2</v>
      </c>
      <c r="W566">
        <v>78</v>
      </c>
      <c r="X566">
        <v>0</v>
      </c>
      <c r="Y566">
        <v>324</v>
      </c>
      <c r="Z566">
        <v>0</v>
      </c>
      <c r="AA566">
        <v>5</v>
      </c>
      <c r="AB566">
        <v>1438</v>
      </c>
      <c r="AC566" s="351">
        <v>2</v>
      </c>
      <c r="AD566" s="351">
        <v>2</v>
      </c>
      <c r="AE566">
        <v>20</v>
      </c>
      <c r="AF566">
        <v>253</v>
      </c>
      <c r="AG566">
        <v>78</v>
      </c>
      <c r="AH566">
        <v>41</v>
      </c>
      <c r="AI566">
        <v>0</v>
      </c>
      <c r="AJ566">
        <v>459</v>
      </c>
      <c r="AK566">
        <v>7</v>
      </c>
      <c r="AL566">
        <v>466</v>
      </c>
      <c r="AM566">
        <v>9</v>
      </c>
      <c r="AN566">
        <v>1</v>
      </c>
      <c r="AO566">
        <v>0</v>
      </c>
      <c r="AP566">
        <v>64</v>
      </c>
      <c r="AQ566">
        <v>22</v>
      </c>
      <c r="AR566">
        <v>24</v>
      </c>
      <c r="AS566">
        <v>46</v>
      </c>
      <c r="AT566">
        <v>32</v>
      </c>
      <c r="AU566">
        <v>0</v>
      </c>
      <c r="AV566">
        <v>8</v>
      </c>
      <c r="AW566">
        <v>20</v>
      </c>
      <c r="AX566">
        <v>0</v>
      </c>
      <c r="AY566">
        <v>0</v>
      </c>
      <c r="AZ566">
        <v>0</v>
      </c>
      <c r="BA566">
        <v>222</v>
      </c>
      <c r="BB566">
        <v>48</v>
      </c>
      <c r="BC566">
        <v>21</v>
      </c>
      <c r="BD566">
        <v>9</v>
      </c>
      <c r="BE566">
        <v>4</v>
      </c>
      <c r="BF566">
        <v>1</v>
      </c>
      <c r="BG566">
        <v>0</v>
      </c>
      <c r="BH566">
        <v>0</v>
      </c>
      <c r="BI566">
        <v>305</v>
      </c>
      <c r="BJ566">
        <v>134</v>
      </c>
      <c r="BK566">
        <v>31</v>
      </c>
      <c r="BL566">
        <v>19</v>
      </c>
      <c r="BM566">
        <v>2</v>
      </c>
      <c r="BN566">
        <v>1</v>
      </c>
      <c r="BO566">
        <v>1</v>
      </c>
      <c r="BP566">
        <v>0</v>
      </c>
      <c r="BQ566">
        <v>0</v>
      </c>
      <c r="BR566">
        <v>188</v>
      </c>
      <c r="BS566" s="148"/>
      <c r="BT566"/>
      <c r="BU566" s="393" t="str">
        <f t="shared" si="88"/>
        <v>No</v>
      </c>
      <c r="BV566" s="393" t="str">
        <f t="shared" si="89"/>
        <v>No</v>
      </c>
      <c r="BW566" s="393"/>
      <c r="BX566" s="151"/>
      <c r="BY566" s="341"/>
      <c r="BZ566" s="384"/>
      <c r="CA566" s="384"/>
      <c r="CB566" s="384"/>
      <c r="CC566" s="384"/>
      <c r="CD566" s="384"/>
      <c r="CE566" s="219"/>
      <c r="CF566" s="219"/>
      <c r="CG566" s="219"/>
      <c r="CH566" s="219"/>
      <c r="CI566" s="219"/>
      <c r="CJ566" s="219"/>
      <c r="CK566" s="219"/>
      <c r="CL566" s="219"/>
      <c r="CM566" s="219"/>
      <c r="CN566" s="219"/>
      <c r="CO566" s="219"/>
      <c r="CP566" s="219"/>
      <c r="CQ566" s="219"/>
      <c r="CR566" s="219"/>
      <c r="CS566" s="219"/>
      <c r="CT566" s="219"/>
      <c r="CU566" s="219"/>
      <c r="CV566" s="219"/>
      <c r="CW566" s="219"/>
      <c r="CX566" s="219"/>
      <c r="CY566" s="219"/>
      <c r="CZ566" s="219"/>
      <c r="DA566" s="219"/>
      <c r="DB566" s="219"/>
      <c r="DC566" s="219"/>
      <c r="DD566" s="219"/>
      <c r="DE566" s="219"/>
      <c r="DF566" s="219"/>
      <c r="DG566" s="219"/>
      <c r="DH566" s="219"/>
      <c r="DI566" s="219"/>
      <c r="DJ566" s="219"/>
      <c r="DK566" s="219"/>
      <c r="DL566" s="219"/>
      <c r="DM566" s="219"/>
      <c r="DN566" s="219"/>
      <c r="DO566" s="219"/>
      <c r="DP566" s="219"/>
      <c r="DQ566" s="219"/>
      <c r="DR566" s="219"/>
      <c r="DS566" s="219"/>
      <c r="DT566" s="219"/>
      <c r="DU566" s="219"/>
      <c r="DV566" s="219"/>
      <c r="DW566" s="219"/>
      <c r="DX566" s="219"/>
      <c r="DY566" s="219"/>
      <c r="DZ566" s="219"/>
      <c r="EA566" s="219"/>
      <c r="EB566" s="219"/>
      <c r="EC566" s="219"/>
      <c r="ED566" s="219"/>
      <c r="EE566" s="219"/>
      <c r="EF566" s="219"/>
      <c r="EG566" s="219"/>
      <c r="EH566" s="219"/>
      <c r="EI566" s="219"/>
      <c r="EJ566" s="219"/>
      <c r="EK566" s="219"/>
      <c r="EL566" s="219"/>
      <c r="EM566" s="219"/>
      <c r="EN566" s="219"/>
      <c r="EO566" s="219"/>
      <c r="EP566" s="219"/>
      <c r="EQ566" s="219"/>
      <c r="ER566" s="219"/>
      <c r="ES566" s="219"/>
      <c r="ET566" s="219"/>
      <c r="EU566" s="219"/>
      <c r="EV566" s="219"/>
      <c r="EW566" s="219"/>
      <c r="EX566" s="219"/>
      <c r="EY566" s="219"/>
      <c r="EZ566" s="219"/>
      <c r="FA566" s="219"/>
      <c r="FB566" s="219"/>
      <c r="FC566" s="219"/>
      <c r="FD566" s="219"/>
      <c r="FE566" s="219"/>
      <c r="FF566" s="219"/>
      <c r="FG566" s="219"/>
      <c r="FH566" s="219"/>
      <c r="FI566" s="219"/>
      <c r="FJ566" s="219"/>
      <c r="FK566" s="219"/>
      <c r="FL566" s="219"/>
      <c r="FM566" s="219"/>
      <c r="FN566" s="219"/>
      <c r="GA566" s="202"/>
      <c r="GB566" s="202"/>
      <c r="GC566" s="202"/>
      <c r="GD566" s="202"/>
      <c r="GE566" s="202"/>
      <c r="GF566" s="202"/>
      <c r="GG566" s="202"/>
      <c r="GH566" s="198"/>
      <c r="GI566" s="198"/>
      <c r="GJ566" s="198"/>
      <c r="GK566" s="198"/>
      <c r="GL566" s="198"/>
      <c r="GM566" s="198"/>
      <c r="GN566" s="198"/>
    </row>
    <row r="567" spans="1:196" x14ac:dyDescent="0.2">
      <c r="A567" s="215" t="s">
        <v>682</v>
      </c>
      <c r="B567" s="216" t="s">
        <v>285</v>
      </c>
      <c r="C567" s="217" t="s">
        <v>56</v>
      </c>
      <c r="D567" s="218" t="s">
        <v>681</v>
      </c>
      <c r="E567" s="337">
        <v>0</v>
      </c>
      <c r="F567">
        <v>35</v>
      </c>
      <c r="G567" s="337">
        <v>0</v>
      </c>
      <c r="H567">
        <v>1</v>
      </c>
      <c r="I567">
        <v>82</v>
      </c>
      <c r="J567">
        <v>132</v>
      </c>
      <c r="K567">
        <v>3</v>
      </c>
      <c r="L567">
        <v>2</v>
      </c>
      <c r="M567">
        <v>3</v>
      </c>
      <c r="N567">
        <v>1</v>
      </c>
      <c r="O567">
        <v>1</v>
      </c>
      <c r="P567">
        <v>6</v>
      </c>
      <c r="Q567">
        <v>0</v>
      </c>
      <c r="R567">
        <v>17</v>
      </c>
      <c r="S567">
        <v>0</v>
      </c>
      <c r="T567">
        <v>0</v>
      </c>
      <c r="U567">
        <v>0</v>
      </c>
      <c r="V567">
        <v>16</v>
      </c>
      <c r="W567">
        <v>0</v>
      </c>
      <c r="X567">
        <v>6</v>
      </c>
      <c r="Y567">
        <v>41</v>
      </c>
      <c r="Z567">
        <v>0</v>
      </c>
      <c r="AA567">
        <v>18</v>
      </c>
      <c r="AB567">
        <v>364</v>
      </c>
      <c r="AC567" s="351">
        <v>1</v>
      </c>
      <c r="AD567" s="351">
        <v>2</v>
      </c>
      <c r="AE567">
        <v>5</v>
      </c>
      <c r="AF567">
        <v>80</v>
      </c>
      <c r="AG567">
        <v>48</v>
      </c>
      <c r="AH567">
        <v>13</v>
      </c>
      <c r="AI567">
        <v>0</v>
      </c>
      <c r="AJ567">
        <v>63</v>
      </c>
      <c r="AK567">
        <v>1</v>
      </c>
      <c r="AL567">
        <v>64</v>
      </c>
      <c r="AM567">
        <v>0</v>
      </c>
      <c r="AN567">
        <v>0</v>
      </c>
      <c r="AO567">
        <v>0</v>
      </c>
      <c r="AP567">
        <v>14</v>
      </c>
      <c r="AQ567">
        <v>30</v>
      </c>
      <c r="AR567">
        <v>0</v>
      </c>
      <c r="AS567">
        <v>30</v>
      </c>
      <c r="AT567">
        <v>0</v>
      </c>
      <c r="AU567">
        <v>0</v>
      </c>
      <c r="AV567">
        <v>1</v>
      </c>
      <c r="AW567">
        <v>21</v>
      </c>
      <c r="AX567">
        <v>0</v>
      </c>
      <c r="AY567">
        <v>0</v>
      </c>
      <c r="AZ567">
        <v>0</v>
      </c>
      <c r="BA567">
        <v>0</v>
      </c>
      <c r="BB567">
        <v>4</v>
      </c>
      <c r="BC567">
        <v>9</v>
      </c>
      <c r="BD567">
        <v>2</v>
      </c>
      <c r="BE567">
        <v>1</v>
      </c>
      <c r="BF567">
        <v>0</v>
      </c>
      <c r="BG567">
        <v>0</v>
      </c>
      <c r="BH567">
        <v>0</v>
      </c>
      <c r="BI567">
        <v>16</v>
      </c>
      <c r="BJ567">
        <v>1</v>
      </c>
      <c r="BK567">
        <v>4</v>
      </c>
      <c r="BL567">
        <v>9</v>
      </c>
      <c r="BM567">
        <v>2</v>
      </c>
      <c r="BN567">
        <v>1</v>
      </c>
      <c r="BO567">
        <v>0</v>
      </c>
      <c r="BP567">
        <v>0</v>
      </c>
      <c r="BQ567">
        <v>0</v>
      </c>
      <c r="BR567">
        <v>17</v>
      </c>
      <c r="BS567" s="148"/>
      <c r="BT567"/>
      <c r="BU567" s="393" t="str">
        <f t="shared" si="88"/>
        <v>Yes</v>
      </c>
      <c r="BV567" s="393" t="str">
        <f t="shared" si="89"/>
        <v>No</v>
      </c>
      <c r="BW567" s="393"/>
      <c r="BX567" s="151"/>
      <c r="BY567" s="341"/>
      <c r="BZ567" s="384"/>
      <c r="CA567" s="384"/>
      <c r="CB567" s="384"/>
      <c r="CC567" s="384"/>
      <c r="CD567" s="384"/>
      <c r="CE567" s="219"/>
      <c r="CF567" s="219"/>
      <c r="CG567" s="219"/>
      <c r="CH567" s="219"/>
      <c r="CI567" s="219"/>
      <c r="CJ567" s="219"/>
      <c r="CK567" s="219"/>
      <c r="CL567" s="219"/>
      <c r="CM567" s="219"/>
      <c r="CN567" s="219"/>
      <c r="CO567" s="219"/>
      <c r="CP567" s="219"/>
      <c r="CQ567" s="219"/>
      <c r="CR567" s="219"/>
      <c r="CS567" s="219"/>
      <c r="CT567" s="219"/>
      <c r="CU567" s="219"/>
      <c r="CV567" s="219"/>
      <c r="CW567" s="219"/>
      <c r="CX567" s="219"/>
      <c r="CY567" s="219"/>
      <c r="CZ567" s="219"/>
      <c r="DA567" s="219"/>
      <c r="DB567" s="219"/>
      <c r="DC567" s="219"/>
      <c r="DD567" s="219"/>
      <c r="DE567" s="219"/>
      <c r="DF567" s="219"/>
      <c r="DG567" s="219"/>
      <c r="DH567" s="219"/>
      <c r="DI567" s="219"/>
      <c r="DJ567" s="219"/>
      <c r="DK567" s="219"/>
      <c r="DL567" s="219"/>
      <c r="DM567" s="219"/>
      <c r="DN567" s="219"/>
      <c r="DO567" s="219"/>
      <c r="DP567" s="219"/>
      <c r="DQ567" s="219"/>
      <c r="DR567" s="219"/>
      <c r="DS567" s="219"/>
      <c r="DT567" s="219"/>
      <c r="DU567" s="219"/>
      <c r="DV567" s="219"/>
      <c r="DW567" s="219"/>
      <c r="DX567" s="219"/>
      <c r="DY567" s="219"/>
      <c r="DZ567" s="219"/>
      <c r="EA567" s="219"/>
      <c r="EB567" s="219"/>
      <c r="EC567" s="219"/>
      <c r="ED567" s="219"/>
      <c r="EE567" s="219"/>
      <c r="EF567" s="219"/>
      <c r="EG567" s="219"/>
      <c r="EH567" s="219"/>
      <c r="EI567" s="219"/>
      <c r="EJ567" s="219"/>
      <c r="EK567" s="219"/>
      <c r="EL567" s="219"/>
      <c r="EM567" s="219"/>
      <c r="EN567" s="219"/>
      <c r="EO567" s="219"/>
      <c r="EP567" s="219"/>
      <c r="EQ567" s="219"/>
      <c r="ER567" s="219"/>
      <c r="ES567" s="219"/>
      <c r="ET567" s="219"/>
      <c r="EU567" s="219"/>
      <c r="EV567" s="219"/>
      <c r="EW567" s="219"/>
      <c r="EX567" s="219"/>
      <c r="EY567" s="219"/>
      <c r="EZ567" s="219"/>
      <c r="FA567" s="219"/>
      <c r="FB567" s="219"/>
      <c r="FC567" s="219"/>
      <c r="FD567" s="219"/>
      <c r="FE567" s="219"/>
      <c r="FF567" s="219"/>
      <c r="FG567" s="219"/>
      <c r="FH567" s="219"/>
      <c r="FI567" s="219"/>
      <c r="FJ567" s="219"/>
      <c r="FK567" s="219"/>
      <c r="FL567" s="219"/>
      <c r="FM567" s="219"/>
      <c r="FN567" s="219"/>
      <c r="GA567" s="202"/>
      <c r="GB567" s="202"/>
      <c r="GC567" s="202"/>
      <c r="GD567" s="202"/>
      <c r="GE567" s="202"/>
      <c r="GF567" s="202"/>
      <c r="GG567" s="202"/>
      <c r="GH567" s="198"/>
      <c r="GI567" s="198"/>
      <c r="GJ567" s="198"/>
      <c r="GK567" s="198"/>
      <c r="GL567" s="198"/>
      <c r="GM567" s="198"/>
      <c r="GN567" s="198"/>
    </row>
    <row r="568" spans="1:196" x14ac:dyDescent="0.2">
      <c r="A568" s="215" t="s">
        <v>684</v>
      </c>
      <c r="B568" s="216" t="s">
        <v>285</v>
      </c>
      <c r="C568" s="217" t="s">
        <v>287</v>
      </c>
      <c r="D568" s="218" t="s">
        <v>683</v>
      </c>
      <c r="E568" s="337">
        <v>0</v>
      </c>
      <c r="F568">
        <v>3</v>
      </c>
      <c r="G568" s="337">
        <v>0</v>
      </c>
      <c r="H568">
        <v>4</v>
      </c>
      <c r="I568">
        <v>44</v>
      </c>
      <c r="J568">
        <v>77</v>
      </c>
      <c r="K568">
        <v>1</v>
      </c>
      <c r="L568">
        <v>2</v>
      </c>
      <c r="M568">
        <v>7</v>
      </c>
      <c r="N568">
        <v>0</v>
      </c>
      <c r="O568">
        <v>0</v>
      </c>
      <c r="P568">
        <v>23</v>
      </c>
      <c r="Q568">
        <v>0</v>
      </c>
      <c r="R568">
        <v>40</v>
      </c>
      <c r="S568">
        <v>0</v>
      </c>
      <c r="T568">
        <v>0</v>
      </c>
      <c r="U568">
        <v>11</v>
      </c>
      <c r="V568">
        <v>5</v>
      </c>
      <c r="W568">
        <v>25</v>
      </c>
      <c r="X568">
        <v>2</v>
      </c>
      <c r="Y568">
        <v>78</v>
      </c>
      <c r="Z568">
        <v>0</v>
      </c>
      <c r="AA568">
        <v>2</v>
      </c>
      <c r="AB568">
        <v>324</v>
      </c>
      <c r="AC568" s="351">
        <v>2</v>
      </c>
      <c r="AD568" s="351">
        <v>2</v>
      </c>
      <c r="AE568">
        <v>4</v>
      </c>
      <c r="AF568">
        <v>49</v>
      </c>
      <c r="AG568">
        <v>0</v>
      </c>
      <c r="AH568">
        <v>4</v>
      </c>
      <c r="AI568">
        <v>0</v>
      </c>
      <c r="AJ568">
        <v>146</v>
      </c>
      <c r="AK568">
        <v>0</v>
      </c>
      <c r="AL568">
        <v>146</v>
      </c>
      <c r="AM568">
        <v>2</v>
      </c>
      <c r="AN568">
        <v>0</v>
      </c>
      <c r="AO568">
        <v>29</v>
      </c>
      <c r="AP568">
        <v>0</v>
      </c>
      <c r="AQ568">
        <v>12</v>
      </c>
      <c r="AR568">
        <v>1</v>
      </c>
      <c r="AS568">
        <v>13</v>
      </c>
      <c r="AT568">
        <v>0</v>
      </c>
      <c r="AU568">
        <v>0</v>
      </c>
      <c r="AV568">
        <v>1</v>
      </c>
      <c r="AW568">
        <v>11</v>
      </c>
      <c r="AX568">
        <v>0</v>
      </c>
      <c r="AY568">
        <v>0</v>
      </c>
      <c r="AZ568">
        <v>0</v>
      </c>
      <c r="BA568">
        <v>58</v>
      </c>
      <c r="BB568">
        <v>7</v>
      </c>
      <c r="BC568">
        <v>10</v>
      </c>
      <c r="BD568">
        <v>3</v>
      </c>
      <c r="BE568">
        <v>2</v>
      </c>
      <c r="BF568">
        <v>1</v>
      </c>
      <c r="BG568">
        <v>0</v>
      </c>
      <c r="BH568">
        <v>0</v>
      </c>
      <c r="BI568">
        <v>81</v>
      </c>
      <c r="BJ568">
        <v>29</v>
      </c>
      <c r="BK568">
        <v>4</v>
      </c>
      <c r="BL568">
        <v>3</v>
      </c>
      <c r="BM568">
        <v>3</v>
      </c>
      <c r="BN568">
        <v>1</v>
      </c>
      <c r="BO568">
        <v>0</v>
      </c>
      <c r="BP568">
        <v>0</v>
      </c>
      <c r="BQ568">
        <v>0</v>
      </c>
      <c r="BR568">
        <v>40</v>
      </c>
      <c r="BS568" s="148"/>
      <c r="BT568"/>
      <c r="BU568" s="393" t="str">
        <f t="shared" si="88"/>
        <v>No</v>
      </c>
      <c r="BV568" s="393" t="str">
        <f t="shared" si="89"/>
        <v>No</v>
      </c>
      <c r="BW568" s="393"/>
      <c r="BX568" s="151"/>
      <c r="BY568" s="341"/>
      <c r="BZ568" s="384"/>
      <c r="CA568" s="384"/>
      <c r="CB568" s="384"/>
      <c r="CC568" s="384"/>
      <c r="CD568" s="384"/>
      <c r="CE568" s="219"/>
      <c r="CF568" s="219"/>
      <c r="CG568" s="219"/>
      <c r="CH568" s="219"/>
      <c r="CI568" s="219"/>
      <c r="CJ568" s="219"/>
      <c r="CK568" s="219"/>
      <c r="CL568" s="219"/>
      <c r="CM568" s="219"/>
      <c r="CN568" s="219"/>
      <c r="CO568" s="219"/>
      <c r="CP568" s="219"/>
      <c r="CQ568" s="219"/>
      <c r="CR568" s="219"/>
      <c r="CS568" s="219"/>
      <c r="CT568" s="219"/>
      <c r="CU568" s="219"/>
      <c r="CV568" s="219"/>
      <c r="CW568" s="219"/>
      <c r="CX568" s="219"/>
      <c r="CY568" s="219"/>
      <c r="CZ568" s="219"/>
      <c r="DA568" s="219"/>
      <c r="DB568" s="219"/>
      <c r="DC568" s="219"/>
      <c r="DD568" s="219"/>
      <c r="DE568" s="219"/>
      <c r="DF568" s="219"/>
      <c r="DG568" s="219"/>
      <c r="DH568" s="219"/>
      <c r="DI568" s="219"/>
      <c r="DJ568" s="219"/>
      <c r="DK568" s="219"/>
      <c r="DL568" s="219"/>
      <c r="DM568" s="219"/>
      <c r="DN568" s="219"/>
      <c r="DO568" s="219"/>
      <c r="DP568" s="219"/>
      <c r="DQ568" s="219"/>
      <c r="DR568" s="219"/>
      <c r="DS568" s="219"/>
      <c r="DT568" s="219"/>
      <c r="DU568" s="219"/>
      <c r="DV568" s="219"/>
      <c r="DW568" s="219"/>
      <c r="DX568" s="219"/>
      <c r="DY568" s="219"/>
      <c r="DZ568" s="219"/>
      <c r="EA568" s="219"/>
      <c r="EB568" s="219"/>
      <c r="EC568" s="219"/>
      <c r="ED568" s="219"/>
      <c r="EE568" s="219"/>
      <c r="EF568" s="219"/>
      <c r="EG568" s="219"/>
      <c r="EH568" s="219"/>
      <c r="EI568" s="219"/>
      <c r="EJ568" s="219"/>
      <c r="EK568" s="219"/>
      <c r="EL568" s="219"/>
      <c r="EM568" s="219"/>
      <c r="EN568" s="219"/>
      <c r="EO568" s="219"/>
      <c r="EP568" s="219"/>
      <c r="EQ568" s="219"/>
      <c r="ER568" s="219"/>
      <c r="ES568" s="219"/>
      <c r="ET568" s="219"/>
      <c r="EU568" s="219"/>
      <c r="EV568" s="219"/>
      <c r="EW568" s="219"/>
      <c r="EX568" s="219"/>
      <c r="EY568" s="219"/>
      <c r="EZ568" s="219"/>
      <c r="FA568" s="219"/>
      <c r="FB568" s="219"/>
      <c r="FC568" s="219"/>
      <c r="FD568" s="219"/>
      <c r="FE568" s="219"/>
      <c r="FF568" s="219"/>
      <c r="FG568" s="219"/>
      <c r="FH568" s="219"/>
      <c r="FI568" s="219"/>
      <c r="FJ568" s="219"/>
      <c r="FK568" s="219"/>
      <c r="FL568" s="219"/>
      <c r="FM568" s="219"/>
      <c r="FN568" s="219"/>
      <c r="GA568" s="202"/>
      <c r="GB568" s="202"/>
      <c r="GC568" s="202"/>
      <c r="GD568" s="202"/>
      <c r="GE568" s="202"/>
      <c r="GF568" s="202"/>
      <c r="GG568" s="202"/>
      <c r="GH568" s="198"/>
      <c r="GI568" s="198"/>
      <c r="GJ568" s="198"/>
      <c r="GK568" s="198"/>
      <c r="GL568" s="198"/>
      <c r="GM568" s="198"/>
      <c r="GN568" s="198"/>
    </row>
    <row r="569" spans="1:196" x14ac:dyDescent="0.2">
      <c r="A569" s="215" t="s">
        <v>686</v>
      </c>
      <c r="B569" s="216" t="s">
        <v>285</v>
      </c>
      <c r="C569" s="217" t="s">
        <v>286</v>
      </c>
      <c r="D569" s="218" t="s">
        <v>685</v>
      </c>
      <c r="E569" s="337">
        <v>0</v>
      </c>
      <c r="F569">
        <v>2</v>
      </c>
      <c r="G569" s="337">
        <v>0</v>
      </c>
      <c r="H569">
        <v>0</v>
      </c>
      <c r="I569">
        <v>134</v>
      </c>
      <c r="J569">
        <v>257</v>
      </c>
      <c r="K569">
        <v>14</v>
      </c>
      <c r="L569">
        <v>2</v>
      </c>
      <c r="M569">
        <v>9</v>
      </c>
      <c r="N569">
        <v>5</v>
      </c>
      <c r="O569">
        <v>0</v>
      </c>
      <c r="P569">
        <v>10</v>
      </c>
      <c r="Q569">
        <v>3</v>
      </c>
      <c r="R569">
        <v>27</v>
      </c>
      <c r="S569">
        <v>0</v>
      </c>
      <c r="T569">
        <v>0</v>
      </c>
      <c r="U569">
        <v>0</v>
      </c>
      <c r="V569">
        <v>0</v>
      </c>
      <c r="W569">
        <v>2</v>
      </c>
      <c r="X569">
        <v>51</v>
      </c>
      <c r="Y569">
        <v>78</v>
      </c>
      <c r="Z569">
        <v>1</v>
      </c>
      <c r="AA569">
        <v>47</v>
      </c>
      <c r="AB569">
        <v>642</v>
      </c>
      <c r="AC569" s="351">
        <v>2</v>
      </c>
      <c r="AD569" s="351">
        <v>3</v>
      </c>
      <c r="AE569">
        <v>3</v>
      </c>
      <c r="AF569">
        <v>206</v>
      </c>
      <c r="AG569">
        <v>10</v>
      </c>
      <c r="AH569">
        <v>5</v>
      </c>
      <c r="AI569">
        <v>0</v>
      </c>
      <c r="AJ569">
        <v>95</v>
      </c>
      <c r="AK569">
        <v>0</v>
      </c>
      <c r="AL569">
        <v>95</v>
      </c>
      <c r="AM569">
        <v>1</v>
      </c>
      <c r="AN569">
        <v>0</v>
      </c>
      <c r="AO569">
        <v>2</v>
      </c>
      <c r="AP569">
        <v>177</v>
      </c>
      <c r="AQ569">
        <v>0</v>
      </c>
      <c r="AR569">
        <v>70</v>
      </c>
      <c r="AS569">
        <v>0</v>
      </c>
      <c r="AT569">
        <v>0</v>
      </c>
      <c r="AU569">
        <v>0</v>
      </c>
      <c r="AV569">
        <v>17</v>
      </c>
      <c r="AW569">
        <v>1</v>
      </c>
      <c r="AX569">
        <v>0</v>
      </c>
      <c r="AY569">
        <v>0</v>
      </c>
      <c r="AZ569">
        <v>0</v>
      </c>
      <c r="BA569">
        <v>7</v>
      </c>
      <c r="BB569">
        <v>5</v>
      </c>
      <c r="BC569">
        <v>12</v>
      </c>
      <c r="BD569">
        <v>3</v>
      </c>
      <c r="BE569">
        <v>1</v>
      </c>
      <c r="BF569">
        <v>2</v>
      </c>
      <c r="BG569">
        <v>2</v>
      </c>
      <c r="BH569">
        <v>3</v>
      </c>
      <c r="BI569">
        <v>35</v>
      </c>
      <c r="BJ569">
        <v>8</v>
      </c>
      <c r="BK569">
        <v>3</v>
      </c>
      <c r="BL569">
        <v>6</v>
      </c>
      <c r="BM569">
        <v>3</v>
      </c>
      <c r="BN569">
        <v>3</v>
      </c>
      <c r="BO569">
        <v>2</v>
      </c>
      <c r="BP569">
        <v>2</v>
      </c>
      <c r="BQ569">
        <v>3</v>
      </c>
      <c r="BR569">
        <v>30</v>
      </c>
      <c r="BS569" s="148"/>
      <c r="BT569"/>
      <c r="BU569" s="393" t="str">
        <f t="shared" si="88"/>
        <v>No</v>
      </c>
      <c r="BV569" s="393" t="str">
        <f t="shared" si="89"/>
        <v>Open</v>
      </c>
      <c r="BW569" s="393"/>
      <c r="BX569" s="151"/>
      <c r="BY569" s="341"/>
      <c r="BZ569" s="384"/>
      <c r="CA569" s="384"/>
      <c r="CB569" s="384"/>
      <c r="CC569" s="384"/>
      <c r="CD569" s="384"/>
      <c r="CE569" s="219"/>
      <c r="CF569" s="219"/>
      <c r="CG569" s="219"/>
      <c r="CH569" s="219"/>
      <c r="CI569" s="219"/>
      <c r="CJ569" s="219"/>
      <c r="CK569" s="219"/>
      <c r="CL569" s="219"/>
      <c r="CM569" s="219"/>
      <c r="CN569" s="219"/>
      <c r="CO569" s="219"/>
      <c r="CP569" s="219"/>
      <c r="CQ569" s="219"/>
      <c r="CR569" s="219"/>
      <c r="CS569" s="219"/>
      <c r="CT569" s="219"/>
      <c r="CU569" s="219"/>
      <c r="CV569" s="219"/>
      <c r="CW569" s="219"/>
      <c r="CX569" s="219"/>
      <c r="CY569" s="219"/>
      <c r="CZ569" s="219"/>
      <c r="DA569" s="219"/>
      <c r="DB569" s="219"/>
      <c r="DC569" s="219"/>
      <c r="DD569" s="219"/>
      <c r="DE569" s="219"/>
      <c r="DF569" s="219"/>
      <c r="DG569" s="219"/>
      <c r="DH569" s="219"/>
      <c r="DI569" s="219"/>
      <c r="DJ569" s="219"/>
      <c r="DK569" s="219"/>
      <c r="DL569" s="219"/>
      <c r="DM569" s="219"/>
      <c r="DN569" s="219"/>
      <c r="DO569" s="219"/>
      <c r="DP569" s="219"/>
      <c r="DQ569" s="219"/>
      <c r="DR569" s="219"/>
      <c r="DS569" s="219"/>
      <c r="DT569" s="219"/>
      <c r="DU569" s="219"/>
      <c r="DV569" s="219"/>
      <c r="DW569" s="219"/>
      <c r="DX569" s="219"/>
      <c r="DY569" s="219"/>
      <c r="DZ569" s="219"/>
      <c r="EA569" s="219"/>
      <c r="EB569" s="219"/>
      <c r="EC569" s="219"/>
      <c r="ED569" s="219"/>
      <c r="EE569" s="219"/>
      <c r="EF569" s="219"/>
      <c r="EG569" s="219"/>
      <c r="EH569" s="219"/>
      <c r="EI569" s="219"/>
      <c r="EJ569" s="219"/>
      <c r="EK569" s="219"/>
      <c r="EL569" s="219"/>
      <c r="EM569" s="219"/>
      <c r="EN569" s="219"/>
      <c r="EO569" s="219"/>
      <c r="EP569" s="219"/>
      <c r="EQ569" s="219"/>
      <c r="ER569" s="219"/>
      <c r="ES569" s="219"/>
      <c r="ET569" s="219"/>
      <c r="EU569" s="219"/>
      <c r="EV569" s="219"/>
      <c r="EW569" s="219"/>
      <c r="EX569" s="219"/>
      <c r="EY569" s="219"/>
      <c r="EZ569" s="219"/>
      <c r="FA569" s="219"/>
      <c r="FB569" s="219"/>
      <c r="FC569" s="219"/>
      <c r="FD569" s="219"/>
      <c r="FE569" s="219"/>
      <c r="FF569" s="219"/>
      <c r="FG569" s="219"/>
      <c r="FH569" s="219"/>
      <c r="FI569" s="219"/>
      <c r="FJ569" s="219"/>
      <c r="FK569" s="219"/>
      <c r="FL569" s="219"/>
      <c r="FM569" s="219"/>
      <c r="FN569" s="219"/>
      <c r="GA569" s="202"/>
      <c r="GB569" s="202"/>
      <c r="GC569" s="202"/>
      <c r="GD569" s="202"/>
      <c r="GE569" s="202"/>
      <c r="GF569" s="202"/>
      <c r="GG569" s="202"/>
      <c r="GH569" s="198"/>
      <c r="GI569" s="198"/>
      <c r="GJ569" s="198"/>
      <c r="GK569" s="198"/>
      <c r="GL569" s="198"/>
      <c r="GM569" s="198"/>
      <c r="GN569" s="198"/>
    </row>
    <row r="570" spans="1:196" x14ac:dyDescent="0.2">
      <c r="A570" s="215" t="s">
        <v>688</v>
      </c>
      <c r="B570" s="216" t="s">
        <v>291</v>
      </c>
      <c r="C570" s="217" t="s">
        <v>292</v>
      </c>
      <c r="D570" s="218" t="s">
        <v>687</v>
      </c>
      <c r="E570" s="337">
        <v>0</v>
      </c>
      <c r="F570">
        <v>20</v>
      </c>
      <c r="G570" s="337">
        <v>0</v>
      </c>
      <c r="H570">
        <v>10</v>
      </c>
      <c r="I570">
        <v>110</v>
      </c>
      <c r="J570">
        <v>288</v>
      </c>
      <c r="K570">
        <v>17</v>
      </c>
      <c r="L570">
        <v>7</v>
      </c>
      <c r="M570">
        <v>7</v>
      </c>
      <c r="N570">
        <v>1</v>
      </c>
      <c r="O570">
        <v>0</v>
      </c>
      <c r="P570">
        <v>44</v>
      </c>
      <c r="Q570">
        <v>0</v>
      </c>
      <c r="R570">
        <v>108</v>
      </c>
      <c r="S570">
        <v>0</v>
      </c>
      <c r="T570">
        <v>0</v>
      </c>
      <c r="U570">
        <v>0</v>
      </c>
      <c r="V570">
        <v>0</v>
      </c>
      <c r="W570">
        <v>34</v>
      </c>
      <c r="X570">
        <v>44</v>
      </c>
      <c r="Y570">
        <v>342</v>
      </c>
      <c r="Z570">
        <v>0</v>
      </c>
      <c r="AA570">
        <v>40</v>
      </c>
      <c r="AB570">
        <v>1072</v>
      </c>
      <c r="AC570" s="351">
        <v>2</v>
      </c>
      <c r="AD570" s="351">
        <v>2</v>
      </c>
      <c r="AE570">
        <v>23</v>
      </c>
      <c r="AF570">
        <v>374</v>
      </c>
      <c r="AG570">
        <v>14</v>
      </c>
      <c r="AH570">
        <v>44</v>
      </c>
      <c r="AI570">
        <v>0</v>
      </c>
      <c r="AJ570">
        <v>416</v>
      </c>
      <c r="AK570">
        <v>47</v>
      </c>
      <c r="AL570">
        <v>463</v>
      </c>
      <c r="AM570">
        <v>0</v>
      </c>
      <c r="AN570">
        <v>1</v>
      </c>
      <c r="AO570">
        <v>5</v>
      </c>
      <c r="AP570">
        <v>100</v>
      </c>
      <c r="AQ570">
        <v>0</v>
      </c>
      <c r="AR570">
        <v>84</v>
      </c>
      <c r="AS570">
        <v>84</v>
      </c>
      <c r="AT570">
        <v>84</v>
      </c>
      <c r="AU570">
        <v>0</v>
      </c>
      <c r="AV570">
        <v>1</v>
      </c>
      <c r="AW570">
        <v>144</v>
      </c>
      <c r="AX570">
        <v>0</v>
      </c>
      <c r="AY570">
        <v>0</v>
      </c>
      <c r="AZ570">
        <v>0</v>
      </c>
      <c r="BA570">
        <v>119</v>
      </c>
      <c r="BB570">
        <v>29</v>
      </c>
      <c r="BC570">
        <v>7</v>
      </c>
      <c r="BD570">
        <v>1</v>
      </c>
      <c r="BE570">
        <v>2</v>
      </c>
      <c r="BF570">
        <v>0</v>
      </c>
      <c r="BG570">
        <v>0</v>
      </c>
      <c r="BH570">
        <v>0</v>
      </c>
      <c r="BI570">
        <v>158</v>
      </c>
      <c r="BJ570">
        <v>84</v>
      </c>
      <c r="BK570">
        <v>17</v>
      </c>
      <c r="BL570">
        <v>3</v>
      </c>
      <c r="BM570">
        <v>2</v>
      </c>
      <c r="BN570">
        <v>2</v>
      </c>
      <c r="BO570">
        <v>0</v>
      </c>
      <c r="BP570">
        <v>0</v>
      </c>
      <c r="BQ570">
        <v>0</v>
      </c>
      <c r="BR570">
        <v>108</v>
      </c>
      <c r="BS570" s="148"/>
      <c r="BT570"/>
      <c r="BU570" s="393" t="str">
        <f t="shared" si="88"/>
        <v>No</v>
      </c>
      <c r="BV570" s="393" t="str">
        <f t="shared" si="89"/>
        <v>No</v>
      </c>
      <c r="BW570" s="393"/>
      <c r="BX570" s="151"/>
      <c r="BY570" s="341"/>
      <c r="BZ570" s="384"/>
      <c r="CA570" s="384"/>
      <c r="CB570" s="384"/>
      <c r="CC570" s="384"/>
      <c r="CD570" s="384"/>
      <c r="CE570" s="219"/>
      <c r="CF570" s="219"/>
      <c r="CG570" s="219"/>
      <c r="CH570" s="219"/>
      <c r="CI570" s="219"/>
      <c r="CJ570" s="219"/>
      <c r="CK570" s="219"/>
      <c r="CL570" s="219"/>
      <c r="CM570" s="219"/>
      <c r="CN570" s="219"/>
      <c r="CO570" s="219"/>
      <c r="CP570" s="219"/>
      <c r="CQ570" s="219"/>
      <c r="CR570" s="219"/>
      <c r="CS570" s="219"/>
      <c r="CT570" s="219"/>
      <c r="CU570" s="219"/>
      <c r="CV570" s="219"/>
      <c r="CW570" s="219"/>
      <c r="CX570" s="219"/>
      <c r="CY570" s="219"/>
      <c r="CZ570" s="219"/>
      <c r="DA570" s="219"/>
      <c r="DB570" s="219"/>
      <c r="DC570" s="219"/>
      <c r="DD570" s="219"/>
      <c r="DE570" s="219"/>
      <c r="DF570" s="219"/>
      <c r="DG570" s="219"/>
      <c r="DH570" s="219"/>
      <c r="DI570" s="219"/>
      <c r="DJ570" s="219"/>
      <c r="DK570" s="219"/>
      <c r="DL570" s="219"/>
      <c r="DM570" s="219"/>
      <c r="DN570" s="219"/>
      <c r="DO570" s="219"/>
      <c r="DP570" s="219"/>
      <c r="DQ570" s="219"/>
      <c r="DR570" s="219"/>
      <c r="DS570" s="219"/>
      <c r="DT570" s="219"/>
      <c r="DU570" s="219"/>
      <c r="DV570" s="219"/>
      <c r="DW570" s="219"/>
      <c r="DX570" s="219"/>
      <c r="DY570" s="219"/>
      <c r="DZ570" s="219"/>
      <c r="EA570" s="219"/>
      <c r="EB570" s="219"/>
      <c r="EC570" s="219"/>
      <c r="ED570" s="219"/>
      <c r="EE570" s="219"/>
      <c r="EF570" s="219"/>
      <c r="EG570" s="219"/>
      <c r="EH570" s="219"/>
      <c r="EI570" s="219"/>
      <c r="EJ570" s="219"/>
      <c r="EK570" s="219"/>
      <c r="EL570" s="219"/>
      <c r="EM570" s="219"/>
      <c r="EN570" s="219"/>
      <c r="EO570" s="219"/>
      <c r="EP570" s="219"/>
      <c r="EQ570" s="219"/>
      <c r="ER570" s="219"/>
      <c r="ES570" s="219"/>
      <c r="ET570" s="219"/>
      <c r="EU570" s="219"/>
      <c r="EV570" s="219"/>
      <c r="EW570" s="219"/>
      <c r="EX570" s="219"/>
      <c r="EY570" s="219"/>
      <c r="EZ570" s="219"/>
      <c r="FA570" s="219"/>
      <c r="FB570" s="219"/>
      <c r="FC570" s="219"/>
      <c r="FD570" s="219"/>
      <c r="FE570" s="219"/>
      <c r="FF570" s="219"/>
      <c r="FG570" s="219"/>
      <c r="FH570" s="219"/>
      <c r="FI570" s="219"/>
      <c r="FJ570" s="219"/>
      <c r="FK570" s="219"/>
      <c r="FL570" s="219"/>
      <c r="FM570" s="219"/>
      <c r="FN570" s="219"/>
      <c r="GA570" s="202"/>
      <c r="GB570" s="202"/>
      <c r="GC570" s="202"/>
      <c r="GD570" s="202"/>
      <c r="GE570" s="202"/>
      <c r="GF570" s="202"/>
      <c r="GG570" s="202"/>
      <c r="GH570" s="198"/>
      <c r="GI570" s="198"/>
      <c r="GJ570" s="198"/>
      <c r="GK570" s="198"/>
      <c r="GL570" s="198"/>
      <c r="GM570" s="198"/>
      <c r="GN570" s="198"/>
    </row>
    <row r="571" spans="1:196" x14ac:dyDescent="0.2">
      <c r="A571" s="215" t="s">
        <v>690</v>
      </c>
      <c r="B571" s="216" t="s">
        <v>285</v>
      </c>
      <c r="C571" s="217" t="s">
        <v>295</v>
      </c>
      <c r="D571" s="218" t="s">
        <v>689</v>
      </c>
      <c r="E571" s="337">
        <v>0</v>
      </c>
      <c r="F571">
        <v>30</v>
      </c>
      <c r="G571" s="337">
        <v>0</v>
      </c>
      <c r="H571">
        <v>1</v>
      </c>
      <c r="I571">
        <v>51</v>
      </c>
      <c r="J571">
        <v>98</v>
      </c>
      <c r="K571">
        <v>1</v>
      </c>
      <c r="L571">
        <v>1</v>
      </c>
      <c r="M571">
        <v>7</v>
      </c>
      <c r="N571">
        <v>0</v>
      </c>
      <c r="O571">
        <v>0</v>
      </c>
      <c r="P571">
        <v>2</v>
      </c>
      <c r="Q571">
        <v>15</v>
      </c>
      <c r="R571">
        <v>43</v>
      </c>
      <c r="S571">
        <v>188</v>
      </c>
      <c r="T571">
        <v>0</v>
      </c>
      <c r="U571">
        <v>1</v>
      </c>
      <c r="V571">
        <v>29</v>
      </c>
      <c r="W571">
        <v>2</v>
      </c>
      <c r="X571">
        <v>12</v>
      </c>
      <c r="Y571">
        <v>81</v>
      </c>
      <c r="Z571">
        <v>0</v>
      </c>
      <c r="AA571">
        <v>8</v>
      </c>
      <c r="AB571">
        <v>570</v>
      </c>
      <c r="AC571" s="351">
        <v>2</v>
      </c>
      <c r="AD571" s="351">
        <v>2</v>
      </c>
      <c r="AE571">
        <v>9</v>
      </c>
      <c r="AF571">
        <v>88</v>
      </c>
      <c r="AG571">
        <v>4</v>
      </c>
      <c r="AH571">
        <v>8</v>
      </c>
      <c r="AI571">
        <v>0</v>
      </c>
      <c r="AJ571">
        <v>96</v>
      </c>
      <c r="AK571">
        <v>10</v>
      </c>
      <c r="AL571">
        <v>106</v>
      </c>
      <c r="AM571">
        <v>0</v>
      </c>
      <c r="AN571">
        <v>0</v>
      </c>
      <c r="AO571">
        <v>0</v>
      </c>
      <c r="AP571">
        <v>64</v>
      </c>
      <c r="AQ571">
        <v>49</v>
      </c>
      <c r="AR571">
        <v>0</v>
      </c>
      <c r="AS571">
        <v>49</v>
      </c>
      <c r="AT571">
        <v>0</v>
      </c>
      <c r="AU571">
        <v>0</v>
      </c>
      <c r="AV571">
        <v>5</v>
      </c>
      <c r="AW571">
        <v>0</v>
      </c>
      <c r="AX571">
        <v>0</v>
      </c>
      <c r="AY571">
        <v>0</v>
      </c>
      <c r="AZ571">
        <v>0</v>
      </c>
      <c r="BA571">
        <v>20</v>
      </c>
      <c r="BB571">
        <v>32</v>
      </c>
      <c r="BC571">
        <v>9</v>
      </c>
      <c r="BD571">
        <v>3</v>
      </c>
      <c r="BE571">
        <v>3</v>
      </c>
      <c r="BF571">
        <v>1</v>
      </c>
      <c r="BG571">
        <v>2</v>
      </c>
      <c r="BH571">
        <v>13</v>
      </c>
      <c r="BI571">
        <v>83</v>
      </c>
      <c r="BJ571">
        <v>14</v>
      </c>
      <c r="BK571">
        <v>21</v>
      </c>
      <c r="BL571">
        <v>4</v>
      </c>
      <c r="BM571">
        <v>1</v>
      </c>
      <c r="BN571">
        <v>2</v>
      </c>
      <c r="BO571">
        <v>1</v>
      </c>
      <c r="BP571">
        <v>2</v>
      </c>
      <c r="BQ571">
        <v>13</v>
      </c>
      <c r="BR571">
        <v>58</v>
      </c>
      <c r="BS571" s="148"/>
      <c r="BT571"/>
      <c r="BU571" s="393" t="str">
        <f t="shared" si="88"/>
        <v>No</v>
      </c>
      <c r="BV571" s="393" t="str">
        <f t="shared" si="89"/>
        <v>No</v>
      </c>
      <c r="BW571" s="393"/>
      <c r="BX571" s="151"/>
      <c r="BY571" s="341"/>
      <c r="BZ571" s="384"/>
      <c r="CA571" s="384"/>
      <c r="CB571" s="384"/>
      <c r="CC571" s="384"/>
      <c r="CD571" s="384"/>
      <c r="CE571" s="219"/>
      <c r="CF571" s="219"/>
      <c r="CG571" s="219"/>
      <c r="CH571" s="219"/>
      <c r="CI571" s="219"/>
      <c r="CJ571" s="219"/>
      <c r="CK571" s="219"/>
      <c r="CL571" s="219"/>
      <c r="CM571" s="219"/>
      <c r="CN571" s="219"/>
      <c r="CO571" s="219"/>
      <c r="CP571" s="219"/>
      <c r="CQ571" s="219"/>
      <c r="CR571" s="219"/>
      <c r="CS571" s="219"/>
      <c r="CT571" s="219"/>
      <c r="CU571" s="219"/>
      <c r="CV571" s="219"/>
      <c r="CW571" s="219"/>
      <c r="CX571" s="219"/>
      <c r="CY571" s="219"/>
      <c r="CZ571" s="219"/>
      <c r="DA571" s="219"/>
      <c r="DB571" s="219"/>
      <c r="DC571" s="219"/>
      <c r="DD571" s="219"/>
      <c r="DE571" s="219"/>
      <c r="DF571" s="219"/>
      <c r="DG571" s="219"/>
      <c r="DH571" s="219"/>
      <c r="DI571" s="219"/>
      <c r="DJ571" s="219"/>
      <c r="DK571" s="219"/>
      <c r="DL571" s="219"/>
      <c r="DM571" s="219"/>
      <c r="DN571" s="219"/>
      <c r="DO571" s="219"/>
      <c r="DP571" s="219"/>
      <c r="DQ571" s="219"/>
      <c r="DR571" s="219"/>
      <c r="DS571" s="219"/>
      <c r="DT571" s="219"/>
      <c r="DU571" s="219"/>
      <c r="DV571" s="219"/>
      <c r="DW571" s="219"/>
      <c r="DX571" s="219"/>
      <c r="DY571" s="219"/>
      <c r="DZ571" s="219"/>
      <c r="EA571" s="219"/>
      <c r="EB571" s="219"/>
      <c r="EC571" s="219"/>
      <c r="ED571" s="219"/>
      <c r="EE571" s="219"/>
      <c r="EF571" s="219"/>
      <c r="EG571" s="219"/>
      <c r="EH571" s="219"/>
      <c r="EI571" s="219"/>
      <c r="EJ571" s="219"/>
      <c r="EK571" s="219"/>
      <c r="EL571" s="219"/>
      <c r="EM571" s="219"/>
      <c r="EN571" s="219"/>
      <c r="EO571" s="219"/>
      <c r="EP571" s="219"/>
      <c r="EQ571" s="219"/>
      <c r="ER571" s="219"/>
      <c r="ES571" s="219"/>
      <c r="ET571" s="219"/>
      <c r="EU571" s="219"/>
      <c r="EV571" s="219"/>
      <c r="EW571" s="219"/>
      <c r="EX571" s="219"/>
      <c r="EY571" s="219"/>
      <c r="EZ571" s="219"/>
      <c r="FA571" s="219"/>
      <c r="FB571" s="219"/>
      <c r="FC571" s="219"/>
      <c r="FD571" s="219"/>
      <c r="FE571" s="219"/>
      <c r="FF571" s="219"/>
      <c r="FG571" s="219"/>
      <c r="FH571" s="219"/>
      <c r="FI571" s="219"/>
      <c r="FJ571" s="219"/>
      <c r="FK571" s="219"/>
      <c r="FL571" s="219"/>
      <c r="FM571" s="219"/>
      <c r="FN571" s="219"/>
      <c r="GA571" s="202"/>
      <c r="GB571" s="202"/>
      <c r="GC571" s="202"/>
      <c r="GD571" s="202"/>
      <c r="GE571" s="202"/>
      <c r="GF571" s="202"/>
      <c r="GG571" s="202"/>
      <c r="GH571" s="198"/>
      <c r="GI571" s="198"/>
      <c r="GJ571" s="198"/>
      <c r="GK571" s="198"/>
      <c r="GL571" s="198"/>
      <c r="GM571" s="198"/>
      <c r="GN571" s="198"/>
    </row>
    <row r="572" spans="1:196" x14ac:dyDescent="0.2">
      <c r="A572" s="215" t="s">
        <v>692</v>
      </c>
      <c r="B572" s="216" t="s">
        <v>285</v>
      </c>
      <c r="C572" s="217" t="s">
        <v>286</v>
      </c>
      <c r="D572" s="218" t="s">
        <v>691</v>
      </c>
      <c r="E572" s="337">
        <v>0</v>
      </c>
      <c r="F572">
        <v>2</v>
      </c>
      <c r="G572" s="337">
        <v>0</v>
      </c>
      <c r="H572">
        <v>3</v>
      </c>
      <c r="I572">
        <v>46</v>
      </c>
      <c r="J572">
        <v>93</v>
      </c>
      <c r="K572">
        <v>2</v>
      </c>
      <c r="L572">
        <v>1</v>
      </c>
      <c r="M572">
        <v>5</v>
      </c>
      <c r="N572">
        <v>1</v>
      </c>
      <c r="O572">
        <v>0</v>
      </c>
      <c r="P572">
        <v>0</v>
      </c>
      <c r="Q572">
        <v>132</v>
      </c>
      <c r="R572">
        <v>763</v>
      </c>
      <c r="S572">
        <v>50</v>
      </c>
      <c r="T572">
        <v>2</v>
      </c>
      <c r="U572">
        <v>0</v>
      </c>
      <c r="V572">
        <v>14</v>
      </c>
      <c r="W572">
        <v>0</v>
      </c>
      <c r="X572">
        <v>37</v>
      </c>
      <c r="Y572">
        <v>43</v>
      </c>
      <c r="Z572">
        <v>4</v>
      </c>
      <c r="AA572">
        <v>13</v>
      </c>
      <c r="AB572">
        <v>1211</v>
      </c>
      <c r="AC572" s="351">
        <v>1</v>
      </c>
      <c r="AD572" s="351">
        <v>1</v>
      </c>
      <c r="AE572">
        <v>5</v>
      </c>
      <c r="AF572">
        <v>81</v>
      </c>
      <c r="AG572">
        <v>0</v>
      </c>
      <c r="AH572">
        <v>3</v>
      </c>
      <c r="AI572">
        <v>0</v>
      </c>
      <c r="AJ572">
        <v>82</v>
      </c>
      <c r="AK572">
        <v>0</v>
      </c>
      <c r="AL572">
        <v>82</v>
      </c>
      <c r="AM572">
        <v>1</v>
      </c>
      <c r="AN572">
        <v>0</v>
      </c>
      <c r="AO572">
        <v>1</v>
      </c>
      <c r="AP572">
        <v>22</v>
      </c>
      <c r="AQ572">
        <v>0</v>
      </c>
      <c r="AR572">
        <v>14</v>
      </c>
      <c r="AS572">
        <v>14</v>
      </c>
      <c r="AT572">
        <v>4</v>
      </c>
      <c r="AU572">
        <v>0</v>
      </c>
      <c r="AV572">
        <v>4</v>
      </c>
      <c r="AW572">
        <v>43</v>
      </c>
      <c r="AX572">
        <v>0</v>
      </c>
      <c r="AY572">
        <v>0</v>
      </c>
      <c r="AZ572">
        <v>0</v>
      </c>
      <c r="BA572">
        <v>34</v>
      </c>
      <c r="BB572">
        <v>46</v>
      </c>
      <c r="BC572">
        <v>245</v>
      </c>
      <c r="BD572">
        <v>542</v>
      </c>
      <c r="BE572">
        <v>217</v>
      </c>
      <c r="BF572">
        <v>65</v>
      </c>
      <c r="BG572">
        <v>11</v>
      </c>
      <c r="BH572">
        <v>24</v>
      </c>
      <c r="BI572">
        <v>1184</v>
      </c>
      <c r="BJ572">
        <v>26</v>
      </c>
      <c r="BK572">
        <v>39</v>
      </c>
      <c r="BL572">
        <v>156</v>
      </c>
      <c r="BM572">
        <v>418</v>
      </c>
      <c r="BN572">
        <v>170</v>
      </c>
      <c r="BO572">
        <v>59</v>
      </c>
      <c r="BP572">
        <v>3</v>
      </c>
      <c r="BQ572">
        <v>24</v>
      </c>
      <c r="BR572">
        <v>895</v>
      </c>
      <c r="BS572" s="148"/>
      <c r="BT572"/>
      <c r="BU572" s="393" t="str">
        <f t="shared" si="88"/>
        <v>Yes</v>
      </c>
      <c r="BV572" s="393" t="str">
        <f t="shared" si="89"/>
        <v>Yes</v>
      </c>
      <c r="BW572" s="393"/>
      <c r="BX572" s="151"/>
      <c r="BY572" s="341"/>
      <c r="BZ572" s="384"/>
      <c r="CA572" s="384"/>
      <c r="CB572" s="384"/>
      <c r="CC572" s="384"/>
      <c r="CD572" s="384"/>
      <c r="CE572" s="219"/>
      <c r="CF572" s="219"/>
      <c r="CG572" s="219"/>
      <c r="CH572" s="219"/>
      <c r="CI572" s="219"/>
      <c r="CJ572" s="219"/>
      <c r="CK572" s="219"/>
      <c r="CL572" s="219"/>
      <c r="CM572" s="219"/>
      <c r="CN572" s="219"/>
      <c r="CO572" s="219"/>
      <c r="CP572" s="219"/>
      <c r="CQ572" s="219"/>
      <c r="CR572" s="219"/>
      <c r="CS572" s="219"/>
      <c r="CT572" s="219"/>
      <c r="CU572" s="219"/>
      <c r="CV572" s="219"/>
      <c r="CW572" s="219"/>
      <c r="CX572" s="219"/>
      <c r="CY572" s="219"/>
      <c r="CZ572" s="219"/>
      <c r="DA572" s="219"/>
      <c r="DB572" s="219"/>
      <c r="DC572" s="219"/>
      <c r="DD572" s="219"/>
      <c r="DE572" s="219"/>
      <c r="DF572" s="219"/>
      <c r="DG572" s="219"/>
      <c r="DH572" s="219"/>
      <c r="DI572" s="219"/>
      <c r="DJ572" s="219"/>
      <c r="DK572" s="219"/>
      <c r="DL572" s="219"/>
      <c r="DM572" s="219"/>
      <c r="DN572" s="219"/>
      <c r="DO572" s="219"/>
      <c r="DP572" s="219"/>
      <c r="DQ572" s="219"/>
      <c r="DR572" s="219"/>
      <c r="DS572" s="219"/>
      <c r="DT572" s="219"/>
      <c r="DU572" s="219"/>
      <c r="DV572" s="219"/>
      <c r="DW572" s="219"/>
      <c r="DX572" s="219"/>
      <c r="DY572" s="219"/>
      <c r="DZ572" s="219"/>
      <c r="EA572" s="219"/>
      <c r="EB572" s="219"/>
      <c r="EC572" s="219"/>
      <c r="ED572" s="219"/>
      <c r="EE572" s="219"/>
      <c r="EF572" s="219"/>
      <c r="EG572" s="219"/>
      <c r="EH572" s="219"/>
      <c r="EI572" s="219"/>
      <c r="EJ572" s="219"/>
      <c r="EK572" s="219"/>
      <c r="EL572" s="219"/>
      <c r="EM572" s="219"/>
      <c r="EN572" s="219"/>
      <c r="EO572" s="219"/>
      <c r="EP572" s="219"/>
      <c r="EQ572" s="219"/>
      <c r="ER572" s="219"/>
      <c r="ES572" s="219"/>
      <c r="ET572" s="219"/>
      <c r="EU572" s="219"/>
      <c r="EV572" s="219"/>
      <c r="EW572" s="219"/>
      <c r="EX572" s="219"/>
      <c r="EY572" s="219"/>
      <c r="EZ572" s="219"/>
      <c r="FA572" s="219"/>
      <c r="FB572" s="219"/>
      <c r="FC572" s="219"/>
      <c r="FD572" s="219"/>
      <c r="FE572" s="219"/>
      <c r="FF572" s="219"/>
      <c r="FG572" s="219"/>
      <c r="FH572" s="219"/>
      <c r="FI572" s="219"/>
      <c r="FJ572" s="219"/>
      <c r="FK572" s="219"/>
      <c r="FL572" s="219"/>
      <c r="FM572" s="219"/>
      <c r="FN572" s="219"/>
      <c r="GA572" s="202"/>
      <c r="GB572" s="202"/>
      <c r="GC572" s="202"/>
      <c r="GD572" s="202"/>
      <c r="GE572" s="202"/>
      <c r="GF572" s="202"/>
      <c r="GG572" s="202"/>
      <c r="GH572" s="198"/>
      <c r="GI572" s="198"/>
      <c r="GJ572" s="198"/>
      <c r="GK572" s="198"/>
      <c r="GL572" s="198"/>
      <c r="GM572" s="198"/>
      <c r="GN572" s="198"/>
    </row>
    <row r="573" spans="1:196" x14ac:dyDescent="0.2">
      <c r="A573" s="215" t="s">
        <v>694</v>
      </c>
      <c r="B573" s="216" t="s">
        <v>285</v>
      </c>
      <c r="C573" s="217" t="s">
        <v>288</v>
      </c>
      <c r="D573" s="218" t="s">
        <v>693</v>
      </c>
      <c r="E573" s="337">
        <v>0</v>
      </c>
      <c r="F573">
        <v>62</v>
      </c>
      <c r="G573" s="337">
        <v>0</v>
      </c>
      <c r="H573">
        <v>2</v>
      </c>
      <c r="I573">
        <v>69</v>
      </c>
      <c r="J573">
        <v>165</v>
      </c>
      <c r="K573">
        <v>2</v>
      </c>
      <c r="L573">
        <v>3</v>
      </c>
      <c r="M573">
        <v>8</v>
      </c>
      <c r="N573">
        <v>1</v>
      </c>
      <c r="O573">
        <v>0</v>
      </c>
      <c r="P573">
        <v>2</v>
      </c>
      <c r="Q573">
        <v>141</v>
      </c>
      <c r="R573">
        <v>283</v>
      </c>
      <c r="S573">
        <v>0</v>
      </c>
      <c r="T573">
        <v>0</v>
      </c>
      <c r="U573">
        <v>0</v>
      </c>
      <c r="V573">
        <v>22</v>
      </c>
      <c r="W573">
        <v>9</v>
      </c>
      <c r="X573">
        <v>29</v>
      </c>
      <c r="Y573">
        <v>97</v>
      </c>
      <c r="Z573">
        <v>0</v>
      </c>
      <c r="AA573">
        <v>29</v>
      </c>
      <c r="AB573">
        <v>924</v>
      </c>
      <c r="AC573" s="351">
        <v>2</v>
      </c>
      <c r="AD573" s="351">
        <v>2</v>
      </c>
      <c r="AE573">
        <v>1</v>
      </c>
      <c r="AF573">
        <v>140</v>
      </c>
      <c r="AG573">
        <v>59</v>
      </c>
      <c r="AH573">
        <v>14</v>
      </c>
      <c r="AI573">
        <v>0</v>
      </c>
      <c r="AJ573">
        <v>245</v>
      </c>
      <c r="AK573">
        <v>1</v>
      </c>
      <c r="AL573">
        <v>246</v>
      </c>
      <c r="AM573">
        <v>4</v>
      </c>
      <c r="AN573">
        <v>0</v>
      </c>
      <c r="AO573">
        <v>0</v>
      </c>
      <c r="AP573">
        <v>31</v>
      </c>
      <c r="AQ573">
        <v>0</v>
      </c>
      <c r="AR573">
        <v>37</v>
      </c>
      <c r="AS573">
        <v>37</v>
      </c>
      <c r="AT573">
        <v>1</v>
      </c>
      <c r="AU573">
        <v>0</v>
      </c>
      <c r="AV573">
        <v>3</v>
      </c>
      <c r="AW573">
        <v>19</v>
      </c>
      <c r="AX573">
        <v>0</v>
      </c>
      <c r="AY573">
        <v>0</v>
      </c>
      <c r="AZ573">
        <v>0</v>
      </c>
      <c r="BA573">
        <v>113</v>
      </c>
      <c r="BB573">
        <v>239</v>
      </c>
      <c r="BC573">
        <v>110</v>
      </c>
      <c r="BD573">
        <v>78</v>
      </c>
      <c r="BE573">
        <v>11</v>
      </c>
      <c r="BF573">
        <v>2</v>
      </c>
      <c r="BG573">
        <v>5</v>
      </c>
      <c r="BH573">
        <v>7</v>
      </c>
      <c r="BI573">
        <v>565</v>
      </c>
      <c r="BJ573">
        <v>84</v>
      </c>
      <c r="BK573">
        <v>193</v>
      </c>
      <c r="BL573">
        <v>73</v>
      </c>
      <c r="BM573">
        <v>52</v>
      </c>
      <c r="BN573">
        <v>8</v>
      </c>
      <c r="BO573">
        <v>2</v>
      </c>
      <c r="BP573">
        <v>5</v>
      </c>
      <c r="BQ573">
        <v>7</v>
      </c>
      <c r="BR573">
        <v>424</v>
      </c>
      <c r="BS573" s="148"/>
      <c r="BT573"/>
      <c r="BU573" s="393" t="str">
        <f t="shared" si="88"/>
        <v>No</v>
      </c>
      <c r="BV573" s="393" t="str">
        <f t="shared" si="89"/>
        <v>No</v>
      </c>
      <c r="BW573" s="393"/>
      <c r="BX573" s="151"/>
      <c r="BY573" s="341"/>
      <c r="BZ573" s="384"/>
      <c r="CA573" s="384"/>
      <c r="CB573" s="384"/>
      <c r="CC573" s="384"/>
      <c r="CD573" s="384"/>
      <c r="CE573" s="219"/>
      <c r="CF573" s="219"/>
      <c r="CG573" s="219"/>
      <c r="CH573" s="219"/>
      <c r="CI573" s="219"/>
      <c r="CJ573" s="219"/>
      <c r="CK573" s="219"/>
      <c r="CL573" s="219"/>
      <c r="CM573" s="219"/>
      <c r="CN573" s="219"/>
      <c r="CO573" s="219"/>
      <c r="CP573" s="219"/>
      <c r="CQ573" s="219"/>
      <c r="CR573" s="219"/>
      <c r="CS573" s="219"/>
      <c r="CT573" s="219"/>
      <c r="CU573" s="219"/>
      <c r="CV573" s="219"/>
      <c r="CW573" s="219"/>
      <c r="CX573" s="219"/>
      <c r="CY573" s="219"/>
      <c r="CZ573" s="219"/>
      <c r="DA573" s="219"/>
      <c r="DB573" s="219"/>
      <c r="DC573" s="219"/>
      <c r="DD573" s="219"/>
      <c r="DE573" s="219"/>
      <c r="DF573" s="219"/>
      <c r="DG573" s="219"/>
      <c r="DH573" s="219"/>
      <c r="DI573" s="219"/>
      <c r="DJ573" s="219"/>
      <c r="DK573" s="219"/>
      <c r="DL573" s="219"/>
      <c r="DM573" s="219"/>
      <c r="DN573" s="219"/>
      <c r="DO573" s="219"/>
      <c r="DP573" s="219"/>
      <c r="DQ573" s="219"/>
      <c r="DR573" s="219"/>
      <c r="DS573" s="219"/>
      <c r="DT573" s="219"/>
      <c r="DU573" s="219"/>
      <c r="DV573" s="219"/>
      <c r="DW573" s="219"/>
      <c r="DX573" s="219"/>
      <c r="DY573" s="219"/>
      <c r="DZ573" s="219"/>
      <c r="EA573" s="219"/>
      <c r="EB573" s="219"/>
      <c r="EC573" s="219"/>
      <c r="ED573" s="219"/>
      <c r="EE573" s="219"/>
      <c r="EF573" s="219"/>
      <c r="EG573" s="219"/>
      <c r="EH573" s="219"/>
      <c r="EI573" s="219"/>
      <c r="EJ573" s="219"/>
      <c r="EK573" s="219"/>
      <c r="EL573" s="219"/>
      <c r="EM573" s="219"/>
      <c r="EN573" s="219"/>
      <c r="EO573" s="219"/>
      <c r="EP573" s="219"/>
      <c r="EQ573" s="219"/>
      <c r="ER573" s="219"/>
      <c r="ES573" s="219"/>
      <c r="ET573" s="219"/>
      <c r="EU573" s="219"/>
      <c r="EV573" s="219"/>
      <c r="EW573" s="219"/>
      <c r="EX573" s="219"/>
      <c r="EY573" s="219"/>
      <c r="EZ573" s="219"/>
      <c r="FA573" s="219"/>
      <c r="FB573" s="219"/>
      <c r="FC573" s="219"/>
      <c r="FD573" s="219"/>
      <c r="FE573" s="219"/>
      <c r="FF573" s="219"/>
      <c r="FG573" s="219"/>
      <c r="FH573" s="219"/>
      <c r="FI573" s="219"/>
      <c r="FJ573" s="219"/>
      <c r="FK573" s="219"/>
      <c r="FL573" s="219"/>
      <c r="FM573" s="219"/>
      <c r="FN573" s="219"/>
      <c r="GA573" s="202"/>
      <c r="GB573" s="202"/>
      <c r="GC573" s="202"/>
      <c r="GD573" s="202"/>
      <c r="GE573" s="202"/>
      <c r="GF573" s="202"/>
      <c r="GG573" s="202"/>
      <c r="GH573" s="198"/>
      <c r="GI573" s="198"/>
      <c r="GJ573" s="198"/>
      <c r="GK573" s="198"/>
      <c r="GL573" s="198"/>
      <c r="GM573" s="198"/>
      <c r="GN573" s="198"/>
    </row>
    <row r="574" spans="1:196" x14ac:dyDescent="0.2">
      <c r="A574" s="215" t="s">
        <v>696</v>
      </c>
      <c r="B574" s="216" t="s">
        <v>285</v>
      </c>
      <c r="C574" s="217" t="s">
        <v>286</v>
      </c>
      <c r="D574" s="218" t="s">
        <v>695</v>
      </c>
      <c r="E574" s="337">
        <v>0</v>
      </c>
      <c r="F574">
        <v>29</v>
      </c>
      <c r="G574" s="337">
        <v>0</v>
      </c>
      <c r="H574">
        <v>2</v>
      </c>
      <c r="I574">
        <v>32</v>
      </c>
      <c r="J574">
        <v>107</v>
      </c>
      <c r="K574">
        <v>1</v>
      </c>
      <c r="L574">
        <v>0</v>
      </c>
      <c r="M574">
        <v>8</v>
      </c>
      <c r="N574">
        <v>1</v>
      </c>
      <c r="O574">
        <v>0</v>
      </c>
      <c r="P574">
        <v>3</v>
      </c>
      <c r="Q574">
        <v>0</v>
      </c>
      <c r="R574">
        <v>53</v>
      </c>
      <c r="S574">
        <v>2000</v>
      </c>
      <c r="T574">
        <v>1</v>
      </c>
      <c r="U574">
        <v>1</v>
      </c>
      <c r="V574">
        <v>12</v>
      </c>
      <c r="W574">
        <v>1</v>
      </c>
      <c r="X574">
        <v>2</v>
      </c>
      <c r="Y574">
        <v>76</v>
      </c>
      <c r="Z574">
        <v>0</v>
      </c>
      <c r="AA574">
        <v>8</v>
      </c>
      <c r="AB574">
        <v>2337</v>
      </c>
      <c r="AC574" s="351">
        <v>2</v>
      </c>
      <c r="AD574" s="351">
        <v>2</v>
      </c>
      <c r="AE574">
        <v>2</v>
      </c>
      <c r="AF574">
        <v>70</v>
      </c>
      <c r="AG574">
        <v>3</v>
      </c>
      <c r="AH574">
        <v>9</v>
      </c>
      <c r="AI574">
        <v>0</v>
      </c>
      <c r="AJ574">
        <v>174</v>
      </c>
      <c r="AK574">
        <v>0</v>
      </c>
      <c r="AL574">
        <v>174</v>
      </c>
      <c r="AM574">
        <v>0</v>
      </c>
      <c r="AN574">
        <v>0</v>
      </c>
      <c r="AO574">
        <v>23</v>
      </c>
      <c r="AP574">
        <v>0</v>
      </c>
      <c r="AQ574">
        <v>26</v>
      </c>
      <c r="AR574">
        <v>0</v>
      </c>
      <c r="AS574">
        <v>26</v>
      </c>
      <c r="AT574">
        <v>6</v>
      </c>
      <c r="AU574">
        <v>0</v>
      </c>
      <c r="AV574">
        <v>6</v>
      </c>
      <c r="AW574">
        <v>0</v>
      </c>
      <c r="AX574">
        <v>1</v>
      </c>
      <c r="AY574">
        <v>0</v>
      </c>
      <c r="AZ574">
        <v>0</v>
      </c>
      <c r="BA574">
        <v>3</v>
      </c>
      <c r="BB574">
        <v>22</v>
      </c>
      <c r="BC574">
        <v>28</v>
      </c>
      <c r="BD574">
        <v>6</v>
      </c>
      <c r="BE574">
        <v>2</v>
      </c>
      <c r="BF574">
        <v>0</v>
      </c>
      <c r="BG574">
        <v>0</v>
      </c>
      <c r="BH574">
        <v>0</v>
      </c>
      <c r="BI574">
        <v>61</v>
      </c>
      <c r="BJ574">
        <v>2</v>
      </c>
      <c r="BK574">
        <v>17</v>
      </c>
      <c r="BL574">
        <v>23</v>
      </c>
      <c r="BM574">
        <v>7</v>
      </c>
      <c r="BN574">
        <v>4</v>
      </c>
      <c r="BO574">
        <v>0</v>
      </c>
      <c r="BP574">
        <v>0</v>
      </c>
      <c r="BQ574">
        <v>0</v>
      </c>
      <c r="BR574">
        <v>53</v>
      </c>
      <c r="BS574" s="148"/>
      <c r="BT574"/>
      <c r="BU574" s="393" t="str">
        <f t="shared" si="88"/>
        <v>No</v>
      </c>
      <c r="BV574" s="393" t="str">
        <f t="shared" si="89"/>
        <v>No</v>
      </c>
      <c r="BW574" s="393"/>
      <c r="BX574" s="151"/>
      <c r="BY574" s="341"/>
      <c r="BZ574" s="384"/>
      <c r="CA574" s="384"/>
      <c r="CB574" s="384"/>
      <c r="CC574" s="384"/>
      <c r="CD574" s="384"/>
      <c r="CE574" s="219"/>
      <c r="CF574" s="219"/>
      <c r="CG574" s="219"/>
      <c r="CH574" s="219"/>
      <c r="CI574" s="219"/>
      <c r="CJ574" s="219"/>
      <c r="CK574" s="219"/>
      <c r="CL574" s="219"/>
      <c r="CM574" s="219"/>
      <c r="CN574" s="219"/>
      <c r="CO574" s="219"/>
      <c r="CP574" s="219"/>
      <c r="CQ574" s="219"/>
      <c r="CR574" s="219"/>
      <c r="CS574" s="219"/>
      <c r="CT574" s="219"/>
      <c r="CU574" s="219"/>
      <c r="CV574" s="219"/>
      <c r="CW574" s="219"/>
      <c r="CX574" s="219"/>
      <c r="CY574" s="219"/>
      <c r="CZ574" s="219"/>
      <c r="DA574" s="219"/>
      <c r="DB574" s="219"/>
      <c r="DC574" s="219"/>
      <c r="DD574" s="219"/>
      <c r="DE574" s="219"/>
      <c r="DF574" s="219"/>
      <c r="DG574" s="219"/>
      <c r="DH574" s="219"/>
      <c r="DI574" s="219"/>
      <c r="DJ574" s="219"/>
      <c r="DK574" s="219"/>
      <c r="DL574" s="219"/>
      <c r="DM574" s="219"/>
      <c r="DN574" s="219"/>
      <c r="DO574" s="219"/>
      <c r="DP574" s="219"/>
      <c r="DQ574" s="219"/>
      <c r="DR574" s="219"/>
      <c r="DS574" s="219"/>
      <c r="DT574" s="219"/>
      <c r="DU574" s="219"/>
      <c r="DV574" s="219"/>
      <c r="DW574" s="219"/>
      <c r="DX574" s="219"/>
      <c r="DY574" s="219"/>
      <c r="DZ574" s="219"/>
      <c r="EA574" s="219"/>
      <c r="EB574" s="219"/>
      <c r="EC574" s="219"/>
      <c r="ED574" s="219"/>
      <c r="EE574" s="219"/>
      <c r="EF574" s="219"/>
      <c r="EG574" s="219"/>
      <c r="EH574" s="219"/>
      <c r="EI574" s="219"/>
      <c r="EJ574" s="219"/>
      <c r="EK574" s="219"/>
      <c r="EL574" s="219"/>
      <c r="EM574" s="219"/>
      <c r="EN574" s="219"/>
      <c r="EO574" s="219"/>
      <c r="EP574" s="219"/>
      <c r="EQ574" s="219"/>
      <c r="ER574" s="219"/>
      <c r="ES574" s="219"/>
      <c r="ET574" s="219"/>
      <c r="EU574" s="219"/>
      <c r="EV574" s="219"/>
      <c r="EW574" s="219"/>
      <c r="EX574" s="219"/>
      <c r="EY574" s="219"/>
      <c r="EZ574" s="219"/>
      <c r="FA574" s="219"/>
      <c r="FB574" s="219"/>
      <c r="FC574" s="219"/>
      <c r="FD574" s="219"/>
      <c r="FE574" s="219"/>
      <c r="FF574" s="219"/>
      <c r="FG574" s="219"/>
      <c r="FH574" s="219"/>
      <c r="FI574" s="219"/>
      <c r="FJ574" s="219"/>
      <c r="FK574" s="219"/>
      <c r="FL574" s="219"/>
      <c r="FM574" s="219"/>
      <c r="FN574" s="219"/>
      <c r="GA574" s="202"/>
      <c r="GB574" s="202"/>
      <c r="GC574" s="202"/>
      <c r="GD574" s="202"/>
      <c r="GE574" s="202"/>
      <c r="GF574" s="202"/>
      <c r="GG574" s="202"/>
      <c r="GH574" s="198"/>
      <c r="GI574" s="198"/>
      <c r="GJ574" s="198"/>
      <c r="GK574" s="198"/>
      <c r="GL574" s="198"/>
      <c r="GM574" s="198"/>
      <c r="GN574" s="198"/>
    </row>
    <row r="575" spans="1:196" x14ac:dyDescent="0.2">
      <c r="A575" s="215" t="s">
        <v>697</v>
      </c>
      <c r="B575" s="216" t="s">
        <v>293</v>
      </c>
      <c r="C575" s="217" t="s">
        <v>288</v>
      </c>
      <c r="D575" s="218" t="s">
        <v>335</v>
      </c>
      <c r="E575" s="337">
        <v>0</v>
      </c>
      <c r="F575">
        <v>4</v>
      </c>
      <c r="G575" s="337">
        <v>0</v>
      </c>
      <c r="H575">
        <v>2</v>
      </c>
      <c r="I575">
        <v>34</v>
      </c>
      <c r="J575">
        <v>62</v>
      </c>
      <c r="K575">
        <v>4</v>
      </c>
      <c r="L575">
        <v>1</v>
      </c>
      <c r="M575">
        <v>1</v>
      </c>
      <c r="N575">
        <v>0</v>
      </c>
      <c r="O575">
        <v>0</v>
      </c>
      <c r="P575">
        <v>2</v>
      </c>
      <c r="Q575">
        <v>0</v>
      </c>
      <c r="R575">
        <v>26</v>
      </c>
      <c r="S575">
        <v>658</v>
      </c>
      <c r="T575">
        <v>1</v>
      </c>
      <c r="U575">
        <v>1</v>
      </c>
      <c r="V575">
        <v>9</v>
      </c>
      <c r="W575">
        <v>1</v>
      </c>
      <c r="X575">
        <v>5</v>
      </c>
      <c r="Y575">
        <v>20</v>
      </c>
      <c r="Z575">
        <v>0</v>
      </c>
      <c r="AA575">
        <v>10</v>
      </c>
      <c r="AB575">
        <v>841</v>
      </c>
      <c r="AC575" s="351">
        <v>1</v>
      </c>
      <c r="AD575" s="351">
        <v>1</v>
      </c>
      <c r="AE575">
        <v>2</v>
      </c>
      <c r="AF575">
        <v>39</v>
      </c>
      <c r="AG575">
        <v>11</v>
      </c>
      <c r="AH575">
        <v>8</v>
      </c>
      <c r="AI575">
        <v>1</v>
      </c>
      <c r="AJ575">
        <v>44</v>
      </c>
      <c r="AK575">
        <v>0</v>
      </c>
      <c r="AL575">
        <v>45</v>
      </c>
      <c r="AM575">
        <v>1</v>
      </c>
      <c r="AN575">
        <v>0</v>
      </c>
      <c r="AO575">
        <v>18</v>
      </c>
      <c r="AP575">
        <v>0</v>
      </c>
      <c r="AQ575">
        <v>5</v>
      </c>
      <c r="AR575">
        <v>0</v>
      </c>
      <c r="AS575">
        <v>5</v>
      </c>
      <c r="AT575">
        <v>0</v>
      </c>
      <c r="AU575">
        <v>0</v>
      </c>
      <c r="AV575">
        <v>0</v>
      </c>
      <c r="AW575">
        <v>5</v>
      </c>
      <c r="AX575">
        <v>0</v>
      </c>
      <c r="AY575">
        <v>0</v>
      </c>
      <c r="AZ575">
        <v>0</v>
      </c>
      <c r="BA575">
        <v>13</v>
      </c>
      <c r="BB575">
        <v>9</v>
      </c>
      <c r="BC575">
        <v>3</v>
      </c>
      <c r="BD575">
        <v>1</v>
      </c>
      <c r="BE575">
        <v>1</v>
      </c>
      <c r="BF575">
        <v>1</v>
      </c>
      <c r="BG575">
        <v>1</v>
      </c>
      <c r="BH575">
        <v>3</v>
      </c>
      <c r="BI575">
        <v>32</v>
      </c>
      <c r="BJ575">
        <v>12</v>
      </c>
      <c r="BK575">
        <v>6</v>
      </c>
      <c r="BL575">
        <v>2</v>
      </c>
      <c r="BM575">
        <v>1</v>
      </c>
      <c r="BN575">
        <v>0</v>
      </c>
      <c r="BO575">
        <v>1</v>
      </c>
      <c r="BP575">
        <v>1</v>
      </c>
      <c r="BQ575">
        <v>3</v>
      </c>
      <c r="BR575">
        <v>26</v>
      </c>
      <c r="BS575" s="148"/>
      <c r="BT575"/>
      <c r="BU575" s="393" t="str">
        <f t="shared" si="88"/>
        <v>Yes</v>
      </c>
      <c r="BV575" s="393" t="str">
        <f t="shared" si="89"/>
        <v>Yes</v>
      </c>
      <c r="BW575" s="393"/>
      <c r="BX575" s="151"/>
      <c r="BY575" s="341"/>
      <c r="BZ575" s="384"/>
      <c r="CA575" s="384"/>
      <c r="CB575" s="384"/>
      <c r="CC575" s="384"/>
      <c r="CD575" s="384"/>
      <c r="CE575" s="219"/>
      <c r="CF575" s="219"/>
      <c r="CG575" s="219"/>
      <c r="CH575" s="219"/>
      <c r="CI575" s="219"/>
      <c r="CJ575" s="219"/>
      <c r="CK575" s="219"/>
      <c r="CL575" s="219"/>
      <c r="CM575" s="219"/>
      <c r="CN575" s="219"/>
      <c r="CO575" s="219"/>
      <c r="CP575" s="219"/>
      <c r="CQ575" s="219"/>
      <c r="CR575" s="219"/>
      <c r="CS575" s="219"/>
      <c r="CT575" s="219"/>
      <c r="CU575" s="219"/>
      <c r="CV575" s="219"/>
      <c r="CW575" s="219"/>
      <c r="CX575" s="219"/>
      <c r="CY575" s="219"/>
      <c r="CZ575" s="219"/>
      <c r="DA575" s="219"/>
      <c r="DB575" s="219"/>
      <c r="DC575" s="219"/>
      <c r="DD575" s="219"/>
      <c r="DE575" s="219"/>
      <c r="DF575" s="219"/>
      <c r="DG575" s="219"/>
      <c r="DH575" s="219"/>
      <c r="DI575" s="219"/>
      <c r="DJ575" s="219"/>
      <c r="DK575" s="219"/>
      <c r="DL575" s="219"/>
      <c r="DM575" s="219"/>
      <c r="DN575" s="219"/>
      <c r="DO575" s="219"/>
      <c r="DP575" s="219"/>
      <c r="DQ575" s="219"/>
      <c r="DR575" s="219"/>
      <c r="DS575" s="219"/>
      <c r="DT575" s="219"/>
      <c r="DU575" s="219"/>
      <c r="DV575" s="219"/>
      <c r="DW575" s="219"/>
      <c r="DX575" s="219"/>
      <c r="DY575" s="219"/>
      <c r="DZ575" s="219"/>
      <c r="EA575" s="219"/>
      <c r="EB575" s="219"/>
      <c r="EC575" s="219"/>
      <c r="ED575" s="219"/>
      <c r="EE575" s="219"/>
      <c r="EF575" s="219"/>
      <c r="EG575" s="219"/>
      <c r="EH575" s="219"/>
      <c r="EI575" s="219"/>
      <c r="EJ575" s="219"/>
      <c r="EK575" s="219"/>
      <c r="EL575" s="219"/>
      <c r="EM575" s="219"/>
      <c r="EN575" s="219"/>
      <c r="EO575" s="219"/>
      <c r="EP575" s="219"/>
      <c r="EQ575" s="219"/>
      <c r="ER575" s="219"/>
      <c r="ES575" s="219"/>
      <c r="ET575" s="219"/>
      <c r="EU575" s="219"/>
      <c r="EV575" s="219"/>
      <c r="EW575" s="219"/>
      <c r="EX575" s="219"/>
      <c r="EY575" s="219"/>
      <c r="EZ575" s="219"/>
      <c r="FA575" s="219"/>
      <c r="FB575" s="219"/>
      <c r="FC575" s="219"/>
      <c r="FD575" s="219"/>
      <c r="FE575" s="219"/>
      <c r="FF575" s="219"/>
      <c r="FG575" s="219"/>
      <c r="FH575" s="219"/>
      <c r="FI575" s="219"/>
      <c r="FJ575" s="219"/>
      <c r="FK575" s="219"/>
      <c r="FL575" s="219"/>
      <c r="FM575" s="219"/>
      <c r="FN575" s="219"/>
      <c r="GA575" s="202"/>
      <c r="GB575" s="202"/>
      <c r="GC575" s="202"/>
      <c r="GD575" s="202"/>
      <c r="GE575" s="202"/>
      <c r="GF575" s="202"/>
      <c r="GG575" s="202"/>
      <c r="GH575" s="198"/>
      <c r="GI575" s="198"/>
      <c r="GJ575" s="198"/>
      <c r="GK575" s="198"/>
      <c r="GL575" s="198"/>
      <c r="GM575" s="198"/>
      <c r="GN575" s="198"/>
    </row>
    <row r="576" spans="1:196" x14ac:dyDescent="0.2">
      <c r="A576" s="215" t="s">
        <v>699</v>
      </c>
      <c r="B576" s="216" t="s">
        <v>285</v>
      </c>
      <c r="C576" s="217" t="s">
        <v>292</v>
      </c>
      <c r="D576" s="218" t="s">
        <v>698</v>
      </c>
      <c r="E576" s="337">
        <v>0</v>
      </c>
      <c r="F576">
        <v>37</v>
      </c>
      <c r="G576" s="337">
        <v>0</v>
      </c>
      <c r="H576">
        <v>3</v>
      </c>
      <c r="I576">
        <v>48</v>
      </c>
      <c r="J576">
        <v>64</v>
      </c>
      <c r="K576">
        <v>7</v>
      </c>
      <c r="L576">
        <v>4</v>
      </c>
      <c r="M576">
        <v>5</v>
      </c>
      <c r="N576">
        <v>2</v>
      </c>
      <c r="O576">
        <v>0</v>
      </c>
      <c r="P576">
        <v>11</v>
      </c>
      <c r="Q576">
        <v>1</v>
      </c>
      <c r="R576">
        <v>18</v>
      </c>
      <c r="S576">
        <v>1</v>
      </c>
      <c r="T576">
        <v>1</v>
      </c>
      <c r="U576">
        <v>1</v>
      </c>
      <c r="V576">
        <v>2</v>
      </c>
      <c r="W576">
        <v>1</v>
      </c>
      <c r="X576">
        <v>28</v>
      </c>
      <c r="Y576">
        <v>32</v>
      </c>
      <c r="Z576">
        <v>1</v>
      </c>
      <c r="AA576">
        <v>20</v>
      </c>
      <c r="AB576">
        <v>287</v>
      </c>
      <c r="AC576" s="351">
        <v>2</v>
      </c>
      <c r="AD576" s="351">
        <v>2</v>
      </c>
      <c r="AE576">
        <v>1</v>
      </c>
      <c r="AF576">
        <v>48</v>
      </c>
      <c r="AG576">
        <v>12</v>
      </c>
      <c r="AH576">
        <v>7</v>
      </c>
      <c r="AI576">
        <v>0</v>
      </c>
      <c r="AJ576">
        <v>40</v>
      </c>
      <c r="AK576">
        <v>3</v>
      </c>
      <c r="AL576">
        <v>43</v>
      </c>
      <c r="AM576">
        <v>2</v>
      </c>
      <c r="AN576">
        <v>0</v>
      </c>
      <c r="AO576">
        <v>1</v>
      </c>
      <c r="AP576">
        <v>11</v>
      </c>
      <c r="AQ576">
        <v>0</v>
      </c>
      <c r="AR576">
        <v>26</v>
      </c>
      <c r="AS576">
        <v>26</v>
      </c>
      <c r="AT576">
        <v>0</v>
      </c>
      <c r="AU576">
        <v>0</v>
      </c>
      <c r="AV576">
        <v>6</v>
      </c>
      <c r="AW576">
        <v>21</v>
      </c>
      <c r="AX576">
        <v>0</v>
      </c>
      <c r="AY576">
        <v>0</v>
      </c>
      <c r="AZ576">
        <v>0</v>
      </c>
      <c r="BA576">
        <v>8</v>
      </c>
      <c r="BB576">
        <v>8</v>
      </c>
      <c r="BC576">
        <v>7</v>
      </c>
      <c r="BD576">
        <v>0</v>
      </c>
      <c r="BE576">
        <v>0</v>
      </c>
      <c r="BF576">
        <v>1</v>
      </c>
      <c r="BG576">
        <v>1</v>
      </c>
      <c r="BH576">
        <v>1</v>
      </c>
      <c r="BI576">
        <v>26</v>
      </c>
      <c r="BJ576">
        <v>6</v>
      </c>
      <c r="BK576">
        <v>7</v>
      </c>
      <c r="BL576">
        <v>4</v>
      </c>
      <c r="BM576">
        <v>0</v>
      </c>
      <c r="BN576">
        <v>0</v>
      </c>
      <c r="BO576">
        <v>0</v>
      </c>
      <c r="BP576">
        <v>1</v>
      </c>
      <c r="BQ576">
        <v>1</v>
      </c>
      <c r="BR576">
        <v>19</v>
      </c>
      <c r="BS576" s="148"/>
      <c r="BT576"/>
      <c r="BU576" s="393" t="str">
        <f t="shared" si="88"/>
        <v>No</v>
      </c>
      <c r="BV576" s="393" t="str">
        <f t="shared" si="89"/>
        <v>No</v>
      </c>
      <c r="BW576" s="393"/>
      <c r="BX576" s="151"/>
      <c r="BY576" s="341"/>
      <c r="BZ576" s="384"/>
      <c r="CA576" s="384"/>
      <c r="CB576" s="384"/>
      <c r="CC576" s="384"/>
      <c r="CD576" s="384"/>
      <c r="CE576" s="219"/>
      <c r="CF576" s="219"/>
      <c r="CG576" s="219"/>
      <c r="CH576" s="219"/>
      <c r="CI576" s="219"/>
      <c r="CJ576" s="219"/>
      <c r="CK576" s="219"/>
      <c r="CL576" s="219"/>
      <c r="CM576" s="219"/>
      <c r="CN576" s="219"/>
      <c r="CO576" s="219"/>
      <c r="CP576" s="219"/>
      <c r="CQ576" s="219"/>
      <c r="CR576" s="219"/>
      <c r="CS576" s="219"/>
      <c r="CT576" s="219"/>
      <c r="CU576" s="219"/>
      <c r="CV576" s="219"/>
      <c r="CW576" s="219"/>
      <c r="CX576" s="219"/>
      <c r="CY576" s="219"/>
      <c r="CZ576" s="219"/>
      <c r="DA576" s="219"/>
      <c r="DB576" s="219"/>
      <c r="DC576" s="219"/>
      <c r="DD576" s="219"/>
      <c r="DE576" s="219"/>
      <c r="DF576" s="219"/>
      <c r="DG576" s="219"/>
      <c r="DH576" s="219"/>
      <c r="DI576" s="219"/>
      <c r="DJ576" s="219"/>
      <c r="DK576" s="219"/>
      <c r="DL576" s="219"/>
      <c r="DM576" s="219"/>
      <c r="DN576" s="219"/>
      <c r="DO576" s="219"/>
      <c r="DP576" s="219"/>
      <c r="DQ576" s="219"/>
      <c r="DR576" s="219"/>
      <c r="DS576" s="219"/>
      <c r="DT576" s="219"/>
      <c r="DU576" s="219"/>
      <c r="DV576" s="219"/>
      <c r="DW576" s="219"/>
      <c r="DX576" s="219"/>
      <c r="DY576" s="219"/>
      <c r="DZ576" s="219"/>
      <c r="EA576" s="219"/>
      <c r="EB576" s="219"/>
      <c r="EC576" s="219"/>
      <c r="ED576" s="219"/>
      <c r="EE576" s="219"/>
      <c r="EF576" s="219"/>
      <c r="EG576" s="219"/>
      <c r="EH576" s="219"/>
      <c r="EI576" s="219"/>
      <c r="EJ576" s="219"/>
      <c r="EK576" s="219"/>
      <c r="EL576" s="219"/>
      <c r="EM576" s="219"/>
      <c r="EN576" s="219"/>
      <c r="EO576" s="219"/>
      <c r="EP576" s="219"/>
      <c r="EQ576" s="219"/>
      <c r="ER576" s="219"/>
      <c r="ES576" s="219"/>
      <c r="ET576" s="219"/>
      <c r="EU576" s="219"/>
      <c r="EV576" s="219"/>
      <c r="EW576" s="219"/>
      <c r="EX576" s="219"/>
      <c r="EY576" s="219"/>
      <c r="EZ576" s="219"/>
      <c r="FA576" s="219"/>
      <c r="FB576" s="219"/>
      <c r="FC576" s="219"/>
      <c r="FD576" s="219"/>
      <c r="FE576" s="219"/>
      <c r="FF576" s="219"/>
      <c r="FG576" s="219"/>
      <c r="FH576" s="219"/>
      <c r="FI576" s="219"/>
      <c r="FJ576" s="219"/>
      <c r="FK576" s="219"/>
      <c r="FL576" s="219"/>
      <c r="FM576" s="219"/>
      <c r="FN576" s="219"/>
      <c r="GA576" s="202"/>
      <c r="GB576" s="202"/>
      <c r="GC576" s="202"/>
      <c r="GD576" s="202"/>
      <c r="GE576" s="202"/>
      <c r="GF576" s="202"/>
      <c r="GG576" s="202"/>
      <c r="GH576" s="198"/>
      <c r="GI576" s="198"/>
      <c r="GJ576" s="198"/>
      <c r="GK576" s="198"/>
      <c r="GL576" s="198"/>
      <c r="GM576" s="198"/>
      <c r="GN576" s="198"/>
    </row>
    <row r="577" spans="1:196" x14ac:dyDescent="0.2">
      <c r="A577" s="215" t="s">
        <v>701</v>
      </c>
      <c r="B577" s="216" t="s">
        <v>291</v>
      </c>
      <c r="C577" s="217" t="s">
        <v>287</v>
      </c>
      <c r="D577" s="218" t="s">
        <v>700</v>
      </c>
      <c r="E577" s="337">
        <v>0</v>
      </c>
      <c r="F577">
        <v>240</v>
      </c>
      <c r="G577" s="337">
        <v>0</v>
      </c>
      <c r="H577">
        <v>15</v>
      </c>
      <c r="I577">
        <v>114</v>
      </c>
      <c r="J577">
        <v>347</v>
      </c>
      <c r="K577">
        <v>500</v>
      </c>
      <c r="L577">
        <v>12</v>
      </c>
      <c r="M577">
        <v>11</v>
      </c>
      <c r="N577">
        <v>1</v>
      </c>
      <c r="O577">
        <v>0</v>
      </c>
      <c r="P577">
        <v>41</v>
      </c>
      <c r="Q577">
        <v>372</v>
      </c>
      <c r="R577">
        <v>847</v>
      </c>
      <c r="S577">
        <v>0</v>
      </c>
      <c r="T577">
        <v>1</v>
      </c>
      <c r="U577">
        <v>6</v>
      </c>
      <c r="V577">
        <v>29</v>
      </c>
      <c r="W577">
        <v>31</v>
      </c>
      <c r="X577">
        <v>2</v>
      </c>
      <c r="Y577">
        <v>400</v>
      </c>
      <c r="Z577">
        <v>6</v>
      </c>
      <c r="AA577">
        <v>5</v>
      </c>
      <c r="AB577">
        <v>2980</v>
      </c>
      <c r="AC577" s="351">
        <v>2</v>
      </c>
      <c r="AD577" s="351">
        <v>2</v>
      </c>
      <c r="AE577">
        <v>8</v>
      </c>
      <c r="AF577">
        <v>310</v>
      </c>
      <c r="AG577">
        <v>39</v>
      </c>
      <c r="AH577">
        <v>28</v>
      </c>
      <c r="AI577">
        <v>0</v>
      </c>
      <c r="AJ577">
        <v>574</v>
      </c>
      <c r="AK577">
        <v>38</v>
      </c>
      <c r="AL577">
        <v>612</v>
      </c>
      <c r="AM577">
        <v>9</v>
      </c>
      <c r="AN577">
        <v>0</v>
      </c>
      <c r="AO577">
        <v>52</v>
      </c>
      <c r="AP577">
        <v>0</v>
      </c>
      <c r="AQ577">
        <v>87</v>
      </c>
      <c r="AR577">
        <v>0</v>
      </c>
      <c r="AS577">
        <v>87</v>
      </c>
      <c r="AT577">
        <v>0</v>
      </c>
      <c r="AU577">
        <v>0</v>
      </c>
      <c r="AV577">
        <v>20</v>
      </c>
      <c r="AW577">
        <v>0</v>
      </c>
      <c r="AX577">
        <v>0</v>
      </c>
      <c r="AY577">
        <v>0</v>
      </c>
      <c r="AZ577">
        <v>0</v>
      </c>
      <c r="BA577">
        <v>1061</v>
      </c>
      <c r="BB577">
        <v>467</v>
      </c>
      <c r="BC577">
        <v>241</v>
      </c>
      <c r="BD577">
        <v>192</v>
      </c>
      <c r="BE577">
        <v>35</v>
      </c>
      <c r="BF577">
        <v>7</v>
      </c>
      <c r="BG577">
        <v>3</v>
      </c>
      <c r="BH577">
        <v>9</v>
      </c>
      <c r="BI577">
        <v>2015</v>
      </c>
      <c r="BJ577">
        <v>707</v>
      </c>
      <c r="BK577">
        <v>213</v>
      </c>
      <c r="BL577">
        <v>131</v>
      </c>
      <c r="BM577">
        <v>135</v>
      </c>
      <c r="BN577">
        <v>17</v>
      </c>
      <c r="BO577">
        <v>5</v>
      </c>
      <c r="BP577">
        <v>2</v>
      </c>
      <c r="BQ577">
        <v>9</v>
      </c>
      <c r="BR577">
        <v>1219</v>
      </c>
      <c r="BS577" s="148"/>
      <c r="BT577"/>
      <c r="BU577" s="393" t="str">
        <f t="shared" si="88"/>
        <v>No</v>
      </c>
      <c r="BV577" s="393" t="str">
        <f t="shared" si="89"/>
        <v>No</v>
      </c>
      <c r="BW577" s="393"/>
      <c r="BX577" s="151"/>
      <c r="BY577" s="341"/>
      <c r="BZ577" s="384"/>
      <c r="CA577" s="384"/>
      <c r="CB577" s="384"/>
      <c r="CC577" s="384"/>
      <c r="CD577" s="384"/>
      <c r="CE577" s="219"/>
      <c r="CF577" s="219"/>
      <c r="CG577" s="219"/>
      <c r="CH577" s="219"/>
      <c r="CI577" s="219"/>
      <c r="CJ577" s="219"/>
      <c r="CK577" s="219"/>
      <c r="CL577" s="219"/>
      <c r="CM577" s="219"/>
      <c r="CN577" s="219"/>
      <c r="CO577" s="219"/>
      <c r="CP577" s="219"/>
      <c r="CQ577" s="219"/>
      <c r="CR577" s="219"/>
      <c r="CS577" s="219"/>
      <c r="CT577" s="219"/>
      <c r="CU577" s="219"/>
      <c r="CV577" s="219"/>
      <c r="CW577" s="219"/>
      <c r="CX577" s="219"/>
      <c r="CY577" s="219"/>
      <c r="CZ577" s="219"/>
      <c r="DA577" s="219"/>
      <c r="DB577" s="219"/>
      <c r="DC577" s="219"/>
      <c r="DD577" s="219"/>
      <c r="DE577" s="219"/>
      <c r="DF577" s="219"/>
      <c r="DG577" s="219"/>
      <c r="DH577" s="219"/>
      <c r="DI577" s="219"/>
      <c r="DJ577" s="219"/>
      <c r="DK577" s="219"/>
      <c r="DL577" s="219"/>
      <c r="DM577" s="219"/>
      <c r="DN577" s="219"/>
      <c r="DO577" s="219"/>
      <c r="DP577" s="219"/>
      <c r="DQ577" s="219"/>
      <c r="DR577" s="219"/>
      <c r="DS577" s="219"/>
      <c r="DT577" s="219"/>
      <c r="DU577" s="219"/>
      <c r="DV577" s="219"/>
      <c r="DW577" s="219"/>
      <c r="DX577" s="219"/>
      <c r="DY577" s="219"/>
      <c r="DZ577" s="219"/>
      <c r="EA577" s="219"/>
      <c r="EB577" s="219"/>
      <c r="EC577" s="219"/>
      <c r="ED577" s="219"/>
      <c r="EE577" s="219"/>
      <c r="EF577" s="219"/>
      <c r="EG577" s="219"/>
      <c r="EH577" s="219"/>
      <c r="EI577" s="219"/>
      <c r="EJ577" s="219"/>
      <c r="EK577" s="219"/>
      <c r="EL577" s="219"/>
      <c r="EM577" s="219"/>
      <c r="EN577" s="219"/>
      <c r="EO577" s="219"/>
      <c r="EP577" s="219"/>
      <c r="EQ577" s="219"/>
      <c r="ER577" s="219"/>
      <c r="ES577" s="219"/>
      <c r="ET577" s="219"/>
      <c r="EU577" s="219"/>
      <c r="EV577" s="219"/>
      <c r="EW577" s="219"/>
      <c r="EX577" s="219"/>
      <c r="EY577" s="219"/>
      <c r="EZ577" s="219"/>
      <c r="FA577" s="219"/>
      <c r="FB577" s="219"/>
      <c r="FC577" s="219"/>
      <c r="FD577" s="219"/>
      <c r="FE577" s="219"/>
      <c r="FF577" s="219"/>
      <c r="FG577" s="219"/>
      <c r="FH577" s="219"/>
      <c r="FI577" s="219"/>
      <c r="FJ577" s="219"/>
      <c r="FK577" s="219"/>
      <c r="FL577" s="219"/>
      <c r="FM577" s="219"/>
      <c r="FN577" s="219"/>
      <c r="GA577" s="202"/>
      <c r="GB577" s="202"/>
      <c r="GC577" s="202"/>
      <c r="GD577" s="202"/>
      <c r="GE577" s="202"/>
      <c r="GF577" s="202"/>
      <c r="GG577" s="202"/>
      <c r="GH577" s="198"/>
      <c r="GI577" s="198"/>
      <c r="GJ577" s="198"/>
      <c r="GK577" s="198"/>
      <c r="GL577" s="198"/>
      <c r="GM577" s="198"/>
      <c r="GN577" s="198"/>
    </row>
    <row r="578" spans="1:196" x14ac:dyDescent="0.2">
      <c r="A578" s="215" t="s">
        <v>703</v>
      </c>
      <c r="B578" s="216" t="s">
        <v>291</v>
      </c>
      <c r="C578" s="217" t="s">
        <v>295</v>
      </c>
      <c r="D578" s="218" t="s">
        <v>702</v>
      </c>
      <c r="E578" s="337">
        <v>0</v>
      </c>
      <c r="F578">
        <v>24</v>
      </c>
      <c r="G578" s="337">
        <v>0</v>
      </c>
      <c r="H578">
        <v>10</v>
      </c>
      <c r="I578">
        <v>157</v>
      </c>
      <c r="J578">
        <v>371</v>
      </c>
      <c r="K578">
        <v>23</v>
      </c>
      <c r="L578">
        <v>8</v>
      </c>
      <c r="M578">
        <v>25</v>
      </c>
      <c r="N578">
        <v>5</v>
      </c>
      <c r="O578">
        <v>0</v>
      </c>
      <c r="P578">
        <v>39</v>
      </c>
      <c r="Q578">
        <v>0</v>
      </c>
      <c r="R578">
        <v>311</v>
      </c>
      <c r="S578">
        <v>0</v>
      </c>
      <c r="T578">
        <v>0</v>
      </c>
      <c r="U578">
        <v>0</v>
      </c>
      <c r="V578">
        <v>24</v>
      </c>
      <c r="W578">
        <v>57</v>
      </c>
      <c r="X578">
        <v>1</v>
      </c>
      <c r="Y578">
        <v>285</v>
      </c>
      <c r="Z578">
        <v>0</v>
      </c>
      <c r="AA578">
        <v>3</v>
      </c>
      <c r="AB578">
        <v>1343</v>
      </c>
      <c r="AC578" s="351">
        <v>2</v>
      </c>
      <c r="AD578" s="351">
        <v>2</v>
      </c>
      <c r="AE578">
        <v>17</v>
      </c>
      <c r="AF578">
        <v>254</v>
      </c>
      <c r="AG578">
        <v>14</v>
      </c>
      <c r="AH578">
        <v>30</v>
      </c>
      <c r="AI578">
        <v>0</v>
      </c>
      <c r="AJ578">
        <v>441</v>
      </c>
      <c r="AK578">
        <v>0</v>
      </c>
      <c r="AL578">
        <v>441</v>
      </c>
      <c r="AM578">
        <v>1</v>
      </c>
      <c r="AN578">
        <v>0</v>
      </c>
      <c r="AO578">
        <v>7</v>
      </c>
      <c r="AP578">
        <v>186</v>
      </c>
      <c r="AQ578">
        <v>0</v>
      </c>
      <c r="AR578">
        <v>40</v>
      </c>
      <c r="AS578">
        <v>40</v>
      </c>
      <c r="AT578">
        <v>1</v>
      </c>
      <c r="AU578">
        <v>0</v>
      </c>
      <c r="AV578">
        <v>6</v>
      </c>
      <c r="AW578">
        <v>58</v>
      </c>
      <c r="AX578">
        <v>0</v>
      </c>
      <c r="AY578">
        <v>0</v>
      </c>
      <c r="AZ578">
        <v>0</v>
      </c>
      <c r="BA578">
        <v>275</v>
      </c>
      <c r="BB578">
        <v>146</v>
      </c>
      <c r="BC578">
        <v>47</v>
      </c>
      <c r="BD578">
        <v>14</v>
      </c>
      <c r="BE578">
        <v>7</v>
      </c>
      <c r="BF578">
        <v>2</v>
      </c>
      <c r="BG578">
        <v>0</v>
      </c>
      <c r="BH578">
        <v>0</v>
      </c>
      <c r="BI578">
        <v>491</v>
      </c>
      <c r="BJ578">
        <v>180</v>
      </c>
      <c r="BK578">
        <v>96</v>
      </c>
      <c r="BL578">
        <v>23</v>
      </c>
      <c r="BM578">
        <v>7</v>
      </c>
      <c r="BN578">
        <v>4</v>
      </c>
      <c r="BO578">
        <v>1</v>
      </c>
      <c r="BP578">
        <v>0</v>
      </c>
      <c r="BQ578">
        <v>0</v>
      </c>
      <c r="BR578">
        <v>311</v>
      </c>
      <c r="BS578" s="148"/>
      <c r="BT578"/>
      <c r="BU578" s="393" t="str">
        <f t="shared" si="88"/>
        <v>No</v>
      </c>
      <c r="BV578" s="393" t="str">
        <f t="shared" si="89"/>
        <v>No</v>
      </c>
      <c r="BW578" s="393"/>
      <c r="BX578" s="151"/>
      <c r="BY578" s="341"/>
      <c r="BZ578" s="384"/>
      <c r="CA578" s="384"/>
      <c r="CB578" s="384"/>
      <c r="CC578" s="384"/>
      <c r="CD578" s="384"/>
      <c r="CE578" s="219"/>
      <c r="CF578" s="219"/>
      <c r="CG578" s="219"/>
      <c r="CH578" s="219"/>
      <c r="CI578" s="219"/>
      <c r="CJ578" s="219"/>
      <c r="CK578" s="219"/>
      <c r="CL578" s="219"/>
      <c r="CM578" s="219"/>
      <c r="CN578" s="219"/>
      <c r="CO578" s="219"/>
      <c r="CP578" s="219"/>
      <c r="CQ578" s="219"/>
      <c r="CR578" s="219"/>
      <c r="CS578" s="219"/>
      <c r="CT578" s="219"/>
      <c r="CU578" s="219"/>
      <c r="CV578" s="219"/>
      <c r="CW578" s="219"/>
      <c r="CX578" s="219"/>
      <c r="CY578" s="219"/>
      <c r="CZ578" s="219"/>
      <c r="DA578" s="219"/>
      <c r="DB578" s="219"/>
      <c r="DC578" s="219"/>
      <c r="DD578" s="219"/>
      <c r="DE578" s="219"/>
      <c r="DF578" s="219"/>
      <c r="DG578" s="219"/>
      <c r="DH578" s="219"/>
      <c r="DI578" s="219"/>
      <c r="DJ578" s="219"/>
      <c r="DK578" s="219"/>
      <c r="DL578" s="219"/>
      <c r="DM578" s="219"/>
      <c r="DN578" s="219"/>
      <c r="DO578" s="219"/>
      <c r="DP578" s="219"/>
      <c r="DQ578" s="219"/>
      <c r="DR578" s="219"/>
      <c r="DS578" s="219"/>
      <c r="DT578" s="219"/>
      <c r="DU578" s="219"/>
      <c r="DV578" s="219"/>
      <c r="DW578" s="219"/>
      <c r="DX578" s="219"/>
      <c r="DY578" s="219"/>
      <c r="DZ578" s="219"/>
      <c r="EA578" s="219"/>
      <c r="EB578" s="219"/>
      <c r="EC578" s="219"/>
      <c r="ED578" s="219"/>
      <c r="EE578" s="219"/>
      <c r="EF578" s="219"/>
      <c r="EG578" s="219"/>
      <c r="EH578" s="219"/>
      <c r="EI578" s="219"/>
      <c r="EJ578" s="219"/>
      <c r="EK578" s="219"/>
      <c r="EL578" s="219"/>
      <c r="EM578" s="219"/>
      <c r="EN578" s="219"/>
      <c r="EO578" s="219"/>
      <c r="EP578" s="219"/>
      <c r="EQ578" s="219"/>
      <c r="ER578" s="219"/>
      <c r="ES578" s="219"/>
      <c r="ET578" s="219"/>
      <c r="EU578" s="219"/>
      <c r="EV578" s="219"/>
      <c r="EW578" s="219"/>
      <c r="EX578" s="219"/>
      <c r="EY578" s="219"/>
      <c r="EZ578" s="219"/>
      <c r="FA578" s="219"/>
      <c r="FB578" s="219"/>
      <c r="FC578" s="219"/>
      <c r="FD578" s="219"/>
      <c r="FE578" s="219"/>
      <c r="FF578" s="219"/>
      <c r="FG578" s="219"/>
      <c r="FH578" s="219"/>
      <c r="FI578" s="219"/>
      <c r="FJ578" s="219"/>
      <c r="FK578" s="219"/>
      <c r="FL578" s="219"/>
      <c r="FM578" s="219"/>
      <c r="FN578" s="219"/>
      <c r="GA578" s="202"/>
      <c r="GB578" s="202"/>
      <c r="GC578" s="202"/>
      <c r="GD578" s="202"/>
      <c r="GE578" s="202"/>
      <c r="GF578" s="202"/>
      <c r="GG578" s="202"/>
      <c r="GH578" s="198"/>
      <c r="GI578" s="198"/>
      <c r="GJ578" s="198"/>
      <c r="GK578" s="198"/>
      <c r="GL578" s="198"/>
      <c r="GM578" s="198"/>
      <c r="GN578" s="198"/>
    </row>
    <row r="579" spans="1:196" x14ac:dyDescent="0.2">
      <c r="A579" s="215" t="s">
        <v>705</v>
      </c>
      <c r="B579" s="216" t="s">
        <v>285</v>
      </c>
      <c r="C579" s="217" t="s">
        <v>292</v>
      </c>
      <c r="D579" s="218" t="s">
        <v>704</v>
      </c>
      <c r="E579" s="337">
        <v>0</v>
      </c>
      <c r="F579">
        <v>150</v>
      </c>
      <c r="G579" s="337">
        <v>0</v>
      </c>
      <c r="H579">
        <v>8</v>
      </c>
      <c r="I579">
        <v>155</v>
      </c>
      <c r="J579">
        <v>224</v>
      </c>
      <c r="K579">
        <v>19</v>
      </c>
      <c r="L579">
        <v>4</v>
      </c>
      <c r="M579">
        <v>21</v>
      </c>
      <c r="N579">
        <v>4</v>
      </c>
      <c r="O579">
        <v>0</v>
      </c>
      <c r="P579">
        <v>21</v>
      </c>
      <c r="Q579">
        <v>3</v>
      </c>
      <c r="R579">
        <v>195</v>
      </c>
      <c r="S579">
        <v>27</v>
      </c>
      <c r="T579">
        <v>3</v>
      </c>
      <c r="U579">
        <v>1</v>
      </c>
      <c r="V579">
        <v>0</v>
      </c>
      <c r="W579">
        <v>15</v>
      </c>
      <c r="X579">
        <v>13</v>
      </c>
      <c r="Y579">
        <v>89</v>
      </c>
      <c r="Z579">
        <v>0</v>
      </c>
      <c r="AA579">
        <v>19</v>
      </c>
      <c r="AB579">
        <v>971</v>
      </c>
      <c r="AC579" s="351">
        <v>1</v>
      </c>
      <c r="AD579" s="351">
        <v>1</v>
      </c>
      <c r="AE579">
        <v>2</v>
      </c>
      <c r="AF579">
        <v>157</v>
      </c>
      <c r="AG579">
        <v>31</v>
      </c>
      <c r="AH579">
        <v>39</v>
      </c>
      <c r="AI579">
        <v>0</v>
      </c>
      <c r="AJ579">
        <v>199</v>
      </c>
      <c r="AK579">
        <v>11</v>
      </c>
      <c r="AL579">
        <v>210</v>
      </c>
      <c r="AM579">
        <v>1</v>
      </c>
      <c r="AN579">
        <v>0</v>
      </c>
      <c r="AO579">
        <v>0</v>
      </c>
      <c r="AP579">
        <v>65</v>
      </c>
      <c r="AQ579">
        <v>1</v>
      </c>
      <c r="AR579">
        <v>74</v>
      </c>
      <c r="AS579">
        <v>75</v>
      </c>
      <c r="AT579">
        <v>2</v>
      </c>
      <c r="AU579">
        <v>1</v>
      </c>
      <c r="AV579">
        <v>9</v>
      </c>
      <c r="AW579">
        <v>6</v>
      </c>
      <c r="AX579">
        <v>0</v>
      </c>
      <c r="AY579">
        <v>0</v>
      </c>
      <c r="AZ579">
        <v>0</v>
      </c>
      <c r="BA579">
        <v>191</v>
      </c>
      <c r="BB579">
        <v>80</v>
      </c>
      <c r="BC579">
        <v>45</v>
      </c>
      <c r="BD579">
        <v>21</v>
      </c>
      <c r="BE579">
        <v>8</v>
      </c>
      <c r="BF579">
        <v>3</v>
      </c>
      <c r="BG579">
        <v>4</v>
      </c>
      <c r="BH579">
        <v>3</v>
      </c>
      <c r="BI579">
        <v>355</v>
      </c>
      <c r="BJ579">
        <v>92</v>
      </c>
      <c r="BK579">
        <v>44</v>
      </c>
      <c r="BL579">
        <v>31</v>
      </c>
      <c r="BM579">
        <v>17</v>
      </c>
      <c r="BN579">
        <v>4</v>
      </c>
      <c r="BO579">
        <v>3</v>
      </c>
      <c r="BP579">
        <v>4</v>
      </c>
      <c r="BQ579">
        <v>3</v>
      </c>
      <c r="BR579">
        <v>198</v>
      </c>
      <c r="BS579" s="148"/>
      <c r="BT579"/>
      <c r="BU579" s="393" t="str">
        <f t="shared" si="88"/>
        <v>Yes</v>
      </c>
      <c r="BV579" s="393" t="str">
        <f t="shared" si="89"/>
        <v>Yes</v>
      </c>
      <c r="BW579" s="393"/>
      <c r="BX579" s="151"/>
      <c r="BY579" s="341"/>
      <c r="BZ579" s="384"/>
      <c r="CA579" s="384"/>
      <c r="CB579" s="384"/>
      <c r="CC579" s="384"/>
      <c r="CD579" s="384"/>
      <c r="CE579" s="219"/>
      <c r="CF579" s="219"/>
      <c r="CG579" s="219"/>
      <c r="CH579" s="219"/>
      <c r="CI579" s="219"/>
      <c r="CJ579" s="219"/>
      <c r="CK579" s="219"/>
      <c r="CL579" s="219"/>
      <c r="CM579" s="219"/>
      <c r="CN579" s="219"/>
      <c r="CO579" s="219"/>
      <c r="CP579" s="219"/>
      <c r="CQ579" s="219"/>
      <c r="CR579" s="219"/>
      <c r="CS579" s="219"/>
      <c r="CT579" s="219"/>
      <c r="CU579" s="219"/>
      <c r="CV579" s="219"/>
      <c r="CW579" s="219"/>
      <c r="CX579" s="219"/>
      <c r="CY579" s="219"/>
      <c r="CZ579" s="219"/>
      <c r="DA579" s="219"/>
      <c r="DB579" s="219"/>
      <c r="DC579" s="219"/>
      <c r="DD579" s="219"/>
      <c r="DE579" s="219"/>
      <c r="DF579" s="219"/>
      <c r="DG579" s="219"/>
      <c r="DH579" s="219"/>
      <c r="DI579" s="219"/>
      <c r="DJ579" s="219"/>
      <c r="DK579" s="219"/>
      <c r="DL579" s="219"/>
      <c r="DM579" s="219"/>
      <c r="DN579" s="219"/>
      <c r="DO579" s="219"/>
      <c r="DP579" s="219"/>
      <c r="DQ579" s="219"/>
      <c r="DR579" s="219"/>
      <c r="DS579" s="219"/>
      <c r="DT579" s="219"/>
      <c r="DU579" s="219"/>
      <c r="DV579" s="219"/>
      <c r="DW579" s="219"/>
      <c r="DX579" s="219"/>
      <c r="DY579" s="219"/>
      <c r="DZ579" s="219"/>
      <c r="EA579" s="219"/>
      <c r="EB579" s="219"/>
      <c r="EC579" s="219"/>
      <c r="ED579" s="219"/>
      <c r="EE579" s="219"/>
      <c r="EF579" s="219"/>
      <c r="EG579" s="219"/>
      <c r="EH579" s="219"/>
      <c r="EI579" s="219"/>
      <c r="EJ579" s="219"/>
      <c r="EK579" s="219"/>
      <c r="EL579" s="219"/>
      <c r="EM579" s="219"/>
      <c r="EN579" s="219"/>
      <c r="EO579" s="219"/>
      <c r="EP579" s="219"/>
      <c r="EQ579" s="219"/>
      <c r="ER579" s="219"/>
      <c r="ES579" s="219"/>
      <c r="ET579" s="219"/>
      <c r="EU579" s="219"/>
      <c r="EV579" s="219"/>
      <c r="EW579" s="219"/>
      <c r="EX579" s="219"/>
      <c r="EY579" s="219"/>
      <c r="EZ579" s="219"/>
      <c r="FA579" s="219"/>
      <c r="FB579" s="219"/>
      <c r="FC579" s="219"/>
      <c r="FD579" s="219"/>
      <c r="FE579" s="219"/>
      <c r="FF579" s="219"/>
      <c r="FG579" s="219"/>
      <c r="FH579" s="219"/>
      <c r="FI579" s="219"/>
      <c r="FJ579" s="219"/>
      <c r="FK579" s="219"/>
      <c r="FL579" s="219"/>
      <c r="FM579" s="219"/>
      <c r="FN579" s="219"/>
      <c r="GA579" s="202"/>
      <c r="GB579" s="202"/>
      <c r="GC579" s="202"/>
      <c r="GD579" s="202"/>
      <c r="GE579" s="202"/>
      <c r="GF579" s="202"/>
      <c r="GG579" s="202"/>
      <c r="GH579" s="198"/>
      <c r="GI579" s="198"/>
      <c r="GJ579" s="198"/>
      <c r="GK579" s="198"/>
      <c r="GL579" s="198"/>
      <c r="GM579" s="198"/>
      <c r="GN579" s="198"/>
    </row>
    <row r="580" spans="1:196" x14ac:dyDescent="0.2">
      <c r="A580" s="215" t="s">
        <v>707</v>
      </c>
      <c r="B580" s="216" t="s">
        <v>285</v>
      </c>
      <c r="C580" s="217" t="s">
        <v>294</v>
      </c>
      <c r="D580" s="218" t="s">
        <v>706</v>
      </c>
      <c r="E580" s="337">
        <v>0</v>
      </c>
      <c r="F580">
        <v>6</v>
      </c>
      <c r="G580" s="337">
        <v>0</v>
      </c>
      <c r="H580">
        <v>1</v>
      </c>
      <c r="I580">
        <v>114</v>
      </c>
      <c r="J580">
        <v>166</v>
      </c>
      <c r="K580">
        <v>1</v>
      </c>
      <c r="L580">
        <v>0</v>
      </c>
      <c r="M580">
        <v>9</v>
      </c>
      <c r="N580">
        <v>2</v>
      </c>
      <c r="O580">
        <v>0</v>
      </c>
      <c r="P580">
        <v>16</v>
      </c>
      <c r="Q580">
        <v>13</v>
      </c>
      <c r="R580">
        <v>53</v>
      </c>
      <c r="S580">
        <v>0</v>
      </c>
      <c r="T580">
        <v>0</v>
      </c>
      <c r="U580">
        <v>1</v>
      </c>
      <c r="V580">
        <v>3</v>
      </c>
      <c r="W580">
        <v>11</v>
      </c>
      <c r="X580">
        <v>31</v>
      </c>
      <c r="Y580">
        <v>89</v>
      </c>
      <c r="Z580">
        <v>0</v>
      </c>
      <c r="AA580">
        <v>58</v>
      </c>
      <c r="AB580">
        <v>574</v>
      </c>
      <c r="AC580" s="351">
        <v>1</v>
      </c>
      <c r="AD580" s="351">
        <v>1</v>
      </c>
      <c r="AE580">
        <v>5</v>
      </c>
      <c r="AF580">
        <v>137</v>
      </c>
      <c r="AG580">
        <v>15</v>
      </c>
      <c r="AH580">
        <v>17</v>
      </c>
      <c r="AI580">
        <v>0</v>
      </c>
      <c r="AJ580">
        <v>152</v>
      </c>
      <c r="AK580">
        <v>136</v>
      </c>
      <c r="AL580">
        <v>288</v>
      </c>
      <c r="AM580">
        <v>0</v>
      </c>
      <c r="AN580">
        <v>0</v>
      </c>
      <c r="AO580">
        <v>0</v>
      </c>
      <c r="AP580">
        <v>87</v>
      </c>
      <c r="AQ580">
        <v>1</v>
      </c>
      <c r="AR580">
        <v>26</v>
      </c>
      <c r="AS580">
        <v>27</v>
      </c>
      <c r="AT580">
        <v>0</v>
      </c>
      <c r="AU580">
        <v>0</v>
      </c>
      <c r="AV580">
        <v>2</v>
      </c>
      <c r="AW580">
        <v>0</v>
      </c>
      <c r="AX580">
        <v>0</v>
      </c>
      <c r="AY580">
        <v>0</v>
      </c>
      <c r="AZ580">
        <v>0</v>
      </c>
      <c r="BA580">
        <v>31</v>
      </c>
      <c r="BB580">
        <v>25</v>
      </c>
      <c r="BC580">
        <v>12</v>
      </c>
      <c r="BD580">
        <v>8</v>
      </c>
      <c r="BE580">
        <v>7</v>
      </c>
      <c r="BF580">
        <v>1</v>
      </c>
      <c r="BG580">
        <v>3</v>
      </c>
      <c r="BH580">
        <v>3</v>
      </c>
      <c r="BI580">
        <v>90</v>
      </c>
      <c r="BJ580">
        <v>23</v>
      </c>
      <c r="BK580">
        <v>15</v>
      </c>
      <c r="BL580">
        <v>7</v>
      </c>
      <c r="BM580">
        <v>8</v>
      </c>
      <c r="BN580">
        <v>5</v>
      </c>
      <c r="BO580">
        <v>2</v>
      </c>
      <c r="BP580">
        <v>3</v>
      </c>
      <c r="BQ580">
        <v>3</v>
      </c>
      <c r="BR580">
        <v>66</v>
      </c>
      <c r="BS580" s="148"/>
      <c r="BT580"/>
      <c r="BU580" s="393" t="str">
        <f t="shared" si="88"/>
        <v>Yes</v>
      </c>
      <c r="BV580" s="393" t="str">
        <f t="shared" si="89"/>
        <v>Yes</v>
      </c>
      <c r="BW580" s="393"/>
      <c r="BX580" s="151"/>
      <c r="BY580" s="341"/>
      <c r="BZ580" s="384"/>
      <c r="CA580" s="384"/>
      <c r="CB580" s="384"/>
      <c r="CC580" s="384"/>
      <c r="CD580" s="384"/>
      <c r="CE580" s="219"/>
      <c r="CF580" s="219"/>
      <c r="CG580" s="219"/>
      <c r="CH580" s="219"/>
      <c r="CI580" s="219"/>
      <c r="CJ580" s="219"/>
      <c r="CK580" s="219"/>
      <c r="CL580" s="219"/>
      <c r="CM580" s="219"/>
      <c r="CN580" s="219"/>
      <c r="CO580" s="219"/>
      <c r="CP580" s="219"/>
      <c r="CQ580" s="219"/>
      <c r="CR580" s="219"/>
      <c r="CS580" s="219"/>
      <c r="CT580" s="219"/>
      <c r="CU580" s="219"/>
      <c r="CV580" s="219"/>
      <c r="CW580" s="219"/>
      <c r="CX580" s="219"/>
      <c r="CY580" s="219"/>
      <c r="CZ580" s="219"/>
      <c r="DA580" s="219"/>
      <c r="DB580" s="219"/>
      <c r="DC580" s="219"/>
      <c r="DD580" s="219"/>
      <c r="DE580" s="219"/>
      <c r="DF580" s="219"/>
      <c r="DG580" s="219"/>
      <c r="DH580" s="219"/>
      <c r="DI580" s="219"/>
      <c r="DJ580" s="219"/>
      <c r="DK580" s="219"/>
      <c r="DL580" s="219"/>
      <c r="DM580" s="219"/>
      <c r="DN580" s="219"/>
      <c r="DO580" s="219"/>
      <c r="DP580" s="219"/>
      <c r="DQ580" s="219"/>
      <c r="DR580" s="219"/>
      <c r="DS580" s="219"/>
      <c r="DT580" s="219"/>
      <c r="DU580" s="219"/>
      <c r="DV580" s="219"/>
      <c r="DW580" s="219"/>
      <c r="DX580" s="219"/>
      <c r="DY580" s="219"/>
      <c r="DZ580" s="219"/>
      <c r="EA580" s="219"/>
      <c r="EB580" s="219"/>
      <c r="EC580" s="219"/>
      <c r="ED580" s="219"/>
      <c r="EE580" s="219"/>
      <c r="EF580" s="219"/>
      <c r="EG580" s="219"/>
      <c r="EH580" s="219"/>
      <c r="EI580" s="219"/>
      <c r="EJ580" s="219"/>
      <c r="EK580" s="219"/>
      <c r="EL580" s="219"/>
      <c r="EM580" s="219"/>
      <c r="EN580" s="219"/>
      <c r="EO580" s="219"/>
      <c r="EP580" s="219"/>
      <c r="EQ580" s="219"/>
      <c r="ER580" s="219"/>
      <c r="ES580" s="219"/>
      <c r="ET580" s="219"/>
      <c r="EU580" s="219"/>
      <c r="EV580" s="219"/>
      <c r="EW580" s="219"/>
      <c r="EX580" s="219"/>
      <c r="EY580" s="219"/>
      <c r="EZ580" s="219"/>
      <c r="FA580" s="219"/>
      <c r="FB580" s="219"/>
      <c r="FC580" s="219"/>
      <c r="FD580" s="219"/>
      <c r="FE580" s="219"/>
      <c r="FF580" s="219"/>
      <c r="FG580" s="219"/>
      <c r="FH580" s="219"/>
      <c r="FI580" s="219"/>
      <c r="FJ580" s="219"/>
      <c r="FK580" s="219"/>
      <c r="FL580" s="219"/>
      <c r="FM580" s="219"/>
      <c r="FN580" s="219"/>
      <c r="GA580" s="202"/>
      <c r="GB580" s="202"/>
      <c r="GC580" s="202"/>
      <c r="GD580" s="202"/>
      <c r="GE580" s="202"/>
      <c r="GF580" s="202"/>
      <c r="GG580" s="202"/>
      <c r="GH580" s="198"/>
      <c r="GI580" s="198"/>
      <c r="GJ580" s="198"/>
      <c r="GK580" s="198"/>
      <c r="GL580" s="198"/>
      <c r="GM580" s="198"/>
      <c r="GN580" s="198"/>
    </row>
    <row r="581" spans="1:196" x14ac:dyDescent="0.2">
      <c r="A581" s="215" t="s">
        <v>709</v>
      </c>
      <c r="B581" s="216" t="s">
        <v>291</v>
      </c>
      <c r="C581" s="217" t="s">
        <v>287</v>
      </c>
      <c r="D581" s="218" t="s">
        <v>708</v>
      </c>
      <c r="E581" s="337">
        <v>0</v>
      </c>
      <c r="F581">
        <v>251</v>
      </c>
      <c r="G581" s="337">
        <v>0</v>
      </c>
      <c r="H581">
        <v>28</v>
      </c>
      <c r="I581">
        <v>339</v>
      </c>
      <c r="J581">
        <v>588</v>
      </c>
      <c r="K581">
        <v>338</v>
      </c>
      <c r="L581">
        <v>1</v>
      </c>
      <c r="M581">
        <v>40</v>
      </c>
      <c r="N581">
        <v>5</v>
      </c>
      <c r="O581">
        <v>0</v>
      </c>
      <c r="P581">
        <v>54</v>
      </c>
      <c r="Q581">
        <v>9</v>
      </c>
      <c r="R581">
        <v>190</v>
      </c>
      <c r="S581">
        <v>5</v>
      </c>
      <c r="T581">
        <v>0</v>
      </c>
      <c r="U581">
        <v>40</v>
      </c>
      <c r="V581">
        <v>0</v>
      </c>
      <c r="W581">
        <v>47</v>
      </c>
      <c r="X581">
        <v>19</v>
      </c>
      <c r="Y581">
        <v>526</v>
      </c>
      <c r="Z581">
        <v>0</v>
      </c>
      <c r="AA581">
        <v>16</v>
      </c>
      <c r="AB581">
        <v>2496</v>
      </c>
      <c r="AC581" s="351">
        <v>2</v>
      </c>
      <c r="AD581" s="351">
        <v>2</v>
      </c>
      <c r="AE581">
        <v>20</v>
      </c>
      <c r="AF581">
        <v>595</v>
      </c>
      <c r="AG581">
        <v>261</v>
      </c>
      <c r="AH581">
        <v>44</v>
      </c>
      <c r="AI581">
        <v>0</v>
      </c>
      <c r="AJ581">
        <v>811</v>
      </c>
      <c r="AK581">
        <v>0</v>
      </c>
      <c r="AL581">
        <v>811</v>
      </c>
      <c r="AM581">
        <v>0</v>
      </c>
      <c r="AN581">
        <v>1</v>
      </c>
      <c r="AO581">
        <v>0</v>
      </c>
      <c r="AP581">
        <v>146</v>
      </c>
      <c r="AQ581">
        <v>0</v>
      </c>
      <c r="AR581">
        <v>262</v>
      </c>
      <c r="AS581">
        <v>262</v>
      </c>
      <c r="AT581">
        <v>0</v>
      </c>
      <c r="AU581">
        <v>0</v>
      </c>
      <c r="AV581">
        <v>28</v>
      </c>
      <c r="AW581">
        <v>35</v>
      </c>
      <c r="AX581">
        <v>0</v>
      </c>
      <c r="AY581">
        <v>0</v>
      </c>
      <c r="AZ581">
        <v>0</v>
      </c>
      <c r="BA581">
        <v>134</v>
      </c>
      <c r="BB581">
        <v>98</v>
      </c>
      <c r="BC581">
        <v>59</v>
      </c>
      <c r="BD581">
        <v>14</v>
      </c>
      <c r="BE581">
        <v>7</v>
      </c>
      <c r="BF581">
        <v>8</v>
      </c>
      <c r="BG581">
        <v>5</v>
      </c>
      <c r="BH581">
        <v>0</v>
      </c>
      <c r="BI581">
        <v>325</v>
      </c>
      <c r="BJ581">
        <v>89</v>
      </c>
      <c r="BK581">
        <v>51</v>
      </c>
      <c r="BL581">
        <v>38</v>
      </c>
      <c r="BM581">
        <v>9</v>
      </c>
      <c r="BN581">
        <v>6</v>
      </c>
      <c r="BO581">
        <v>3</v>
      </c>
      <c r="BP581">
        <v>3</v>
      </c>
      <c r="BQ581">
        <v>0</v>
      </c>
      <c r="BR581">
        <v>199</v>
      </c>
      <c r="BS581" s="148"/>
      <c r="BT581"/>
      <c r="BU581" s="393" t="str">
        <f t="shared" si="88"/>
        <v>No</v>
      </c>
      <c r="BV581" s="393" t="str">
        <f t="shared" si="89"/>
        <v>No</v>
      </c>
      <c r="BW581" s="393"/>
      <c r="BX581" s="151"/>
      <c r="BY581" s="341"/>
      <c r="BZ581" s="384"/>
      <c r="CA581" s="384"/>
      <c r="CB581" s="384"/>
      <c r="CC581" s="384"/>
      <c r="CD581" s="384"/>
      <c r="CE581" s="219"/>
      <c r="CF581" s="219"/>
      <c r="CG581" s="219"/>
      <c r="CH581" s="219"/>
      <c r="CI581" s="219"/>
      <c r="CJ581" s="219"/>
      <c r="CK581" s="219"/>
      <c r="CL581" s="219"/>
      <c r="CM581" s="219"/>
      <c r="CN581" s="219"/>
      <c r="CO581" s="219"/>
      <c r="CP581" s="219"/>
      <c r="CQ581" s="219"/>
      <c r="CR581" s="219"/>
      <c r="CS581" s="219"/>
      <c r="CT581" s="219"/>
      <c r="CU581" s="219"/>
      <c r="CV581" s="219"/>
      <c r="CW581" s="219"/>
      <c r="CX581" s="219"/>
      <c r="CY581" s="219"/>
      <c r="CZ581" s="219"/>
      <c r="DA581" s="219"/>
      <c r="DB581" s="219"/>
      <c r="DC581" s="219"/>
      <c r="DD581" s="219"/>
      <c r="DE581" s="219"/>
      <c r="DF581" s="219"/>
      <c r="DG581" s="219"/>
      <c r="DH581" s="219"/>
      <c r="DI581" s="219"/>
      <c r="DJ581" s="219"/>
      <c r="DK581" s="219"/>
      <c r="DL581" s="219"/>
      <c r="DM581" s="219"/>
      <c r="DN581" s="219"/>
      <c r="DO581" s="219"/>
      <c r="DP581" s="219"/>
      <c r="DQ581" s="219"/>
      <c r="DR581" s="219"/>
      <c r="DS581" s="219"/>
      <c r="DT581" s="219"/>
      <c r="DU581" s="219"/>
      <c r="DV581" s="219"/>
      <c r="DW581" s="219"/>
      <c r="DX581" s="219"/>
      <c r="DY581" s="219"/>
      <c r="DZ581" s="219"/>
      <c r="EA581" s="219"/>
      <c r="EB581" s="219"/>
      <c r="EC581" s="219"/>
      <c r="ED581" s="219"/>
      <c r="EE581" s="219"/>
      <c r="EF581" s="219"/>
      <c r="EG581" s="219"/>
      <c r="EH581" s="219"/>
      <c r="EI581" s="219"/>
      <c r="EJ581" s="219"/>
      <c r="EK581" s="219"/>
      <c r="EL581" s="219"/>
      <c r="EM581" s="219"/>
      <c r="EN581" s="219"/>
      <c r="EO581" s="219"/>
      <c r="EP581" s="219"/>
      <c r="EQ581" s="219"/>
      <c r="ER581" s="219"/>
      <c r="ES581" s="219"/>
      <c r="ET581" s="219"/>
      <c r="EU581" s="219"/>
      <c r="EV581" s="219"/>
      <c r="EW581" s="219"/>
      <c r="EX581" s="219"/>
      <c r="EY581" s="219"/>
      <c r="EZ581" s="219"/>
      <c r="FA581" s="219"/>
      <c r="FB581" s="219"/>
      <c r="FC581" s="219"/>
      <c r="FD581" s="219"/>
      <c r="FE581" s="219"/>
      <c r="FF581" s="219"/>
      <c r="FG581" s="219"/>
      <c r="FH581" s="219"/>
      <c r="FI581" s="219"/>
      <c r="FJ581" s="219"/>
      <c r="FK581" s="219"/>
      <c r="FL581" s="219"/>
      <c r="FM581" s="219"/>
      <c r="FN581" s="219"/>
      <c r="GA581" s="202"/>
      <c r="GB581" s="202"/>
      <c r="GC581" s="202"/>
      <c r="GD581" s="202"/>
      <c r="GE581" s="202"/>
      <c r="GF581" s="202"/>
      <c r="GG581" s="202"/>
      <c r="GH581" s="198"/>
      <c r="GI581" s="198"/>
      <c r="GJ581" s="198"/>
      <c r="GK581" s="198"/>
      <c r="GL581" s="198"/>
      <c r="GM581" s="198"/>
      <c r="GN581" s="198"/>
    </row>
    <row r="582" spans="1:196" x14ac:dyDescent="0.2">
      <c r="A582" s="215" t="s">
        <v>711</v>
      </c>
      <c r="B582" s="216" t="s">
        <v>285</v>
      </c>
      <c r="C582" s="217" t="s">
        <v>292</v>
      </c>
      <c r="D582" s="218" t="s">
        <v>710</v>
      </c>
      <c r="E582" s="337">
        <v>0</v>
      </c>
      <c r="F582">
        <v>23</v>
      </c>
      <c r="G582" s="337">
        <v>0</v>
      </c>
      <c r="H582">
        <v>2</v>
      </c>
      <c r="I582">
        <v>48</v>
      </c>
      <c r="J582">
        <v>104</v>
      </c>
      <c r="K582">
        <v>8</v>
      </c>
      <c r="L582">
        <v>3</v>
      </c>
      <c r="M582">
        <v>4</v>
      </c>
      <c r="N582">
        <v>1</v>
      </c>
      <c r="O582">
        <v>2</v>
      </c>
      <c r="P582">
        <v>12</v>
      </c>
      <c r="Q582">
        <v>1</v>
      </c>
      <c r="R582">
        <v>31</v>
      </c>
      <c r="S582">
        <v>0</v>
      </c>
      <c r="T582">
        <v>0</v>
      </c>
      <c r="U582">
        <v>1</v>
      </c>
      <c r="V582">
        <v>26</v>
      </c>
      <c r="W582">
        <v>7</v>
      </c>
      <c r="X582">
        <v>49</v>
      </c>
      <c r="Y582">
        <v>33</v>
      </c>
      <c r="Z582">
        <v>0</v>
      </c>
      <c r="AA582">
        <v>50</v>
      </c>
      <c r="AB582">
        <v>405</v>
      </c>
      <c r="AC582" s="351">
        <v>2</v>
      </c>
      <c r="AD582" s="351">
        <v>2</v>
      </c>
      <c r="AE582">
        <v>7</v>
      </c>
      <c r="AF582">
        <v>88</v>
      </c>
      <c r="AG582">
        <v>6</v>
      </c>
      <c r="AH582">
        <v>12</v>
      </c>
      <c r="AI582">
        <v>0</v>
      </c>
      <c r="AJ582">
        <v>73</v>
      </c>
      <c r="AK582">
        <v>3</v>
      </c>
      <c r="AL582">
        <v>76</v>
      </c>
      <c r="AM582">
        <v>1</v>
      </c>
      <c r="AN582">
        <v>0</v>
      </c>
      <c r="AO582">
        <v>0</v>
      </c>
      <c r="AP582">
        <v>27</v>
      </c>
      <c r="AQ582">
        <v>21</v>
      </c>
      <c r="AR582">
        <v>0</v>
      </c>
      <c r="AS582">
        <v>21</v>
      </c>
      <c r="AT582">
        <v>0</v>
      </c>
      <c r="AU582">
        <v>0</v>
      </c>
      <c r="AV582">
        <v>2</v>
      </c>
      <c r="AW582">
        <v>2</v>
      </c>
      <c r="AX582">
        <v>0</v>
      </c>
      <c r="AY582">
        <v>0</v>
      </c>
      <c r="AZ582">
        <v>0</v>
      </c>
      <c r="BA582">
        <v>18</v>
      </c>
      <c r="BB582">
        <v>8</v>
      </c>
      <c r="BC582">
        <v>9</v>
      </c>
      <c r="BD582">
        <v>5</v>
      </c>
      <c r="BE582">
        <v>2</v>
      </c>
      <c r="BF582">
        <v>3</v>
      </c>
      <c r="BG582">
        <v>0</v>
      </c>
      <c r="BH582">
        <v>0</v>
      </c>
      <c r="BI582">
        <v>45</v>
      </c>
      <c r="BJ582">
        <v>14</v>
      </c>
      <c r="BK582">
        <v>7</v>
      </c>
      <c r="BL582">
        <v>6</v>
      </c>
      <c r="BM582">
        <v>3</v>
      </c>
      <c r="BN582">
        <v>1</v>
      </c>
      <c r="BO582">
        <v>2</v>
      </c>
      <c r="BP582">
        <v>0</v>
      </c>
      <c r="BQ582">
        <v>0</v>
      </c>
      <c r="BR582">
        <v>33</v>
      </c>
      <c r="BS582" s="148"/>
      <c r="BT582"/>
      <c r="BU582" s="393" t="str">
        <f t="shared" si="88"/>
        <v>No</v>
      </c>
      <c r="BV582" s="393" t="str">
        <f t="shared" si="89"/>
        <v>No</v>
      </c>
      <c r="BW582" s="393"/>
      <c r="BX582" s="151"/>
      <c r="BY582" s="341"/>
      <c r="BZ582" s="384"/>
      <c r="CA582" s="384"/>
      <c r="CB582" s="384"/>
      <c r="CC582" s="384"/>
      <c r="CD582" s="384"/>
      <c r="CE582" s="219"/>
      <c r="CF582" s="219"/>
      <c r="CG582" s="219"/>
      <c r="CH582" s="219"/>
      <c r="CI582" s="219"/>
      <c r="CJ582" s="219"/>
      <c r="CK582" s="219"/>
      <c r="CL582" s="219"/>
      <c r="CM582" s="219"/>
      <c r="CN582" s="219"/>
      <c r="CO582" s="219"/>
      <c r="CP582" s="219"/>
      <c r="CQ582" s="219"/>
      <c r="CR582" s="219"/>
      <c r="CS582" s="219"/>
      <c r="CT582" s="219"/>
      <c r="CU582" s="219"/>
      <c r="CV582" s="219"/>
      <c r="CW582" s="219"/>
      <c r="CX582" s="219"/>
      <c r="CY582" s="219"/>
      <c r="CZ582" s="219"/>
      <c r="DA582" s="219"/>
      <c r="DB582" s="219"/>
      <c r="DC582" s="219"/>
      <c r="DD582" s="219"/>
      <c r="DE582" s="219"/>
      <c r="DF582" s="219"/>
      <c r="DG582" s="219"/>
      <c r="DH582" s="219"/>
      <c r="DI582" s="219"/>
      <c r="DJ582" s="219"/>
      <c r="DK582" s="219"/>
      <c r="DL582" s="219"/>
      <c r="DM582" s="219"/>
      <c r="DN582" s="219"/>
      <c r="DO582" s="219"/>
      <c r="DP582" s="219"/>
      <c r="DQ582" s="219"/>
      <c r="DR582" s="219"/>
      <c r="DS582" s="219"/>
      <c r="DT582" s="219"/>
      <c r="DU582" s="219"/>
      <c r="DV582" s="219"/>
      <c r="DW582" s="219"/>
      <c r="DX582" s="219"/>
      <c r="DY582" s="219"/>
      <c r="DZ582" s="219"/>
      <c r="EA582" s="219"/>
      <c r="EB582" s="219"/>
      <c r="EC582" s="219"/>
      <c r="ED582" s="219"/>
      <c r="EE582" s="219"/>
      <c r="EF582" s="219"/>
      <c r="EG582" s="219"/>
      <c r="EH582" s="219"/>
      <c r="EI582" s="219"/>
      <c r="EJ582" s="219"/>
      <c r="EK582" s="219"/>
      <c r="EL582" s="219"/>
      <c r="EM582" s="219"/>
      <c r="EN582" s="219"/>
      <c r="EO582" s="219"/>
      <c r="EP582" s="219"/>
      <c r="EQ582" s="219"/>
      <c r="ER582" s="219"/>
      <c r="ES582" s="219"/>
      <c r="ET582" s="219"/>
      <c r="EU582" s="219"/>
      <c r="EV582" s="219"/>
      <c r="EW582" s="219"/>
      <c r="EX582" s="219"/>
      <c r="EY582" s="219"/>
      <c r="EZ582" s="219"/>
      <c r="FA582" s="219"/>
      <c r="FB582" s="219"/>
      <c r="FC582" s="219"/>
      <c r="FD582" s="219"/>
      <c r="FE582" s="219"/>
      <c r="FF582" s="219"/>
      <c r="FG582" s="219"/>
      <c r="FH582" s="219"/>
      <c r="FI582" s="219"/>
      <c r="FJ582" s="219"/>
      <c r="FK582" s="219"/>
      <c r="FL582" s="219"/>
      <c r="FM582" s="219"/>
      <c r="FN582" s="219"/>
      <c r="GA582" s="202"/>
      <c r="GB582" s="202"/>
      <c r="GC582" s="202"/>
      <c r="GD582" s="202"/>
      <c r="GE582" s="202"/>
      <c r="GF582" s="202"/>
      <c r="GG582" s="202"/>
      <c r="GH582" s="198"/>
      <c r="GI582" s="198"/>
      <c r="GJ582" s="198"/>
      <c r="GK582" s="198"/>
      <c r="GL582" s="198"/>
      <c r="GM582" s="198"/>
      <c r="GN582" s="198"/>
    </row>
    <row r="583" spans="1:196" x14ac:dyDescent="0.2">
      <c r="A583" s="215" t="s">
        <v>713</v>
      </c>
      <c r="B583" s="216" t="s">
        <v>285</v>
      </c>
      <c r="C583" s="217" t="s">
        <v>286</v>
      </c>
      <c r="D583" s="218" t="s">
        <v>712</v>
      </c>
      <c r="E583" s="337">
        <v>0</v>
      </c>
      <c r="F583">
        <v>0</v>
      </c>
      <c r="G583" s="337">
        <v>0</v>
      </c>
      <c r="H583">
        <v>3</v>
      </c>
      <c r="I583">
        <v>61</v>
      </c>
      <c r="J583">
        <v>164</v>
      </c>
      <c r="K583">
        <v>7</v>
      </c>
      <c r="L583">
        <v>1</v>
      </c>
      <c r="M583">
        <v>5</v>
      </c>
      <c r="N583">
        <v>1</v>
      </c>
      <c r="O583">
        <v>0</v>
      </c>
      <c r="P583">
        <v>5</v>
      </c>
      <c r="Q583">
        <v>3</v>
      </c>
      <c r="R583">
        <v>21</v>
      </c>
      <c r="S583">
        <v>11</v>
      </c>
      <c r="T583">
        <v>0</v>
      </c>
      <c r="U583">
        <v>0</v>
      </c>
      <c r="V583">
        <v>18</v>
      </c>
      <c r="W583">
        <v>2</v>
      </c>
      <c r="X583">
        <v>18</v>
      </c>
      <c r="Y583">
        <v>92</v>
      </c>
      <c r="Z583">
        <v>0</v>
      </c>
      <c r="AA583">
        <v>42</v>
      </c>
      <c r="AB583">
        <v>454</v>
      </c>
      <c r="AC583" s="351">
        <v>2</v>
      </c>
      <c r="AD583" s="351">
        <v>2</v>
      </c>
      <c r="AE583">
        <v>2</v>
      </c>
      <c r="AF583">
        <v>131</v>
      </c>
      <c r="AG583">
        <v>10</v>
      </c>
      <c r="AH583">
        <v>4</v>
      </c>
      <c r="AI583">
        <v>0</v>
      </c>
      <c r="AJ583">
        <v>115</v>
      </c>
      <c r="AK583">
        <v>12</v>
      </c>
      <c r="AL583">
        <v>127</v>
      </c>
      <c r="AM583">
        <v>0</v>
      </c>
      <c r="AN583">
        <v>0</v>
      </c>
      <c r="AO583">
        <v>0</v>
      </c>
      <c r="AP583">
        <v>27</v>
      </c>
      <c r="AQ583">
        <v>0</v>
      </c>
      <c r="AR583">
        <v>0</v>
      </c>
      <c r="AS583">
        <v>44</v>
      </c>
      <c r="AT583">
        <v>1</v>
      </c>
      <c r="AU583">
        <v>0</v>
      </c>
      <c r="AV583">
        <v>0</v>
      </c>
      <c r="AW583">
        <v>33</v>
      </c>
      <c r="AX583">
        <v>0</v>
      </c>
      <c r="AY583">
        <v>0</v>
      </c>
      <c r="AZ583">
        <v>0</v>
      </c>
      <c r="BA583">
        <v>2</v>
      </c>
      <c r="BB583">
        <v>6</v>
      </c>
      <c r="BC583">
        <v>10</v>
      </c>
      <c r="BD583">
        <v>5</v>
      </c>
      <c r="BE583">
        <v>4</v>
      </c>
      <c r="BF583">
        <v>1</v>
      </c>
      <c r="BG583">
        <v>3</v>
      </c>
      <c r="BH583">
        <v>2</v>
      </c>
      <c r="BI583">
        <v>33</v>
      </c>
      <c r="BJ583">
        <v>1</v>
      </c>
      <c r="BK583">
        <v>7</v>
      </c>
      <c r="BL583">
        <v>7</v>
      </c>
      <c r="BM583">
        <v>2</v>
      </c>
      <c r="BN583">
        <v>1</v>
      </c>
      <c r="BO583">
        <v>2</v>
      </c>
      <c r="BP583">
        <v>2</v>
      </c>
      <c r="BQ583">
        <v>2</v>
      </c>
      <c r="BR583">
        <v>24</v>
      </c>
      <c r="BS583" s="148"/>
      <c r="BT583"/>
      <c r="BU583" s="393" t="str">
        <f t="shared" si="88"/>
        <v>No</v>
      </c>
      <c r="BV583" s="393" t="str">
        <f t="shared" si="89"/>
        <v>No</v>
      </c>
      <c r="BW583" s="393"/>
      <c r="BX583" s="151"/>
      <c r="BY583" s="341"/>
      <c r="BZ583" s="384"/>
      <c r="CA583" s="384"/>
      <c r="CB583" s="384"/>
      <c r="CC583" s="384"/>
      <c r="CD583" s="384"/>
      <c r="CE583" s="219"/>
      <c r="CF583" s="219"/>
      <c r="CG583" s="219"/>
      <c r="CH583" s="219"/>
      <c r="CI583" s="219"/>
      <c r="CJ583" s="219"/>
      <c r="CK583" s="219"/>
      <c r="CL583" s="219"/>
      <c r="CM583" s="219"/>
      <c r="CN583" s="219"/>
      <c r="CO583" s="219"/>
      <c r="CP583" s="219"/>
      <c r="CQ583" s="219"/>
      <c r="CR583" s="219"/>
      <c r="CS583" s="219"/>
      <c r="CT583" s="219"/>
      <c r="CU583" s="219"/>
      <c r="CV583" s="219"/>
      <c r="CW583" s="219"/>
      <c r="CX583" s="219"/>
      <c r="CY583" s="219"/>
      <c r="CZ583" s="219"/>
      <c r="DA583" s="219"/>
      <c r="DB583" s="219"/>
      <c r="DC583" s="219"/>
      <c r="DD583" s="219"/>
      <c r="DE583" s="219"/>
      <c r="DF583" s="219"/>
      <c r="DG583" s="219"/>
      <c r="DH583" s="219"/>
      <c r="DI583" s="219"/>
      <c r="DJ583" s="219"/>
      <c r="DK583" s="219"/>
      <c r="DL583" s="219"/>
      <c r="DM583" s="219"/>
      <c r="DN583" s="219"/>
      <c r="DO583" s="219"/>
      <c r="DP583" s="219"/>
      <c r="DQ583" s="219"/>
      <c r="DR583" s="219"/>
      <c r="DS583" s="219"/>
      <c r="DT583" s="219"/>
      <c r="DU583" s="219"/>
      <c r="DV583" s="219"/>
      <c r="DW583" s="219"/>
      <c r="DX583" s="219"/>
      <c r="DY583" s="219"/>
      <c r="DZ583" s="219"/>
      <c r="EA583" s="219"/>
      <c r="EB583" s="219"/>
      <c r="EC583" s="219"/>
      <c r="ED583" s="219"/>
      <c r="EE583" s="219"/>
      <c r="EF583" s="219"/>
      <c r="EG583" s="219"/>
      <c r="EH583" s="219"/>
      <c r="EI583" s="219"/>
      <c r="EJ583" s="219"/>
      <c r="EK583" s="219"/>
      <c r="EL583" s="219"/>
      <c r="EM583" s="219"/>
      <c r="EN583" s="219"/>
      <c r="EO583" s="219"/>
      <c r="EP583" s="219"/>
      <c r="EQ583" s="219"/>
      <c r="ER583" s="219"/>
      <c r="ES583" s="219"/>
      <c r="ET583" s="219"/>
      <c r="EU583" s="219"/>
      <c r="EV583" s="219"/>
      <c r="EW583" s="219"/>
      <c r="EX583" s="219"/>
      <c r="EY583" s="219"/>
      <c r="EZ583" s="219"/>
      <c r="FA583" s="219"/>
      <c r="FB583" s="219"/>
      <c r="FC583" s="219"/>
      <c r="FD583" s="219"/>
      <c r="FE583" s="219"/>
      <c r="FF583" s="219"/>
      <c r="FG583" s="219"/>
      <c r="FH583" s="219"/>
      <c r="FI583" s="219"/>
      <c r="FJ583" s="219"/>
      <c r="FK583" s="219"/>
      <c r="FL583" s="219"/>
      <c r="FM583" s="219"/>
      <c r="FN583" s="219"/>
      <c r="GA583" s="202"/>
      <c r="GB583" s="202"/>
      <c r="GC583" s="202"/>
      <c r="GD583" s="202"/>
      <c r="GE583" s="202"/>
      <c r="GF583" s="202"/>
      <c r="GG583" s="202"/>
      <c r="GH583" s="198"/>
      <c r="GI583" s="198"/>
      <c r="GJ583" s="198"/>
      <c r="GK583" s="198"/>
      <c r="GL583" s="198"/>
      <c r="GM583" s="198"/>
      <c r="GN583" s="198"/>
    </row>
    <row r="584" spans="1:196" x14ac:dyDescent="0.2">
      <c r="A584" s="215" t="s">
        <v>715</v>
      </c>
      <c r="B584" s="216" t="s">
        <v>291</v>
      </c>
      <c r="C584" s="217" t="s">
        <v>292</v>
      </c>
      <c r="D584" s="218" t="s">
        <v>714</v>
      </c>
      <c r="E584" s="337">
        <v>0</v>
      </c>
      <c r="F584">
        <v>233</v>
      </c>
      <c r="G584" s="337">
        <v>0</v>
      </c>
      <c r="H584">
        <v>11</v>
      </c>
      <c r="I584">
        <v>251</v>
      </c>
      <c r="J584">
        <v>673</v>
      </c>
      <c r="K584">
        <v>9</v>
      </c>
      <c r="L584">
        <v>10</v>
      </c>
      <c r="M584">
        <v>14</v>
      </c>
      <c r="N584">
        <v>8</v>
      </c>
      <c r="O584">
        <v>0</v>
      </c>
      <c r="P584">
        <v>64</v>
      </c>
      <c r="Q584">
        <v>674</v>
      </c>
      <c r="R584">
        <v>8637</v>
      </c>
      <c r="S584">
        <v>5</v>
      </c>
      <c r="T584">
        <v>0</v>
      </c>
      <c r="U584">
        <v>14</v>
      </c>
      <c r="V584">
        <v>0</v>
      </c>
      <c r="W584">
        <v>67</v>
      </c>
      <c r="X584">
        <v>16</v>
      </c>
      <c r="Y584">
        <v>854</v>
      </c>
      <c r="Z584">
        <v>0</v>
      </c>
      <c r="AA584">
        <v>32</v>
      </c>
      <c r="AB584">
        <v>11572</v>
      </c>
      <c r="AC584" s="351">
        <v>1</v>
      </c>
      <c r="AD584" s="351">
        <v>1</v>
      </c>
      <c r="AE584">
        <v>5</v>
      </c>
      <c r="AF584">
        <v>743</v>
      </c>
      <c r="AG584">
        <v>16</v>
      </c>
      <c r="AH584">
        <v>24</v>
      </c>
      <c r="AI584">
        <v>0</v>
      </c>
      <c r="AJ584">
        <v>1149</v>
      </c>
      <c r="AK584">
        <v>0</v>
      </c>
      <c r="AL584">
        <v>1149</v>
      </c>
      <c r="AM584">
        <v>3</v>
      </c>
      <c r="AN584">
        <v>6</v>
      </c>
      <c r="AO584">
        <v>1</v>
      </c>
      <c r="AP584">
        <v>160</v>
      </c>
      <c r="AQ584">
        <v>197</v>
      </c>
      <c r="AR584">
        <v>0</v>
      </c>
      <c r="AS584">
        <v>197</v>
      </c>
      <c r="AT584">
        <v>195</v>
      </c>
      <c r="AU584">
        <v>0</v>
      </c>
      <c r="AV584">
        <v>11</v>
      </c>
      <c r="AW584">
        <v>3</v>
      </c>
      <c r="AX584">
        <v>0</v>
      </c>
      <c r="AY584">
        <v>0</v>
      </c>
      <c r="AZ584">
        <v>0</v>
      </c>
      <c r="BA584">
        <v>4615</v>
      </c>
      <c r="BB584">
        <v>1948</v>
      </c>
      <c r="BC584">
        <v>2279</v>
      </c>
      <c r="BD584">
        <v>572</v>
      </c>
      <c r="BE584">
        <v>191</v>
      </c>
      <c r="BF584">
        <v>23</v>
      </c>
      <c r="BG584">
        <v>9</v>
      </c>
      <c r="BH584">
        <v>8</v>
      </c>
      <c r="BI584">
        <v>9645</v>
      </c>
      <c r="BJ584">
        <v>4477</v>
      </c>
      <c r="BK584">
        <v>1846</v>
      </c>
      <c r="BL584">
        <v>2185</v>
      </c>
      <c r="BM584">
        <v>566</v>
      </c>
      <c r="BN584">
        <v>197</v>
      </c>
      <c r="BO584">
        <v>21</v>
      </c>
      <c r="BP584">
        <v>12</v>
      </c>
      <c r="BQ584">
        <v>7</v>
      </c>
      <c r="BR584">
        <v>9311</v>
      </c>
      <c r="BS584" s="148"/>
      <c r="BT584"/>
      <c r="BU584" s="393" t="str">
        <f t="shared" si="88"/>
        <v>Yes</v>
      </c>
      <c r="BV584" s="393" t="str">
        <f t="shared" si="89"/>
        <v>Yes</v>
      </c>
      <c r="BW584" s="393"/>
      <c r="BX584" s="151"/>
      <c r="BY584" s="341"/>
      <c r="BZ584" s="384"/>
      <c r="CA584" s="384"/>
      <c r="CB584" s="384"/>
      <c r="CC584" s="384"/>
      <c r="CD584" s="384"/>
      <c r="CE584" s="219"/>
      <c r="CF584" s="219"/>
      <c r="CG584" s="219"/>
      <c r="CH584" s="219"/>
      <c r="CI584" s="219"/>
      <c r="CJ584" s="219"/>
      <c r="CK584" s="219"/>
      <c r="CL584" s="219"/>
      <c r="CM584" s="219"/>
      <c r="CN584" s="219"/>
      <c r="CO584" s="219"/>
      <c r="CP584" s="219"/>
      <c r="CQ584" s="219"/>
      <c r="CR584" s="219"/>
      <c r="CS584" s="219"/>
      <c r="CT584" s="219"/>
      <c r="CU584" s="219"/>
      <c r="CV584" s="219"/>
      <c r="CW584" s="219"/>
      <c r="CX584" s="219"/>
      <c r="CY584" s="219"/>
      <c r="CZ584" s="219"/>
      <c r="DA584" s="219"/>
      <c r="DB584" s="219"/>
      <c r="DC584" s="219"/>
      <c r="DD584" s="219"/>
      <c r="DE584" s="219"/>
      <c r="DF584" s="219"/>
      <c r="DG584" s="219"/>
      <c r="DH584" s="219"/>
      <c r="DI584" s="219"/>
      <c r="DJ584" s="219"/>
      <c r="DK584" s="219"/>
      <c r="DL584" s="219"/>
      <c r="DM584" s="219"/>
      <c r="DN584" s="219"/>
      <c r="DO584" s="219"/>
      <c r="DP584" s="219"/>
      <c r="DQ584" s="219"/>
      <c r="DR584" s="219"/>
      <c r="DS584" s="219"/>
      <c r="DT584" s="219"/>
      <c r="DU584" s="219"/>
      <c r="DV584" s="219"/>
      <c r="DW584" s="219"/>
      <c r="DX584" s="219"/>
      <c r="DY584" s="219"/>
      <c r="DZ584" s="219"/>
      <c r="EA584" s="219"/>
      <c r="EB584" s="219"/>
      <c r="EC584" s="219"/>
      <c r="ED584" s="219"/>
      <c r="EE584" s="219"/>
      <c r="EF584" s="219"/>
      <c r="EG584" s="219"/>
      <c r="EH584" s="219"/>
      <c r="EI584" s="219"/>
      <c r="EJ584" s="219"/>
      <c r="EK584" s="219"/>
      <c r="EL584" s="219"/>
      <c r="EM584" s="219"/>
      <c r="EN584" s="219"/>
      <c r="EO584" s="219"/>
      <c r="EP584" s="219"/>
      <c r="EQ584" s="219"/>
      <c r="ER584" s="219"/>
      <c r="ES584" s="219"/>
      <c r="ET584" s="219"/>
      <c r="EU584" s="219"/>
      <c r="EV584" s="219"/>
      <c r="EW584" s="219"/>
      <c r="EX584" s="219"/>
      <c r="EY584" s="219"/>
      <c r="EZ584" s="219"/>
      <c r="FA584" s="219"/>
      <c r="FB584" s="219"/>
      <c r="FC584" s="219"/>
      <c r="FD584" s="219"/>
      <c r="FE584" s="219"/>
      <c r="FF584" s="219"/>
      <c r="FG584" s="219"/>
      <c r="FH584" s="219"/>
      <c r="FI584" s="219"/>
      <c r="FJ584" s="219"/>
      <c r="FK584" s="219"/>
      <c r="FL584" s="219"/>
      <c r="FM584" s="219"/>
      <c r="FN584" s="219"/>
      <c r="GA584" s="202"/>
      <c r="GB584" s="202"/>
      <c r="GC584" s="202"/>
      <c r="GD584" s="202"/>
      <c r="GE584" s="202"/>
      <c r="GF584" s="202"/>
      <c r="GG584" s="202"/>
      <c r="GH584" s="198"/>
      <c r="GI584" s="198"/>
      <c r="GJ584" s="198"/>
      <c r="GK584" s="198"/>
      <c r="GL584" s="198"/>
      <c r="GM584" s="198"/>
      <c r="GN584" s="198"/>
    </row>
    <row r="585" spans="1:196" x14ac:dyDescent="0.2">
      <c r="A585" s="215" t="s">
        <v>717</v>
      </c>
      <c r="B585" s="216" t="s">
        <v>285</v>
      </c>
      <c r="C585" s="217" t="s">
        <v>286</v>
      </c>
      <c r="D585" s="218" t="s">
        <v>716</v>
      </c>
      <c r="E585" s="337">
        <v>0</v>
      </c>
      <c r="F585">
        <v>7</v>
      </c>
      <c r="G585" s="337">
        <v>0</v>
      </c>
      <c r="H585">
        <v>2</v>
      </c>
      <c r="I585">
        <v>108</v>
      </c>
      <c r="J585">
        <v>215</v>
      </c>
      <c r="K585">
        <v>4</v>
      </c>
      <c r="L585">
        <v>2</v>
      </c>
      <c r="M585">
        <v>8</v>
      </c>
      <c r="N585">
        <v>1</v>
      </c>
      <c r="O585">
        <v>0</v>
      </c>
      <c r="P585">
        <v>15</v>
      </c>
      <c r="Q585">
        <v>0</v>
      </c>
      <c r="R585">
        <v>66</v>
      </c>
      <c r="S585">
        <v>402</v>
      </c>
      <c r="T585">
        <v>0</v>
      </c>
      <c r="U585">
        <v>5</v>
      </c>
      <c r="V585">
        <v>9</v>
      </c>
      <c r="W585">
        <v>5</v>
      </c>
      <c r="X585">
        <v>26</v>
      </c>
      <c r="Y585">
        <v>147</v>
      </c>
      <c r="Z585">
        <v>1</v>
      </c>
      <c r="AA585">
        <v>36</v>
      </c>
      <c r="AB585">
        <v>1059</v>
      </c>
      <c r="AC585" s="351">
        <v>1</v>
      </c>
      <c r="AD585" s="351">
        <v>1</v>
      </c>
      <c r="AE585">
        <v>6</v>
      </c>
      <c r="AF585">
        <v>181</v>
      </c>
      <c r="AG585">
        <v>80</v>
      </c>
      <c r="AH585">
        <v>15</v>
      </c>
      <c r="AI585">
        <v>0</v>
      </c>
      <c r="AJ585">
        <v>159</v>
      </c>
      <c r="AK585">
        <v>36</v>
      </c>
      <c r="AL585">
        <v>195</v>
      </c>
      <c r="AM585">
        <v>2</v>
      </c>
      <c r="AN585">
        <v>0</v>
      </c>
      <c r="AO585">
        <v>3</v>
      </c>
      <c r="AP585">
        <v>92</v>
      </c>
      <c r="AQ585">
        <v>77</v>
      </c>
      <c r="AR585">
        <v>74</v>
      </c>
      <c r="AS585">
        <v>151</v>
      </c>
      <c r="AT585">
        <v>0</v>
      </c>
      <c r="AU585">
        <v>0</v>
      </c>
      <c r="AV585">
        <v>2</v>
      </c>
      <c r="AW585">
        <v>27</v>
      </c>
      <c r="AX585">
        <v>0</v>
      </c>
      <c r="AY585">
        <v>0</v>
      </c>
      <c r="AZ585">
        <v>0</v>
      </c>
      <c r="BA585">
        <v>31</v>
      </c>
      <c r="BB585">
        <v>25</v>
      </c>
      <c r="BC585">
        <v>36</v>
      </c>
      <c r="BD585">
        <v>6</v>
      </c>
      <c r="BE585">
        <v>1</v>
      </c>
      <c r="BF585">
        <v>3</v>
      </c>
      <c r="BG585">
        <v>0</v>
      </c>
      <c r="BH585">
        <v>0</v>
      </c>
      <c r="BI585">
        <v>102</v>
      </c>
      <c r="BJ585">
        <v>19</v>
      </c>
      <c r="BK585">
        <v>14</v>
      </c>
      <c r="BL585">
        <v>27</v>
      </c>
      <c r="BM585">
        <v>5</v>
      </c>
      <c r="BN585">
        <v>0</v>
      </c>
      <c r="BO585">
        <v>1</v>
      </c>
      <c r="BP585">
        <v>0</v>
      </c>
      <c r="BQ585">
        <v>0</v>
      </c>
      <c r="BR585">
        <v>66</v>
      </c>
      <c r="BS585" s="148"/>
      <c r="BT585"/>
      <c r="BU585" s="393" t="str">
        <f t="shared" si="88"/>
        <v>Yes</v>
      </c>
      <c r="BV585" s="393" t="str">
        <f t="shared" si="89"/>
        <v>Yes</v>
      </c>
      <c r="BW585" s="393"/>
      <c r="BX585" s="151"/>
      <c r="BY585" s="341"/>
      <c r="BZ585" s="384"/>
      <c r="CA585" s="384"/>
      <c r="CB585" s="384"/>
      <c r="CC585" s="384"/>
      <c r="CD585" s="384"/>
      <c r="CE585" s="219"/>
      <c r="CF585" s="219"/>
      <c r="CG585" s="219"/>
      <c r="CH585" s="219"/>
      <c r="CI585" s="219"/>
      <c r="CJ585" s="219"/>
      <c r="CK585" s="219"/>
      <c r="CL585" s="219"/>
      <c r="CM585" s="219"/>
      <c r="CN585" s="219"/>
      <c r="CO585" s="219"/>
      <c r="CP585" s="219"/>
      <c r="CQ585" s="219"/>
      <c r="CR585" s="219"/>
      <c r="CS585" s="219"/>
      <c r="CT585" s="219"/>
      <c r="CU585" s="219"/>
      <c r="CV585" s="219"/>
      <c r="CW585" s="219"/>
      <c r="CX585" s="219"/>
      <c r="CY585" s="219"/>
      <c r="CZ585" s="219"/>
      <c r="DA585" s="219"/>
      <c r="DB585" s="219"/>
      <c r="DC585" s="219"/>
      <c r="DD585" s="219"/>
      <c r="DE585" s="219"/>
      <c r="DF585" s="219"/>
      <c r="DG585" s="219"/>
      <c r="DH585" s="219"/>
      <c r="DI585" s="219"/>
      <c r="DJ585" s="219"/>
      <c r="DK585" s="219"/>
      <c r="DL585" s="219"/>
      <c r="DM585" s="219"/>
      <c r="DN585" s="219"/>
      <c r="DO585" s="219"/>
      <c r="DP585" s="219"/>
      <c r="DQ585" s="219"/>
      <c r="DR585" s="219"/>
      <c r="DS585" s="219"/>
      <c r="DT585" s="219"/>
      <c r="DU585" s="219"/>
      <c r="DV585" s="219"/>
      <c r="DW585" s="219"/>
      <c r="DX585" s="219"/>
      <c r="DY585" s="219"/>
      <c r="DZ585" s="219"/>
      <c r="EA585" s="219"/>
      <c r="EB585" s="219"/>
      <c r="EC585" s="219"/>
      <c r="ED585" s="219"/>
      <c r="EE585" s="219"/>
      <c r="EF585" s="219"/>
      <c r="EG585" s="219"/>
      <c r="EH585" s="219"/>
      <c r="EI585" s="219"/>
      <c r="EJ585" s="219"/>
      <c r="EK585" s="219"/>
      <c r="EL585" s="219"/>
      <c r="EM585" s="219"/>
      <c r="EN585" s="219"/>
      <c r="EO585" s="219"/>
      <c r="EP585" s="219"/>
      <c r="EQ585" s="219"/>
      <c r="ER585" s="219"/>
      <c r="ES585" s="219"/>
      <c r="ET585" s="219"/>
      <c r="EU585" s="219"/>
      <c r="EV585" s="219"/>
      <c r="EW585" s="219"/>
      <c r="EX585" s="219"/>
      <c r="EY585" s="219"/>
      <c r="EZ585" s="219"/>
      <c r="FA585" s="219"/>
      <c r="FB585" s="219"/>
      <c r="FC585" s="219"/>
      <c r="FD585" s="219"/>
      <c r="FE585" s="219"/>
      <c r="FF585" s="219"/>
      <c r="FG585" s="219"/>
      <c r="FH585" s="219"/>
      <c r="FI585" s="219"/>
      <c r="FJ585" s="219"/>
      <c r="FK585" s="219"/>
      <c r="FL585" s="219"/>
      <c r="FM585" s="219"/>
      <c r="FN585" s="219"/>
      <c r="GA585" s="202"/>
      <c r="GB585" s="202"/>
      <c r="GC585" s="202"/>
      <c r="GD585" s="202"/>
      <c r="GE585" s="202"/>
      <c r="GF585" s="202"/>
      <c r="GG585" s="202"/>
      <c r="GH585" s="198"/>
      <c r="GI585" s="198"/>
      <c r="GJ585" s="198"/>
      <c r="GK585" s="198"/>
      <c r="GL585" s="198"/>
      <c r="GM585" s="198"/>
      <c r="GN585" s="198"/>
    </row>
    <row r="586" spans="1:196" x14ac:dyDescent="0.2">
      <c r="A586" s="215" t="s">
        <v>90</v>
      </c>
      <c r="B586" s="216" t="s">
        <v>293</v>
      </c>
      <c r="C586" s="217" t="s">
        <v>295</v>
      </c>
      <c r="D586" s="218" t="s">
        <v>89</v>
      </c>
      <c r="E586" s="337">
        <v>0</v>
      </c>
      <c r="F586">
        <v>128</v>
      </c>
      <c r="G586" s="337">
        <v>0</v>
      </c>
      <c r="H586">
        <v>4</v>
      </c>
      <c r="I586">
        <v>294</v>
      </c>
      <c r="J586">
        <v>490</v>
      </c>
      <c r="K586">
        <v>23</v>
      </c>
      <c r="L586">
        <v>11</v>
      </c>
      <c r="M586">
        <v>36</v>
      </c>
      <c r="N586">
        <v>8</v>
      </c>
      <c r="O586">
        <v>2</v>
      </c>
      <c r="P586">
        <v>34</v>
      </c>
      <c r="Q586">
        <v>23</v>
      </c>
      <c r="R586">
        <v>149</v>
      </c>
      <c r="S586">
        <v>811</v>
      </c>
      <c r="T586">
        <v>3</v>
      </c>
      <c r="U586">
        <v>2</v>
      </c>
      <c r="V586">
        <v>48</v>
      </c>
      <c r="W586">
        <v>86</v>
      </c>
      <c r="X586">
        <v>72</v>
      </c>
      <c r="Y586">
        <v>296</v>
      </c>
      <c r="Z586">
        <v>1</v>
      </c>
      <c r="AA586">
        <v>116</v>
      </c>
      <c r="AB586">
        <v>2637</v>
      </c>
      <c r="AC586" s="351">
        <v>2</v>
      </c>
      <c r="AD586" s="351">
        <v>2</v>
      </c>
      <c r="AE586">
        <v>13</v>
      </c>
      <c r="AF586">
        <v>398</v>
      </c>
      <c r="AG586">
        <v>27</v>
      </c>
      <c r="AH586">
        <v>46</v>
      </c>
      <c r="AI586">
        <v>0</v>
      </c>
      <c r="AJ586">
        <v>0</v>
      </c>
      <c r="AK586">
        <v>0</v>
      </c>
      <c r="AL586">
        <v>474</v>
      </c>
      <c r="AM586">
        <v>6</v>
      </c>
      <c r="AN586">
        <v>0</v>
      </c>
      <c r="AO586">
        <v>6</v>
      </c>
      <c r="AP586">
        <v>116</v>
      </c>
      <c r="AQ586">
        <v>0</v>
      </c>
      <c r="AR586">
        <v>0</v>
      </c>
      <c r="AS586">
        <v>158</v>
      </c>
      <c r="AT586">
        <v>6</v>
      </c>
      <c r="AU586">
        <v>0</v>
      </c>
      <c r="AV586">
        <v>6</v>
      </c>
      <c r="AW586">
        <v>53</v>
      </c>
      <c r="AX586">
        <v>0</v>
      </c>
      <c r="AY586">
        <v>0</v>
      </c>
      <c r="AZ586">
        <v>0</v>
      </c>
      <c r="BA586">
        <v>88</v>
      </c>
      <c r="BB586">
        <v>49</v>
      </c>
      <c r="BC586">
        <v>43</v>
      </c>
      <c r="BD586">
        <v>13</v>
      </c>
      <c r="BE586">
        <v>11</v>
      </c>
      <c r="BF586">
        <v>4</v>
      </c>
      <c r="BG586">
        <v>5</v>
      </c>
      <c r="BH586">
        <v>7</v>
      </c>
      <c r="BI586">
        <v>220</v>
      </c>
      <c r="BJ586">
        <v>60</v>
      </c>
      <c r="BK586">
        <v>44</v>
      </c>
      <c r="BL586">
        <v>35</v>
      </c>
      <c r="BM586">
        <v>10</v>
      </c>
      <c r="BN586">
        <v>9</v>
      </c>
      <c r="BO586">
        <v>3</v>
      </c>
      <c r="BP586">
        <v>4</v>
      </c>
      <c r="BQ586">
        <v>7</v>
      </c>
      <c r="BR586">
        <v>172</v>
      </c>
      <c r="BS586" s="148"/>
      <c r="BT586"/>
      <c r="BU586" s="393" t="str">
        <f t="shared" si="88"/>
        <v>No</v>
      </c>
      <c r="BV586" s="393" t="str">
        <f t="shared" si="89"/>
        <v>No</v>
      </c>
      <c r="BW586" s="393"/>
      <c r="BX586" s="151"/>
      <c r="BY586" s="341"/>
      <c r="BZ586" s="384"/>
      <c r="CA586" s="384"/>
      <c r="CB586" s="384"/>
      <c r="CC586" s="384"/>
      <c r="CD586" s="384"/>
      <c r="CE586" s="219"/>
      <c r="CF586" s="219"/>
      <c r="CG586" s="219"/>
      <c r="CH586" s="219"/>
      <c r="CI586" s="219"/>
      <c r="CJ586" s="219"/>
      <c r="CK586" s="219"/>
      <c r="CL586" s="219"/>
      <c r="CM586" s="219"/>
      <c r="CN586" s="219"/>
      <c r="CO586" s="219"/>
      <c r="CP586" s="219"/>
      <c r="CQ586" s="219"/>
      <c r="CR586" s="219"/>
      <c r="CS586" s="219"/>
      <c r="CT586" s="219"/>
      <c r="CU586" s="219"/>
      <c r="CV586" s="219"/>
      <c r="CW586" s="219"/>
      <c r="CX586" s="219"/>
      <c r="CY586" s="219"/>
      <c r="CZ586" s="219"/>
      <c r="DA586" s="219"/>
      <c r="DB586" s="219"/>
      <c r="DC586" s="219"/>
      <c r="DD586" s="219"/>
      <c r="DE586" s="219"/>
      <c r="DF586" s="219"/>
      <c r="DG586" s="219"/>
      <c r="DH586" s="219"/>
      <c r="DI586" s="219"/>
      <c r="DJ586" s="219"/>
      <c r="DK586" s="219"/>
      <c r="DL586" s="219"/>
      <c r="DM586" s="219"/>
      <c r="DN586" s="219"/>
      <c r="DO586" s="219"/>
      <c r="DP586" s="219"/>
      <c r="DQ586" s="219"/>
      <c r="DR586" s="219"/>
      <c r="DS586" s="219"/>
      <c r="DT586" s="219"/>
      <c r="DU586" s="219"/>
      <c r="DV586" s="219"/>
      <c r="DW586" s="219"/>
      <c r="DX586" s="219"/>
      <c r="DY586" s="219"/>
      <c r="DZ586" s="219"/>
      <c r="EA586" s="219"/>
      <c r="EB586" s="219"/>
      <c r="EC586" s="219"/>
      <c r="ED586" s="219"/>
      <c r="EE586" s="219"/>
      <c r="EF586" s="219"/>
      <c r="EG586" s="219"/>
      <c r="EH586" s="219"/>
      <c r="EI586" s="219"/>
      <c r="EJ586" s="219"/>
      <c r="EK586" s="219"/>
      <c r="EL586" s="219"/>
      <c r="EM586" s="219"/>
      <c r="EN586" s="219"/>
      <c r="EO586" s="219"/>
      <c r="EP586" s="219"/>
      <c r="EQ586" s="219"/>
      <c r="ER586" s="219"/>
      <c r="ES586" s="219"/>
      <c r="ET586" s="219"/>
      <c r="EU586" s="219"/>
      <c r="EV586" s="219"/>
      <c r="EW586" s="219"/>
      <c r="EX586" s="219"/>
      <c r="EY586" s="219"/>
      <c r="EZ586" s="219"/>
      <c r="FA586" s="219"/>
      <c r="FB586" s="219"/>
      <c r="FC586" s="219"/>
      <c r="FD586" s="219"/>
      <c r="FE586" s="219"/>
      <c r="FF586" s="219"/>
      <c r="FG586" s="219"/>
      <c r="FH586" s="219"/>
      <c r="FI586" s="219"/>
      <c r="FJ586" s="219"/>
      <c r="FK586" s="219"/>
      <c r="FL586" s="219"/>
      <c r="FM586" s="219"/>
      <c r="FN586" s="219"/>
      <c r="GA586" s="202"/>
      <c r="GB586" s="202"/>
      <c r="GC586" s="202"/>
      <c r="GD586" s="202"/>
      <c r="GE586" s="202"/>
      <c r="GF586" s="202"/>
      <c r="GG586" s="202"/>
      <c r="GH586" s="198"/>
      <c r="GI586" s="198"/>
      <c r="GJ586" s="198"/>
      <c r="GK586" s="198"/>
      <c r="GL586" s="198"/>
      <c r="GM586" s="198"/>
      <c r="GN586" s="198"/>
    </row>
    <row r="587" spans="1:196" x14ac:dyDescent="0.2">
      <c r="A587" s="215" t="s">
        <v>718</v>
      </c>
      <c r="B587" s="216" t="s">
        <v>293</v>
      </c>
      <c r="C587" s="217" t="s">
        <v>286</v>
      </c>
      <c r="D587" s="218" t="s">
        <v>336</v>
      </c>
      <c r="E587" s="337">
        <v>0</v>
      </c>
      <c r="F587">
        <v>34</v>
      </c>
      <c r="G587" s="337">
        <v>0</v>
      </c>
      <c r="H587">
        <v>1</v>
      </c>
      <c r="I587">
        <v>28</v>
      </c>
      <c r="J587">
        <v>117</v>
      </c>
      <c r="K587">
        <v>12</v>
      </c>
      <c r="L587">
        <v>2</v>
      </c>
      <c r="M587">
        <v>11</v>
      </c>
      <c r="N587">
        <v>2</v>
      </c>
      <c r="O587">
        <v>0</v>
      </c>
      <c r="P587">
        <v>12</v>
      </c>
      <c r="Q587">
        <v>0</v>
      </c>
      <c r="R587">
        <v>122</v>
      </c>
      <c r="S587">
        <v>0</v>
      </c>
      <c r="T587">
        <v>0</v>
      </c>
      <c r="U587">
        <v>0</v>
      </c>
      <c r="V587">
        <v>3</v>
      </c>
      <c r="W587">
        <v>8</v>
      </c>
      <c r="X587">
        <v>6</v>
      </c>
      <c r="Y587">
        <v>146</v>
      </c>
      <c r="Z587">
        <v>3</v>
      </c>
      <c r="AA587">
        <v>0</v>
      </c>
      <c r="AB587">
        <v>507</v>
      </c>
      <c r="AC587" s="351">
        <v>1</v>
      </c>
      <c r="AD587" s="351">
        <v>2</v>
      </c>
      <c r="AE587">
        <v>12</v>
      </c>
      <c r="AF587">
        <v>85</v>
      </c>
      <c r="AG587">
        <v>10</v>
      </c>
      <c r="AH587">
        <v>3</v>
      </c>
      <c r="AI587">
        <v>0</v>
      </c>
      <c r="AJ587">
        <v>261</v>
      </c>
      <c r="AK587">
        <v>0</v>
      </c>
      <c r="AL587">
        <v>261</v>
      </c>
      <c r="AM587">
        <v>1</v>
      </c>
      <c r="AN587">
        <v>0</v>
      </c>
      <c r="AO587">
        <v>1</v>
      </c>
      <c r="AP587">
        <v>44</v>
      </c>
      <c r="AQ587">
        <v>0</v>
      </c>
      <c r="AR587">
        <v>29</v>
      </c>
      <c r="AS587">
        <v>29</v>
      </c>
      <c r="AT587">
        <v>3</v>
      </c>
      <c r="AU587">
        <v>0</v>
      </c>
      <c r="AV587">
        <v>2</v>
      </c>
      <c r="AW587">
        <v>0</v>
      </c>
      <c r="AX587">
        <v>0</v>
      </c>
      <c r="AY587">
        <v>0</v>
      </c>
      <c r="AZ587">
        <v>0</v>
      </c>
      <c r="BA587">
        <v>12</v>
      </c>
      <c r="BB587">
        <v>42</v>
      </c>
      <c r="BC587">
        <v>76</v>
      </c>
      <c r="BD587">
        <v>27</v>
      </c>
      <c r="BE587">
        <v>7</v>
      </c>
      <c r="BF587">
        <v>3</v>
      </c>
      <c r="BG587">
        <v>0</v>
      </c>
      <c r="BH587">
        <v>0</v>
      </c>
      <c r="BI587">
        <v>167</v>
      </c>
      <c r="BJ587">
        <v>6</v>
      </c>
      <c r="BK587">
        <v>32</v>
      </c>
      <c r="BL587">
        <v>53</v>
      </c>
      <c r="BM587">
        <v>25</v>
      </c>
      <c r="BN587">
        <v>5</v>
      </c>
      <c r="BO587">
        <v>1</v>
      </c>
      <c r="BP587">
        <v>0</v>
      </c>
      <c r="BQ587">
        <v>0</v>
      </c>
      <c r="BR587">
        <v>122</v>
      </c>
      <c r="BS587" s="148"/>
      <c r="BT587"/>
      <c r="BU587" s="393" t="str">
        <f t="shared" si="88"/>
        <v>Yes</v>
      </c>
      <c r="BV587" s="393" t="str">
        <f t="shared" si="89"/>
        <v>No</v>
      </c>
      <c r="BW587" s="393"/>
      <c r="BX587" s="151"/>
      <c r="BY587" s="341"/>
      <c r="BZ587" s="384"/>
      <c r="CA587" s="384"/>
      <c r="CB587" s="384"/>
      <c r="CC587" s="384"/>
      <c r="CD587" s="384"/>
      <c r="CE587" s="219"/>
      <c r="CF587" s="219"/>
      <c r="CG587" s="219"/>
      <c r="CH587" s="219"/>
      <c r="CI587" s="219"/>
      <c r="CJ587" s="219"/>
      <c r="CK587" s="219"/>
      <c r="CL587" s="219"/>
      <c r="CM587" s="219"/>
      <c r="CN587" s="219"/>
      <c r="CO587" s="219"/>
      <c r="CP587" s="219"/>
      <c r="CQ587" s="219"/>
      <c r="CR587" s="219"/>
      <c r="CS587" s="219"/>
      <c r="CT587" s="219"/>
      <c r="CU587" s="219"/>
      <c r="CV587" s="219"/>
      <c r="CW587" s="219"/>
      <c r="CX587" s="219"/>
      <c r="CY587" s="219"/>
      <c r="CZ587" s="219"/>
      <c r="DA587" s="219"/>
      <c r="DB587" s="219"/>
      <c r="DC587" s="219"/>
      <c r="DD587" s="219"/>
      <c r="DE587" s="219"/>
      <c r="DF587" s="219"/>
      <c r="DG587" s="219"/>
      <c r="DH587" s="219"/>
      <c r="DI587" s="219"/>
      <c r="DJ587" s="219"/>
      <c r="DK587" s="219"/>
      <c r="DL587" s="219"/>
      <c r="DM587" s="219"/>
      <c r="DN587" s="219"/>
      <c r="DO587" s="219"/>
      <c r="DP587" s="219"/>
      <c r="DQ587" s="219"/>
      <c r="DR587" s="219"/>
      <c r="DS587" s="219"/>
      <c r="DT587" s="219"/>
      <c r="DU587" s="219"/>
      <c r="DV587" s="219"/>
      <c r="DW587" s="219"/>
      <c r="DX587" s="219"/>
      <c r="DY587" s="219"/>
      <c r="DZ587" s="219"/>
      <c r="EA587" s="219"/>
      <c r="EB587" s="219"/>
      <c r="EC587" s="219"/>
      <c r="ED587" s="219"/>
      <c r="EE587" s="219"/>
      <c r="EF587" s="219"/>
      <c r="EG587" s="219"/>
      <c r="EH587" s="219"/>
      <c r="EI587" s="219"/>
      <c r="EJ587" s="219"/>
      <c r="EK587" s="219"/>
      <c r="EL587" s="219"/>
      <c r="EM587" s="219"/>
      <c r="EN587" s="219"/>
      <c r="EO587" s="219"/>
      <c r="EP587" s="219"/>
      <c r="EQ587" s="219"/>
      <c r="ER587" s="219"/>
      <c r="ES587" s="219"/>
      <c r="ET587" s="219"/>
      <c r="EU587" s="219"/>
      <c r="EV587" s="219"/>
      <c r="EW587" s="219"/>
      <c r="EX587" s="219"/>
      <c r="EY587" s="219"/>
      <c r="EZ587" s="219"/>
      <c r="FA587" s="219"/>
      <c r="FB587" s="219"/>
      <c r="FC587" s="219"/>
      <c r="FD587" s="219"/>
      <c r="FE587" s="219"/>
      <c r="FF587" s="219"/>
      <c r="FG587" s="219"/>
      <c r="FH587" s="219"/>
      <c r="FI587" s="219"/>
      <c r="FJ587" s="219"/>
      <c r="FK587" s="219"/>
      <c r="FL587" s="219"/>
      <c r="FM587" s="219"/>
      <c r="FN587" s="219"/>
      <c r="GA587" s="202"/>
      <c r="GB587" s="202"/>
      <c r="GC587" s="202"/>
      <c r="GD587" s="202"/>
      <c r="GE587" s="202"/>
      <c r="GF587" s="202"/>
      <c r="GG587" s="202"/>
      <c r="GH587" s="198"/>
      <c r="GI587" s="198"/>
      <c r="GJ587" s="198"/>
      <c r="GK587" s="198"/>
      <c r="GL587" s="198"/>
      <c r="GM587" s="198"/>
      <c r="GN587" s="198"/>
    </row>
    <row r="588" spans="1:196" x14ac:dyDescent="0.2">
      <c r="A588" s="215" t="s">
        <v>720</v>
      </c>
      <c r="B588" s="216" t="s">
        <v>291</v>
      </c>
      <c r="C588" s="217" t="s">
        <v>295</v>
      </c>
      <c r="D588" s="218" t="s">
        <v>719</v>
      </c>
      <c r="E588" s="337">
        <v>0</v>
      </c>
      <c r="F588">
        <v>13</v>
      </c>
      <c r="G588" s="337">
        <v>0</v>
      </c>
      <c r="H588">
        <v>13</v>
      </c>
      <c r="I588">
        <v>121</v>
      </c>
      <c r="J588">
        <v>303</v>
      </c>
      <c r="K588">
        <v>0</v>
      </c>
      <c r="L588">
        <v>2</v>
      </c>
      <c r="M588">
        <v>16</v>
      </c>
      <c r="N588">
        <v>4</v>
      </c>
      <c r="O588">
        <v>0</v>
      </c>
      <c r="P588">
        <v>17</v>
      </c>
      <c r="Q588">
        <v>19</v>
      </c>
      <c r="R588">
        <v>99</v>
      </c>
      <c r="S588">
        <v>0</v>
      </c>
      <c r="T588">
        <v>0</v>
      </c>
      <c r="U588">
        <v>0</v>
      </c>
      <c r="V588">
        <v>1</v>
      </c>
      <c r="W588">
        <v>8</v>
      </c>
      <c r="X588">
        <v>21</v>
      </c>
      <c r="Y588">
        <v>170</v>
      </c>
      <c r="Z588">
        <v>2</v>
      </c>
      <c r="AA588">
        <v>15</v>
      </c>
      <c r="AB588">
        <v>824</v>
      </c>
      <c r="AC588" s="351">
        <v>2</v>
      </c>
      <c r="AD588" s="351">
        <v>2</v>
      </c>
      <c r="AE588">
        <v>2</v>
      </c>
      <c r="AF588">
        <v>248</v>
      </c>
      <c r="AG588">
        <v>14</v>
      </c>
      <c r="AH588">
        <v>16</v>
      </c>
      <c r="AI588">
        <v>0</v>
      </c>
      <c r="AJ588">
        <v>189</v>
      </c>
      <c r="AK588">
        <v>0</v>
      </c>
      <c r="AL588">
        <v>189</v>
      </c>
      <c r="AM588">
        <v>10</v>
      </c>
      <c r="AN588">
        <v>0</v>
      </c>
      <c r="AO588">
        <v>0</v>
      </c>
      <c r="AP588">
        <v>290</v>
      </c>
      <c r="AQ588">
        <v>0</v>
      </c>
      <c r="AR588">
        <v>39</v>
      </c>
      <c r="AS588">
        <v>39</v>
      </c>
      <c r="AT588">
        <v>0</v>
      </c>
      <c r="AU588">
        <v>0</v>
      </c>
      <c r="AV588">
        <v>6</v>
      </c>
      <c r="AW588">
        <v>61</v>
      </c>
      <c r="AX588">
        <v>0</v>
      </c>
      <c r="AY588">
        <v>0</v>
      </c>
      <c r="AZ588">
        <v>0</v>
      </c>
      <c r="BA588">
        <v>47</v>
      </c>
      <c r="BB588">
        <v>33</v>
      </c>
      <c r="BC588">
        <v>50</v>
      </c>
      <c r="BD588">
        <v>19</v>
      </c>
      <c r="BE588">
        <v>24</v>
      </c>
      <c r="BF588">
        <v>2</v>
      </c>
      <c r="BG588">
        <v>2</v>
      </c>
      <c r="BH588">
        <v>0</v>
      </c>
      <c r="BI588">
        <v>177</v>
      </c>
      <c r="BJ588">
        <v>31</v>
      </c>
      <c r="BK588">
        <v>23</v>
      </c>
      <c r="BL588">
        <v>29</v>
      </c>
      <c r="BM588">
        <v>12</v>
      </c>
      <c r="BN588">
        <v>22</v>
      </c>
      <c r="BO588">
        <v>1</v>
      </c>
      <c r="BP588">
        <v>0</v>
      </c>
      <c r="BQ588">
        <v>0</v>
      </c>
      <c r="BR588">
        <v>118</v>
      </c>
      <c r="BS588" s="148"/>
      <c r="BT588"/>
      <c r="BU588" s="393" t="str">
        <f t="shared" si="88"/>
        <v>No</v>
      </c>
      <c r="BV588" s="393" t="str">
        <f t="shared" si="89"/>
        <v>No</v>
      </c>
      <c r="BW588" s="393"/>
      <c r="BX588" s="151"/>
      <c r="BY588" s="341"/>
      <c r="BZ588" s="384"/>
      <c r="CA588" s="384"/>
      <c r="CB588" s="384"/>
      <c r="CC588" s="384"/>
      <c r="CD588" s="384"/>
      <c r="CE588" s="219"/>
      <c r="CF588" s="219"/>
      <c r="CG588" s="219"/>
      <c r="CH588" s="219"/>
      <c r="CI588" s="219"/>
      <c r="CJ588" s="219"/>
      <c r="CK588" s="219"/>
      <c r="CL588" s="219"/>
      <c r="CM588" s="219"/>
      <c r="CN588" s="219"/>
      <c r="CO588" s="219"/>
      <c r="CP588" s="219"/>
      <c r="CQ588" s="219"/>
      <c r="CR588" s="219"/>
      <c r="CS588" s="219"/>
      <c r="CT588" s="219"/>
      <c r="CU588" s="219"/>
      <c r="CV588" s="219"/>
      <c r="CW588" s="219"/>
      <c r="CX588" s="219"/>
      <c r="CY588" s="219"/>
      <c r="CZ588" s="219"/>
      <c r="DA588" s="219"/>
      <c r="DB588" s="219"/>
      <c r="DC588" s="219"/>
      <c r="DD588" s="219"/>
      <c r="DE588" s="219"/>
      <c r="DF588" s="219"/>
      <c r="DG588" s="219"/>
      <c r="DH588" s="219"/>
      <c r="DI588" s="219"/>
      <c r="DJ588" s="219"/>
      <c r="DK588" s="219"/>
      <c r="DL588" s="219"/>
      <c r="DM588" s="219"/>
      <c r="DN588" s="219"/>
      <c r="DO588" s="219"/>
      <c r="DP588" s="219"/>
      <c r="DQ588" s="219"/>
      <c r="DR588" s="219"/>
      <c r="DS588" s="219"/>
      <c r="DT588" s="219"/>
      <c r="DU588" s="219"/>
      <c r="DV588" s="219"/>
      <c r="DW588" s="219"/>
      <c r="DX588" s="219"/>
      <c r="DY588" s="219"/>
      <c r="DZ588" s="219"/>
      <c r="EA588" s="219"/>
      <c r="EB588" s="219"/>
      <c r="EC588" s="219"/>
      <c r="ED588" s="219"/>
      <c r="EE588" s="219"/>
      <c r="EF588" s="219"/>
      <c r="EG588" s="219"/>
      <c r="EH588" s="219"/>
      <c r="EI588" s="219"/>
      <c r="EJ588" s="219"/>
      <c r="EK588" s="219"/>
      <c r="EL588" s="219"/>
      <c r="EM588" s="219"/>
      <c r="EN588" s="219"/>
      <c r="EO588" s="219"/>
      <c r="EP588" s="219"/>
      <c r="EQ588" s="219"/>
      <c r="ER588" s="219"/>
      <c r="ES588" s="219"/>
      <c r="ET588" s="219"/>
      <c r="EU588" s="219"/>
      <c r="EV588" s="219"/>
      <c r="EW588" s="219"/>
      <c r="EX588" s="219"/>
      <c r="EY588" s="219"/>
      <c r="EZ588" s="219"/>
      <c r="FA588" s="219"/>
      <c r="FB588" s="219"/>
      <c r="FC588" s="219"/>
      <c r="FD588" s="219"/>
      <c r="FE588" s="219"/>
      <c r="FF588" s="219"/>
      <c r="FG588" s="219"/>
      <c r="FH588" s="219"/>
      <c r="FI588" s="219"/>
      <c r="FJ588" s="219"/>
      <c r="FK588" s="219"/>
      <c r="FL588" s="219"/>
      <c r="FM588" s="219"/>
      <c r="FN588" s="219"/>
      <c r="GA588" s="202"/>
      <c r="GB588" s="202"/>
      <c r="GC588" s="202"/>
      <c r="GD588" s="202"/>
      <c r="GE588" s="202"/>
      <c r="GF588" s="202"/>
      <c r="GG588" s="202"/>
      <c r="GH588" s="198"/>
      <c r="GI588" s="198"/>
      <c r="GJ588" s="198"/>
      <c r="GK588" s="198"/>
      <c r="GL588" s="198"/>
      <c r="GM588" s="198"/>
      <c r="GN588" s="198"/>
    </row>
    <row r="589" spans="1:196" x14ac:dyDescent="0.2">
      <c r="A589" s="215" t="s">
        <v>722</v>
      </c>
      <c r="B589" s="216" t="s">
        <v>285</v>
      </c>
      <c r="C589" s="217" t="s">
        <v>286</v>
      </c>
      <c r="D589" s="218" t="s">
        <v>721</v>
      </c>
      <c r="E589" s="337">
        <v>0</v>
      </c>
      <c r="F589">
        <v>11</v>
      </c>
      <c r="G589" s="337">
        <v>0</v>
      </c>
      <c r="H589">
        <v>2</v>
      </c>
      <c r="I589">
        <v>39</v>
      </c>
      <c r="J589">
        <v>142</v>
      </c>
      <c r="K589">
        <v>12</v>
      </c>
      <c r="L589">
        <v>1</v>
      </c>
      <c r="M589">
        <v>2</v>
      </c>
      <c r="N589">
        <v>1</v>
      </c>
      <c r="O589">
        <v>0</v>
      </c>
      <c r="P589">
        <v>3</v>
      </c>
      <c r="Q589">
        <v>0</v>
      </c>
      <c r="R589">
        <v>78</v>
      </c>
      <c r="S589">
        <v>96</v>
      </c>
      <c r="T589">
        <v>12</v>
      </c>
      <c r="U589">
        <v>0</v>
      </c>
      <c r="V589">
        <v>14</v>
      </c>
      <c r="W589">
        <v>0</v>
      </c>
      <c r="X589">
        <v>18</v>
      </c>
      <c r="Y589">
        <v>34</v>
      </c>
      <c r="Z589">
        <v>6</v>
      </c>
      <c r="AA589">
        <v>20</v>
      </c>
      <c r="AB589">
        <v>491</v>
      </c>
      <c r="AC589" s="351">
        <v>2</v>
      </c>
      <c r="AD589" s="351">
        <v>2</v>
      </c>
      <c r="AE589">
        <v>4</v>
      </c>
      <c r="AF589">
        <v>101</v>
      </c>
      <c r="AG589">
        <v>15</v>
      </c>
      <c r="AH589">
        <v>2</v>
      </c>
      <c r="AI589">
        <v>0</v>
      </c>
      <c r="AJ589">
        <v>127</v>
      </c>
      <c r="AK589">
        <v>4</v>
      </c>
      <c r="AL589">
        <v>131</v>
      </c>
      <c r="AM589">
        <v>4</v>
      </c>
      <c r="AN589">
        <v>0</v>
      </c>
      <c r="AO589">
        <v>0</v>
      </c>
      <c r="AP589">
        <v>18</v>
      </c>
      <c r="AQ589">
        <v>17</v>
      </c>
      <c r="AR589">
        <v>0</v>
      </c>
      <c r="AS589">
        <v>17</v>
      </c>
      <c r="AT589">
        <v>0</v>
      </c>
      <c r="AU589">
        <v>0</v>
      </c>
      <c r="AV589">
        <v>3</v>
      </c>
      <c r="AW589">
        <v>1</v>
      </c>
      <c r="AX589">
        <v>0</v>
      </c>
      <c r="AY589">
        <v>0</v>
      </c>
      <c r="AZ589">
        <v>0</v>
      </c>
      <c r="BA589">
        <v>0</v>
      </c>
      <c r="BB589">
        <v>0</v>
      </c>
      <c r="BC589">
        <v>21</v>
      </c>
      <c r="BD589">
        <v>27</v>
      </c>
      <c r="BE589">
        <v>12</v>
      </c>
      <c r="BF589">
        <v>4</v>
      </c>
      <c r="BG589">
        <v>6</v>
      </c>
      <c r="BH589">
        <v>0</v>
      </c>
      <c r="BI589">
        <v>70</v>
      </c>
      <c r="BJ589">
        <v>0</v>
      </c>
      <c r="BK589">
        <v>0</v>
      </c>
      <c r="BL589">
        <v>22</v>
      </c>
      <c r="BM589">
        <v>30</v>
      </c>
      <c r="BN589">
        <v>16</v>
      </c>
      <c r="BO589">
        <v>4</v>
      </c>
      <c r="BP589">
        <v>6</v>
      </c>
      <c r="BQ589">
        <v>0</v>
      </c>
      <c r="BR589">
        <v>78</v>
      </c>
      <c r="BS589" s="148"/>
      <c r="BT589"/>
      <c r="BU589" s="393" t="str">
        <f t="shared" si="88"/>
        <v>No</v>
      </c>
      <c r="BV589" s="393" t="str">
        <f t="shared" si="89"/>
        <v>No</v>
      </c>
      <c r="BW589" s="393"/>
      <c r="BX589" s="151"/>
      <c r="BY589" s="341"/>
      <c r="BZ589" s="384"/>
      <c r="CA589" s="384"/>
      <c r="CB589" s="384"/>
      <c r="CC589" s="384"/>
      <c r="CD589" s="384"/>
      <c r="CE589" s="219"/>
      <c r="CF589" s="219"/>
      <c r="CG589" s="219"/>
      <c r="CH589" s="219"/>
      <c r="CI589" s="219"/>
      <c r="CJ589" s="219"/>
      <c r="CK589" s="219"/>
      <c r="CL589" s="219"/>
      <c r="CM589" s="219"/>
      <c r="CN589" s="219"/>
      <c r="CO589" s="219"/>
      <c r="CP589" s="219"/>
      <c r="CQ589" s="219"/>
      <c r="CR589" s="219"/>
      <c r="CS589" s="219"/>
      <c r="CT589" s="219"/>
      <c r="CU589" s="219"/>
      <c r="CV589" s="219"/>
      <c r="CW589" s="219"/>
      <c r="CX589" s="219"/>
      <c r="CY589" s="219"/>
      <c r="CZ589" s="219"/>
      <c r="DA589" s="219"/>
      <c r="DB589" s="219"/>
      <c r="DC589" s="219"/>
      <c r="DD589" s="219"/>
      <c r="DE589" s="219"/>
      <c r="DF589" s="219"/>
      <c r="DG589" s="219"/>
      <c r="DH589" s="219"/>
      <c r="DI589" s="219"/>
      <c r="DJ589" s="219"/>
      <c r="DK589" s="219"/>
      <c r="DL589" s="219"/>
      <c r="DM589" s="219"/>
      <c r="DN589" s="219"/>
      <c r="DO589" s="219"/>
      <c r="DP589" s="219"/>
      <c r="DQ589" s="219"/>
      <c r="DR589" s="219"/>
      <c r="DS589" s="219"/>
      <c r="DT589" s="219"/>
      <c r="DU589" s="219"/>
      <c r="DV589" s="219"/>
      <c r="DW589" s="219"/>
      <c r="DX589" s="219"/>
      <c r="DY589" s="219"/>
      <c r="DZ589" s="219"/>
      <c r="EA589" s="219"/>
      <c r="EB589" s="219"/>
      <c r="EC589" s="219"/>
      <c r="ED589" s="219"/>
      <c r="EE589" s="219"/>
      <c r="EF589" s="219"/>
      <c r="EG589" s="219"/>
      <c r="EH589" s="219"/>
      <c r="EI589" s="219"/>
      <c r="EJ589" s="219"/>
      <c r="EK589" s="219"/>
      <c r="EL589" s="219"/>
      <c r="EM589" s="219"/>
      <c r="EN589" s="219"/>
      <c r="EO589" s="219"/>
      <c r="EP589" s="219"/>
      <c r="EQ589" s="219"/>
      <c r="ER589" s="219"/>
      <c r="ES589" s="219"/>
      <c r="ET589" s="219"/>
      <c r="EU589" s="219"/>
      <c r="EV589" s="219"/>
      <c r="EW589" s="219"/>
      <c r="EX589" s="219"/>
      <c r="EY589" s="219"/>
      <c r="EZ589" s="219"/>
      <c r="FA589" s="219"/>
      <c r="FB589" s="219"/>
      <c r="FC589" s="219"/>
      <c r="FD589" s="219"/>
      <c r="FE589" s="219"/>
      <c r="FF589" s="219"/>
      <c r="FG589" s="219"/>
      <c r="FH589" s="219"/>
      <c r="FI589" s="219"/>
      <c r="FJ589" s="219"/>
      <c r="FK589" s="219"/>
      <c r="FL589" s="219"/>
      <c r="FM589" s="219"/>
      <c r="FN589" s="219"/>
      <c r="GA589" s="202"/>
      <c r="GB589" s="202"/>
      <c r="GC589" s="202"/>
      <c r="GD589" s="202"/>
      <c r="GE589" s="202"/>
      <c r="GF589" s="202"/>
      <c r="GG589" s="202"/>
      <c r="GH589" s="198"/>
      <c r="GI589" s="198"/>
      <c r="GJ589" s="198"/>
      <c r="GK589" s="198"/>
      <c r="GL589" s="198"/>
      <c r="GM589" s="198"/>
      <c r="GN589" s="198"/>
    </row>
    <row r="590" spans="1:196" x14ac:dyDescent="0.2">
      <c r="A590" s="215" t="s">
        <v>724</v>
      </c>
      <c r="B590" s="216" t="s">
        <v>285</v>
      </c>
      <c r="C590" s="217" t="s">
        <v>56</v>
      </c>
      <c r="D590" s="218" t="s">
        <v>723</v>
      </c>
      <c r="E590" s="337">
        <v>0</v>
      </c>
      <c r="F590">
        <v>45</v>
      </c>
      <c r="G590" s="337">
        <v>0</v>
      </c>
      <c r="H590">
        <v>8</v>
      </c>
      <c r="I590">
        <v>80</v>
      </c>
      <c r="J590">
        <v>179</v>
      </c>
      <c r="K590">
        <v>7</v>
      </c>
      <c r="L590">
        <v>1</v>
      </c>
      <c r="M590">
        <v>6</v>
      </c>
      <c r="N590">
        <v>0</v>
      </c>
      <c r="O590">
        <v>0</v>
      </c>
      <c r="P590">
        <v>4</v>
      </c>
      <c r="Q590">
        <v>1</v>
      </c>
      <c r="R590">
        <v>108</v>
      </c>
      <c r="S590">
        <v>179</v>
      </c>
      <c r="T590">
        <v>90</v>
      </c>
      <c r="U590">
        <v>0</v>
      </c>
      <c r="V590">
        <v>143</v>
      </c>
      <c r="W590">
        <v>2</v>
      </c>
      <c r="X590">
        <v>29</v>
      </c>
      <c r="Y590">
        <v>98</v>
      </c>
      <c r="Z590">
        <v>1</v>
      </c>
      <c r="AA590">
        <v>53</v>
      </c>
      <c r="AB590">
        <v>1034</v>
      </c>
      <c r="AC590" s="351">
        <v>2</v>
      </c>
      <c r="AD590" s="351">
        <v>3</v>
      </c>
      <c r="AE590">
        <v>3</v>
      </c>
      <c r="AF590">
        <v>249</v>
      </c>
      <c r="AG590">
        <v>35</v>
      </c>
      <c r="AH590">
        <v>22</v>
      </c>
      <c r="AI590">
        <v>0</v>
      </c>
      <c r="AJ590">
        <v>285</v>
      </c>
      <c r="AK590">
        <v>0</v>
      </c>
      <c r="AL590">
        <v>285</v>
      </c>
      <c r="AM590">
        <v>0</v>
      </c>
      <c r="AN590">
        <v>0</v>
      </c>
      <c r="AO590">
        <v>37</v>
      </c>
      <c r="AP590">
        <v>0</v>
      </c>
      <c r="AQ590">
        <v>37</v>
      </c>
      <c r="AR590">
        <v>0</v>
      </c>
      <c r="AS590">
        <v>37</v>
      </c>
      <c r="AT590">
        <v>0</v>
      </c>
      <c r="AU590">
        <v>0</v>
      </c>
      <c r="AV590">
        <v>2</v>
      </c>
      <c r="AW590">
        <v>0</v>
      </c>
      <c r="AX590">
        <v>0</v>
      </c>
      <c r="AY590">
        <v>0</v>
      </c>
      <c r="AZ590">
        <v>0</v>
      </c>
      <c r="BA590">
        <v>11</v>
      </c>
      <c r="BB590">
        <v>36</v>
      </c>
      <c r="BC590">
        <v>65</v>
      </c>
      <c r="BD590">
        <v>28</v>
      </c>
      <c r="BE590">
        <v>10</v>
      </c>
      <c r="BF590">
        <v>5</v>
      </c>
      <c r="BG590">
        <v>2</v>
      </c>
      <c r="BH590">
        <v>0</v>
      </c>
      <c r="BI590">
        <v>157</v>
      </c>
      <c r="BJ590">
        <v>15</v>
      </c>
      <c r="BK590">
        <v>20</v>
      </c>
      <c r="BL590">
        <v>42</v>
      </c>
      <c r="BM590">
        <v>22</v>
      </c>
      <c r="BN590">
        <v>7</v>
      </c>
      <c r="BO590">
        <v>1</v>
      </c>
      <c r="BP590">
        <v>2</v>
      </c>
      <c r="BQ590">
        <v>0</v>
      </c>
      <c r="BR590">
        <v>109</v>
      </c>
      <c r="BS590" s="148"/>
      <c r="BT590"/>
      <c r="BU590" s="393" t="str">
        <f t="shared" si="88"/>
        <v>No</v>
      </c>
      <c r="BV590" s="393" t="str">
        <f t="shared" si="89"/>
        <v>Open</v>
      </c>
      <c r="BW590" s="393"/>
      <c r="BX590" s="151"/>
      <c r="BY590" s="341"/>
      <c r="BZ590" s="384"/>
      <c r="CA590" s="384"/>
      <c r="CB590" s="384"/>
      <c r="CC590" s="384"/>
      <c r="CD590" s="384"/>
      <c r="CE590" s="219"/>
      <c r="CF590" s="219"/>
      <c r="CG590" s="219"/>
      <c r="CH590" s="219"/>
      <c r="CI590" s="219"/>
      <c r="CJ590" s="219"/>
      <c r="CK590" s="219"/>
      <c r="CL590" s="219"/>
      <c r="CM590" s="219"/>
      <c r="CN590" s="219"/>
      <c r="CO590" s="219"/>
      <c r="CP590" s="219"/>
      <c r="CQ590" s="219"/>
      <c r="CR590" s="219"/>
      <c r="CS590" s="219"/>
      <c r="CT590" s="219"/>
      <c r="CU590" s="219"/>
      <c r="CV590" s="219"/>
      <c r="CW590" s="219"/>
      <c r="CX590" s="219"/>
      <c r="CY590" s="219"/>
      <c r="CZ590" s="219"/>
      <c r="DA590" s="219"/>
      <c r="DB590" s="219"/>
      <c r="DC590" s="219"/>
      <c r="DD590" s="219"/>
      <c r="DE590" s="219"/>
      <c r="DF590" s="219"/>
      <c r="DG590" s="219"/>
      <c r="DH590" s="219"/>
      <c r="DI590" s="219"/>
      <c r="DJ590" s="219"/>
      <c r="DK590" s="219"/>
      <c r="DL590" s="219"/>
      <c r="DM590" s="219"/>
      <c r="DN590" s="219"/>
      <c r="DO590" s="219"/>
      <c r="DP590" s="219"/>
      <c r="DQ590" s="219"/>
      <c r="DR590" s="219"/>
      <c r="DS590" s="219"/>
      <c r="DT590" s="219"/>
      <c r="DU590" s="219"/>
      <c r="DV590" s="219"/>
      <c r="DW590" s="219"/>
      <c r="DX590" s="219"/>
      <c r="DY590" s="219"/>
      <c r="DZ590" s="219"/>
      <c r="EA590" s="219"/>
      <c r="EB590" s="219"/>
      <c r="EC590" s="219"/>
      <c r="ED590" s="219"/>
      <c r="EE590" s="219"/>
      <c r="EF590" s="219"/>
      <c r="EG590" s="219"/>
      <c r="EH590" s="219"/>
      <c r="EI590" s="219"/>
      <c r="EJ590" s="219"/>
      <c r="EK590" s="219"/>
      <c r="EL590" s="219"/>
      <c r="EM590" s="219"/>
      <c r="EN590" s="219"/>
      <c r="EO590" s="219"/>
      <c r="EP590" s="219"/>
      <c r="EQ590" s="219"/>
      <c r="ER590" s="219"/>
      <c r="ES590" s="219"/>
      <c r="ET590" s="219"/>
      <c r="EU590" s="219"/>
      <c r="EV590" s="219"/>
      <c r="EW590" s="219"/>
      <c r="EX590" s="219"/>
      <c r="EY590" s="219"/>
      <c r="EZ590" s="219"/>
      <c r="FA590" s="219"/>
      <c r="FB590" s="219"/>
      <c r="FC590" s="219"/>
      <c r="FD590" s="219"/>
      <c r="FE590" s="219"/>
      <c r="FF590" s="219"/>
      <c r="FG590" s="219"/>
      <c r="FH590" s="219"/>
      <c r="FI590" s="219"/>
      <c r="FJ590" s="219"/>
      <c r="FK590" s="219"/>
      <c r="FL590" s="219"/>
      <c r="FM590" s="219"/>
      <c r="FN590" s="219"/>
      <c r="GA590" s="202"/>
      <c r="GB590" s="202"/>
      <c r="GC590" s="202"/>
      <c r="GD590" s="202"/>
      <c r="GE590" s="202"/>
      <c r="GF590" s="202"/>
      <c r="GG590" s="202"/>
      <c r="GH590" s="198"/>
      <c r="GI590" s="198"/>
      <c r="GJ590" s="198"/>
      <c r="GK590" s="198"/>
      <c r="GL590" s="198"/>
      <c r="GM590" s="198"/>
      <c r="GN590" s="198"/>
    </row>
    <row r="591" spans="1:196" x14ac:dyDescent="0.2">
      <c r="A591" s="215" t="s">
        <v>726</v>
      </c>
      <c r="B591" s="216" t="s">
        <v>285</v>
      </c>
      <c r="C591" s="217" t="s">
        <v>288</v>
      </c>
      <c r="D591" s="218" t="s">
        <v>725</v>
      </c>
      <c r="E591" s="337">
        <v>0</v>
      </c>
      <c r="F591">
        <v>12</v>
      </c>
      <c r="G591" s="337">
        <v>0</v>
      </c>
      <c r="H591">
        <v>6</v>
      </c>
      <c r="I591">
        <v>65</v>
      </c>
      <c r="J591">
        <v>110</v>
      </c>
      <c r="K591">
        <v>16</v>
      </c>
      <c r="L591">
        <v>0</v>
      </c>
      <c r="M591">
        <v>2</v>
      </c>
      <c r="N591">
        <v>0</v>
      </c>
      <c r="O591">
        <v>0</v>
      </c>
      <c r="P591">
        <v>10</v>
      </c>
      <c r="Q591">
        <v>0</v>
      </c>
      <c r="R591">
        <v>43</v>
      </c>
      <c r="S591">
        <v>0</v>
      </c>
      <c r="T591">
        <v>0</v>
      </c>
      <c r="U591">
        <v>3</v>
      </c>
      <c r="V591">
        <v>20</v>
      </c>
      <c r="W591">
        <v>11</v>
      </c>
      <c r="X591">
        <v>17</v>
      </c>
      <c r="Y591">
        <v>26</v>
      </c>
      <c r="Z591">
        <v>0</v>
      </c>
      <c r="AA591">
        <v>22</v>
      </c>
      <c r="AB591">
        <v>363</v>
      </c>
      <c r="AC591" s="351">
        <v>1</v>
      </c>
      <c r="AD591" s="351">
        <v>1</v>
      </c>
      <c r="AE591">
        <v>3</v>
      </c>
      <c r="AF591">
        <v>74</v>
      </c>
      <c r="AG591">
        <v>21</v>
      </c>
      <c r="AH591">
        <v>5</v>
      </c>
      <c r="AI591">
        <v>0</v>
      </c>
      <c r="AJ591">
        <v>112</v>
      </c>
      <c r="AK591">
        <v>0</v>
      </c>
      <c r="AL591">
        <v>112</v>
      </c>
      <c r="AM591">
        <v>0</v>
      </c>
      <c r="AN591">
        <v>0</v>
      </c>
      <c r="AO591">
        <v>0</v>
      </c>
      <c r="AP591">
        <v>25</v>
      </c>
      <c r="AQ591">
        <v>0</v>
      </c>
      <c r="AR591">
        <v>22</v>
      </c>
      <c r="AS591">
        <v>22</v>
      </c>
      <c r="AT591">
        <v>0</v>
      </c>
      <c r="AU591">
        <v>0</v>
      </c>
      <c r="AV591">
        <v>2</v>
      </c>
      <c r="AW591">
        <v>4</v>
      </c>
      <c r="AX591">
        <v>0</v>
      </c>
      <c r="AY591">
        <v>0</v>
      </c>
      <c r="AZ591">
        <v>0</v>
      </c>
      <c r="BA591">
        <v>22</v>
      </c>
      <c r="BB591">
        <v>14</v>
      </c>
      <c r="BC591">
        <v>5</v>
      </c>
      <c r="BD591">
        <v>2</v>
      </c>
      <c r="BE591">
        <v>5</v>
      </c>
      <c r="BF591">
        <v>0</v>
      </c>
      <c r="BG591">
        <v>0</v>
      </c>
      <c r="BH591">
        <v>9</v>
      </c>
      <c r="BI591">
        <v>57</v>
      </c>
      <c r="BJ591">
        <v>21</v>
      </c>
      <c r="BK591">
        <v>6</v>
      </c>
      <c r="BL591">
        <v>2</v>
      </c>
      <c r="BM591">
        <v>3</v>
      </c>
      <c r="BN591">
        <v>2</v>
      </c>
      <c r="BO591">
        <v>0</v>
      </c>
      <c r="BP591">
        <v>0</v>
      </c>
      <c r="BQ591">
        <v>9</v>
      </c>
      <c r="BR591">
        <v>43</v>
      </c>
      <c r="BS591" s="148"/>
      <c r="BT591"/>
      <c r="BU591" s="393" t="str">
        <f t="shared" si="88"/>
        <v>Yes</v>
      </c>
      <c r="BV591" s="393" t="str">
        <f t="shared" si="89"/>
        <v>Yes</v>
      </c>
      <c r="BW591" s="393"/>
      <c r="BX591" s="151"/>
      <c r="BY591" s="341"/>
      <c r="BZ591" s="384"/>
      <c r="CA591" s="384"/>
      <c r="CB591" s="384"/>
      <c r="CC591" s="384"/>
      <c r="CD591" s="384"/>
      <c r="CE591" s="219"/>
      <c r="CF591" s="219"/>
      <c r="CG591" s="219"/>
      <c r="CH591" s="219"/>
      <c r="CI591" s="219"/>
      <c r="CJ591" s="219"/>
      <c r="CK591" s="219"/>
      <c r="CL591" s="219"/>
      <c r="CM591" s="219"/>
      <c r="CN591" s="219"/>
      <c r="CO591" s="219"/>
      <c r="CP591" s="219"/>
      <c r="CQ591" s="219"/>
      <c r="CR591" s="219"/>
      <c r="CS591" s="219"/>
      <c r="CT591" s="219"/>
      <c r="CU591" s="219"/>
      <c r="CV591" s="219"/>
      <c r="CW591" s="219"/>
      <c r="CX591" s="219"/>
      <c r="CY591" s="219"/>
      <c r="CZ591" s="219"/>
      <c r="DA591" s="219"/>
      <c r="DB591" s="219"/>
      <c r="DC591" s="219"/>
      <c r="DD591" s="219"/>
      <c r="DE591" s="219"/>
      <c r="DF591" s="219"/>
      <c r="DG591" s="219"/>
      <c r="DH591" s="219"/>
      <c r="DI591" s="219"/>
      <c r="DJ591" s="219"/>
      <c r="DK591" s="219"/>
      <c r="DL591" s="219"/>
      <c r="DM591" s="219"/>
      <c r="DN591" s="219"/>
      <c r="DO591" s="219"/>
      <c r="DP591" s="219"/>
      <c r="DQ591" s="219"/>
      <c r="DR591" s="219"/>
      <c r="DS591" s="219"/>
      <c r="DT591" s="219"/>
      <c r="DU591" s="219"/>
      <c r="DV591" s="219"/>
      <c r="DW591" s="219"/>
      <c r="DX591" s="219"/>
      <c r="DY591" s="219"/>
      <c r="DZ591" s="219"/>
      <c r="EA591" s="219"/>
      <c r="EB591" s="219"/>
      <c r="EC591" s="219"/>
      <c r="ED591" s="219"/>
      <c r="EE591" s="219"/>
      <c r="EF591" s="219"/>
      <c r="EG591" s="219"/>
      <c r="EH591" s="219"/>
      <c r="EI591" s="219"/>
      <c r="EJ591" s="219"/>
      <c r="EK591" s="219"/>
      <c r="EL591" s="219"/>
      <c r="EM591" s="219"/>
      <c r="EN591" s="219"/>
      <c r="EO591" s="219"/>
      <c r="EP591" s="219"/>
      <c r="EQ591" s="219"/>
      <c r="ER591" s="219"/>
      <c r="ES591" s="219"/>
      <c r="ET591" s="219"/>
      <c r="EU591" s="219"/>
      <c r="EV591" s="219"/>
      <c r="EW591" s="219"/>
      <c r="EX591" s="219"/>
      <c r="EY591" s="219"/>
      <c r="EZ591" s="219"/>
      <c r="FA591" s="219"/>
      <c r="FB591" s="219"/>
      <c r="FC591" s="219"/>
      <c r="FD591" s="219"/>
      <c r="FE591" s="219"/>
      <c r="FF591" s="219"/>
      <c r="FG591" s="219"/>
      <c r="FH591" s="219"/>
      <c r="FI591" s="219"/>
      <c r="FJ591" s="219"/>
      <c r="FK591" s="219"/>
      <c r="FL591" s="219"/>
      <c r="FM591" s="219"/>
      <c r="FN591" s="219"/>
      <c r="GA591" s="202"/>
      <c r="GB591" s="202"/>
      <c r="GC591" s="202"/>
      <c r="GD591" s="202"/>
      <c r="GE591" s="202"/>
      <c r="GF591" s="202"/>
      <c r="GG591" s="202"/>
      <c r="GH591" s="198"/>
      <c r="GI591" s="198"/>
      <c r="GJ591" s="198"/>
      <c r="GK591" s="198"/>
      <c r="GL591" s="198"/>
      <c r="GM591" s="198"/>
      <c r="GN591" s="198"/>
    </row>
    <row r="592" spans="1:196" x14ac:dyDescent="0.2">
      <c r="A592" s="215" t="s">
        <v>727</v>
      </c>
      <c r="B592" s="216" t="s">
        <v>293</v>
      </c>
      <c r="C592" s="217" t="s">
        <v>294</v>
      </c>
      <c r="D592" s="218" t="s">
        <v>337</v>
      </c>
      <c r="E592" s="337">
        <v>0</v>
      </c>
      <c r="F592">
        <v>141</v>
      </c>
      <c r="G592" s="337">
        <v>0</v>
      </c>
      <c r="H592">
        <v>5</v>
      </c>
      <c r="I592">
        <v>118</v>
      </c>
      <c r="J592">
        <v>374</v>
      </c>
      <c r="K592">
        <v>0</v>
      </c>
      <c r="L592">
        <v>1</v>
      </c>
      <c r="M592">
        <v>7</v>
      </c>
      <c r="N592">
        <v>2</v>
      </c>
      <c r="O592">
        <v>0</v>
      </c>
      <c r="P592">
        <v>17</v>
      </c>
      <c r="Q592">
        <v>369</v>
      </c>
      <c r="R592">
        <v>376</v>
      </c>
      <c r="S592">
        <v>206</v>
      </c>
      <c r="T592">
        <v>8</v>
      </c>
      <c r="U592">
        <v>3</v>
      </c>
      <c r="V592">
        <v>21</v>
      </c>
      <c r="W592">
        <v>8</v>
      </c>
      <c r="X592">
        <v>7</v>
      </c>
      <c r="Y592">
        <v>274</v>
      </c>
      <c r="Z592">
        <v>0</v>
      </c>
      <c r="AA592">
        <v>49</v>
      </c>
      <c r="AB592">
        <v>1986</v>
      </c>
      <c r="AC592" s="351">
        <v>2</v>
      </c>
      <c r="AD592" s="351">
        <v>2</v>
      </c>
      <c r="AE592">
        <v>11</v>
      </c>
      <c r="AF592">
        <v>377</v>
      </c>
      <c r="AG592">
        <v>3</v>
      </c>
      <c r="AH592">
        <v>20</v>
      </c>
      <c r="AI592">
        <v>0</v>
      </c>
      <c r="AJ592">
        <v>532</v>
      </c>
      <c r="AK592">
        <v>174</v>
      </c>
      <c r="AL592">
        <v>607</v>
      </c>
      <c r="AM592">
        <v>3</v>
      </c>
      <c r="AN592">
        <v>0</v>
      </c>
      <c r="AO592">
        <v>20</v>
      </c>
      <c r="AP592">
        <v>271</v>
      </c>
      <c r="AQ592">
        <v>39</v>
      </c>
      <c r="AR592">
        <v>61</v>
      </c>
      <c r="AS592">
        <v>100</v>
      </c>
      <c r="AT592">
        <v>6</v>
      </c>
      <c r="AU592">
        <v>0</v>
      </c>
      <c r="AV592">
        <v>3</v>
      </c>
      <c r="AW592">
        <v>0</v>
      </c>
      <c r="AX592">
        <v>0</v>
      </c>
      <c r="AY592">
        <v>0</v>
      </c>
      <c r="AZ592">
        <v>0</v>
      </c>
      <c r="BA592">
        <v>85</v>
      </c>
      <c r="BB592">
        <v>250</v>
      </c>
      <c r="BC592">
        <v>108</v>
      </c>
      <c r="BD592">
        <v>422</v>
      </c>
      <c r="BE592">
        <v>56</v>
      </c>
      <c r="BF592">
        <v>8</v>
      </c>
      <c r="BG592">
        <v>1</v>
      </c>
      <c r="BH592">
        <v>0</v>
      </c>
      <c r="BI592">
        <v>930</v>
      </c>
      <c r="BJ592">
        <v>50</v>
      </c>
      <c r="BK592">
        <v>169</v>
      </c>
      <c r="BL592">
        <v>70</v>
      </c>
      <c r="BM592">
        <v>413</v>
      </c>
      <c r="BN592">
        <v>38</v>
      </c>
      <c r="BO592">
        <v>4</v>
      </c>
      <c r="BP592">
        <v>1</v>
      </c>
      <c r="BQ592">
        <v>0</v>
      </c>
      <c r="BR592">
        <v>745</v>
      </c>
      <c r="BS592" s="148"/>
      <c r="BT592"/>
      <c r="BU592" s="393" t="str">
        <f t="shared" si="88"/>
        <v>No</v>
      </c>
      <c r="BV592" s="393" t="str">
        <f t="shared" si="89"/>
        <v>No</v>
      </c>
      <c r="BW592" s="393"/>
      <c r="BX592" s="151"/>
      <c r="BY592" s="341"/>
      <c r="BZ592" s="384"/>
      <c r="CA592" s="384"/>
      <c r="CB592" s="384"/>
      <c r="CC592" s="384"/>
      <c r="CD592" s="384"/>
      <c r="CE592" s="219"/>
      <c r="CF592" s="219"/>
      <c r="CG592" s="219"/>
      <c r="CH592" s="219"/>
      <c r="CI592" s="219"/>
      <c r="CJ592" s="219"/>
      <c r="CK592" s="219"/>
      <c r="CL592" s="219"/>
      <c r="CM592" s="219"/>
      <c r="CN592" s="219"/>
      <c r="CO592" s="219"/>
      <c r="CP592" s="219"/>
      <c r="CQ592" s="219"/>
      <c r="CR592" s="219"/>
      <c r="CS592" s="219"/>
      <c r="CT592" s="219"/>
      <c r="CU592" s="219"/>
      <c r="CV592" s="219"/>
      <c r="CW592" s="219"/>
      <c r="CX592" s="219"/>
      <c r="CY592" s="219"/>
      <c r="CZ592" s="219"/>
      <c r="DA592" s="219"/>
      <c r="DB592" s="219"/>
      <c r="DC592" s="219"/>
      <c r="DD592" s="219"/>
      <c r="DE592" s="219"/>
      <c r="DF592" s="219"/>
      <c r="DG592" s="219"/>
      <c r="DH592" s="219"/>
      <c r="DI592" s="219"/>
      <c r="DJ592" s="219"/>
      <c r="DK592" s="219"/>
      <c r="DL592" s="219"/>
      <c r="DM592" s="219"/>
      <c r="DN592" s="219"/>
      <c r="DO592" s="219"/>
      <c r="DP592" s="219"/>
      <c r="DQ592" s="219"/>
      <c r="DR592" s="219"/>
      <c r="DS592" s="219"/>
      <c r="DT592" s="219"/>
      <c r="DU592" s="219"/>
      <c r="DV592" s="219"/>
      <c r="DW592" s="219"/>
      <c r="DX592" s="219"/>
      <c r="DY592" s="219"/>
      <c r="DZ592" s="219"/>
      <c r="EA592" s="219"/>
      <c r="EB592" s="219"/>
      <c r="EC592" s="219"/>
      <c r="ED592" s="219"/>
      <c r="EE592" s="219"/>
      <c r="EF592" s="219"/>
      <c r="EG592" s="219"/>
      <c r="EH592" s="219"/>
      <c r="EI592" s="219"/>
      <c r="EJ592" s="219"/>
      <c r="EK592" s="219"/>
      <c r="EL592" s="219"/>
      <c r="EM592" s="219"/>
      <c r="EN592" s="219"/>
      <c r="EO592" s="219"/>
      <c r="EP592" s="219"/>
      <c r="EQ592" s="219"/>
      <c r="ER592" s="219"/>
      <c r="ES592" s="219"/>
      <c r="ET592" s="219"/>
      <c r="EU592" s="219"/>
      <c r="EV592" s="219"/>
      <c r="EW592" s="219"/>
      <c r="EX592" s="219"/>
      <c r="EY592" s="219"/>
      <c r="EZ592" s="219"/>
      <c r="FA592" s="219"/>
      <c r="FB592" s="219"/>
      <c r="FC592" s="219"/>
      <c r="FD592" s="219"/>
      <c r="FE592" s="219"/>
      <c r="FF592" s="219"/>
      <c r="FG592" s="219"/>
      <c r="FH592" s="219"/>
      <c r="FI592" s="219"/>
      <c r="FJ592" s="219"/>
      <c r="FK592" s="219"/>
      <c r="FL592" s="219"/>
      <c r="FM592" s="219"/>
      <c r="FN592" s="219"/>
      <c r="GA592" s="202"/>
      <c r="GB592" s="202"/>
      <c r="GC592" s="202"/>
      <c r="GD592" s="202"/>
      <c r="GE592" s="202"/>
      <c r="GF592" s="202"/>
      <c r="GG592" s="202"/>
      <c r="GH592" s="198"/>
      <c r="GI592" s="198"/>
      <c r="GJ592" s="198"/>
      <c r="GK592" s="198"/>
      <c r="GL592" s="198"/>
      <c r="GM592" s="198"/>
      <c r="GN592" s="198"/>
    </row>
    <row r="593" spans="1:196" x14ac:dyDescent="0.2">
      <c r="A593" s="215" t="s">
        <v>729</v>
      </c>
      <c r="B593" s="216" t="s">
        <v>285</v>
      </c>
      <c r="C593" s="217" t="s">
        <v>294</v>
      </c>
      <c r="D593" s="218" t="s">
        <v>728</v>
      </c>
      <c r="E593" s="337">
        <v>0</v>
      </c>
      <c r="F593">
        <v>49</v>
      </c>
      <c r="G593" s="337">
        <v>0</v>
      </c>
      <c r="H593">
        <v>1</v>
      </c>
      <c r="I593">
        <v>92</v>
      </c>
      <c r="J593">
        <v>154</v>
      </c>
      <c r="K593">
        <v>17</v>
      </c>
      <c r="L593">
        <v>3</v>
      </c>
      <c r="M593">
        <v>10</v>
      </c>
      <c r="N593">
        <v>7</v>
      </c>
      <c r="O593">
        <v>0</v>
      </c>
      <c r="P593">
        <v>14</v>
      </c>
      <c r="Q593">
        <v>7</v>
      </c>
      <c r="R593">
        <v>43</v>
      </c>
      <c r="S593">
        <v>63</v>
      </c>
      <c r="T593">
        <v>4</v>
      </c>
      <c r="U593">
        <v>0</v>
      </c>
      <c r="V593">
        <v>2</v>
      </c>
      <c r="W593">
        <v>3</v>
      </c>
      <c r="X593">
        <v>17</v>
      </c>
      <c r="Y593">
        <v>99</v>
      </c>
      <c r="Z593">
        <v>0</v>
      </c>
      <c r="AA593">
        <v>39</v>
      </c>
      <c r="AB593">
        <v>624</v>
      </c>
      <c r="AC593" s="351">
        <v>1</v>
      </c>
      <c r="AD593" s="351">
        <v>1</v>
      </c>
      <c r="AE593">
        <v>1</v>
      </c>
      <c r="AF593">
        <v>106</v>
      </c>
      <c r="AG593">
        <v>8</v>
      </c>
      <c r="AH593">
        <v>13</v>
      </c>
      <c r="AI593">
        <v>0</v>
      </c>
      <c r="AJ593">
        <v>88</v>
      </c>
      <c r="AK593">
        <v>0</v>
      </c>
      <c r="AL593">
        <v>88</v>
      </c>
      <c r="AM593">
        <v>4</v>
      </c>
      <c r="AN593">
        <v>0</v>
      </c>
      <c r="AO593">
        <v>0</v>
      </c>
      <c r="AP593">
        <v>44</v>
      </c>
      <c r="AQ593">
        <v>0</v>
      </c>
      <c r="AR593">
        <v>50</v>
      </c>
      <c r="AS593">
        <v>50</v>
      </c>
      <c r="AT593">
        <v>2</v>
      </c>
      <c r="AU593">
        <v>0</v>
      </c>
      <c r="AV593">
        <v>3</v>
      </c>
      <c r="AW593">
        <v>6</v>
      </c>
      <c r="AX593">
        <v>0</v>
      </c>
      <c r="AY593">
        <v>0</v>
      </c>
      <c r="AZ593">
        <v>0</v>
      </c>
      <c r="BA593">
        <v>22</v>
      </c>
      <c r="BB593">
        <v>22</v>
      </c>
      <c r="BC593">
        <v>22</v>
      </c>
      <c r="BD593">
        <v>17</v>
      </c>
      <c r="BE593">
        <v>4</v>
      </c>
      <c r="BF593">
        <v>1</v>
      </c>
      <c r="BG593">
        <v>2</v>
      </c>
      <c r="BH593">
        <v>0</v>
      </c>
      <c r="BI593">
        <v>90</v>
      </c>
      <c r="BJ593">
        <v>9</v>
      </c>
      <c r="BK593">
        <v>16</v>
      </c>
      <c r="BL593">
        <v>6</v>
      </c>
      <c r="BM593">
        <v>14</v>
      </c>
      <c r="BN593">
        <v>4</v>
      </c>
      <c r="BO593">
        <v>1</v>
      </c>
      <c r="BP593">
        <v>0</v>
      </c>
      <c r="BQ593">
        <v>0</v>
      </c>
      <c r="BR593">
        <v>50</v>
      </c>
      <c r="BS593" s="148"/>
      <c r="BT593"/>
      <c r="BU593" s="393" t="str">
        <f t="shared" si="88"/>
        <v>Yes</v>
      </c>
      <c r="BV593" s="393" t="str">
        <f t="shared" si="89"/>
        <v>Yes</v>
      </c>
      <c r="BW593" s="393"/>
      <c r="BX593" s="151"/>
      <c r="BY593" s="341"/>
      <c r="BZ593" s="384"/>
      <c r="CA593" s="384"/>
      <c r="CB593" s="384"/>
      <c r="CC593" s="384"/>
      <c r="CD593" s="384"/>
      <c r="CE593" s="219"/>
      <c r="CF593" s="219"/>
      <c r="CG593" s="219"/>
      <c r="CH593" s="219"/>
      <c r="CI593" s="219"/>
      <c r="CJ593" s="219"/>
      <c r="CK593" s="219"/>
      <c r="CL593" s="219"/>
      <c r="CM593" s="219"/>
      <c r="CN593" s="219"/>
      <c r="CO593" s="219"/>
      <c r="CP593" s="219"/>
      <c r="CQ593" s="219"/>
      <c r="CR593" s="219"/>
      <c r="CS593" s="219"/>
      <c r="CT593" s="219"/>
      <c r="CU593" s="219"/>
      <c r="CV593" s="219"/>
      <c r="CW593" s="219"/>
      <c r="CX593" s="219"/>
      <c r="CY593" s="219"/>
      <c r="CZ593" s="219"/>
      <c r="DA593" s="219"/>
      <c r="DB593" s="219"/>
      <c r="DC593" s="219"/>
      <c r="DD593" s="219"/>
      <c r="DE593" s="219"/>
      <c r="DF593" s="219"/>
      <c r="DG593" s="219"/>
      <c r="DH593" s="219"/>
      <c r="DI593" s="219"/>
      <c r="DJ593" s="219"/>
      <c r="DK593" s="219"/>
      <c r="DL593" s="219"/>
      <c r="DM593" s="219"/>
      <c r="DN593" s="219"/>
      <c r="DO593" s="219"/>
      <c r="DP593" s="219"/>
      <c r="DQ593" s="219"/>
      <c r="DR593" s="219"/>
      <c r="DS593" s="219"/>
      <c r="DT593" s="219"/>
      <c r="DU593" s="219"/>
      <c r="DV593" s="219"/>
      <c r="DW593" s="219"/>
      <c r="DX593" s="219"/>
      <c r="DY593" s="219"/>
      <c r="DZ593" s="219"/>
      <c r="EA593" s="219"/>
      <c r="EB593" s="219"/>
      <c r="EC593" s="219"/>
      <c r="ED593" s="219"/>
      <c r="EE593" s="219"/>
      <c r="EF593" s="219"/>
      <c r="EG593" s="219"/>
      <c r="EH593" s="219"/>
      <c r="EI593" s="219"/>
      <c r="EJ593" s="219"/>
      <c r="EK593" s="219"/>
      <c r="EL593" s="219"/>
      <c r="EM593" s="219"/>
      <c r="EN593" s="219"/>
      <c r="EO593" s="219"/>
      <c r="EP593" s="219"/>
      <c r="EQ593" s="219"/>
      <c r="ER593" s="219"/>
      <c r="ES593" s="219"/>
      <c r="ET593" s="219"/>
      <c r="EU593" s="219"/>
      <c r="EV593" s="219"/>
      <c r="EW593" s="219"/>
      <c r="EX593" s="219"/>
      <c r="EY593" s="219"/>
      <c r="EZ593" s="219"/>
      <c r="FA593" s="219"/>
      <c r="FB593" s="219"/>
      <c r="FC593" s="219"/>
      <c r="FD593" s="219"/>
      <c r="FE593" s="219"/>
      <c r="FF593" s="219"/>
      <c r="FG593" s="219"/>
      <c r="FH593" s="219"/>
      <c r="FI593" s="219"/>
      <c r="FJ593" s="219"/>
      <c r="FK593" s="219"/>
      <c r="FL593" s="219"/>
      <c r="FM593" s="219"/>
      <c r="FN593" s="219"/>
      <c r="GA593" s="202"/>
      <c r="GB593" s="202"/>
      <c r="GC593" s="202"/>
      <c r="GD593" s="202"/>
      <c r="GE593" s="202"/>
      <c r="GF593" s="202"/>
      <c r="GG593" s="202"/>
      <c r="GH593" s="198"/>
      <c r="GI593" s="198"/>
      <c r="GJ593" s="198"/>
      <c r="GK593" s="198"/>
      <c r="GL593" s="198"/>
      <c r="GM593" s="198"/>
      <c r="GN593" s="198"/>
    </row>
    <row r="594" spans="1:196" x14ac:dyDescent="0.2">
      <c r="A594" s="215" t="s">
        <v>731</v>
      </c>
      <c r="B594" s="216" t="s">
        <v>285</v>
      </c>
      <c r="C594" s="217" t="s">
        <v>288</v>
      </c>
      <c r="D594" s="218" t="s">
        <v>730</v>
      </c>
      <c r="E594" s="337">
        <v>0</v>
      </c>
      <c r="F594">
        <v>0</v>
      </c>
      <c r="G594" s="337">
        <v>0</v>
      </c>
      <c r="H594">
        <v>0</v>
      </c>
      <c r="I594">
        <v>70</v>
      </c>
      <c r="J594">
        <v>136</v>
      </c>
      <c r="K594">
        <v>2</v>
      </c>
      <c r="L594">
        <v>1</v>
      </c>
      <c r="M594">
        <v>3</v>
      </c>
      <c r="N594">
        <v>1</v>
      </c>
      <c r="O594">
        <v>0</v>
      </c>
      <c r="P594">
        <v>12</v>
      </c>
      <c r="Q594">
        <v>0</v>
      </c>
      <c r="R594">
        <v>13</v>
      </c>
      <c r="S594">
        <v>0</v>
      </c>
      <c r="T594">
        <v>2</v>
      </c>
      <c r="U594">
        <v>1</v>
      </c>
      <c r="V594">
        <v>8</v>
      </c>
      <c r="W594">
        <v>16</v>
      </c>
      <c r="X594">
        <v>26</v>
      </c>
      <c r="Y594">
        <v>32</v>
      </c>
      <c r="Z594">
        <v>0</v>
      </c>
      <c r="AA594">
        <v>27</v>
      </c>
      <c r="AB594">
        <v>350</v>
      </c>
      <c r="AC594" s="351">
        <v>2</v>
      </c>
      <c r="AD594" s="351">
        <v>2</v>
      </c>
      <c r="AE594">
        <v>2</v>
      </c>
      <c r="AF594">
        <v>98</v>
      </c>
      <c r="AG594">
        <v>15</v>
      </c>
      <c r="AH594">
        <v>12</v>
      </c>
      <c r="AI594">
        <v>0</v>
      </c>
      <c r="AJ594">
        <v>0</v>
      </c>
      <c r="AK594">
        <v>0</v>
      </c>
      <c r="AL594">
        <v>55</v>
      </c>
      <c r="AM594">
        <v>0</v>
      </c>
      <c r="AN594">
        <v>0</v>
      </c>
      <c r="AO594">
        <v>0</v>
      </c>
      <c r="AP594">
        <v>26</v>
      </c>
      <c r="AQ594">
        <v>0</v>
      </c>
      <c r="AR594">
        <v>0</v>
      </c>
      <c r="AS594">
        <v>29</v>
      </c>
      <c r="AT594">
        <v>4</v>
      </c>
      <c r="AU594">
        <v>0</v>
      </c>
      <c r="AV594">
        <v>0</v>
      </c>
      <c r="AW594">
        <v>15</v>
      </c>
      <c r="AX594">
        <v>0</v>
      </c>
      <c r="AY594">
        <v>0</v>
      </c>
      <c r="AZ594">
        <v>0</v>
      </c>
      <c r="BA594">
        <v>13</v>
      </c>
      <c r="BB594">
        <v>5</v>
      </c>
      <c r="BC594">
        <v>2</v>
      </c>
      <c r="BD594">
        <v>1</v>
      </c>
      <c r="BE594">
        <v>0</v>
      </c>
      <c r="BF594">
        <v>0</v>
      </c>
      <c r="BG594">
        <v>0</v>
      </c>
      <c r="BH594">
        <v>0</v>
      </c>
      <c r="BI594">
        <v>21</v>
      </c>
      <c r="BJ594">
        <v>8</v>
      </c>
      <c r="BK594">
        <v>4</v>
      </c>
      <c r="BL594">
        <v>0</v>
      </c>
      <c r="BM594">
        <v>1</v>
      </c>
      <c r="BN594">
        <v>0</v>
      </c>
      <c r="BO594">
        <v>0</v>
      </c>
      <c r="BP594">
        <v>0</v>
      </c>
      <c r="BQ594">
        <v>0</v>
      </c>
      <c r="BR594">
        <v>13</v>
      </c>
      <c r="BS594" s="148"/>
      <c r="BT594"/>
      <c r="BU594" s="393" t="str">
        <f t="shared" si="88"/>
        <v>No</v>
      </c>
      <c r="BV594" s="393" t="str">
        <f t="shared" si="89"/>
        <v>No</v>
      </c>
      <c r="BW594" s="393"/>
      <c r="BX594" s="151"/>
      <c r="BY594" s="341"/>
      <c r="BZ594" s="384"/>
      <c r="CA594" s="384"/>
      <c r="CB594" s="384"/>
      <c r="CC594" s="384"/>
      <c r="CD594" s="384"/>
      <c r="CE594" s="219"/>
      <c r="CF594" s="219"/>
      <c r="CG594" s="219"/>
      <c r="CH594" s="219"/>
      <c r="CI594" s="219"/>
      <c r="CJ594" s="219"/>
      <c r="CK594" s="219"/>
      <c r="CL594" s="219"/>
      <c r="CM594" s="219"/>
      <c r="CN594" s="219"/>
      <c r="CO594" s="219"/>
      <c r="CP594" s="219"/>
      <c r="CQ594" s="219"/>
      <c r="CR594" s="219"/>
      <c r="CS594" s="219"/>
      <c r="CT594" s="219"/>
      <c r="CU594" s="219"/>
      <c r="CV594" s="219"/>
      <c r="CW594" s="219"/>
      <c r="CX594" s="219"/>
      <c r="CY594" s="219"/>
      <c r="CZ594" s="219"/>
      <c r="DA594" s="219"/>
      <c r="DB594" s="219"/>
      <c r="DC594" s="219"/>
      <c r="DD594" s="219"/>
      <c r="DE594" s="219"/>
      <c r="DF594" s="219"/>
      <c r="DG594" s="219"/>
      <c r="DH594" s="219"/>
      <c r="DI594" s="219"/>
      <c r="DJ594" s="219"/>
      <c r="DK594" s="219"/>
      <c r="DL594" s="219"/>
      <c r="DM594" s="219"/>
      <c r="DN594" s="219"/>
      <c r="DO594" s="219"/>
      <c r="DP594" s="219"/>
      <c r="DQ594" s="219"/>
      <c r="DR594" s="219"/>
      <c r="DS594" s="219"/>
      <c r="DT594" s="219"/>
      <c r="DU594" s="219"/>
      <c r="DV594" s="219"/>
      <c r="DW594" s="219"/>
      <c r="DX594" s="219"/>
      <c r="DY594" s="219"/>
      <c r="DZ594" s="219"/>
      <c r="EA594" s="219"/>
      <c r="EB594" s="219"/>
      <c r="EC594" s="219"/>
      <c r="ED594" s="219"/>
      <c r="EE594" s="219"/>
      <c r="EF594" s="219"/>
      <c r="EG594" s="219"/>
      <c r="EH594" s="219"/>
      <c r="EI594" s="219"/>
      <c r="EJ594" s="219"/>
      <c r="EK594" s="219"/>
      <c r="EL594" s="219"/>
      <c r="EM594" s="219"/>
      <c r="EN594" s="219"/>
      <c r="EO594" s="219"/>
      <c r="EP594" s="219"/>
      <c r="EQ594" s="219"/>
      <c r="ER594" s="219"/>
      <c r="ES594" s="219"/>
      <c r="ET594" s="219"/>
      <c r="EU594" s="219"/>
      <c r="EV594" s="219"/>
      <c r="EW594" s="219"/>
      <c r="EX594" s="219"/>
      <c r="EY594" s="219"/>
      <c r="EZ594" s="219"/>
      <c r="FA594" s="219"/>
      <c r="FB594" s="219"/>
      <c r="FC594" s="219"/>
      <c r="FD594" s="219"/>
      <c r="FE594" s="219"/>
      <c r="FF594" s="219"/>
      <c r="FG594" s="219"/>
      <c r="FH594" s="219"/>
      <c r="FI594" s="219"/>
      <c r="FJ594" s="219"/>
      <c r="FK594" s="219"/>
      <c r="FL594" s="219"/>
      <c r="FM594" s="219"/>
      <c r="FN594" s="219"/>
      <c r="GA594" s="202"/>
      <c r="GB594" s="202"/>
      <c r="GC594" s="202"/>
      <c r="GD594" s="202"/>
      <c r="GE594" s="202"/>
      <c r="GF594" s="202"/>
      <c r="GG594" s="202"/>
      <c r="GH594" s="198"/>
      <c r="GI594" s="198"/>
      <c r="GJ594" s="198"/>
      <c r="GK594" s="198"/>
      <c r="GL594" s="198"/>
      <c r="GM594" s="198"/>
      <c r="GN594" s="198"/>
    </row>
    <row r="595" spans="1:196" x14ac:dyDescent="0.2">
      <c r="A595" s="215" t="s">
        <v>733</v>
      </c>
      <c r="B595" s="216" t="s">
        <v>285</v>
      </c>
      <c r="C595" s="217" t="s">
        <v>288</v>
      </c>
      <c r="D595" s="218" t="s">
        <v>732</v>
      </c>
      <c r="E595" s="337">
        <v>0</v>
      </c>
      <c r="F595">
        <v>5</v>
      </c>
      <c r="G595" s="337">
        <v>0</v>
      </c>
      <c r="H595">
        <v>1</v>
      </c>
      <c r="I595">
        <v>77</v>
      </c>
      <c r="J595">
        <v>183</v>
      </c>
      <c r="K595">
        <v>0</v>
      </c>
      <c r="L595">
        <v>3</v>
      </c>
      <c r="M595">
        <v>10</v>
      </c>
      <c r="N595">
        <v>1</v>
      </c>
      <c r="O595">
        <v>2</v>
      </c>
      <c r="P595">
        <v>10</v>
      </c>
      <c r="Q595">
        <v>9</v>
      </c>
      <c r="R595">
        <v>57</v>
      </c>
      <c r="S595">
        <v>73</v>
      </c>
      <c r="T595">
        <v>5</v>
      </c>
      <c r="U595">
        <v>5</v>
      </c>
      <c r="V595">
        <v>10</v>
      </c>
      <c r="W595">
        <v>12</v>
      </c>
      <c r="X595">
        <v>16</v>
      </c>
      <c r="Y595">
        <v>139</v>
      </c>
      <c r="Z595">
        <v>0</v>
      </c>
      <c r="AA595">
        <v>38</v>
      </c>
      <c r="AB595">
        <v>656</v>
      </c>
      <c r="AC595" s="351">
        <v>1</v>
      </c>
      <c r="AD595" s="351">
        <v>1</v>
      </c>
      <c r="AE595">
        <v>7</v>
      </c>
      <c r="AF595">
        <v>158</v>
      </c>
      <c r="AG595">
        <v>86</v>
      </c>
      <c r="AH595">
        <v>20</v>
      </c>
      <c r="AI595">
        <v>0</v>
      </c>
      <c r="AJ595">
        <v>252</v>
      </c>
      <c r="AK595">
        <v>0</v>
      </c>
      <c r="AL595">
        <v>252</v>
      </c>
      <c r="AM595">
        <v>0</v>
      </c>
      <c r="AN595">
        <v>1</v>
      </c>
      <c r="AO595">
        <v>0</v>
      </c>
      <c r="AP595">
        <v>77</v>
      </c>
      <c r="AQ595">
        <v>0</v>
      </c>
      <c r="AR595">
        <v>29</v>
      </c>
      <c r="AS595">
        <v>29</v>
      </c>
      <c r="AT595">
        <v>0</v>
      </c>
      <c r="AU595">
        <v>0</v>
      </c>
      <c r="AV595">
        <v>0</v>
      </c>
      <c r="AW595">
        <v>0</v>
      </c>
      <c r="AX595">
        <v>0</v>
      </c>
      <c r="AY595">
        <v>0</v>
      </c>
      <c r="AZ595">
        <v>0</v>
      </c>
      <c r="BA595">
        <v>62</v>
      </c>
      <c r="BB595">
        <v>23</v>
      </c>
      <c r="BC595">
        <v>9</v>
      </c>
      <c r="BD595">
        <v>5</v>
      </c>
      <c r="BE595">
        <v>3</v>
      </c>
      <c r="BF595">
        <v>2</v>
      </c>
      <c r="BG595">
        <v>0</v>
      </c>
      <c r="BH595">
        <v>5</v>
      </c>
      <c r="BI595">
        <v>109</v>
      </c>
      <c r="BJ595">
        <v>37</v>
      </c>
      <c r="BK595">
        <v>13</v>
      </c>
      <c r="BL595">
        <v>6</v>
      </c>
      <c r="BM595">
        <v>3</v>
      </c>
      <c r="BN595">
        <v>1</v>
      </c>
      <c r="BO595">
        <v>2</v>
      </c>
      <c r="BP595">
        <v>0</v>
      </c>
      <c r="BQ595">
        <v>4</v>
      </c>
      <c r="BR595">
        <v>66</v>
      </c>
      <c r="BS595" s="148"/>
      <c r="BT595"/>
      <c r="BU595" s="393" t="str">
        <f t="shared" si="88"/>
        <v>Yes</v>
      </c>
      <c r="BV595" s="393" t="str">
        <f t="shared" si="89"/>
        <v>Yes</v>
      </c>
      <c r="BW595" s="393"/>
      <c r="BX595" s="151"/>
      <c r="BY595" s="341"/>
      <c r="BZ595" s="384"/>
      <c r="CA595" s="384"/>
      <c r="CB595" s="384"/>
      <c r="CC595" s="384"/>
      <c r="CD595" s="384"/>
      <c r="CE595" s="219"/>
      <c r="CF595" s="219"/>
      <c r="CG595" s="219"/>
      <c r="CH595" s="219"/>
      <c r="CI595" s="219"/>
      <c r="CJ595" s="219"/>
      <c r="CK595" s="219"/>
      <c r="CL595" s="219"/>
      <c r="CM595" s="219"/>
      <c r="CN595" s="219"/>
      <c r="CO595" s="219"/>
      <c r="CP595" s="219"/>
      <c r="CQ595" s="219"/>
      <c r="CR595" s="219"/>
      <c r="CS595" s="219"/>
      <c r="CT595" s="219"/>
      <c r="CU595" s="219"/>
      <c r="CV595" s="219"/>
      <c r="CW595" s="219"/>
      <c r="CX595" s="219"/>
      <c r="CY595" s="219"/>
      <c r="CZ595" s="219"/>
      <c r="DA595" s="219"/>
      <c r="DB595" s="219"/>
      <c r="DC595" s="219"/>
      <c r="DD595" s="219"/>
      <c r="DE595" s="219"/>
      <c r="DF595" s="219"/>
      <c r="DG595" s="219"/>
      <c r="DH595" s="219"/>
      <c r="DI595" s="219"/>
      <c r="DJ595" s="219"/>
      <c r="DK595" s="219"/>
      <c r="DL595" s="219"/>
      <c r="DM595" s="219"/>
      <c r="DN595" s="219"/>
      <c r="DO595" s="219"/>
      <c r="DP595" s="219"/>
      <c r="DQ595" s="219"/>
      <c r="DR595" s="219"/>
      <c r="DS595" s="219"/>
      <c r="DT595" s="219"/>
      <c r="DU595" s="219"/>
      <c r="DV595" s="219"/>
      <c r="DW595" s="219"/>
      <c r="DX595" s="219"/>
      <c r="DY595" s="219"/>
      <c r="DZ595" s="219"/>
      <c r="EA595" s="219"/>
      <c r="EB595" s="219"/>
      <c r="EC595" s="219"/>
      <c r="ED595" s="219"/>
      <c r="EE595" s="219"/>
      <c r="EF595" s="219"/>
      <c r="EG595" s="219"/>
      <c r="EH595" s="219"/>
      <c r="EI595" s="219"/>
      <c r="EJ595" s="219"/>
      <c r="EK595" s="219"/>
      <c r="EL595" s="219"/>
      <c r="EM595" s="219"/>
      <c r="EN595" s="219"/>
      <c r="EO595" s="219"/>
      <c r="EP595" s="219"/>
      <c r="EQ595" s="219"/>
      <c r="ER595" s="219"/>
      <c r="ES595" s="219"/>
      <c r="ET595" s="219"/>
      <c r="EU595" s="219"/>
      <c r="EV595" s="219"/>
      <c r="EW595" s="219"/>
      <c r="EX595" s="219"/>
      <c r="EY595" s="219"/>
      <c r="EZ595" s="219"/>
      <c r="FA595" s="219"/>
      <c r="FB595" s="219"/>
      <c r="FC595" s="219"/>
      <c r="FD595" s="219"/>
      <c r="FE595" s="219"/>
      <c r="FF595" s="219"/>
      <c r="FG595" s="219"/>
      <c r="FH595" s="219"/>
      <c r="FI595" s="219"/>
      <c r="FJ595" s="219"/>
      <c r="FK595" s="219"/>
      <c r="FL595" s="219"/>
      <c r="FM595" s="219"/>
      <c r="FN595" s="219"/>
      <c r="GA595" s="202"/>
      <c r="GB595" s="202"/>
      <c r="GC595" s="202"/>
      <c r="GD595" s="202"/>
      <c r="GE595" s="202"/>
      <c r="GF595" s="202"/>
      <c r="GG595" s="202"/>
      <c r="GH595" s="198"/>
      <c r="GI595" s="198"/>
      <c r="GJ595" s="198"/>
      <c r="GK595" s="198"/>
      <c r="GL595" s="198"/>
      <c r="GM595" s="198"/>
      <c r="GN595" s="198"/>
    </row>
    <row r="596" spans="1:196" x14ac:dyDescent="0.2">
      <c r="A596" s="215" t="s">
        <v>735</v>
      </c>
      <c r="B596" s="216" t="s">
        <v>285</v>
      </c>
      <c r="C596" s="217" t="s">
        <v>287</v>
      </c>
      <c r="D596" s="218" t="s">
        <v>734</v>
      </c>
      <c r="E596" s="337">
        <v>0</v>
      </c>
      <c r="F596">
        <v>3</v>
      </c>
      <c r="G596" s="337">
        <v>0</v>
      </c>
      <c r="H596">
        <v>1</v>
      </c>
      <c r="I596">
        <v>131</v>
      </c>
      <c r="J596">
        <v>169</v>
      </c>
      <c r="K596">
        <v>4</v>
      </c>
      <c r="L596">
        <v>2</v>
      </c>
      <c r="M596">
        <v>14</v>
      </c>
      <c r="N596">
        <v>4</v>
      </c>
      <c r="O596">
        <v>0</v>
      </c>
      <c r="P596">
        <v>9</v>
      </c>
      <c r="Q596">
        <v>46</v>
      </c>
      <c r="R596">
        <v>37</v>
      </c>
      <c r="S596">
        <v>0</v>
      </c>
      <c r="T596">
        <v>14</v>
      </c>
      <c r="U596">
        <v>5</v>
      </c>
      <c r="V596">
        <v>2</v>
      </c>
      <c r="W596">
        <v>26</v>
      </c>
      <c r="X596">
        <v>15</v>
      </c>
      <c r="Y596">
        <v>159</v>
      </c>
      <c r="Z596">
        <v>0</v>
      </c>
      <c r="AA596">
        <v>35</v>
      </c>
      <c r="AB596">
        <v>676</v>
      </c>
      <c r="AC596" s="351">
        <v>1</v>
      </c>
      <c r="AD596" s="351">
        <v>1</v>
      </c>
      <c r="AE596">
        <v>0</v>
      </c>
      <c r="AF596">
        <v>235</v>
      </c>
      <c r="AG596">
        <v>6</v>
      </c>
      <c r="AH596">
        <v>17</v>
      </c>
      <c r="AI596">
        <v>0</v>
      </c>
      <c r="AJ596">
        <v>102</v>
      </c>
      <c r="AK596">
        <v>0</v>
      </c>
      <c r="AL596">
        <v>102</v>
      </c>
      <c r="AM596">
        <v>1</v>
      </c>
      <c r="AN596">
        <v>0</v>
      </c>
      <c r="AO596">
        <v>0</v>
      </c>
      <c r="AP596">
        <v>77</v>
      </c>
      <c r="AQ596">
        <v>52</v>
      </c>
      <c r="AR596">
        <v>0</v>
      </c>
      <c r="AS596">
        <v>52</v>
      </c>
      <c r="AT596">
        <v>0</v>
      </c>
      <c r="AU596">
        <v>0</v>
      </c>
      <c r="AV596">
        <v>1</v>
      </c>
      <c r="AW596">
        <v>53</v>
      </c>
      <c r="AX596">
        <v>0</v>
      </c>
      <c r="AY596">
        <v>0</v>
      </c>
      <c r="AZ596">
        <v>0</v>
      </c>
      <c r="BA596">
        <v>17</v>
      </c>
      <c r="BB596">
        <v>32</v>
      </c>
      <c r="BC596">
        <v>19</v>
      </c>
      <c r="BD596">
        <v>20</v>
      </c>
      <c r="BE596">
        <v>10</v>
      </c>
      <c r="BF596">
        <v>5</v>
      </c>
      <c r="BG596">
        <v>4</v>
      </c>
      <c r="BH596">
        <v>4</v>
      </c>
      <c r="BI596">
        <v>0</v>
      </c>
      <c r="BJ596">
        <v>9</v>
      </c>
      <c r="BK596">
        <v>24</v>
      </c>
      <c r="BL596">
        <v>12</v>
      </c>
      <c r="BM596">
        <v>14</v>
      </c>
      <c r="BN596">
        <v>7</v>
      </c>
      <c r="BO596">
        <v>6</v>
      </c>
      <c r="BP596">
        <v>7</v>
      </c>
      <c r="BQ596">
        <v>4</v>
      </c>
      <c r="BR596">
        <v>83</v>
      </c>
      <c r="BS596" s="148"/>
      <c r="BT596"/>
      <c r="BU596" s="393" t="str">
        <f t="shared" si="88"/>
        <v>Yes</v>
      </c>
      <c r="BV596" s="393" t="str">
        <f t="shared" si="89"/>
        <v>Yes</v>
      </c>
      <c r="BW596" s="393"/>
      <c r="BX596" s="151"/>
      <c r="BY596" s="341"/>
      <c r="BZ596" s="384"/>
      <c r="CA596" s="384"/>
      <c r="CB596" s="384"/>
      <c r="CC596" s="384"/>
      <c r="CD596" s="384"/>
      <c r="CE596" s="219"/>
      <c r="CF596" s="219"/>
      <c r="CG596" s="219"/>
      <c r="CH596" s="219"/>
      <c r="CI596" s="219"/>
      <c r="CJ596" s="219"/>
      <c r="CK596" s="219"/>
      <c r="CL596" s="219"/>
      <c r="CM596" s="219"/>
      <c r="CN596" s="219"/>
      <c r="CO596" s="219"/>
      <c r="CP596" s="219"/>
      <c r="CQ596" s="219"/>
      <c r="CR596" s="219"/>
      <c r="CS596" s="219"/>
      <c r="CT596" s="219"/>
      <c r="CU596" s="219"/>
      <c r="CV596" s="219"/>
      <c r="CW596" s="219"/>
      <c r="CX596" s="219"/>
      <c r="CY596" s="219"/>
      <c r="CZ596" s="219"/>
      <c r="DA596" s="219"/>
      <c r="DB596" s="219"/>
      <c r="DC596" s="219"/>
      <c r="DD596" s="219"/>
      <c r="DE596" s="219"/>
      <c r="DF596" s="219"/>
      <c r="DG596" s="219"/>
      <c r="DH596" s="219"/>
      <c r="DI596" s="219"/>
      <c r="DJ596" s="219"/>
      <c r="DK596" s="219"/>
      <c r="DL596" s="219"/>
      <c r="DM596" s="219"/>
      <c r="DN596" s="219"/>
      <c r="DO596" s="219"/>
      <c r="DP596" s="219"/>
      <c r="DQ596" s="219"/>
      <c r="DR596" s="219"/>
      <c r="DS596" s="219"/>
      <c r="DT596" s="219"/>
      <c r="DU596" s="219"/>
      <c r="DV596" s="219"/>
      <c r="DW596" s="219"/>
      <c r="DX596" s="219"/>
      <c r="DY596" s="219"/>
      <c r="DZ596" s="219"/>
      <c r="EA596" s="219"/>
      <c r="EB596" s="219"/>
      <c r="EC596" s="219"/>
      <c r="ED596" s="219"/>
      <c r="EE596" s="219"/>
      <c r="EF596" s="219"/>
      <c r="EG596" s="219"/>
      <c r="EH596" s="219"/>
      <c r="EI596" s="219"/>
      <c r="EJ596" s="219"/>
      <c r="EK596" s="219"/>
      <c r="EL596" s="219"/>
      <c r="EM596" s="219"/>
      <c r="EN596" s="219"/>
      <c r="EO596" s="219"/>
      <c r="EP596" s="219"/>
      <c r="EQ596" s="219"/>
      <c r="ER596" s="219"/>
      <c r="ES596" s="219"/>
      <c r="ET596" s="219"/>
      <c r="EU596" s="219"/>
      <c r="EV596" s="219"/>
      <c r="EW596" s="219"/>
      <c r="EX596" s="219"/>
      <c r="EY596" s="219"/>
      <c r="EZ596" s="219"/>
      <c r="FA596" s="219"/>
      <c r="FB596" s="219"/>
      <c r="FC596" s="219"/>
      <c r="FD596" s="219"/>
      <c r="FE596" s="219"/>
      <c r="FF596" s="219"/>
      <c r="FG596" s="219"/>
      <c r="FH596" s="219"/>
      <c r="FI596" s="219"/>
      <c r="FJ596" s="219"/>
      <c r="FK596" s="219"/>
      <c r="FL596" s="219"/>
      <c r="FM596" s="219"/>
      <c r="FN596" s="219"/>
      <c r="GA596" s="202"/>
      <c r="GB596" s="202"/>
      <c r="GC596" s="202"/>
      <c r="GD596" s="202"/>
      <c r="GE596" s="202"/>
      <c r="GF596" s="202"/>
      <c r="GG596" s="202"/>
      <c r="GH596" s="198"/>
      <c r="GI596" s="198"/>
      <c r="GJ596" s="198"/>
      <c r="GK596" s="198"/>
      <c r="GL596" s="198"/>
      <c r="GM596" s="198"/>
      <c r="GN596" s="198"/>
    </row>
    <row r="597" spans="1:196" x14ac:dyDescent="0.2">
      <c r="A597" s="215" t="s">
        <v>737</v>
      </c>
      <c r="B597" s="216" t="s">
        <v>285</v>
      </c>
      <c r="C597" s="217" t="s">
        <v>56</v>
      </c>
      <c r="D597" s="218" t="s">
        <v>736</v>
      </c>
      <c r="E597" s="337">
        <v>0</v>
      </c>
      <c r="F597">
        <v>53</v>
      </c>
      <c r="G597" s="337">
        <v>0</v>
      </c>
      <c r="H597">
        <v>3</v>
      </c>
      <c r="I597">
        <v>125</v>
      </c>
      <c r="J597">
        <v>172</v>
      </c>
      <c r="K597">
        <v>5</v>
      </c>
      <c r="L597">
        <v>3</v>
      </c>
      <c r="M597">
        <v>20</v>
      </c>
      <c r="N597">
        <v>1</v>
      </c>
      <c r="O597">
        <v>3</v>
      </c>
      <c r="P597">
        <v>5</v>
      </c>
      <c r="Q597">
        <v>3</v>
      </c>
      <c r="R597">
        <v>69</v>
      </c>
      <c r="S597">
        <v>0</v>
      </c>
      <c r="T597">
        <v>5</v>
      </c>
      <c r="U597">
        <v>0</v>
      </c>
      <c r="V597">
        <v>12</v>
      </c>
      <c r="W597">
        <v>9</v>
      </c>
      <c r="X597">
        <v>140</v>
      </c>
      <c r="Y597">
        <v>119</v>
      </c>
      <c r="Z597">
        <v>0</v>
      </c>
      <c r="AA597">
        <v>103</v>
      </c>
      <c r="AB597">
        <v>850</v>
      </c>
      <c r="AC597" s="351">
        <v>1</v>
      </c>
      <c r="AD597" s="351">
        <v>3</v>
      </c>
      <c r="AE597">
        <v>2</v>
      </c>
      <c r="AF597">
        <v>313</v>
      </c>
      <c r="AG597">
        <v>29</v>
      </c>
      <c r="AH597">
        <v>14</v>
      </c>
      <c r="AI597">
        <v>0</v>
      </c>
      <c r="AJ597">
        <v>160</v>
      </c>
      <c r="AK597">
        <v>18</v>
      </c>
      <c r="AL597">
        <v>0</v>
      </c>
      <c r="AM597">
        <v>6</v>
      </c>
      <c r="AN597">
        <v>0</v>
      </c>
      <c r="AO597">
        <v>2</v>
      </c>
      <c r="AP597">
        <v>73</v>
      </c>
      <c r="AQ597">
        <v>4</v>
      </c>
      <c r="AR597">
        <v>84</v>
      </c>
      <c r="AS597">
        <v>0</v>
      </c>
      <c r="AT597">
        <v>2</v>
      </c>
      <c r="AU597">
        <v>0</v>
      </c>
      <c r="AV597">
        <v>3</v>
      </c>
      <c r="AW597">
        <v>51</v>
      </c>
      <c r="AX597">
        <v>1</v>
      </c>
      <c r="AY597">
        <v>0</v>
      </c>
      <c r="AZ597">
        <v>0</v>
      </c>
      <c r="BA597">
        <v>29</v>
      </c>
      <c r="BB597">
        <v>37</v>
      </c>
      <c r="BC597">
        <v>16</v>
      </c>
      <c r="BD597">
        <v>9</v>
      </c>
      <c r="BE597">
        <v>10</v>
      </c>
      <c r="BF597">
        <v>2</v>
      </c>
      <c r="BG597">
        <v>4</v>
      </c>
      <c r="BH597">
        <v>0</v>
      </c>
      <c r="BI597">
        <v>107</v>
      </c>
      <c r="BJ597">
        <v>22</v>
      </c>
      <c r="BK597">
        <v>25</v>
      </c>
      <c r="BL597">
        <v>12</v>
      </c>
      <c r="BM597">
        <v>5</v>
      </c>
      <c r="BN597">
        <v>4</v>
      </c>
      <c r="BO597">
        <v>1</v>
      </c>
      <c r="BP597">
        <v>3</v>
      </c>
      <c r="BQ597">
        <v>0</v>
      </c>
      <c r="BR597">
        <v>72</v>
      </c>
      <c r="BS597" s="148"/>
      <c r="BT597"/>
      <c r="BU597" s="393" t="str">
        <f t="shared" si="88"/>
        <v>Yes</v>
      </c>
      <c r="BV597" s="393" t="str">
        <f t="shared" si="89"/>
        <v>Open</v>
      </c>
      <c r="BW597" s="393"/>
      <c r="BX597" s="151"/>
      <c r="BY597" s="341"/>
      <c r="BZ597" s="384"/>
      <c r="CA597" s="384"/>
      <c r="CB597" s="384"/>
      <c r="CC597" s="384"/>
      <c r="CD597" s="384"/>
      <c r="CE597" s="219"/>
      <c r="CF597" s="219"/>
      <c r="CG597" s="219"/>
      <c r="CH597" s="219"/>
      <c r="CI597" s="219"/>
      <c r="CJ597" s="219"/>
      <c r="CK597" s="219"/>
      <c r="CL597" s="219"/>
      <c r="CM597" s="219"/>
      <c r="CN597" s="219"/>
      <c r="CO597" s="219"/>
      <c r="CP597" s="219"/>
      <c r="CQ597" s="219"/>
      <c r="CR597" s="219"/>
      <c r="CS597" s="219"/>
      <c r="CT597" s="219"/>
      <c r="CU597" s="219"/>
      <c r="CV597" s="219"/>
      <c r="CW597" s="219"/>
      <c r="CX597" s="219"/>
      <c r="CY597" s="219"/>
      <c r="CZ597" s="219"/>
      <c r="DA597" s="219"/>
      <c r="DB597" s="219"/>
      <c r="DC597" s="219"/>
      <c r="DD597" s="219"/>
      <c r="DE597" s="219"/>
      <c r="DF597" s="219"/>
      <c r="DG597" s="219"/>
      <c r="DH597" s="219"/>
      <c r="DI597" s="219"/>
      <c r="DJ597" s="219"/>
      <c r="DK597" s="219"/>
      <c r="DL597" s="219"/>
      <c r="DM597" s="219"/>
      <c r="DN597" s="219"/>
      <c r="DO597" s="219"/>
      <c r="DP597" s="219"/>
      <c r="DQ597" s="219"/>
      <c r="DR597" s="219"/>
      <c r="DS597" s="219"/>
      <c r="DT597" s="219"/>
      <c r="DU597" s="219"/>
      <c r="DV597" s="219"/>
      <c r="DW597" s="219"/>
      <c r="DX597" s="219"/>
      <c r="DY597" s="219"/>
      <c r="DZ597" s="219"/>
      <c r="EA597" s="219"/>
      <c r="EB597" s="219"/>
      <c r="EC597" s="219"/>
      <c r="ED597" s="219"/>
      <c r="EE597" s="219"/>
      <c r="EF597" s="219"/>
      <c r="EG597" s="219"/>
      <c r="EH597" s="219"/>
      <c r="EI597" s="219"/>
      <c r="EJ597" s="219"/>
      <c r="EK597" s="219"/>
      <c r="EL597" s="219"/>
      <c r="EM597" s="219"/>
      <c r="EN597" s="219"/>
      <c r="EO597" s="219"/>
      <c r="EP597" s="219"/>
      <c r="EQ597" s="219"/>
      <c r="ER597" s="219"/>
      <c r="ES597" s="219"/>
      <c r="ET597" s="219"/>
      <c r="EU597" s="219"/>
      <c r="EV597" s="219"/>
      <c r="EW597" s="219"/>
      <c r="EX597" s="219"/>
      <c r="EY597" s="219"/>
      <c r="EZ597" s="219"/>
      <c r="FA597" s="219"/>
      <c r="FB597" s="219"/>
      <c r="FC597" s="219"/>
      <c r="FD597" s="219"/>
      <c r="FE597" s="219"/>
      <c r="FF597" s="219"/>
      <c r="FG597" s="219"/>
      <c r="FH597" s="219"/>
      <c r="FI597" s="219"/>
      <c r="FJ597" s="219"/>
      <c r="FK597" s="219"/>
      <c r="FL597" s="219"/>
      <c r="FM597" s="219"/>
      <c r="FN597" s="219"/>
      <c r="GA597" s="202"/>
      <c r="GB597" s="202"/>
      <c r="GC597" s="202"/>
      <c r="GD597" s="202"/>
      <c r="GE597" s="202"/>
      <c r="GF597" s="202"/>
      <c r="GG597" s="202"/>
      <c r="GH597" s="198"/>
      <c r="GI597" s="198"/>
      <c r="GJ597" s="198"/>
      <c r="GK597" s="198"/>
      <c r="GL597" s="198"/>
      <c r="GM597" s="198"/>
      <c r="GN597" s="198"/>
    </row>
    <row r="598" spans="1:196" x14ac:dyDescent="0.2">
      <c r="A598" s="215" t="s">
        <v>739</v>
      </c>
      <c r="B598" s="216" t="s">
        <v>285</v>
      </c>
      <c r="C598" s="217" t="s">
        <v>288</v>
      </c>
      <c r="D598" s="218" t="s">
        <v>738</v>
      </c>
      <c r="E598" s="337">
        <v>0</v>
      </c>
      <c r="F598">
        <v>28</v>
      </c>
      <c r="G598" s="337">
        <v>0</v>
      </c>
      <c r="H598">
        <v>2</v>
      </c>
      <c r="I598">
        <v>30</v>
      </c>
      <c r="J598">
        <v>114</v>
      </c>
      <c r="K598">
        <v>2</v>
      </c>
      <c r="L598">
        <v>1</v>
      </c>
      <c r="M598">
        <v>3</v>
      </c>
      <c r="N598">
        <v>1</v>
      </c>
      <c r="O598">
        <v>1</v>
      </c>
      <c r="P598">
        <v>6</v>
      </c>
      <c r="Q598">
        <v>0</v>
      </c>
      <c r="R598">
        <v>17</v>
      </c>
      <c r="S598">
        <v>0</v>
      </c>
      <c r="T598">
        <v>143</v>
      </c>
      <c r="U598">
        <v>0</v>
      </c>
      <c r="V598">
        <v>7</v>
      </c>
      <c r="W598">
        <v>13</v>
      </c>
      <c r="X598">
        <v>39</v>
      </c>
      <c r="Y598">
        <v>62</v>
      </c>
      <c r="Z598">
        <v>37</v>
      </c>
      <c r="AA598">
        <v>39</v>
      </c>
      <c r="AB598">
        <v>545</v>
      </c>
      <c r="AC598" s="351">
        <v>2</v>
      </c>
      <c r="AD598" s="351">
        <v>2</v>
      </c>
      <c r="AE598">
        <v>3</v>
      </c>
      <c r="AF598">
        <v>105</v>
      </c>
      <c r="AG598">
        <v>12</v>
      </c>
      <c r="AH598">
        <v>8</v>
      </c>
      <c r="AI598">
        <v>0</v>
      </c>
      <c r="AJ598">
        <v>114</v>
      </c>
      <c r="AK598">
        <v>1</v>
      </c>
      <c r="AL598">
        <v>115</v>
      </c>
      <c r="AM598">
        <v>1</v>
      </c>
      <c r="AN598">
        <v>0</v>
      </c>
      <c r="AO598">
        <v>1</v>
      </c>
      <c r="AP598">
        <v>14</v>
      </c>
      <c r="AQ598">
        <v>0</v>
      </c>
      <c r="AR598">
        <v>28</v>
      </c>
      <c r="AS598">
        <v>28</v>
      </c>
      <c r="AT598">
        <v>0</v>
      </c>
      <c r="AU598">
        <v>0</v>
      </c>
      <c r="AV598">
        <v>0</v>
      </c>
      <c r="AW598">
        <v>0</v>
      </c>
      <c r="AX598">
        <v>0</v>
      </c>
      <c r="AY598">
        <v>0</v>
      </c>
      <c r="AZ598">
        <v>0</v>
      </c>
      <c r="BA598">
        <v>0</v>
      </c>
      <c r="BB598">
        <v>3</v>
      </c>
      <c r="BC598">
        <v>3</v>
      </c>
      <c r="BD598">
        <v>0</v>
      </c>
      <c r="BE598">
        <v>1</v>
      </c>
      <c r="BF598">
        <v>1</v>
      </c>
      <c r="BG598">
        <v>0</v>
      </c>
      <c r="BH598">
        <v>0</v>
      </c>
      <c r="BI598">
        <v>8</v>
      </c>
      <c r="BJ598">
        <v>1</v>
      </c>
      <c r="BK598">
        <v>7</v>
      </c>
      <c r="BL598">
        <v>7</v>
      </c>
      <c r="BM598">
        <v>0</v>
      </c>
      <c r="BN598">
        <v>1</v>
      </c>
      <c r="BO598">
        <v>1</v>
      </c>
      <c r="BP598">
        <v>0</v>
      </c>
      <c r="BQ598">
        <v>0</v>
      </c>
      <c r="BR598">
        <v>17</v>
      </c>
      <c r="BS598" s="148"/>
      <c r="BT598"/>
      <c r="BU598" s="393" t="str">
        <f t="shared" si="88"/>
        <v>No</v>
      </c>
      <c r="BV598" s="393" t="str">
        <f t="shared" si="89"/>
        <v>No</v>
      </c>
      <c r="BW598" s="393"/>
      <c r="BX598" s="151"/>
      <c r="BY598" s="341"/>
      <c r="BZ598" s="384"/>
      <c r="CA598" s="384"/>
      <c r="CB598" s="384"/>
      <c r="CC598" s="384"/>
      <c r="CD598" s="384"/>
      <c r="CE598" s="219"/>
      <c r="CF598" s="219"/>
      <c r="CG598" s="219"/>
      <c r="CH598" s="219"/>
      <c r="CI598" s="219"/>
      <c r="CJ598" s="219"/>
      <c r="CK598" s="219"/>
      <c r="CL598" s="219"/>
      <c r="CM598" s="219"/>
      <c r="CN598" s="219"/>
      <c r="CO598" s="219"/>
      <c r="CP598" s="219"/>
      <c r="CQ598" s="219"/>
      <c r="CR598" s="219"/>
      <c r="CS598" s="219"/>
      <c r="CT598" s="219"/>
      <c r="CU598" s="219"/>
      <c r="CV598" s="219"/>
      <c r="CW598" s="219"/>
      <c r="CX598" s="219"/>
      <c r="CY598" s="219"/>
      <c r="CZ598" s="219"/>
      <c r="DA598" s="219"/>
      <c r="DB598" s="219"/>
      <c r="DC598" s="219"/>
      <c r="DD598" s="219"/>
      <c r="DE598" s="219"/>
      <c r="DF598" s="219"/>
      <c r="DG598" s="219"/>
      <c r="DH598" s="219"/>
      <c r="DI598" s="219"/>
      <c r="DJ598" s="219"/>
      <c r="DK598" s="219"/>
      <c r="DL598" s="219"/>
      <c r="DM598" s="219"/>
      <c r="DN598" s="219"/>
      <c r="DO598" s="219"/>
      <c r="DP598" s="219"/>
      <c r="DQ598" s="219"/>
      <c r="DR598" s="219"/>
      <c r="DS598" s="219"/>
      <c r="DT598" s="219"/>
      <c r="DU598" s="219"/>
      <c r="DV598" s="219"/>
      <c r="DW598" s="219"/>
      <c r="DX598" s="219"/>
      <c r="DY598" s="219"/>
      <c r="DZ598" s="219"/>
      <c r="EA598" s="219"/>
      <c r="EB598" s="219"/>
      <c r="EC598" s="219"/>
      <c r="ED598" s="219"/>
      <c r="EE598" s="219"/>
      <c r="EF598" s="219"/>
      <c r="EG598" s="219"/>
      <c r="EH598" s="219"/>
      <c r="EI598" s="219"/>
      <c r="EJ598" s="219"/>
      <c r="EK598" s="219"/>
      <c r="EL598" s="219"/>
      <c r="EM598" s="219"/>
      <c r="EN598" s="219"/>
      <c r="EO598" s="219"/>
      <c r="EP598" s="219"/>
      <c r="EQ598" s="219"/>
      <c r="ER598" s="219"/>
      <c r="ES598" s="219"/>
      <c r="ET598" s="219"/>
      <c r="EU598" s="219"/>
      <c r="EV598" s="219"/>
      <c r="EW598" s="219"/>
      <c r="EX598" s="219"/>
      <c r="EY598" s="219"/>
      <c r="EZ598" s="219"/>
      <c r="FA598" s="219"/>
      <c r="FB598" s="219"/>
      <c r="FC598" s="219"/>
      <c r="FD598" s="219"/>
      <c r="FE598" s="219"/>
      <c r="FF598" s="219"/>
      <c r="FG598" s="219"/>
      <c r="FH598" s="219"/>
      <c r="FI598" s="219"/>
      <c r="FJ598" s="219"/>
      <c r="FK598" s="219"/>
      <c r="FL598" s="219"/>
      <c r="FM598" s="219"/>
      <c r="FN598" s="219"/>
      <c r="GA598" s="202"/>
      <c r="GB598" s="202"/>
      <c r="GC598" s="202"/>
      <c r="GD598" s="202"/>
      <c r="GE598" s="202"/>
      <c r="GF598" s="202"/>
      <c r="GG598" s="202"/>
      <c r="GH598" s="198"/>
      <c r="GI598" s="198"/>
      <c r="GJ598" s="198"/>
      <c r="GK598" s="198"/>
      <c r="GL598" s="198"/>
      <c r="GM598" s="198"/>
      <c r="GN598" s="198"/>
    </row>
    <row r="599" spans="1:196" x14ac:dyDescent="0.2">
      <c r="A599" s="215" t="s">
        <v>741</v>
      </c>
      <c r="B599" s="216" t="s">
        <v>285</v>
      </c>
      <c r="C599" s="217" t="s">
        <v>286</v>
      </c>
      <c r="D599" s="218" t="s">
        <v>740</v>
      </c>
      <c r="E599" s="337">
        <v>0</v>
      </c>
      <c r="F599">
        <v>0</v>
      </c>
      <c r="G599" s="337">
        <v>0</v>
      </c>
      <c r="H599">
        <v>2</v>
      </c>
      <c r="I599">
        <v>82</v>
      </c>
      <c r="J599">
        <v>201</v>
      </c>
      <c r="K599">
        <v>3</v>
      </c>
      <c r="L599">
        <v>0</v>
      </c>
      <c r="M599">
        <v>1</v>
      </c>
      <c r="N599">
        <v>0</v>
      </c>
      <c r="O599">
        <v>0</v>
      </c>
      <c r="P599">
        <v>5</v>
      </c>
      <c r="Q599">
        <v>32</v>
      </c>
      <c r="R599">
        <v>55</v>
      </c>
      <c r="S599">
        <v>763</v>
      </c>
      <c r="T599">
        <v>12</v>
      </c>
      <c r="U599">
        <v>0</v>
      </c>
      <c r="V599">
        <v>24</v>
      </c>
      <c r="W599">
        <v>3</v>
      </c>
      <c r="X599">
        <v>22</v>
      </c>
      <c r="Y599">
        <v>91</v>
      </c>
      <c r="Z599">
        <v>1</v>
      </c>
      <c r="AA599">
        <v>18</v>
      </c>
      <c r="AB599">
        <v>1315</v>
      </c>
      <c r="AC599" s="351">
        <v>2</v>
      </c>
      <c r="AD599" s="351">
        <v>2</v>
      </c>
      <c r="AE599">
        <v>1</v>
      </c>
      <c r="AF599">
        <v>171</v>
      </c>
      <c r="AG599">
        <v>1</v>
      </c>
      <c r="AH599">
        <v>8</v>
      </c>
      <c r="AI599">
        <v>0</v>
      </c>
      <c r="AJ599">
        <v>0</v>
      </c>
      <c r="AK599">
        <v>0</v>
      </c>
      <c r="AL599">
        <v>198</v>
      </c>
      <c r="AM599">
        <v>0</v>
      </c>
      <c r="AN599">
        <v>0</v>
      </c>
      <c r="AO599">
        <v>0</v>
      </c>
      <c r="AP599">
        <v>36</v>
      </c>
      <c r="AQ599">
        <v>0</v>
      </c>
      <c r="AR599">
        <v>0</v>
      </c>
      <c r="AS599">
        <v>23</v>
      </c>
      <c r="AT599">
        <v>0</v>
      </c>
      <c r="AU599">
        <v>0</v>
      </c>
      <c r="AV599">
        <v>2</v>
      </c>
      <c r="AW599">
        <v>0</v>
      </c>
      <c r="AX599">
        <v>0</v>
      </c>
      <c r="AY599">
        <v>0</v>
      </c>
      <c r="AZ599">
        <v>0</v>
      </c>
      <c r="BA599">
        <v>15</v>
      </c>
      <c r="BB599">
        <v>23</v>
      </c>
      <c r="BC599">
        <v>23</v>
      </c>
      <c r="BD599">
        <v>15</v>
      </c>
      <c r="BE599">
        <v>5</v>
      </c>
      <c r="BF599">
        <v>2</v>
      </c>
      <c r="BG599">
        <v>2</v>
      </c>
      <c r="BH599">
        <v>0</v>
      </c>
      <c r="BI599">
        <v>85</v>
      </c>
      <c r="BJ599">
        <v>13</v>
      </c>
      <c r="BK599">
        <v>24</v>
      </c>
      <c r="BL599">
        <v>30</v>
      </c>
      <c r="BM599">
        <v>15</v>
      </c>
      <c r="BN599">
        <v>3</v>
      </c>
      <c r="BO599">
        <v>0</v>
      </c>
      <c r="BP599">
        <v>2</v>
      </c>
      <c r="BQ599">
        <v>0</v>
      </c>
      <c r="BR599">
        <v>87</v>
      </c>
      <c r="BS599" s="148"/>
      <c r="BT599"/>
      <c r="BU599" s="393" t="str">
        <f t="shared" si="88"/>
        <v>No</v>
      </c>
      <c r="BV599" s="393" t="str">
        <f t="shared" si="89"/>
        <v>No</v>
      </c>
      <c r="BW599" s="393"/>
      <c r="BX599" s="151"/>
      <c r="BY599" s="341"/>
      <c r="BZ599" s="384"/>
      <c r="CA599" s="384"/>
      <c r="CB599" s="384"/>
      <c r="CC599" s="384"/>
      <c r="CD599" s="384"/>
      <c r="CE599" s="219"/>
      <c r="CF599" s="219"/>
      <c r="CG599" s="219"/>
      <c r="CH599" s="219"/>
      <c r="CI599" s="219"/>
      <c r="CJ599" s="219"/>
      <c r="CK599" s="219"/>
      <c r="CL599" s="219"/>
      <c r="CM599" s="219"/>
      <c r="CN599" s="219"/>
      <c r="CO599" s="219"/>
      <c r="CP599" s="219"/>
      <c r="CQ599" s="219"/>
      <c r="CR599" s="219"/>
      <c r="CS599" s="219"/>
      <c r="CT599" s="219"/>
      <c r="CU599" s="219"/>
      <c r="CV599" s="219"/>
      <c r="CW599" s="219"/>
      <c r="CX599" s="219"/>
      <c r="CY599" s="219"/>
      <c r="CZ599" s="219"/>
      <c r="DA599" s="219"/>
      <c r="DB599" s="219"/>
      <c r="DC599" s="219"/>
      <c r="DD599" s="219"/>
      <c r="DE599" s="219"/>
      <c r="DF599" s="219"/>
      <c r="DG599" s="219"/>
      <c r="DH599" s="219"/>
      <c r="DI599" s="219"/>
      <c r="DJ599" s="219"/>
      <c r="DK599" s="219"/>
      <c r="DL599" s="219"/>
      <c r="DM599" s="219"/>
      <c r="DN599" s="219"/>
      <c r="DO599" s="219"/>
      <c r="DP599" s="219"/>
      <c r="DQ599" s="219"/>
      <c r="DR599" s="219"/>
      <c r="DS599" s="219"/>
      <c r="DT599" s="219"/>
      <c r="DU599" s="219"/>
      <c r="DV599" s="219"/>
      <c r="DW599" s="219"/>
      <c r="DX599" s="219"/>
      <c r="DY599" s="219"/>
      <c r="DZ599" s="219"/>
      <c r="EA599" s="219"/>
      <c r="EB599" s="219"/>
      <c r="EC599" s="219"/>
      <c r="ED599" s="219"/>
      <c r="EE599" s="219"/>
      <c r="EF599" s="219"/>
      <c r="EG599" s="219"/>
      <c r="EH599" s="219"/>
      <c r="EI599" s="219"/>
      <c r="EJ599" s="219"/>
      <c r="EK599" s="219"/>
      <c r="EL599" s="219"/>
      <c r="EM599" s="219"/>
      <c r="EN599" s="219"/>
      <c r="EO599" s="219"/>
      <c r="EP599" s="219"/>
      <c r="EQ599" s="219"/>
      <c r="ER599" s="219"/>
      <c r="ES599" s="219"/>
      <c r="ET599" s="219"/>
      <c r="EU599" s="219"/>
      <c r="EV599" s="219"/>
      <c r="EW599" s="219"/>
      <c r="EX599" s="219"/>
      <c r="EY599" s="219"/>
      <c r="EZ599" s="219"/>
      <c r="FA599" s="219"/>
      <c r="FB599" s="219"/>
      <c r="FC599" s="219"/>
      <c r="FD599" s="219"/>
      <c r="FE599" s="219"/>
      <c r="FF599" s="219"/>
      <c r="FG599" s="219"/>
      <c r="FH599" s="219"/>
      <c r="FI599" s="219"/>
      <c r="FJ599" s="219"/>
      <c r="FK599" s="219"/>
      <c r="FL599" s="219"/>
      <c r="FM599" s="219"/>
      <c r="FN599" s="219"/>
      <c r="GA599" s="202"/>
      <c r="GB599" s="202"/>
      <c r="GC599" s="202"/>
      <c r="GD599" s="202"/>
      <c r="GE599" s="202"/>
      <c r="GF599" s="202"/>
      <c r="GG599" s="202"/>
      <c r="GH599" s="198"/>
      <c r="GI599" s="198"/>
      <c r="GJ599" s="198"/>
      <c r="GK599" s="198"/>
      <c r="GL599" s="198"/>
      <c r="GM599" s="198"/>
      <c r="GN599" s="198"/>
    </row>
    <row r="600" spans="1:196" x14ac:dyDescent="0.2">
      <c r="A600" s="215" t="s">
        <v>743</v>
      </c>
      <c r="B600" s="216" t="s">
        <v>285</v>
      </c>
      <c r="C600" s="217" t="s">
        <v>287</v>
      </c>
      <c r="D600" s="218" t="s">
        <v>742</v>
      </c>
      <c r="E600" s="337">
        <v>0</v>
      </c>
      <c r="F600">
        <v>68</v>
      </c>
      <c r="G600" s="337">
        <v>0</v>
      </c>
      <c r="H600">
        <v>2</v>
      </c>
      <c r="I600">
        <v>96</v>
      </c>
      <c r="J600">
        <v>164</v>
      </c>
      <c r="K600">
        <v>3</v>
      </c>
      <c r="L600">
        <v>0</v>
      </c>
      <c r="M600">
        <v>11</v>
      </c>
      <c r="N600">
        <v>0</v>
      </c>
      <c r="O600">
        <v>0</v>
      </c>
      <c r="P600">
        <v>12</v>
      </c>
      <c r="Q600">
        <v>0</v>
      </c>
      <c r="R600">
        <v>73</v>
      </c>
      <c r="S600">
        <v>0</v>
      </c>
      <c r="T600">
        <v>6</v>
      </c>
      <c r="U600">
        <v>0</v>
      </c>
      <c r="V600">
        <v>11</v>
      </c>
      <c r="W600">
        <v>14</v>
      </c>
      <c r="X600">
        <v>2</v>
      </c>
      <c r="Y600">
        <v>181</v>
      </c>
      <c r="Z600">
        <v>0</v>
      </c>
      <c r="AA600">
        <v>9</v>
      </c>
      <c r="AB600">
        <v>652</v>
      </c>
      <c r="AC600" s="351">
        <v>2</v>
      </c>
      <c r="AD600" s="351">
        <v>2</v>
      </c>
      <c r="AE600">
        <v>6</v>
      </c>
      <c r="AF600">
        <v>181</v>
      </c>
      <c r="AG600">
        <v>73</v>
      </c>
      <c r="AH600">
        <v>17</v>
      </c>
      <c r="AI600">
        <v>0</v>
      </c>
      <c r="AJ600">
        <v>208</v>
      </c>
      <c r="AK600">
        <v>20</v>
      </c>
      <c r="AL600">
        <v>228</v>
      </c>
      <c r="AM600">
        <v>2</v>
      </c>
      <c r="AN600">
        <v>0</v>
      </c>
      <c r="AO600">
        <v>0</v>
      </c>
      <c r="AP600">
        <v>22</v>
      </c>
      <c r="AQ600">
        <v>0</v>
      </c>
      <c r="AR600">
        <v>29</v>
      </c>
      <c r="AS600">
        <v>29</v>
      </c>
      <c r="AT600">
        <v>5</v>
      </c>
      <c r="AU600">
        <v>0</v>
      </c>
      <c r="AV600">
        <v>7</v>
      </c>
      <c r="AW600">
        <v>73</v>
      </c>
      <c r="AX600">
        <v>0</v>
      </c>
      <c r="AY600">
        <v>0</v>
      </c>
      <c r="AZ600">
        <v>0</v>
      </c>
      <c r="BA600">
        <v>44</v>
      </c>
      <c r="BB600">
        <v>47</v>
      </c>
      <c r="BC600">
        <v>17</v>
      </c>
      <c r="BD600">
        <v>7</v>
      </c>
      <c r="BE600">
        <v>2</v>
      </c>
      <c r="BF600">
        <v>1</v>
      </c>
      <c r="BG600">
        <v>0</v>
      </c>
      <c r="BH600">
        <v>0</v>
      </c>
      <c r="BI600">
        <v>118</v>
      </c>
      <c r="BJ600">
        <v>23</v>
      </c>
      <c r="BK600">
        <v>29</v>
      </c>
      <c r="BL600">
        <v>13</v>
      </c>
      <c r="BM600">
        <v>5</v>
      </c>
      <c r="BN600">
        <v>3</v>
      </c>
      <c r="BO600">
        <v>0</v>
      </c>
      <c r="BP600">
        <v>0</v>
      </c>
      <c r="BQ600">
        <v>0</v>
      </c>
      <c r="BR600">
        <v>73</v>
      </c>
      <c r="BS600" s="148"/>
      <c r="BT600"/>
      <c r="BU600" s="393" t="str">
        <f t="shared" si="88"/>
        <v>No</v>
      </c>
      <c r="BV600" s="393" t="str">
        <f t="shared" si="89"/>
        <v>No</v>
      </c>
      <c r="BW600" s="393"/>
      <c r="BX600" s="151"/>
      <c r="BY600" s="341"/>
      <c r="BZ600" s="384"/>
      <c r="CA600" s="384"/>
      <c r="CB600" s="384"/>
      <c r="CC600" s="384"/>
      <c r="CD600" s="384"/>
      <c r="CE600" s="219"/>
      <c r="CF600" s="219"/>
      <c r="CG600" s="219"/>
      <c r="CH600" s="219"/>
      <c r="CI600" s="219"/>
      <c r="CJ600" s="219"/>
      <c r="CK600" s="219"/>
      <c r="CL600" s="219"/>
      <c r="CM600" s="219"/>
      <c r="CN600" s="219"/>
      <c r="CO600" s="219"/>
      <c r="CP600" s="219"/>
      <c r="CQ600" s="219"/>
      <c r="CR600" s="219"/>
      <c r="CS600" s="219"/>
      <c r="CT600" s="219"/>
      <c r="CU600" s="219"/>
      <c r="CV600" s="219"/>
      <c r="CW600" s="219"/>
      <c r="CX600" s="219"/>
      <c r="CY600" s="219"/>
      <c r="CZ600" s="219"/>
      <c r="DA600" s="219"/>
      <c r="DB600" s="219"/>
      <c r="DC600" s="219"/>
      <c r="DD600" s="219"/>
      <c r="DE600" s="219"/>
      <c r="DF600" s="219"/>
      <c r="DG600" s="219"/>
      <c r="DH600" s="219"/>
      <c r="DI600" s="219"/>
      <c r="DJ600" s="219"/>
      <c r="DK600" s="219"/>
      <c r="DL600" s="219"/>
      <c r="DM600" s="219"/>
      <c r="DN600" s="219"/>
      <c r="DO600" s="219"/>
      <c r="DP600" s="219"/>
      <c r="DQ600" s="219"/>
      <c r="DR600" s="219"/>
      <c r="DS600" s="219"/>
      <c r="DT600" s="219"/>
      <c r="DU600" s="219"/>
      <c r="DV600" s="219"/>
      <c r="DW600" s="219"/>
      <c r="DX600" s="219"/>
      <c r="DY600" s="219"/>
      <c r="DZ600" s="219"/>
      <c r="EA600" s="219"/>
      <c r="EB600" s="219"/>
      <c r="EC600" s="219"/>
      <c r="ED600" s="219"/>
      <c r="EE600" s="219"/>
      <c r="EF600" s="219"/>
      <c r="EG600" s="219"/>
      <c r="EH600" s="219"/>
      <c r="EI600" s="219"/>
      <c r="EJ600" s="219"/>
      <c r="EK600" s="219"/>
      <c r="EL600" s="219"/>
      <c r="EM600" s="219"/>
      <c r="EN600" s="219"/>
      <c r="EO600" s="219"/>
      <c r="EP600" s="219"/>
      <c r="EQ600" s="219"/>
      <c r="ER600" s="219"/>
      <c r="ES600" s="219"/>
      <c r="ET600" s="219"/>
      <c r="EU600" s="219"/>
      <c r="EV600" s="219"/>
      <c r="EW600" s="219"/>
      <c r="EX600" s="219"/>
      <c r="EY600" s="219"/>
      <c r="EZ600" s="219"/>
      <c r="FA600" s="219"/>
      <c r="FB600" s="219"/>
      <c r="FC600" s="219"/>
      <c r="FD600" s="219"/>
      <c r="FE600" s="219"/>
      <c r="FF600" s="219"/>
      <c r="FG600" s="219"/>
      <c r="FH600" s="219"/>
      <c r="FI600" s="219"/>
      <c r="FJ600" s="219"/>
      <c r="FK600" s="219"/>
      <c r="FL600" s="219"/>
      <c r="FM600" s="219"/>
      <c r="FN600" s="219"/>
      <c r="GA600" s="202"/>
      <c r="GB600" s="202"/>
      <c r="GC600" s="202"/>
      <c r="GD600" s="202"/>
      <c r="GE600" s="202"/>
      <c r="GF600" s="202"/>
      <c r="GG600" s="202"/>
      <c r="GH600" s="198"/>
      <c r="GI600" s="198"/>
      <c r="GJ600" s="198"/>
      <c r="GK600" s="198"/>
      <c r="GL600" s="198"/>
      <c r="GM600" s="198"/>
      <c r="GN600" s="198"/>
    </row>
    <row r="601" spans="1:196" x14ac:dyDescent="0.2">
      <c r="A601" s="215" t="s">
        <v>745</v>
      </c>
      <c r="B601" s="216" t="s">
        <v>285</v>
      </c>
      <c r="C601" s="217" t="s">
        <v>294</v>
      </c>
      <c r="D601" s="218" t="s">
        <v>744</v>
      </c>
      <c r="E601" s="337">
        <v>0</v>
      </c>
      <c r="F601">
        <v>82</v>
      </c>
      <c r="G601" s="337">
        <v>0</v>
      </c>
      <c r="H601">
        <v>3</v>
      </c>
      <c r="I601">
        <v>137</v>
      </c>
      <c r="J601">
        <v>278</v>
      </c>
      <c r="K601">
        <v>5</v>
      </c>
      <c r="L601">
        <v>2</v>
      </c>
      <c r="M601">
        <v>7</v>
      </c>
      <c r="N601">
        <v>2</v>
      </c>
      <c r="O601">
        <v>13</v>
      </c>
      <c r="P601">
        <v>9</v>
      </c>
      <c r="Q601">
        <v>17</v>
      </c>
      <c r="R601">
        <v>53</v>
      </c>
      <c r="S601">
        <v>508</v>
      </c>
      <c r="T601">
        <v>20</v>
      </c>
      <c r="U601">
        <v>0</v>
      </c>
      <c r="V601">
        <v>24</v>
      </c>
      <c r="W601">
        <v>18</v>
      </c>
      <c r="X601">
        <v>35</v>
      </c>
      <c r="Y601">
        <v>201</v>
      </c>
      <c r="Z601">
        <v>0</v>
      </c>
      <c r="AA601">
        <v>69</v>
      </c>
      <c r="AB601">
        <v>1483</v>
      </c>
      <c r="AC601" s="351">
        <v>1</v>
      </c>
      <c r="AD601" s="351">
        <v>2</v>
      </c>
      <c r="AE601">
        <v>1</v>
      </c>
      <c r="AF601">
        <v>241</v>
      </c>
      <c r="AG601">
        <v>58</v>
      </c>
      <c r="AH601">
        <v>17</v>
      </c>
      <c r="AI601">
        <v>0</v>
      </c>
      <c r="AJ601">
        <v>190</v>
      </c>
      <c r="AK601">
        <v>16</v>
      </c>
      <c r="AL601">
        <v>206</v>
      </c>
      <c r="AM601">
        <v>9</v>
      </c>
      <c r="AN601">
        <v>0</v>
      </c>
      <c r="AO601">
        <v>1</v>
      </c>
      <c r="AP601">
        <v>54</v>
      </c>
      <c r="AQ601">
        <v>0</v>
      </c>
      <c r="AR601">
        <v>38</v>
      </c>
      <c r="AS601">
        <v>38</v>
      </c>
      <c r="AT601">
        <v>2</v>
      </c>
      <c r="AU601">
        <v>0</v>
      </c>
      <c r="AV601">
        <v>1</v>
      </c>
      <c r="AW601">
        <v>0</v>
      </c>
      <c r="AX601">
        <v>0</v>
      </c>
      <c r="AY601">
        <v>0</v>
      </c>
      <c r="AZ601">
        <v>0</v>
      </c>
      <c r="BA601">
        <v>27</v>
      </c>
      <c r="BB601">
        <v>11</v>
      </c>
      <c r="BC601">
        <v>14</v>
      </c>
      <c r="BD601">
        <v>4</v>
      </c>
      <c r="BE601">
        <v>5</v>
      </c>
      <c r="BF601">
        <v>3</v>
      </c>
      <c r="BG601">
        <v>4</v>
      </c>
      <c r="BH601">
        <v>3</v>
      </c>
      <c r="BI601">
        <v>71</v>
      </c>
      <c r="BJ601">
        <v>26</v>
      </c>
      <c r="BK601">
        <v>12</v>
      </c>
      <c r="BL601">
        <v>14</v>
      </c>
      <c r="BM601">
        <v>4</v>
      </c>
      <c r="BN601">
        <v>4</v>
      </c>
      <c r="BO601">
        <v>3</v>
      </c>
      <c r="BP601">
        <v>4</v>
      </c>
      <c r="BQ601">
        <v>3</v>
      </c>
      <c r="BR601">
        <v>70</v>
      </c>
      <c r="BS601" s="148"/>
      <c r="BT601"/>
      <c r="BU601" s="393" t="str">
        <f t="shared" si="88"/>
        <v>Yes</v>
      </c>
      <c r="BV601" s="393" t="str">
        <f t="shared" si="89"/>
        <v>No</v>
      </c>
      <c r="BW601" s="393"/>
      <c r="BX601" s="151"/>
      <c r="BY601" s="341"/>
      <c r="BZ601" s="384"/>
      <c r="CA601" s="384"/>
      <c r="CB601" s="384"/>
      <c r="CC601" s="384"/>
      <c r="CD601" s="384"/>
      <c r="CE601" s="219"/>
      <c r="CF601" s="219"/>
      <c r="CG601" s="219"/>
      <c r="CH601" s="219"/>
      <c r="CI601" s="219"/>
      <c r="CJ601" s="219"/>
      <c r="CK601" s="219"/>
      <c r="CL601" s="219"/>
      <c r="CM601" s="219"/>
      <c r="CN601" s="219"/>
      <c r="CO601" s="219"/>
      <c r="CP601" s="219"/>
      <c r="CQ601" s="219"/>
      <c r="CR601" s="219"/>
      <c r="CS601" s="219"/>
      <c r="CT601" s="219"/>
      <c r="CU601" s="219"/>
      <c r="CV601" s="219"/>
      <c r="CW601" s="219"/>
      <c r="CX601" s="219"/>
      <c r="CY601" s="219"/>
      <c r="CZ601" s="219"/>
      <c r="DA601" s="219"/>
      <c r="DB601" s="219"/>
      <c r="DC601" s="219"/>
      <c r="DD601" s="219"/>
      <c r="DE601" s="219"/>
      <c r="DF601" s="219"/>
      <c r="DG601" s="219"/>
      <c r="DH601" s="219"/>
      <c r="DI601" s="219"/>
      <c r="DJ601" s="219"/>
      <c r="DK601" s="219"/>
      <c r="DL601" s="219"/>
      <c r="DM601" s="219"/>
      <c r="DN601" s="219"/>
      <c r="DO601" s="219"/>
      <c r="DP601" s="219"/>
      <c r="DQ601" s="219"/>
      <c r="DR601" s="219"/>
      <c r="DS601" s="219"/>
      <c r="DT601" s="219"/>
      <c r="DU601" s="219"/>
      <c r="DV601" s="219"/>
      <c r="DW601" s="219"/>
      <c r="DX601" s="219"/>
      <c r="DY601" s="219"/>
      <c r="DZ601" s="219"/>
      <c r="EA601" s="219"/>
      <c r="EB601" s="219"/>
      <c r="EC601" s="219"/>
      <c r="ED601" s="219"/>
      <c r="EE601" s="219"/>
      <c r="EF601" s="219"/>
      <c r="EG601" s="219"/>
      <c r="EH601" s="219"/>
      <c r="EI601" s="219"/>
      <c r="EJ601" s="219"/>
      <c r="EK601" s="219"/>
      <c r="EL601" s="219"/>
      <c r="EM601" s="219"/>
      <c r="EN601" s="219"/>
      <c r="EO601" s="219"/>
      <c r="EP601" s="219"/>
      <c r="EQ601" s="219"/>
      <c r="ER601" s="219"/>
      <c r="ES601" s="219"/>
      <c r="ET601" s="219"/>
      <c r="EU601" s="219"/>
      <c r="EV601" s="219"/>
      <c r="EW601" s="219"/>
      <c r="EX601" s="219"/>
      <c r="EY601" s="219"/>
      <c r="EZ601" s="219"/>
      <c r="FA601" s="219"/>
      <c r="FB601" s="219"/>
      <c r="FC601" s="219"/>
      <c r="FD601" s="219"/>
      <c r="FE601" s="219"/>
      <c r="FF601" s="219"/>
      <c r="FG601" s="219"/>
      <c r="FH601" s="219"/>
      <c r="FI601" s="219"/>
      <c r="FJ601" s="219"/>
      <c r="FK601" s="219"/>
      <c r="FL601" s="219"/>
      <c r="FM601" s="219"/>
      <c r="FN601" s="219"/>
      <c r="GA601" s="202"/>
      <c r="GB601" s="202"/>
      <c r="GC601" s="202"/>
      <c r="GD601" s="202"/>
      <c r="GE601" s="202"/>
      <c r="GF601" s="202"/>
      <c r="GG601" s="202"/>
      <c r="GH601" s="198"/>
      <c r="GI601" s="198"/>
      <c r="GJ601" s="198"/>
      <c r="GK601" s="198"/>
      <c r="GL601" s="198"/>
      <c r="GM601" s="198"/>
      <c r="GN601" s="198"/>
    </row>
    <row r="602" spans="1:196" x14ac:dyDescent="0.2">
      <c r="A602" s="215" t="s">
        <v>747</v>
      </c>
      <c r="B602" s="216" t="s">
        <v>285</v>
      </c>
      <c r="C602" s="217" t="s">
        <v>295</v>
      </c>
      <c r="D602" s="218" t="s">
        <v>746</v>
      </c>
      <c r="E602" s="337">
        <v>0</v>
      </c>
      <c r="F602">
        <v>18</v>
      </c>
      <c r="G602" s="337">
        <v>0</v>
      </c>
      <c r="H602">
        <v>3</v>
      </c>
      <c r="I602">
        <v>74</v>
      </c>
      <c r="J602">
        <v>169</v>
      </c>
      <c r="K602">
        <v>5</v>
      </c>
      <c r="L602">
        <v>2</v>
      </c>
      <c r="M602">
        <v>4</v>
      </c>
      <c r="N602">
        <v>1</v>
      </c>
      <c r="O602">
        <v>0</v>
      </c>
      <c r="P602">
        <v>18</v>
      </c>
      <c r="Q602">
        <v>0</v>
      </c>
      <c r="R602">
        <v>38</v>
      </c>
      <c r="S602">
        <v>0</v>
      </c>
      <c r="T602">
        <v>0</v>
      </c>
      <c r="U602">
        <v>0</v>
      </c>
      <c r="V602">
        <v>102</v>
      </c>
      <c r="W602">
        <v>16</v>
      </c>
      <c r="X602">
        <v>13</v>
      </c>
      <c r="Y602">
        <v>65</v>
      </c>
      <c r="Z602">
        <v>0</v>
      </c>
      <c r="AA602">
        <v>12</v>
      </c>
      <c r="AB602">
        <v>540</v>
      </c>
      <c r="AC602" s="351">
        <v>2</v>
      </c>
      <c r="AD602" s="351">
        <v>2</v>
      </c>
      <c r="AE602">
        <v>3</v>
      </c>
      <c r="AF602">
        <v>135</v>
      </c>
      <c r="AG602">
        <v>32</v>
      </c>
      <c r="AH602">
        <v>21</v>
      </c>
      <c r="AI602">
        <v>0</v>
      </c>
      <c r="AJ602">
        <v>157</v>
      </c>
      <c r="AK602">
        <v>9</v>
      </c>
      <c r="AL602">
        <v>166</v>
      </c>
      <c r="AM602">
        <v>1</v>
      </c>
      <c r="AN602">
        <v>0</v>
      </c>
      <c r="AO602">
        <v>1</v>
      </c>
      <c r="AP602">
        <v>30</v>
      </c>
      <c r="AQ602">
        <v>0</v>
      </c>
      <c r="AR602">
        <v>63</v>
      </c>
      <c r="AS602">
        <v>63</v>
      </c>
      <c r="AT602">
        <v>0</v>
      </c>
      <c r="AU602">
        <v>0</v>
      </c>
      <c r="AV602">
        <v>0</v>
      </c>
      <c r="AW602">
        <v>10</v>
      </c>
      <c r="AX602">
        <v>0</v>
      </c>
      <c r="AY602">
        <v>0</v>
      </c>
      <c r="AZ602">
        <v>0</v>
      </c>
      <c r="BA602">
        <v>14</v>
      </c>
      <c r="BB602">
        <v>22</v>
      </c>
      <c r="BC602">
        <v>15</v>
      </c>
      <c r="BD602">
        <v>3</v>
      </c>
      <c r="BE602">
        <v>4</v>
      </c>
      <c r="BF602">
        <v>0</v>
      </c>
      <c r="BG602">
        <v>0</v>
      </c>
      <c r="BH602">
        <v>0</v>
      </c>
      <c r="BI602">
        <v>58</v>
      </c>
      <c r="BJ602">
        <v>13</v>
      </c>
      <c r="BK602">
        <v>14</v>
      </c>
      <c r="BL602">
        <v>6</v>
      </c>
      <c r="BM602">
        <v>3</v>
      </c>
      <c r="BN602">
        <v>2</v>
      </c>
      <c r="BO602">
        <v>0</v>
      </c>
      <c r="BP602">
        <v>0</v>
      </c>
      <c r="BQ602">
        <v>0</v>
      </c>
      <c r="BR602">
        <v>38</v>
      </c>
      <c r="BS602" s="148"/>
      <c r="BT602"/>
      <c r="BU602" s="393" t="str">
        <f t="shared" si="88"/>
        <v>No</v>
      </c>
      <c r="BV602" s="393" t="str">
        <f t="shared" si="89"/>
        <v>No</v>
      </c>
      <c r="BW602" s="393"/>
      <c r="BX602" s="151"/>
      <c r="BY602" s="341"/>
      <c r="BZ602" s="384"/>
      <c r="CA602" s="384"/>
      <c r="CB602" s="384"/>
      <c r="CC602" s="384"/>
      <c r="CD602" s="384"/>
      <c r="CE602" s="219"/>
      <c r="CF602" s="219"/>
      <c r="CG602" s="219"/>
      <c r="CH602" s="219"/>
      <c r="CI602" s="219"/>
      <c r="CJ602" s="219"/>
      <c r="CK602" s="219"/>
      <c r="CL602" s="219"/>
      <c r="CM602" s="219"/>
      <c r="CN602" s="219"/>
      <c r="CO602" s="219"/>
      <c r="CP602" s="219"/>
      <c r="CQ602" s="219"/>
      <c r="CR602" s="219"/>
      <c r="CS602" s="219"/>
      <c r="CT602" s="219"/>
      <c r="CU602" s="219"/>
      <c r="CV602" s="219"/>
      <c r="CW602" s="219"/>
      <c r="CX602" s="219"/>
      <c r="CY602" s="219"/>
      <c r="CZ602" s="219"/>
      <c r="DA602" s="219"/>
      <c r="DB602" s="219"/>
      <c r="DC602" s="219"/>
      <c r="DD602" s="219"/>
      <c r="DE602" s="219"/>
      <c r="DF602" s="219"/>
      <c r="DG602" s="219"/>
      <c r="DH602" s="219"/>
      <c r="DI602" s="219"/>
      <c r="DJ602" s="219"/>
      <c r="DK602" s="219"/>
      <c r="DL602" s="219"/>
      <c r="DM602" s="219"/>
      <c r="DN602" s="219"/>
      <c r="DO602" s="219"/>
      <c r="DP602" s="219"/>
      <c r="DQ602" s="219"/>
      <c r="DR602" s="219"/>
      <c r="DS602" s="219"/>
      <c r="DT602" s="219"/>
      <c r="DU602" s="219"/>
      <c r="DV602" s="219"/>
      <c r="DW602" s="219"/>
      <c r="DX602" s="219"/>
      <c r="DY602" s="219"/>
      <c r="DZ602" s="219"/>
      <c r="EA602" s="219"/>
      <c r="EB602" s="219"/>
      <c r="EC602" s="219"/>
      <c r="ED602" s="219"/>
      <c r="EE602" s="219"/>
      <c r="EF602" s="219"/>
      <c r="EG602" s="219"/>
      <c r="EH602" s="219"/>
      <c r="EI602" s="219"/>
      <c r="EJ602" s="219"/>
      <c r="EK602" s="219"/>
      <c r="EL602" s="219"/>
      <c r="EM602" s="219"/>
      <c r="EN602" s="219"/>
      <c r="EO602" s="219"/>
      <c r="EP602" s="219"/>
      <c r="EQ602" s="219"/>
      <c r="ER602" s="219"/>
      <c r="ES602" s="219"/>
      <c r="ET602" s="219"/>
      <c r="EU602" s="219"/>
      <c r="EV602" s="219"/>
      <c r="EW602" s="219"/>
      <c r="EX602" s="219"/>
      <c r="EY602" s="219"/>
      <c r="EZ602" s="219"/>
      <c r="FA602" s="219"/>
      <c r="FB602" s="219"/>
      <c r="FC602" s="219"/>
      <c r="FD602" s="219"/>
      <c r="FE602" s="219"/>
      <c r="FF602" s="219"/>
      <c r="FG602" s="219"/>
      <c r="FH602" s="219"/>
      <c r="FI602" s="219"/>
      <c r="FJ602" s="219"/>
      <c r="FK602" s="219"/>
      <c r="FL602" s="219"/>
      <c r="FM602" s="219"/>
      <c r="FN602" s="219"/>
      <c r="GA602" s="202"/>
      <c r="GB602" s="202"/>
      <c r="GC602" s="202"/>
      <c r="GD602" s="202"/>
      <c r="GE602" s="202"/>
      <c r="GF602" s="202"/>
      <c r="GG602" s="202"/>
      <c r="GH602" s="198"/>
      <c r="GI602" s="198"/>
      <c r="GJ602" s="198"/>
      <c r="GK602" s="198"/>
      <c r="GL602" s="198"/>
      <c r="GM602" s="198"/>
      <c r="GN602" s="198"/>
    </row>
    <row r="603" spans="1:196" x14ac:dyDescent="0.2">
      <c r="A603" s="215" t="s">
        <v>749</v>
      </c>
      <c r="B603" s="216" t="s">
        <v>291</v>
      </c>
      <c r="C603" s="217" t="s">
        <v>302</v>
      </c>
      <c r="D603" s="218" t="s">
        <v>748</v>
      </c>
      <c r="E603" s="337">
        <v>0</v>
      </c>
      <c r="F603">
        <v>65</v>
      </c>
      <c r="G603" s="337">
        <v>0</v>
      </c>
      <c r="H603">
        <v>8</v>
      </c>
      <c r="I603">
        <v>114</v>
      </c>
      <c r="J603">
        <v>254</v>
      </c>
      <c r="K603">
        <v>3</v>
      </c>
      <c r="L603">
        <v>4</v>
      </c>
      <c r="M603">
        <v>7</v>
      </c>
      <c r="N603">
        <v>1</v>
      </c>
      <c r="O603">
        <v>0</v>
      </c>
      <c r="P603">
        <v>22</v>
      </c>
      <c r="Q603">
        <v>1</v>
      </c>
      <c r="R603">
        <v>150</v>
      </c>
      <c r="S603">
        <v>0</v>
      </c>
      <c r="T603">
        <v>0</v>
      </c>
      <c r="U603">
        <v>3</v>
      </c>
      <c r="V603">
        <v>1</v>
      </c>
      <c r="W603">
        <v>13</v>
      </c>
      <c r="X603">
        <v>2</v>
      </c>
      <c r="Y603">
        <v>115</v>
      </c>
      <c r="Z603">
        <v>0</v>
      </c>
      <c r="AA603">
        <v>0</v>
      </c>
      <c r="AB603">
        <v>763</v>
      </c>
      <c r="AC603" s="351">
        <v>2</v>
      </c>
      <c r="AD603" s="351">
        <v>2</v>
      </c>
      <c r="AE603">
        <v>4</v>
      </c>
      <c r="AF603">
        <v>119</v>
      </c>
      <c r="AG603">
        <v>77</v>
      </c>
      <c r="AH603">
        <v>61</v>
      </c>
      <c r="AI603">
        <v>0</v>
      </c>
      <c r="AJ603">
        <v>327</v>
      </c>
      <c r="AK603">
        <v>0</v>
      </c>
      <c r="AL603">
        <v>0</v>
      </c>
      <c r="AM603">
        <v>3</v>
      </c>
      <c r="AN603">
        <v>1</v>
      </c>
      <c r="AO603">
        <v>3</v>
      </c>
      <c r="AP603">
        <v>92</v>
      </c>
      <c r="AQ603">
        <v>51</v>
      </c>
      <c r="AR603">
        <v>0</v>
      </c>
      <c r="AS603">
        <v>0</v>
      </c>
      <c r="AT603">
        <v>0</v>
      </c>
      <c r="AU603">
        <v>0</v>
      </c>
      <c r="AV603">
        <v>2</v>
      </c>
      <c r="AW603">
        <v>7</v>
      </c>
      <c r="AX603">
        <v>0</v>
      </c>
      <c r="AY603">
        <v>0</v>
      </c>
      <c r="AZ603">
        <v>0</v>
      </c>
      <c r="BA603">
        <v>269</v>
      </c>
      <c r="BB603">
        <v>28</v>
      </c>
      <c r="BC603">
        <v>13</v>
      </c>
      <c r="BD603">
        <v>3</v>
      </c>
      <c r="BE603">
        <v>1</v>
      </c>
      <c r="BF603">
        <v>0</v>
      </c>
      <c r="BG603">
        <v>0</v>
      </c>
      <c r="BH603">
        <v>0</v>
      </c>
      <c r="BI603">
        <v>314</v>
      </c>
      <c r="BJ603">
        <v>126</v>
      </c>
      <c r="BK603">
        <v>16</v>
      </c>
      <c r="BL603">
        <v>5</v>
      </c>
      <c r="BM603">
        <v>2</v>
      </c>
      <c r="BN603">
        <v>1</v>
      </c>
      <c r="BO603">
        <v>0</v>
      </c>
      <c r="BP603">
        <v>0</v>
      </c>
      <c r="BQ603">
        <v>1</v>
      </c>
      <c r="BR603">
        <v>151</v>
      </c>
      <c r="BS603" s="148"/>
      <c r="BT603"/>
      <c r="BU603" s="393" t="str">
        <f t="shared" si="88"/>
        <v>No</v>
      </c>
      <c r="BV603" s="393" t="str">
        <f t="shared" si="89"/>
        <v>No</v>
      </c>
      <c r="BW603" s="393"/>
      <c r="BX603" s="151"/>
      <c r="BY603" s="341"/>
      <c r="BZ603" s="384"/>
      <c r="CA603" s="384"/>
      <c r="CB603" s="384"/>
      <c r="CC603" s="384"/>
      <c r="CD603" s="384"/>
      <c r="CE603" s="219"/>
      <c r="CF603" s="219"/>
      <c r="CG603" s="219"/>
      <c r="CH603" s="219"/>
      <c r="CI603" s="219"/>
      <c r="CJ603" s="219"/>
      <c r="CK603" s="219"/>
      <c r="CL603" s="219"/>
      <c r="CM603" s="219"/>
      <c r="CN603" s="219"/>
      <c r="CO603" s="219"/>
      <c r="CP603" s="219"/>
      <c r="CQ603" s="219"/>
      <c r="CR603" s="219"/>
      <c r="CS603" s="219"/>
      <c r="CT603" s="219"/>
      <c r="CU603" s="219"/>
      <c r="CV603" s="219"/>
      <c r="CW603" s="219"/>
      <c r="CX603" s="219"/>
      <c r="CY603" s="219"/>
      <c r="CZ603" s="219"/>
      <c r="DA603" s="219"/>
      <c r="DB603" s="219"/>
      <c r="DC603" s="219"/>
      <c r="DD603" s="219"/>
      <c r="DE603" s="219"/>
      <c r="DF603" s="219"/>
      <c r="DG603" s="219"/>
      <c r="DH603" s="219"/>
      <c r="DI603" s="219"/>
      <c r="DJ603" s="219"/>
      <c r="DK603" s="219"/>
      <c r="DL603" s="219"/>
      <c r="DM603" s="219"/>
      <c r="DN603" s="219"/>
      <c r="DO603" s="219"/>
      <c r="DP603" s="219"/>
      <c r="DQ603" s="219"/>
      <c r="DR603" s="219"/>
      <c r="DS603" s="219"/>
      <c r="DT603" s="219"/>
      <c r="DU603" s="219"/>
      <c r="DV603" s="219"/>
      <c r="DW603" s="219"/>
      <c r="DX603" s="219"/>
      <c r="DY603" s="219"/>
      <c r="DZ603" s="219"/>
      <c r="EA603" s="219"/>
      <c r="EB603" s="219"/>
      <c r="EC603" s="219"/>
      <c r="ED603" s="219"/>
      <c r="EE603" s="219"/>
      <c r="EF603" s="219"/>
      <c r="EG603" s="219"/>
      <c r="EH603" s="219"/>
      <c r="EI603" s="219"/>
      <c r="EJ603" s="219"/>
      <c r="EK603" s="219"/>
      <c r="EL603" s="219"/>
      <c r="EM603" s="219"/>
      <c r="EN603" s="219"/>
      <c r="EO603" s="219"/>
      <c r="EP603" s="219"/>
      <c r="EQ603" s="219"/>
      <c r="ER603" s="219"/>
      <c r="ES603" s="219"/>
      <c r="ET603" s="219"/>
      <c r="EU603" s="219"/>
      <c r="EV603" s="219"/>
      <c r="EW603" s="219"/>
      <c r="EX603" s="219"/>
      <c r="EY603" s="219"/>
      <c r="EZ603" s="219"/>
      <c r="FA603" s="219"/>
      <c r="FB603" s="219"/>
      <c r="FC603" s="219"/>
      <c r="FD603" s="219"/>
      <c r="FE603" s="219"/>
      <c r="FF603" s="219"/>
      <c r="FG603" s="219"/>
      <c r="FH603" s="219"/>
      <c r="FI603" s="219"/>
      <c r="FJ603" s="219"/>
      <c r="FK603" s="219"/>
      <c r="FL603" s="219"/>
      <c r="FM603" s="219"/>
      <c r="FN603" s="219"/>
      <c r="GA603" s="202"/>
      <c r="GB603" s="202"/>
      <c r="GC603" s="202"/>
      <c r="GD603" s="202"/>
      <c r="GE603" s="202"/>
      <c r="GF603" s="202"/>
      <c r="GG603" s="202"/>
      <c r="GH603" s="198"/>
      <c r="GI603" s="198"/>
      <c r="GJ603" s="198"/>
      <c r="GK603" s="198"/>
      <c r="GL603" s="198"/>
      <c r="GM603" s="198"/>
      <c r="GN603" s="198"/>
    </row>
    <row r="604" spans="1:196" x14ac:dyDescent="0.2">
      <c r="A604" s="215" t="s">
        <v>750</v>
      </c>
      <c r="B604" s="216" t="s">
        <v>293</v>
      </c>
      <c r="C604" s="217" t="s">
        <v>286</v>
      </c>
      <c r="D604" s="218" t="s">
        <v>338</v>
      </c>
      <c r="E604" s="337">
        <v>0</v>
      </c>
      <c r="F604">
        <v>37</v>
      </c>
      <c r="G604" s="337">
        <v>0</v>
      </c>
      <c r="H604">
        <v>15</v>
      </c>
      <c r="I604">
        <v>126</v>
      </c>
      <c r="J604">
        <v>319</v>
      </c>
      <c r="K604">
        <v>165</v>
      </c>
      <c r="L604">
        <v>2</v>
      </c>
      <c r="M604">
        <v>9</v>
      </c>
      <c r="N604">
        <v>2</v>
      </c>
      <c r="O604">
        <v>1</v>
      </c>
      <c r="P604">
        <v>20</v>
      </c>
      <c r="Q604">
        <v>34</v>
      </c>
      <c r="R604">
        <v>2056</v>
      </c>
      <c r="S604">
        <v>0</v>
      </c>
      <c r="T604">
        <v>2</v>
      </c>
      <c r="U604">
        <v>4</v>
      </c>
      <c r="V604">
        <v>0</v>
      </c>
      <c r="W604">
        <v>16</v>
      </c>
      <c r="X604">
        <v>1</v>
      </c>
      <c r="Y604">
        <v>370</v>
      </c>
      <c r="Z604">
        <v>0</v>
      </c>
      <c r="AA604">
        <v>10</v>
      </c>
      <c r="AB604">
        <v>3189</v>
      </c>
      <c r="AC604" s="351">
        <v>1</v>
      </c>
      <c r="AD604" s="351">
        <v>2</v>
      </c>
      <c r="AE604">
        <v>12</v>
      </c>
      <c r="AF604">
        <v>259</v>
      </c>
      <c r="AG604">
        <v>143</v>
      </c>
      <c r="AH604">
        <v>12</v>
      </c>
      <c r="AI604">
        <v>0</v>
      </c>
      <c r="AJ604">
        <v>673</v>
      </c>
      <c r="AK604">
        <v>1</v>
      </c>
      <c r="AL604">
        <v>674</v>
      </c>
      <c r="AM604">
        <v>0</v>
      </c>
      <c r="AN604">
        <v>0</v>
      </c>
      <c r="AO604">
        <v>5</v>
      </c>
      <c r="AP604">
        <v>83</v>
      </c>
      <c r="AQ604">
        <v>103</v>
      </c>
      <c r="AR604">
        <v>0</v>
      </c>
      <c r="AS604">
        <v>103</v>
      </c>
      <c r="AT604">
        <v>33</v>
      </c>
      <c r="AU604">
        <v>0</v>
      </c>
      <c r="AV604">
        <v>12</v>
      </c>
      <c r="AW604">
        <v>3</v>
      </c>
      <c r="AX604">
        <v>0</v>
      </c>
      <c r="AY604">
        <v>1</v>
      </c>
      <c r="AZ604">
        <v>0</v>
      </c>
      <c r="BA604">
        <v>1344</v>
      </c>
      <c r="BB604">
        <v>1381</v>
      </c>
      <c r="BC604">
        <v>1327</v>
      </c>
      <c r="BD604">
        <v>552</v>
      </c>
      <c r="BE604">
        <v>157</v>
      </c>
      <c r="BF604">
        <v>35</v>
      </c>
      <c r="BG604">
        <v>14</v>
      </c>
      <c r="BH604">
        <v>23</v>
      </c>
      <c r="BI604">
        <v>4833</v>
      </c>
      <c r="BJ604">
        <v>499</v>
      </c>
      <c r="BK604">
        <v>598</v>
      </c>
      <c r="BL604">
        <v>605</v>
      </c>
      <c r="BM604">
        <v>276</v>
      </c>
      <c r="BN604">
        <v>55</v>
      </c>
      <c r="BO604">
        <v>23</v>
      </c>
      <c r="BP604">
        <v>11</v>
      </c>
      <c r="BQ604">
        <v>23</v>
      </c>
      <c r="BR604">
        <v>2090</v>
      </c>
      <c r="BS604" s="148"/>
      <c r="BT604"/>
      <c r="BU604" s="393" t="str">
        <f t="shared" si="88"/>
        <v>Yes</v>
      </c>
      <c r="BV604" s="393" t="str">
        <f t="shared" si="89"/>
        <v>No</v>
      </c>
      <c r="BW604" s="393"/>
      <c r="BX604" s="151"/>
      <c r="BY604" s="341"/>
      <c r="BZ604" s="384"/>
      <c r="CA604" s="384"/>
      <c r="CB604" s="384"/>
      <c r="CC604" s="384"/>
      <c r="CD604" s="384"/>
      <c r="CE604" s="219"/>
      <c r="CF604" s="219"/>
      <c r="CG604" s="219"/>
      <c r="CH604" s="219"/>
      <c r="CI604" s="219"/>
      <c r="CJ604" s="219"/>
      <c r="CK604" s="219"/>
      <c r="CL604" s="219"/>
      <c r="CM604" s="219"/>
      <c r="CN604" s="219"/>
      <c r="CO604" s="219"/>
      <c r="CP604" s="219"/>
      <c r="CQ604" s="219"/>
      <c r="CR604" s="219"/>
      <c r="CS604" s="219"/>
      <c r="CT604" s="219"/>
      <c r="CU604" s="219"/>
      <c r="CV604" s="219"/>
      <c r="CW604" s="219"/>
      <c r="CX604" s="219"/>
      <c r="CY604" s="219"/>
      <c r="CZ604" s="219"/>
      <c r="DA604" s="219"/>
      <c r="DB604" s="219"/>
      <c r="DC604" s="219"/>
      <c r="DD604" s="219"/>
      <c r="DE604" s="219"/>
      <c r="DF604" s="219"/>
      <c r="DG604" s="219"/>
      <c r="DH604" s="219"/>
      <c r="DI604" s="219"/>
      <c r="DJ604" s="219"/>
      <c r="DK604" s="219"/>
      <c r="DL604" s="219"/>
      <c r="DM604" s="219"/>
      <c r="DN604" s="219"/>
      <c r="DO604" s="219"/>
      <c r="DP604" s="219"/>
      <c r="DQ604" s="219"/>
      <c r="DR604" s="219"/>
      <c r="DS604" s="219"/>
      <c r="DT604" s="219"/>
      <c r="DU604" s="219"/>
      <c r="DV604" s="219"/>
      <c r="DW604" s="219"/>
      <c r="DX604" s="219"/>
      <c r="DY604" s="219"/>
      <c r="DZ604" s="219"/>
      <c r="EA604" s="219"/>
      <c r="EB604" s="219"/>
      <c r="EC604" s="219"/>
      <c r="ED604" s="219"/>
      <c r="EE604" s="219"/>
      <c r="EF604" s="219"/>
      <c r="EG604" s="219"/>
      <c r="EH604" s="219"/>
      <c r="EI604" s="219"/>
      <c r="EJ604" s="219"/>
      <c r="EK604" s="219"/>
      <c r="EL604" s="219"/>
      <c r="EM604" s="219"/>
      <c r="EN604" s="219"/>
      <c r="EO604" s="219"/>
      <c r="EP604" s="219"/>
      <c r="EQ604" s="219"/>
      <c r="ER604" s="219"/>
      <c r="ES604" s="219"/>
      <c r="ET604" s="219"/>
      <c r="EU604" s="219"/>
      <c r="EV604" s="219"/>
      <c r="EW604" s="219"/>
      <c r="EX604" s="219"/>
      <c r="EY604" s="219"/>
      <c r="EZ604" s="219"/>
      <c r="FA604" s="219"/>
      <c r="FB604" s="219"/>
      <c r="FC604" s="219"/>
      <c r="FD604" s="219"/>
      <c r="FE604" s="219"/>
      <c r="FF604" s="219"/>
      <c r="FG604" s="219"/>
      <c r="FH604" s="219"/>
      <c r="FI604" s="219"/>
      <c r="FJ604" s="219"/>
      <c r="FK604" s="219"/>
      <c r="FL604" s="219"/>
      <c r="FM604" s="219"/>
      <c r="FN604" s="219"/>
      <c r="GA604" s="202"/>
      <c r="GB604" s="202"/>
      <c r="GC604" s="202"/>
      <c r="GD604" s="202"/>
      <c r="GE604" s="202"/>
      <c r="GF604" s="202"/>
      <c r="GG604" s="202"/>
      <c r="GH604" s="198"/>
      <c r="GI604" s="198"/>
      <c r="GJ604" s="198"/>
      <c r="GK604" s="198"/>
      <c r="GL604" s="198"/>
      <c r="GM604" s="198"/>
      <c r="GN604" s="198"/>
    </row>
    <row r="605" spans="1:196" x14ac:dyDescent="0.2">
      <c r="A605" s="215" t="s">
        <v>751</v>
      </c>
      <c r="B605" s="216" t="s">
        <v>293</v>
      </c>
      <c r="C605" s="217" t="s">
        <v>56</v>
      </c>
      <c r="D605" s="218" t="s">
        <v>339</v>
      </c>
      <c r="E605" s="337">
        <v>0</v>
      </c>
      <c r="F605">
        <v>46</v>
      </c>
      <c r="G605" s="337">
        <v>0</v>
      </c>
      <c r="H605">
        <v>3</v>
      </c>
      <c r="I605">
        <v>157</v>
      </c>
      <c r="J605">
        <v>300</v>
      </c>
      <c r="K605">
        <v>54</v>
      </c>
      <c r="L605">
        <v>3</v>
      </c>
      <c r="M605">
        <v>6</v>
      </c>
      <c r="N605">
        <v>1</v>
      </c>
      <c r="O605">
        <v>2</v>
      </c>
      <c r="P605">
        <v>17</v>
      </c>
      <c r="Q605">
        <v>61</v>
      </c>
      <c r="R605">
        <v>193</v>
      </c>
      <c r="S605">
        <v>0</v>
      </c>
      <c r="T605">
        <v>0</v>
      </c>
      <c r="U605">
        <v>4</v>
      </c>
      <c r="V605">
        <v>21</v>
      </c>
      <c r="W605">
        <v>12</v>
      </c>
      <c r="X605">
        <v>6</v>
      </c>
      <c r="Y605">
        <v>201</v>
      </c>
      <c r="Z605">
        <v>0</v>
      </c>
      <c r="AA605">
        <v>3</v>
      </c>
      <c r="AB605">
        <v>1090</v>
      </c>
      <c r="AC605" s="351">
        <v>1</v>
      </c>
      <c r="AD605" s="351">
        <v>1</v>
      </c>
      <c r="AE605">
        <v>3</v>
      </c>
      <c r="AF605">
        <v>156</v>
      </c>
      <c r="AG605">
        <v>19</v>
      </c>
      <c r="AH605">
        <v>6</v>
      </c>
      <c r="AI605">
        <v>0</v>
      </c>
      <c r="AJ605">
        <v>263</v>
      </c>
      <c r="AK605">
        <v>2</v>
      </c>
      <c r="AL605">
        <v>265</v>
      </c>
      <c r="AM605">
        <v>2</v>
      </c>
      <c r="AN605">
        <v>0</v>
      </c>
      <c r="AO605">
        <v>2</v>
      </c>
      <c r="AP605">
        <v>151</v>
      </c>
      <c r="AQ605">
        <v>0</v>
      </c>
      <c r="AR605">
        <v>60</v>
      </c>
      <c r="AS605">
        <v>60</v>
      </c>
      <c r="AT605">
        <v>10</v>
      </c>
      <c r="AU605">
        <v>0</v>
      </c>
      <c r="AV605">
        <v>1</v>
      </c>
      <c r="AW605">
        <v>0</v>
      </c>
      <c r="AX605">
        <v>0</v>
      </c>
      <c r="AY605">
        <v>0</v>
      </c>
      <c r="AZ605">
        <v>0</v>
      </c>
      <c r="BA605">
        <v>84</v>
      </c>
      <c r="BB605">
        <v>68</v>
      </c>
      <c r="BC605">
        <v>64</v>
      </c>
      <c r="BD605">
        <v>12</v>
      </c>
      <c r="BE605">
        <v>4</v>
      </c>
      <c r="BF605">
        <v>3</v>
      </c>
      <c r="BG605">
        <v>3</v>
      </c>
      <c r="BH605">
        <v>0</v>
      </c>
      <c r="BI605">
        <v>238</v>
      </c>
      <c r="BJ605">
        <v>115</v>
      </c>
      <c r="BK605">
        <v>45</v>
      </c>
      <c r="BL605">
        <v>28</v>
      </c>
      <c r="BM605">
        <v>60</v>
      </c>
      <c r="BN605">
        <v>3</v>
      </c>
      <c r="BO605">
        <v>2</v>
      </c>
      <c r="BP605">
        <v>1</v>
      </c>
      <c r="BQ605">
        <v>0</v>
      </c>
      <c r="BR605">
        <v>254</v>
      </c>
      <c r="BS605" s="148"/>
      <c r="BT605"/>
      <c r="BU605" s="393" t="str">
        <f t="shared" si="88"/>
        <v>Yes</v>
      </c>
      <c r="BV605" s="393" t="str">
        <f t="shared" si="89"/>
        <v>Yes</v>
      </c>
      <c r="BW605" s="393"/>
      <c r="BX605" s="151"/>
      <c r="BY605" s="341"/>
      <c r="BZ605" s="384"/>
      <c r="CA605" s="384"/>
      <c r="CB605" s="384"/>
      <c r="CC605" s="384"/>
      <c r="CD605" s="384"/>
      <c r="CE605" s="219"/>
      <c r="CF605" s="219"/>
      <c r="CG605" s="219"/>
      <c r="CH605" s="219"/>
      <c r="CI605" s="219"/>
      <c r="CJ605" s="219"/>
      <c r="CK605" s="219"/>
      <c r="CL605" s="219"/>
      <c r="CM605" s="219"/>
      <c r="CN605" s="219"/>
      <c r="CO605" s="219"/>
      <c r="CP605" s="219"/>
      <c r="CQ605" s="219"/>
      <c r="CR605" s="219"/>
      <c r="CS605" s="219"/>
      <c r="CT605" s="219"/>
      <c r="CU605" s="219"/>
      <c r="CV605" s="219"/>
      <c r="CW605" s="219"/>
      <c r="CX605" s="219"/>
      <c r="CY605" s="219"/>
      <c r="CZ605" s="219"/>
      <c r="DA605" s="219"/>
      <c r="DB605" s="219"/>
      <c r="DC605" s="219"/>
      <c r="DD605" s="219"/>
      <c r="DE605" s="219"/>
      <c r="DF605" s="219"/>
      <c r="DG605" s="219"/>
      <c r="DH605" s="219"/>
      <c r="DI605" s="219"/>
      <c r="DJ605" s="219"/>
      <c r="DK605" s="219"/>
      <c r="DL605" s="219"/>
      <c r="DM605" s="219"/>
      <c r="DN605" s="219"/>
      <c r="DO605" s="219"/>
      <c r="DP605" s="219"/>
      <c r="DQ605" s="219"/>
      <c r="DR605" s="219"/>
      <c r="DS605" s="219"/>
      <c r="DT605" s="219"/>
      <c r="DU605" s="219"/>
      <c r="DV605" s="219"/>
      <c r="DW605" s="219"/>
      <c r="DX605" s="219"/>
      <c r="DY605" s="219"/>
      <c r="DZ605" s="219"/>
      <c r="EA605" s="219"/>
      <c r="EB605" s="219"/>
      <c r="EC605" s="219"/>
      <c r="ED605" s="219"/>
      <c r="EE605" s="219"/>
      <c r="EF605" s="219"/>
      <c r="EG605" s="219"/>
      <c r="EH605" s="219"/>
      <c r="EI605" s="219"/>
      <c r="EJ605" s="219"/>
      <c r="EK605" s="219"/>
      <c r="EL605" s="219"/>
      <c r="EM605" s="219"/>
      <c r="EN605" s="219"/>
      <c r="EO605" s="219"/>
      <c r="EP605" s="219"/>
      <c r="EQ605" s="219"/>
      <c r="ER605" s="219"/>
      <c r="ES605" s="219"/>
      <c r="ET605" s="219"/>
      <c r="EU605" s="219"/>
      <c r="EV605" s="219"/>
      <c r="EW605" s="219"/>
      <c r="EX605" s="219"/>
      <c r="EY605" s="219"/>
      <c r="EZ605" s="219"/>
      <c r="FA605" s="219"/>
      <c r="FB605" s="219"/>
      <c r="FC605" s="219"/>
      <c r="FD605" s="219"/>
      <c r="FE605" s="219"/>
      <c r="FF605" s="219"/>
      <c r="FG605" s="219"/>
      <c r="FH605" s="219"/>
      <c r="FI605" s="219"/>
      <c r="FJ605" s="219"/>
      <c r="FK605" s="219"/>
      <c r="FL605" s="219"/>
      <c r="FM605" s="219"/>
      <c r="FN605" s="219"/>
      <c r="GA605" s="202"/>
      <c r="GB605" s="202"/>
      <c r="GC605" s="202"/>
      <c r="GD605" s="202"/>
      <c r="GE605" s="202"/>
      <c r="GF605" s="202"/>
      <c r="GG605" s="202"/>
      <c r="GH605" s="198"/>
      <c r="GI605" s="198"/>
      <c r="GJ605" s="198"/>
      <c r="GK605" s="198"/>
      <c r="GL605" s="198"/>
      <c r="GM605" s="198"/>
      <c r="GN605" s="198"/>
    </row>
    <row r="606" spans="1:196" x14ac:dyDescent="0.2">
      <c r="A606" s="215" t="s">
        <v>753</v>
      </c>
      <c r="B606" s="216" t="s">
        <v>301</v>
      </c>
      <c r="C606" s="217" t="s">
        <v>109</v>
      </c>
      <c r="D606" s="218" t="s">
        <v>752</v>
      </c>
      <c r="E606" s="337">
        <v>0</v>
      </c>
      <c r="F606">
        <v>25</v>
      </c>
      <c r="G606" s="337">
        <v>0</v>
      </c>
      <c r="H606">
        <v>37</v>
      </c>
      <c r="I606">
        <v>27</v>
      </c>
      <c r="J606">
        <v>229</v>
      </c>
      <c r="K606">
        <v>115</v>
      </c>
      <c r="L606">
        <v>1</v>
      </c>
      <c r="M606">
        <v>5</v>
      </c>
      <c r="N606">
        <v>4</v>
      </c>
      <c r="O606">
        <v>1</v>
      </c>
      <c r="P606">
        <v>16</v>
      </c>
      <c r="Q606">
        <v>810</v>
      </c>
      <c r="R606">
        <v>2651</v>
      </c>
      <c r="S606">
        <v>0</v>
      </c>
      <c r="T606">
        <v>1</v>
      </c>
      <c r="U606">
        <v>0</v>
      </c>
      <c r="V606">
        <v>0</v>
      </c>
      <c r="W606">
        <v>6</v>
      </c>
      <c r="X606">
        <v>1</v>
      </c>
      <c r="Y606">
        <v>347</v>
      </c>
      <c r="Z606">
        <v>29</v>
      </c>
      <c r="AA606">
        <v>1</v>
      </c>
      <c r="AB606">
        <v>4306</v>
      </c>
      <c r="AC606" s="351">
        <v>2</v>
      </c>
      <c r="AD606" s="351">
        <v>2</v>
      </c>
      <c r="AE606">
        <v>12</v>
      </c>
      <c r="AF606">
        <v>129</v>
      </c>
      <c r="AG606">
        <v>143</v>
      </c>
      <c r="AH606">
        <v>9</v>
      </c>
      <c r="AI606">
        <v>0</v>
      </c>
      <c r="AJ606">
        <v>1330</v>
      </c>
      <c r="AK606">
        <v>0</v>
      </c>
      <c r="AL606">
        <v>1330</v>
      </c>
      <c r="AM606">
        <v>1</v>
      </c>
      <c r="AN606">
        <v>0</v>
      </c>
      <c r="AO606">
        <v>8</v>
      </c>
      <c r="AP606">
        <v>26</v>
      </c>
      <c r="AQ606">
        <v>30</v>
      </c>
      <c r="AR606">
        <v>0</v>
      </c>
      <c r="AS606">
        <v>30</v>
      </c>
      <c r="AT606">
        <v>91</v>
      </c>
      <c r="AU606">
        <v>1</v>
      </c>
      <c r="AV606">
        <v>19</v>
      </c>
      <c r="AW606">
        <v>53</v>
      </c>
      <c r="AX606">
        <v>0</v>
      </c>
      <c r="AY606">
        <v>0</v>
      </c>
      <c r="AZ606">
        <v>0</v>
      </c>
      <c r="BA606">
        <v>448</v>
      </c>
      <c r="BB606">
        <v>1624</v>
      </c>
      <c r="BC606">
        <v>1161</v>
      </c>
      <c r="BD606">
        <v>776</v>
      </c>
      <c r="BE606">
        <v>682</v>
      </c>
      <c r="BF606">
        <v>284</v>
      </c>
      <c r="BG606">
        <v>40</v>
      </c>
      <c r="BH606">
        <v>10</v>
      </c>
      <c r="BI606">
        <v>5025</v>
      </c>
      <c r="BJ606">
        <v>337</v>
      </c>
      <c r="BK606">
        <v>1164</v>
      </c>
      <c r="BL606">
        <v>751</v>
      </c>
      <c r="BM606">
        <v>493</v>
      </c>
      <c r="BN606">
        <v>471</v>
      </c>
      <c r="BO606">
        <v>207</v>
      </c>
      <c r="BP606">
        <v>27</v>
      </c>
      <c r="BQ606">
        <v>7</v>
      </c>
      <c r="BR606">
        <v>3457</v>
      </c>
      <c r="BS606" s="148"/>
      <c r="BT606"/>
      <c r="BU606" s="393" t="str">
        <f t="shared" si="88"/>
        <v>No</v>
      </c>
      <c r="BV606" s="393" t="str">
        <f t="shared" si="89"/>
        <v>No</v>
      </c>
      <c r="BW606" s="393"/>
      <c r="BX606" s="151"/>
      <c r="BY606" s="341"/>
      <c r="BZ606" s="384"/>
      <c r="CA606" s="384"/>
      <c r="CB606" s="384"/>
      <c r="CC606" s="384"/>
      <c r="CD606" s="384"/>
      <c r="CE606" s="219"/>
      <c r="CF606" s="219"/>
      <c r="CG606" s="219"/>
      <c r="CH606" s="219"/>
      <c r="CI606" s="219"/>
      <c r="CJ606" s="219"/>
      <c r="CK606" s="219"/>
      <c r="CL606" s="219"/>
      <c r="CM606" s="219"/>
      <c r="CN606" s="219"/>
      <c r="CO606" s="219"/>
      <c r="CP606" s="219"/>
      <c r="CQ606" s="219"/>
      <c r="CR606" s="219"/>
      <c r="CS606" s="219"/>
      <c r="CT606" s="219"/>
      <c r="CU606" s="219"/>
      <c r="CV606" s="219"/>
      <c r="CW606" s="219"/>
      <c r="CX606" s="219"/>
      <c r="CY606" s="219"/>
      <c r="CZ606" s="219"/>
      <c r="DA606" s="219"/>
      <c r="DB606" s="219"/>
      <c r="DC606" s="219"/>
      <c r="DD606" s="219"/>
      <c r="DE606" s="219"/>
      <c r="DF606" s="219"/>
      <c r="DG606" s="219"/>
      <c r="DH606" s="219"/>
      <c r="DI606" s="219"/>
      <c r="DJ606" s="219"/>
      <c r="DK606" s="219"/>
      <c r="DL606" s="219"/>
      <c r="DM606" s="219"/>
      <c r="DN606" s="219"/>
      <c r="DO606" s="219"/>
      <c r="DP606" s="219"/>
      <c r="DQ606" s="219"/>
      <c r="DR606" s="219"/>
      <c r="DS606" s="219"/>
      <c r="DT606" s="219"/>
      <c r="DU606" s="219"/>
      <c r="DV606" s="219"/>
      <c r="DW606" s="219"/>
      <c r="DX606" s="219"/>
      <c r="DY606" s="219"/>
      <c r="DZ606" s="219"/>
      <c r="EA606" s="219"/>
      <c r="EB606" s="219"/>
      <c r="EC606" s="219"/>
      <c r="ED606" s="219"/>
      <c r="EE606" s="219"/>
      <c r="EF606" s="219"/>
      <c r="EG606" s="219"/>
      <c r="EH606" s="219"/>
      <c r="EI606" s="219"/>
      <c r="EJ606" s="219"/>
      <c r="EK606" s="219"/>
      <c r="EL606" s="219"/>
      <c r="EM606" s="219"/>
      <c r="EN606" s="219"/>
      <c r="EO606" s="219"/>
      <c r="EP606" s="219"/>
      <c r="EQ606" s="219"/>
      <c r="ER606" s="219"/>
      <c r="ES606" s="219"/>
      <c r="ET606" s="219"/>
      <c r="EU606" s="219"/>
      <c r="EV606" s="219"/>
      <c r="EW606" s="219"/>
      <c r="EX606" s="219"/>
      <c r="EY606" s="219"/>
      <c r="EZ606" s="219"/>
      <c r="FA606" s="219"/>
      <c r="FB606" s="219"/>
      <c r="FC606" s="219"/>
      <c r="FD606" s="219"/>
      <c r="FE606" s="219"/>
      <c r="FF606" s="219"/>
      <c r="FG606" s="219"/>
      <c r="FH606" s="219"/>
      <c r="FI606" s="219"/>
      <c r="FJ606" s="219"/>
      <c r="FK606" s="219"/>
      <c r="FL606" s="219"/>
      <c r="FM606" s="219"/>
      <c r="FN606" s="219"/>
      <c r="GA606" s="202"/>
      <c r="GB606" s="202"/>
      <c r="GC606" s="202"/>
      <c r="GD606" s="202"/>
      <c r="GE606" s="202"/>
      <c r="GF606" s="202"/>
      <c r="GG606" s="202"/>
      <c r="GH606" s="198"/>
      <c r="GI606" s="198"/>
      <c r="GJ606" s="198"/>
      <c r="GK606" s="198"/>
      <c r="GL606" s="198"/>
      <c r="GM606" s="198"/>
      <c r="GN606" s="198"/>
    </row>
    <row r="607" spans="1:196" x14ac:dyDescent="0.2">
      <c r="A607" s="215" t="s">
        <v>755</v>
      </c>
      <c r="B607" s="216" t="s">
        <v>285</v>
      </c>
      <c r="C607" s="217" t="s">
        <v>286</v>
      </c>
      <c r="D607" s="218" t="s">
        <v>754</v>
      </c>
      <c r="E607" s="337">
        <v>0</v>
      </c>
      <c r="F607">
        <v>60</v>
      </c>
      <c r="G607" s="337">
        <v>0</v>
      </c>
      <c r="H607">
        <v>1</v>
      </c>
      <c r="I607">
        <v>55</v>
      </c>
      <c r="J607">
        <v>143</v>
      </c>
      <c r="K607">
        <v>5</v>
      </c>
      <c r="L607">
        <v>2</v>
      </c>
      <c r="M607">
        <v>14</v>
      </c>
      <c r="N607">
        <v>2</v>
      </c>
      <c r="O607">
        <v>0</v>
      </c>
      <c r="P607">
        <v>5</v>
      </c>
      <c r="Q607">
        <v>0</v>
      </c>
      <c r="R607">
        <v>37</v>
      </c>
      <c r="S607">
        <v>40</v>
      </c>
      <c r="T607">
        <v>0</v>
      </c>
      <c r="U607">
        <v>0</v>
      </c>
      <c r="V607">
        <v>1</v>
      </c>
      <c r="W607">
        <v>0</v>
      </c>
      <c r="X607">
        <v>4</v>
      </c>
      <c r="Y607">
        <v>81</v>
      </c>
      <c r="Z607">
        <v>2</v>
      </c>
      <c r="AA607">
        <v>2</v>
      </c>
      <c r="AB607">
        <v>454</v>
      </c>
      <c r="AC607" s="351">
        <v>1</v>
      </c>
      <c r="AD607" s="351">
        <v>1</v>
      </c>
      <c r="AE607">
        <v>6</v>
      </c>
      <c r="AF607">
        <v>110</v>
      </c>
      <c r="AG607">
        <v>0</v>
      </c>
      <c r="AH607">
        <v>3</v>
      </c>
      <c r="AI607">
        <v>0</v>
      </c>
      <c r="AJ607">
        <v>129</v>
      </c>
      <c r="AK607">
        <v>1</v>
      </c>
      <c r="AL607">
        <v>130</v>
      </c>
      <c r="AM607">
        <v>1</v>
      </c>
      <c r="AN607">
        <v>0</v>
      </c>
      <c r="AO607">
        <v>3</v>
      </c>
      <c r="AP607">
        <v>60</v>
      </c>
      <c r="AQ607">
        <v>3</v>
      </c>
      <c r="AR607">
        <v>0</v>
      </c>
      <c r="AS607">
        <v>3</v>
      </c>
      <c r="AT607">
        <v>0</v>
      </c>
      <c r="AU607">
        <v>0</v>
      </c>
      <c r="AV607">
        <v>2</v>
      </c>
      <c r="AW607">
        <v>1</v>
      </c>
      <c r="AX607">
        <v>0</v>
      </c>
      <c r="AY607">
        <v>0</v>
      </c>
      <c r="AZ607">
        <v>2</v>
      </c>
      <c r="BA607">
        <v>2</v>
      </c>
      <c r="BB607">
        <v>7</v>
      </c>
      <c r="BC607">
        <v>32</v>
      </c>
      <c r="BD607">
        <v>13</v>
      </c>
      <c r="BE607">
        <v>3</v>
      </c>
      <c r="BF607">
        <v>2</v>
      </c>
      <c r="BG607">
        <v>1</v>
      </c>
      <c r="BH607">
        <v>0</v>
      </c>
      <c r="BI607">
        <v>60</v>
      </c>
      <c r="BJ607">
        <v>2</v>
      </c>
      <c r="BK607">
        <v>1</v>
      </c>
      <c r="BL607">
        <v>20</v>
      </c>
      <c r="BM607">
        <v>8</v>
      </c>
      <c r="BN607">
        <v>5</v>
      </c>
      <c r="BO607">
        <v>1</v>
      </c>
      <c r="BP607">
        <v>0</v>
      </c>
      <c r="BQ607">
        <v>0</v>
      </c>
      <c r="BR607">
        <v>37</v>
      </c>
      <c r="BS607" s="148"/>
      <c r="BT607"/>
      <c r="BU607" s="393" t="str">
        <f t="shared" si="88"/>
        <v>Yes</v>
      </c>
      <c r="BV607" s="393" t="str">
        <f t="shared" si="89"/>
        <v>Yes</v>
      </c>
      <c r="BW607" s="393"/>
      <c r="BX607" s="151"/>
      <c r="BY607" s="341"/>
      <c r="BZ607" s="384"/>
      <c r="CA607" s="384"/>
      <c r="CB607" s="384"/>
      <c r="CC607" s="384"/>
      <c r="CD607" s="384"/>
      <c r="CE607" s="219"/>
      <c r="CF607" s="219"/>
      <c r="CG607" s="219"/>
      <c r="CH607" s="219"/>
      <c r="CI607" s="219"/>
      <c r="CJ607" s="219"/>
      <c r="CK607" s="219"/>
      <c r="CL607" s="219"/>
      <c r="CM607" s="219"/>
      <c r="CN607" s="219"/>
      <c r="CO607" s="219"/>
      <c r="CP607" s="219"/>
      <c r="CQ607" s="219"/>
      <c r="CR607" s="219"/>
      <c r="CS607" s="219"/>
      <c r="CT607" s="219"/>
      <c r="CU607" s="219"/>
      <c r="CV607" s="219"/>
      <c r="CW607" s="219"/>
      <c r="CX607" s="219"/>
      <c r="CY607" s="219"/>
      <c r="CZ607" s="219"/>
      <c r="DA607" s="219"/>
      <c r="DB607" s="219"/>
      <c r="DC607" s="219"/>
      <c r="DD607" s="219"/>
      <c r="DE607" s="219"/>
      <c r="DF607" s="219"/>
      <c r="DG607" s="219"/>
      <c r="DH607" s="219"/>
      <c r="DI607" s="219"/>
      <c r="DJ607" s="219"/>
      <c r="DK607" s="219"/>
      <c r="DL607" s="219"/>
      <c r="DM607" s="219"/>
      <c r="DN607" s="219"/>
      <c r="DO607" s="219"/>
      <c r="DP607" s="219"/>
      <c r="DQ607" s="219"/>
      <c r="DR607" s="219"/>
      <c r="DS607" s="219"/>
      <c r="DT607" s="219"/>
      <c r="DU607" s="219"/>
      <c r="DV607" s="219"/>
      <c r="DW607" s="219"/>
      <c r="DX607" s="219"/>
      <c r="DY607" s="219"/>
      <c r="DZ607" s="219"/>
      <c r="EA607" s="219"/>
      <c r="EB607" s="219"/>
      <c r="EC607" s="219"/>
      <c r="ED607" s="219"/>
      <c r="EE607" s="219"/>
      <c r="EF607" s="219"/>
      <c r="EG607" s="219"/>
      <c r="EH607" s="219"/>
      <c r="EI607" s="219"/>
      <c r="EJ607" s="219"/>
      <c r="EK607" s="219"/>
      <c r="EL607" s="219"/>
      <c r="EM607" s="219"/>
      <c r="EN607" s="219"/>
      <c r="EO607" s="219"/>
      <c r="EP607" s="219"/>
      <c r="EQ607" s="219"/>
      <c r="ER607" s="219"/>
      <c r="ES607" s="219"/>
      <c r="ET607" s="219"/>
      <c r="EU607" s="219"/>
      <c r="EV607" s="219"/>
      <c r="EW607" s="219"/>
      <c r="EX607" s="219"/>
      <c r="EY607" s="219"/>
      <c r="EZ607" s="219"/>
      <c r="FA607" s="219"/>
      <c r="FB607" s="219"/>
      <c r="FC607" s="219"/>
      <c r="FD607" s="219"/>
      <c r="FE607" s="219"/>
      <c r="FF607" s="219"/>
      <c r="FG607" s="219"/>
      <c r="FH607" s="219"/>
      <c r="FI607" s="219"/>
      <c r="FJ607" s="219"/>
      <c r="FK607" s="219"/>
      <c r="FL607" s="219"/>
      <c r="FM607" s="219"/>
      <c r="FN607" s="219"/>
      <c r="GA607" s="202"/>
      <c r="GB607" s="202"/>
      <c r="GC607" s="202"/>
      <c r="GD607" s="202"/>
      <c r="GE607" s="202"/>
      <c r="GF607" s="202"/>
      <c r="GG607" s="202"/>
      <c r="GH607" s="198"/>
      <c r="GI607" s="198"/>
      <c r="GJ607" s="198"/>
      <c r="GK607" s="198"/>
      <c r="GL607" s="198"/>
      <c r="GM607" s="198"/>
      <c r="GN607" s="198"/>
    </row>
    <row r="608" spans="1:196" x14ac:dyDescent="0.2">
      <c r="A608" s="215" t="s">
        <v>757</v>
      </c>
      <c r="B608" s="216" t="s">
        <v>285</v>
      </c>
      <c r="C608" s="217" t="s">
        <v>56</v>
      </c>
      <c r="D608" s="218" t="s">
        <v>756</v>
      </c>
      <c r="E608" s="337">
        <v>0</v>
      </c>
      <c r="F608">
        <v>52</v>
      </c>
      <c r="G608" s="337">
        <v>0</v>
      </c>
      <c r="H608">
        <v>3</v>
      </c>
      <c r="I608">
        <v>86</v>
      </c>
      <c r="J608">
        <v>155</v>
      </c>
      <c r="K608">
        <v>1</v>
      </c>
      <c r="L608">
        <v>2</v>
      </c>
      <c r="M608">
        <v>1</v>
      </c>
      <c r="N608">
        <v>2</v>
      </c>
      <c r="O608">
        <v>0</v>
      </c>
      <c r="P608">
        <v>2</v>
      </c>
      <c r="Q608">
        <v>37</v>
      </c>
      <c r="R608">
        <v>55</v>
      </c>
      <c r="S608">
        <v>0</v>
      </c>
      <c r="T608">
        <v>4</v>
      </c>
      <c r="U608">
        <v>1</v>
      </c>
      <c r="V608">
        <v>2</v>
      </c>
      <c r="W608">
        <v>8</v>
      </c>
      <c r="X608">
        <v>11</v>
      </c>
      <c r="Y608">
        <v>49</v>
      </c>
      <c r="Z608">
        <v>1</v>
      </c>
      <c r="AA608">
        <v>6</v>
      </c>
      <c r="AB608">
        <v>478</v>
      </c>
      <c r="AC608" s="351">
        <v>2</v>
      </c>
      <c r="AD608" s="351">
        <v>2</v>
      </c>
      <c r="AE608">
        <v>4</v>
      </c>
      <c r="AF608">
        <v>130</v>
      </c>
      <c r="AG608">
        <v>8</v>
      </c>
      <c r="AH608">
        <v>5</v>
      </c>
      <c r="AI608">
        <v>0</v>
      </c>
      <c r="AJ608">
        <v>188</v>
      </c>
      <c r="AK608">
        <v>0</v>
      </c>
      <c r="AL608">
        <v>188</v>
      </c>
      <c r="AM608">
        <v>0</v>
      </c>
      <c r="AN608">
        <v>0</v>
      </c>
      <c r="AO608">
        <v>282</v>
      </c>
      <c r="AP608">
        <v>0</v>
      </c>
      <c r="AQ608">
        <v>29</v>
      </c>
      <c r="AR608">
        <v>0</v>
      </c>
      <c r="AS608">
        <v>29</v>
      </c>
      <c r="AT608">
        <v>10</v>
      </c>
      <c r="AU608">
        <v>0</v>
      </c>
      <c r="AV608">
        <v>10</v>
      </c>
      <c r="AW608">
        <v>15</v>
      </c>
      <c r="AX608">
        <v>0</v>
      </c>
      <c r="AY608">
        <v>0</v>
      </c>
      <c r="AZ608">
        <v>1</v>
      </c>
      <c r="BA608">
        <v>18</v>
      </c>
      <c r="BB608">
        <v>21</v>
      </c>
      <c r="BC608">
        <v>36</v>
      </c>
      <c r="BD608">
        <v>32</v>
      </c>
      <c r="BE608">
        <v>12</v>
      </c>
      <c r="BF608">
        <v>5</v>
      </c>
      <c r="BG608">
        <v>1</v>
      </c>
      <c r="BH608">
        <v>1</v>
      </c>
      <c r="BI608">
        <v>126</v>
      </c>
      <c r="BJ608">
        <v>16</v>
      </c>
      <c r="BK608">
        <v>14</v>
      </c>
      <c r="BL608">
        <v>29</v>
      </c>
      <c r="BM608">
        <v>21</v>
      </c>
      <c r="BN608">
        <v>8</v>
      </c>
      <c r="BO608">
        <v>2</v>
      </c>
      <c r="BP608">
        <v>1</v>
      </c>
      <c r="BQ608">
        <v>1</v>
      </c>
      <c r="BR608">
        <v>92</v>
      </c>
      <c r="BS608" s="148"/>
      <c r="BT608"/>
      <c r="BU608" s="393" t="str">
        <f t="shared" si="88"/>
        <v>No</v>
      </c>
      <c r="BV608" s="393" t="str">
        <f t="shared" si="89"/>
        <v>No</v>
      </c>
      <c r="BW608" s="393"/>
      <c r="BX608" s="151"/>
      <c r="BY608" s="341"/>
      <c r="BZ608" s="384"/>
      <c r="CA608" s="384"/>
      <c r="CB608" s="384"/>
      <c r="CC608" s="384"/>
      <c r="CD608" s="384"/>
      <c r="CE608" s="219"/>
      <c r="CF608" s="219"/>
      <c r="CG608" s="219"/>
      <c r="CH608" s="219"/>
      <c r="CI608" s="219"/>
      <c r="CJ608" s="219"/>
      <c r="CK608" s="219"/>
      <c r="CL608" s="219"/>
      <c r="CM608" s="219"/>
      <c r="CN608" s="219"/>
      <c r="CO608" s="219"/>
      <c r="CP608" s="219"/>
      <c r="CQ608" s="219"/>
      <c r="CR608" s="219"/>
      <c r="CS608" s="219"/>
      <c r="CT608" s="219"/>
      <c r="CU608" s="219"/>
      <c r="CV608" s="219"/>
      <c r="CW608" s="219"/>
      <c r="CX608" s="219"/>
      <c r="CY608" s="219"/>
      <c r="CZ608" s="219"/>
      <c r="DA608" s="219"/>
      <c r="DB608" s="219"/>
      <c r="DC608" s="219"/>
      <c r="DD608" s="219"/>
      <c r="DE608" s="219"/>
      <c r="DF608" s="219"/>
      <c r="DG608" s="219"/>
      <c r="DH608" s="219"/>
      <c r="DI608" s="219"/>
      <c r="DJ608" s="219"/>
      <c r="DK608" s="219"/>
      <c r="DL608" s="219"/>
      <c r="DM608" s="219"/>
      <c r="DN608" s="219"/>
      <c r="DO608" s="219"/>
      <c r="DP608" s="219"/>
      <c r="DQ608" s="219"/>
      <c r="DR608" s="219"/>
      <c r="DS608" s="219"/>
      <c r="DT608" s="219"/>
      <c r="DU608" s="219"/>
      <c r="DV608" s="219"/>
      <c r="DW608" s="219"/>
      <c r="DX608" s="219"/>
      <c r="DY608" s="219"/>
      <c r="DZ608" s="219"/>
      <c r="EA608" s="219"/>
      <c r="EB608" s="219"/>
      <c r="EC608" s="219"/>
      <c r="ED608" s="219"/>
      <c r="EE608" s="219"/>
      <c r="EF608" s="219"/>
      <c r="EG608" s="219"/>
      <c r="EH608" s="219"/>
      <c r="EI608" s="219"/>
      <c r="EJ608" s="219"/>
      <c r="EK608" s="219"/>
      <c r="EL608" s="219"/>
      <c r="EM608" s="219"/>
      <c r="EN608" s="219"/>
      <c r="EO608" s="219"/>
      <c r="EP608" s="219"/>
      <c r="EQ608" s="219"/>
      <c r="ER608" s="219"/>
      <c r="ES608" s="219"/>
      <c r="ET608" s="219"/>
      <c r="EU608" s="219"/>
      <c r="EV608" s="219"/>
      <c r="EW608" s="219"/>
      <c r="EX608" s="219"/>
      <c r="EY608" s="219"/>
      <c r="EZ608" s="219"/>
      <c r="FA608" s="219"/>
      <c r="FB608" s="219"/>
      <c r="FC608" s="219"/>
      <c r="FD608" s="219"/>
      <c r="FE608" s="219"/>
      <c r="FF608" s="219"/>
      <c r="FG608" s="219"/>
      <c r="FH608" s="219"/>
      <c r="FI608" s="219"/>
      <c r="FJ608" s="219"/>
      <c r="FK608" s="219"/>
      <c r="FL608" s="219"/>
      <c r="FM608" s="219"/>
      <c r="FN608" s="219"/>
      <c r="GA608" s="202"/>
      <c r="GB608" s="202"/>
      <c r="GC608" s="202"/>
      <c r="GD608" s="202"/>
      <c r="GE608" s="202"/>
      <c r="GF608" s="202"/>
      <c r="GG608" s="202"/>
      <c r="GH608" s="198"/>
      <c r="GI608" s="198"/>
      <c r="GJ608" s="198"/>
      <c r="GK608" s="198"/>
      <c r="GL608" s="198"/>
      <c r="GM608" s="198"/>
      <c r="GN608" s="198"/>
    </row>
    <row r="609" spans="1:196" x14ac:dyDescent="0.2">
      <c r="A609" s="215" t="s">
        <v>759</v>
      </c>
      <c r="B609" s="216" t="s">
        <v>285</v>
      </c>
      <c r="C609" s="217" t="s">
        <v>56</v>
      </c>
      <c r="D609" s="218" t="s">
        <v>758</v>
      </c>
      <c r="E609" s="337">
        <v>0</v>
      </c>
      <c r="F609">
        <v>123</v>
      </c>
      <c r="G609" s="337">
        <v>0</v>
      </c>
      <c r="H609">
        <v>6</v>
      </c>
      <c r="I609">
        <v>44</v>
      </c>
      <c r="J609">
        <v>131</v>
      </c>
      <c r="K609">
        <v>6</v>
      </c>
      <c r="L609">
        <v>3</v>
      </c>
      <c r="M609">
        <v>10</v>
      </c>
      <c r="N609">
        <v>0</v>
      </c>
      <c r="O609">
        <v>0</v>
      </c>
      <c r="P609">
        <v>2</v>
      </c>
      <c r="Q609">
        <v>1</v>
      </c>
      <c r="R609">
        <v>73</v>
      </c>
      <c r="S609">
        <v>407</v>
      </c>
      <c r="T609">
        <v>644</v>
      </c>
      <c r="U609">
        <v>0</v>
      </c>
      <c r="V609">
        <v>4</v>
      </c>
      <c r="W609">
        <v>8</v>
      </c>
      <c r="X609">
        <v>31</v>
      </c>
      <c r="Y609">
        <v>125</v>
      </c>
      <c r="Z609">
        <v>0</v>
      </c>
      <c r="AA609">
        <v>37</v>
      </c>
      <c r="AB609">
        <v>1655</v>
      </c>
      <c r="AC609" s="351">
        <v>2</v>
      </c>
      <c r="AD609" s="351">
        <v>2</v>
      </c>
      <c r="AE609">
        <v>2</v>
      </c>
      <c r="AF609">
        <v>135</v>
      </c>
      <c r="AG609">
        <v>13</v>
      </c>
      <c r="AH609">
        <v>7</v>
      </c>
      <c r="AI609">
        <v>0</v>
      </c>
      <c r="AJ609">
        <v>188</v>
      </c>
      <c r="AK609">
        <v>2</v>
      </c>
      <c r="AL609">
        <v>190</v>
      </c>
      <c r="AM609">
        <v>3</v>
      </c>
      <c r="AN609">
        <v>0</v>
      </c>
      <c r="AO609">
        <v>0</v>
      </c>
      <c r="AP609">
        <v>54</v>
      </c>
      <c r="AQ609">
        <v>27</v>
      </c>
      <c r="AR609">
        <v>0</v>
      </c>
      <c r="AS609">
        <v>27</v>
      </c>
      <c r="AT609">
        <v>14</v>
      </c>
      <c r="AU609">
        <v>0</v>
      </c>
      <c r="AV609">
        <v>3</v>
      </c>
      <c r="AW609">
        <v>24</v>
      </c>
      <c r="AX609">
        <v>1</v>
      </c>
      <c r="AY609">
        <v>0</v>
      </c>
      <c r="AZ609">
        <v>0</v>
      </c>
      <c r="BA609">
        <v>42</v>
      </c>
      <c r="BB609">
        <v>53</v>
      </c>
      <c r="BC609">
        <v>7</v>
      </c>
      <c r="BD609">
        <v>6</v>
      </c>
      <c r="BE609">
        <v>3</v>
      </c>
      <c r="BF609">
        <v>1</v>
      </c>
      <c r="BG609">
        <v>2</v>
      </c>
      <c r="BH609">
        <v>0</v>
      </c>
      <c r="BI609">
        <v>114</v>
      </c>
      <c r="BJ609">
        <v>33</v>
      </c>
      <c r="BK609">
        <v>31</v>
      </c>
      <c r="BL609">
        <v>7</v>
      </c>
      <c r="BM609">
        <v>1</v>
      </c>
      <c r="BN609">
        <v>1</v>
      </c>
      <c r="BO609">
        <v>0</v>
      </c>
      <c r="BP609">
        <v>1</v>
      </c>
      <c r="BQ609">
        <v>0</v>
      </c>
      <c r="BR609">
        <v>74</v>
      </c>
      <c r="BS609" s="148"/>
      <c r="BT609"/>
      <c r="BU609" s="393" t="str">
        <f t="shared" si="88"/>
        <v>No</v>
      </c>
      <c r="BV609" s="393" t="str">
        <f t="shared" si="89"/>
        <v>No</v>
      </c>
      <c r="BW609" s="393"/>
      <c r="BX609" s="151"/>
      <c r="BY609" s="341"/>
      <c r="BZ609" s="384"/>
      <c r="CA609" s="384"/>
      <c r="CB609" s="384"/>
      <c r="CC609" s="384"/>
      <c r="CD609" s="384"/>
      <c r="CE609" s="219"/>
      <c r="CF609" s="219"/>
      <c r="CG609" s="219"/>
      <c r="CH609" s="219"/>
      <c r="CI609" s="219"/>
      <c r="CJ609" s="219"/>
      <c r="CK609" s="219"/>
      <c r="CL609" s="219"/>
      <c r="CM609" s="219"/>
      <c r="CN609" s="219"/>
      <c r="CO609" s="219"/>
      <c r="CP609" s="219"/>
      <c r="CQ609" s="219"/>
      <c r="CR609" s="219"/>
      <c r="CS609" s="219"/>
      <c r="CT609" s="219"/>
      <c r="CU609" s="219"/>
      <c r="CV609" s="219"/>
      <c r="CW609" s="219"/>
      <c r="CX609" s="219"/>
      <c r="CY609" s="219"/>
      <c r="CZ609" s="219"/>
      <c r="DA609" s="219"/>
      <c r="DB609" s="219"/>
      <c r="DC609" s="219"/>
      <c r="DD609" s="219"/>
      <c r="DE609" s="219"/>
      <c r="DF609" s="219"/>
      <c r="DG609" s="219"/>
      <c r="DH609" s="219"/>
      <c r="DI609" s="219"/>
      <c r="DJ609" s="219"/>
      <c r="DK609" s="219"/>
      <c r="DL609" s="219"/>
      <c r="DM609" s="219"/>
      <c r="DN609" s="219"/>
      <c r="DO609" s="219"/>
      <c r="DP609" s="219"/>
      <c r="DQ609" s="219"/>
      <c r="DR609" s="219"/>
      <c r="DS609" s="219"/>
      <c r="DT609" s="219"/>
      <c r="DU609" s="219"/>
      <c r="DV609" s="219"/>
      <c r="DW609" s="219"/>
      <c r="DX609" s="219"/>
      <c r="DY609" s="219"/>
      <c r="DZ609" s="219"/>
      <c r="EA609" s="219"/>
      <c r="EB609" s="219"/>
      <c r="EC609" s="219"/>
      <c r="ED609" s="219"/>
      <c r="EE609" s="219"/>
      <c r="EF609" s="219"/>
      <c r="EG609" s="219"/>
      <c r="EH609" s="219"/>
      <c r="EI609" s="219"/>
      <c r="EJ609" s="219"/>
      <c r="EK609" s="219"/>
      <c r="EL609" s="219"/>
      <c r="EM609" s="219"/>
      <c r="EN609" s="219"/>
      <c r="EO609" s="219"/>
      <c r="EP609" s="219"/>
      <c r="EQ609" s="219"/>
      <c r="ER609" s="219"/>
      <c r="ES609" s="219"/>
      <c r="ET609" s="219"/>
      <c r="EU609" s="219"/>
      <c r="EV609" s="219"/>
      <c r="EW609" s="219"/>
      <c r="EX609" s="219"/>
      <c r="EY609" s="219"/>
      <c r="EZ609" s="219"/>
      <c r="FA609" s="219"/>
      <c r="FB609" s="219"/>
      <c r="FC609" s="219"/>
      <c r="FD609" s="219"/>
      <c r="FE609" s="219"/>
      <c r="FF609" s="219"/>
      <c r="FG609" s="219"/>
      <c r="FH609" s="219"/>
      <c r="FI609" s="219"/>
      <c r="FJ609" s="219"/>
      <c r="FK609" s="219"/>
      <c r="FL609" s="219"/>
      <c r="FM609" s="219"/>
      <c r="FN609" s="219"/>
      <c r="GA609" s="202"/>
      <c r="GB609" s="202"/>
      <c r="GC609" s="202"/>
      <c r="GD609" s="202"/>
      <c r="GE609" s="202"/>
      <c r="GF609" s="202"/>
      <c r="GG609" s="202"/>
      <c r="GH609" s="198"/>
      <c r="GI609" s="198"/>
      <c r="GJ609" s="198"/>
      <c r="GK609" s="198"/>
      <c r="GL609" s="198"/>
      <c r="GM609" s="198"/>
      <c r="GN609" s="198"/>
    </row>
    <row r="610" spans="1:196" x14ac:dyDescent="0.2">
      <c r="A610" s="215" t="s">
        <v>761</v>
      </c>
      <c r="B610" s="216" t="s">
        <v>291</v>
      </c>
      <c r="C610" s="217" t="s">
        <v>287</v>
      </c>
      <c r="D610" s="218" t="s">
        <v>760</v>
      </c>
      <c r="E610" s="337">
        <v>0</v>
      </c>
      <c r="F610">
        <v>253</v>
      </c>
      <c r="G610" s="337">
        <v>0</v>
      </c>
      <c r="H610">
        <v>5</v>
      </c>
      <c r="I610">
        <v>164</v>
      </c>
      <c r="J610">
        <v>273</v>
      </c>
      <c r="K610">
        <v>4</v>
      </c>
      <c r="L610">
        <v>3</v>
      </c>
      <c r="M610">
        <v>8</v>
      </c>
      <c r="N610">
        <v>3</v>
      </c>
      <c r="O610">
        <v>0</v>
      </c>
      <c r="P610">
        <v>29</v>
      </c>
      <c r="Q610">
        <v>6</v>
      </c>
      <c r="R610">
        <v>64</v>
      </c>
      <c r="S610">
        <v>0</v>
      </c>
      <c r="T610">
        <v>0</v>
      </c>
      <c r="U610">
        <v>0</v>
      </c>
      <c r="V610">
        <v>51</v>
      </c>
      <c r="W610">
        <v>54</v>
      </c>
      <c r="X610">
        <v>3</v>
      </c>
      <c r="Y610">
        <v>406</v>
      </c>
      <c r="Z610">
        <v>0</v>
      </c>
      <c r="AA610">
        <v>2</v>
      </c>
      <c r="AB610">
        <v>1328</v>
      </c>
      <c r="AC610" s="351">
        <v>2</v>
      </c>
      <c r="AD610" s="351">
        <v>2</v>
      </c>
      <c r="AE610">
        <v>2</v>
      </c>
      <c r="AF610">
        <v>410</v>
      </c>
      <c r="AG610">
        <v>39</v>
      </c>
      <c r="AH610">
        <v>31</v>
      </c>
      <c r="AI610">
        <v>0</v>
      </c>
      <c r="AJ610">
        <v>187</v>
      </c>
      <c r="AK610">
        <v>0</v>
      </c>
      <c r="AL610">
        <v>187</v>
      </c>
      <c r="AM610">
        <v>5</v>
      </c>
      <c r="AN610">
        <v>0</v>
      </c>
      <c r="AO610">
        <v>3</v>
      </c>
      <c r="AP610">
        <v>32</v>
      </c>
      <c r="AQ610">
        <v>0</v>
      </c>
      <c r="AR610">
        <v>220</v>
      </c>
      <c r="AS610">
        <v>220</v>
      </c>
      <c r="AT610">
        <v>2</v>
      </c>
      <c r="AU610">
        <v>0</v>
      </c>
      <c r="AV610">
        <v>8</v>
      </c>
      <c r="AW610">
        <v>40</v>
      </c>
      <c r="AX610">
        <v>0</v>
      </c>
      <c r="AY610">
        <v>0</v>
      </c>
      <c r="AZ610">
        <v>0</v>
      </c>
      <c r="BA610">
        <v>66</v>
      </c>
      <c r="BB610">
        <v>37</v>
      </c>
      <c r="BC610">
        <v>15</v>
      </c>
      <c r="BD610">
        <v>4</v>
      </c>
      <c r="BE610">
        <v>1</v>
      </c>
      <c r="BF610">
        <v>0</v>
      </c>
      <c r="BG610">
        <v>0</v>
      </c>
      <c r="BH610">
        <v>0</v>
      </c>
      <c r="BI610">
        <v>123</v>
      </c>
      <c r="BJ610">
        <v>36</v>
      </c>
      <c r="BK610">
        <v>24</v>
      </c>
      <c r="BL610">
        <v>7</v>
      </c>
      <c r="BM610">
        <v>2</v>
      </c>
      <c r="BN610">
        <v>1</v>
      </c>
      <c r="BO610">
        <v>0</v>
      </c>
      <c r="BP610">
        <v>0</v>
      </c>
      <c r="BQ610">
        <v>0</v>
      </c>
      <c r="BR610">
        <v>70</v>
      </c>
      <c r="BS610" s="148"/>
      <c r="BT610"/>
      <c r="BU610" s="393" t="str">
        <f t="shared" si="88"/>
        <v>No</v>
      </c>
      <c r="BV610" s="393" t="str">
        <f t="shared" si="89"/>
        <v>No</v>
      </c>
      <c r="BW610" s="393"/>
      <c r="BX610" s="151"/>
      <c r="BY610" s="341"/>
      <c r="BZ610" s="384"/>
      <c r="CA610" s="384"/>
      <c r="CB610" s="384"/>
      <c r="CC610" s="384"/>
      <c r="CD610" s="384"/>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c r="DT610" s="219"/>
      <c r="DU610" s="219"/>
      <c r="DV610" s="219"/>
      <c r="DW610" s="219"/>
      <c r="DX610" s="219"/>
      <c r="DY610" s="219"/>
      <c r="DZ610" s="219"/>
      <c r="EA610" s="219"/>
      <c r="EB610" s="219"/>
      <c r="EC610" s="219"/>
      <c r="ED610" s="219"/>
      <c r="EE610" s="219"/>
      <c r="EF610" s="219"/>
      <c r="EG610" s="219"/>
      <c r="EH610" s="219"/>
      <c r="EI610" s="219"/>
      <c r="EJ610" s="219"/>
      <c r="EK610" s="219"/>
      <c r="EL610" s="219"/>
      <c r="EM610" s="219"/>
      <c r="EN610" s="219"/>
      <c r="EO610" s="219"/>
      <c r="EP610" s="219"/>
      <c r="EQ610" s="219"/>
      <c r="ER610" s="219"/>
      <c r="ES610" s="219"/>
      <c r="ET610" s="219"/>
      <c r="EU610" s="219"/>
      <c r="EV610" s="219"/>
      <c r="EW610" s="219"/>
      <c r="EX610" s="219"/>
      <c r="EY610" s="219"/>
      <c r="EZ610" s="219"/>
      <c r="FA610" s="219"/>
      <c r="FB610" s="219"/>
      <c r="FC610" s="219"/>
      <c r="FD610" s="219"/>
      <c r="FE610" s="219"/>
      <c r="FF610" s="219"/>
      <c r="FG610" s="219"/>
      <c r="FH610" s="219"/>
      <c r="FI610" s="219"/>
      <c r="FJ610" s="219"/>
      <c r="FK610" s="219"/>
      <c r="FL610" s="219"/>
      <c r="FM610" s="219"/>
      <c r="FN610" s="219"/>
      <c r="GA610" s="202"/>
      <c r="GB610" s="202"/>
      <c r="GC610" s="202"/>
      <c r="GD610" s="202"/>
      <c r="GE610" s="202"/>
      <c r="GF610" s="202"/>
      <c r="GG610" s="202"/>
      <c r="GH610" s="198"/>
      <c r="GI610" s="198"/>
      <c r="GJ610" s="198"/>
      <c r="GK610" s="198"/>
      <c r="GL610" s="198"/>
      <c r="GM610" s="198"/>
      <c r="GN610" s="198"/>
    </row>
    <row r="611" spans="1:196" x14ac:dyDescent="0.2">
      <c r="A611" s="215" t="s">
        <v>763</v>
      </c>
      <c r="B611" s="216" t="s">
        <v>285</v>
      </c>
      <c r="C611" s="217" t="s">
        <v>295</v>
      </c>
      <c r="D611" s="218" t="s">
        <v>762</v>
      </c>
      <c r="E611" s="337">
        <v>0</v>
      </c>
      <c r="F611">
        <v>3</v>
      </c>
      <c r="G611" s="337">
        <v>0</v>
      </c>
      <c r="H611">
        <v>4</v>
      </c>
      <c r="I611">
        <v>149</v>
      </c>
      <c r="J611">
        <v>180</v>
      </c>
      <c r="K611">
        <v>5</v>
      </c>
      <c r="L611">
        <v>2</v>
      </c>
      <c r="M611">
        <v>26</v>
      </c>
      <c r="N611">
        <v>3</v>
      </c>
      <c r="O611">
        <v>0</v>
      </c>
      <c r="P611">
        <v>9</v>
      </c>
      <c r="Q611">
        <v>14</v>
      </c>
      <c r="R611">
        <v>368</v>
      </c>
      <c r="S611">
        <v>227</v>
      </c>
      <c r="T611">
        <v>0</v>
      </c>
      <c r="U611">
        <v>0</v>
      </c>
      <c r="V611">
        <v>10</v>
      </c>
      <c r="W611">
        <v>34</v>
      </c>
      <c r="X611">
        <v>25</v>
      </c>
      <c r="Y611">
        <v>134</v>
      </c>
      <c r="Z611">
        <v>0</v>
      </c>
      <c r="AA611">
        <v>31</v>
      </c>
      <c r="AB611">
        <v>1224</v>
      </c>
      <c r="AC611" s="351">
        <v>2</v>
      </c>
      <c r="AD611" s="351">
        <v>2</v>
      </c>
      <c r="AE611">
        <v>9</v>
      </c>
      <c r="AF611">
        <v>153</v>
      </c>
      <c r="AG611">
        <v>64</v>
      </c>
      <c r="AH611">
        <v>14</v>
      </c>
      <c r="AI611">
        <v>0</v>
      </c>
      <c r="AJ611">
        <v>405</v>
      </c>
      <c r="AK611">
        <v>14</v>
      </c>
      <c r="AL611">
        <v>419</v>
      </c>
      <c r="AM611">
        <v>14</v>
      </c>
      <c r="AN611">
        <v>0</v>
      </c>
      <c r="AO611">
        <v>51</v>
      </c>
      <c r="AP611">
        <v>50</v>
      </c>
      <c r="AQ611">
        <v>0</v>
      </c>
      <c r="AR611">
        <v>60</v>
      </c>
      <c r="AS611">
        <v>60</v>
      </c>
      <c r="AT611">
        <v>8</v>
      </c>
      <c r="AU611">
        <v>0</v>
      </c>
      <c r="AV611">
        <v>1</v>
      </c>
      <c r="AW611">
        <v>10</v>
      </c>
      <c r="AX611">
        <v>0</v>
      </c>
      <c r="AY611">
        <v>0</v>
      </c>
      <c r="AZ611">
        <v>0</v>
      </c>
      <c r="BA611">
        <v>178</v>
      </c>
      <c r="BB611">
        <v>177</v>
      </c>
      <c r="BC611">
        <v>45</v>
      </c>
      <c r="BD611">
        <v>23</v>
      </c>
      <c r="BE611">
        <v>6</v>
      </c>
      <c r="BF611">
        <v>1</v>
      </c>
      <c r="BG611">
        <v>6</v>
      </c>
      <c r="BH611">
        <v>7</v>
      </c>
      <c r="BI611">
        <v>443</v>
      </c>
      <c r="BJ611">
        <v>150</v>
      </c>
      <c r="BK611">
        <v>158</v>
      </c>
      <c r="BL611">
        <v>34</v>
      </c>
      <c r="BM611">
        <v>20</v>
      </c>
      <c r="BN611">
        <v>6</v>
      </c>
      <c r="BO611">
        <v>1</v>
      </c>
      <c r="BP611">
        <v>6</v>
      </c>
      <c r="BQ611">
        <v>7</v>
      </c>
      <c r="BR611">
        <v>382</v>
      </c>
      <c r="BS611" s="148"/>
      <c r="BT611"/>
      <c r="BU611" s="393" t="str">
        <f t="shared" si="88"/>
        <v>No</v>
      </c>
      <c r="BV611" s="393" t="str">
        <f t="shared" si="89"/>
        <v>No</v>
      </c>
      <c r="BW611" s="393"/>
      <c r="BX611" s="151"/>
      <c r="BY611" s="341"/>
      <c r="BZ611" s="384"/>
      <c r="CA611" s="384"/>
      <c r="CB611" s="384"/>
      <c r="CC611" s="384"/>
      <c r="CD611" s="384"/>
      <c r="CE611" s="219"/>
      <c r="CF611" s="219"/>
      <c r="CG611" s="219"/>
      <c r="CH611" s="219"/>
      <c r="CI611" s="219"/>
      <c r="CJ611" s="219"/>
      <c r="CK611" s="219"/>
      <c r="CL611" s="219"/>
      <c r="CM611" s="219"/>
      <c r="CN611" s="219"/>
      <c r="CO611" s="219"/>
      <c r="CP611" s="219"/>
      <c r="CQ611" s="219"/>
      <c r="CR611" s="219"/>
      <c r="CS611" s="219"/>
      <c r="CT611" s="219"/>
      <c r="CU611" s="219"/>
      <c r="CV611" s="219"/>
      <c r="CW611" s="219"/>
      <c r="CX611" s="219"/>
      <c r="CY611" s="219"/>
      <c r="CZ611" s="219"/>
      <c r="DA611" s="219"/>
      <c r="DB611" s="219"/>
      <c r="DC611" s="219"/>
      <c r="DD611" s="219"/>
      <c r="DE611" s="219"/>
      <c r="DF611" s="219"/>
      <c r="DG611" s="219"/>
      <c r="DH611" s="219"/>
      <c r="DI611" s="219"/>
      <c r="DJ611" s="219"/>
      <c r="DK611" s="219"/>
      <c r="DL611" s="219"/>
      <c r="DM611" s="219"/>
      <c r="DN611" s="219"/>
      <c r="DO611" s="219"/>
      <c r="DP611" s="219"/>
      <c r="DQ611" s="219"/>
      <c r="DR611" s="219"/>
      <c r="DS611" s="219"/>
      <c r="DT611" s="219"/>
      <c r="DU611" s="219"/>
      <c r="DV611" s="219"/>
      <c r="DW611" s="219"/>
      <c r="DX611" s="219"/>
      <c r="DY611" s="219"/>
      <c r="DZ611" s="219"/>
      <c r="EA611" s="219"/>
      <c r="EB611" s="219"/>
      <c r="EC611" s="219"/>
      <c r="ED611" s="219"/>
      <c r="EE611" s="219"/>
      <c r="EF611" s="219"/>
      <c r="EG611" s="219"/>
      <c r="EH611" s="219"/>
      <c r="EI611" s="219"/>
      <c r="EJ611" s="219"/>
      <c r="EK611" s="219"/>
      <c r="EL611" s="219"/>
      <c r="EM611" s="219"/>
      <c r="EN611" s="219"/>
      <c r="EO611" s="219"/>
      <c r="EP611" s="219"/>
      <c r="EQ611" s="219"/>
      <c r="ER611" s="219"/>
      <c r="ES611" s="219"/>
      <c r="ET611" s="219"/>
      <c r="EU611" s="219"/>
      <c r="EV611" s="219"/>
      <c r="EW611" s="219"/>
      <c r="EX611" s="219"/>
      <c r="EY611" s="219"/>
      <c r="EZ611" s="219"/>
      <c r="FA611" s="219"/>
      <c r="FB611" s="219"/>
      <c r="FC611" s="219"/>
      <c r="FD611" s="219"/>
      <c r="FE611" s="219"/>
      <c r="FF611" s="219"/>
      <c r="FG611" s="219"/>
      <c r="FH611" s="219"/>
      <c r="FI611" s="219"/>
      <c r="FJ611" s="219"/>
      <c r="FK611" s="219"/>
      <c r="FL611" s="219"/>
      <c r="FM611" s="219"/>
      <c r="FN611" s="219"/>
      <c r="GA611" s="202"/>
      <c r="GB611" s="202"/>
      <c r="GC611" s="202"/>
      <c r="GD611" s="202"/>
      <c r="GE611" s="202"/>
      <c r="GF611" s="202"/>
      <c r="GG611" s="202"/>
      <c r="GH611" s="198"/>
      <c r="GI611" s="198"/>
      <c r="GJ611" s="198"/>
      <c r="GK611" s="198"/>
      <c r="GL611" s="198"/>
      <c r="GM611" s="198"/>
      <c r="GN611" s="198"/>
    </row>
    <row r="612" spans="1:196" x14ac:dyDescent="0.2">
      <c r="A612" s="215" t="s">
        <v>765</v>
      </c>
      <c r="B612" s="216" t="s">
        <v>285</v>
      </c>
      <c r="C612" s="217" t="s">
        <v>295</v>
      </c>
      <c r="D612" s="218" t="s">
        <v>764</v>
      </c>
      <c r="E612" s="337">
        <v>0</v>
      </c>
      <c r="F612">
        <v>38</v>
      </c>
      <c r="G612" s="337">
        <v>0</v>
      </c>
      <c r="H612">
        <v>4</v>
      </c>
      <c r="I612">
        <v>92</v>
      </c>
      <c r="J612">
        <v>214</v>
      </c>
      <c r="K612">
        <v>5</v>
      </c>
      <c r="L612">
        <v>3</v>
      </c>
      <c r="M612">
        <v>16</v>
      </c>
      <c r="N612">
        <v>3</v>
      </c>
      <c r="O612">
        <v>0</v>
      </c>
      <c r="P612">
        <v>8</v>
      </c>
      <c r="Q612">
        <v>0</v>
      </c>
      <c r="R612">
        <v>36</v>
      </c>
      <c r="S612">
        <v>2</v>
      </c>
      <c r="T612">
        <v>0</v>
      </c>
      <c r="U612">
        <v>0</v>
      </c>
      <c r="V612">
        <v>5</v>
      </c>
      <c r="W612">
        <v>34</v>
      </c>
      <c r="X612">
        <v>28</v>
      </c>
      <c r="Y612">
        <v>104</v>
      </c>
      <c r="Z612">
        <v>0</v>
      </c>
      <c r="AA612">
        <v>21</v>
      </c>
      <c r="AB612">
        <v>613</v>
      </c>
      <c r="AC612" s="351">
        <v>2</v>
      </c>
      <c r="AD612" s="351">
        <v>2</v>
      </c>
      <c r="AE612">
        <v>7</v>
      </c>
      <c r="AF612">
        <v>150</v>
      </c>
      <c r="AG612">
        <v>18</v>
      </c>
      <c r="AH612">
        <v>20</v>
      </c>
      <c r="AI612">
        <v>0</v>
      </c>
      <c r="AJ612">
        <v>133</v>
      </c>
      <c r="AK612">
        <v>5</v>
      </c>
      <c r="AL612">
        <v>138</v>
      </c>
      <c r="AM612">
        <v>11</v>
      </c>
      <c r="AN612">
        <v>0</v>
      </c>
      <c r="AO612">
        <v>4</v>
      </c>
      <c r="AP612">
        <v>35</v>
      </c>
      <c r="AQ612">
        <v>33</v>
      </c>
      <c r="AR612">
        <v>6</v>
      </c>
      <c r="AS612">
        <v>39</v>
      </c>
      <c r="AT612">
        <v>0</v>
      </c>
      <c r="AU612">
        <v>0</v>
      </c>
      <c r="AV612">
        <v>0</v>
      </c>
      <c r="AW612">
        <v>4</v>
      </c>
      <c r="AX612">
        <v>0</v>
      </c>
      <c r="AY612">
        <v>0</v>
      </c>
      <c r="AZ612">
        <v>0</v>
      </c>
      <c r="BA612">
        <v>23</v>
      </c>
      <c r="BB612">
        <v>15</v>
      </c>
      <c r="BC612">
        <v>7</v>
      </c>
      <c r="BD612">
        <v>3</v>
      </c>
      <c r="BE612">
        <v>1</v>
      </c>
      <c r="BF612">
        <v>0</v>
      </c>
      <c r="BG612">
        <v>0</v>
      </c>
      <c r="BH612">
        <v>0</v>
      </c>
      <c r="BI612">
        <v>49</v>
      </c>
      <c r="BJ612">
        <v>22</v>
      </c>
      <c r="BK612">
        <v>7</v>
      </c>
      <c r="BL612">
        <v>3</v>
      </c>
      <c r="BM612">
        <v>2</v>
      </c>
      <c r="BN612">
        <v>1</v>
      </c>
      <c r="BO612">
        <v>1</v>
      </c>
      <c r="BP612">
        <v>0</v>
      </c>
      <c r="BQ612">
        <v>0</v>
      </c>
      <c r="BR612">
        <v>36</v>
      </c>
      <c r="BS612" s="148"/>
      <c r="BT612"/>
      <c r="BU612" s="393" t="str">
        <f t="shared" ref="BU612:BU675" si="90">+IF(AC612=1,"Yes","No")</f>
        <v>No</v>
      </c>
      <c r="BV612" s="393" t="str">
        <f t="shared" ref="BV612:BV675" si="91">+IF(AD612=1,"Yes",IF(AD612=2,"No","Open"))</f>
        <v>No</v>
      </c>
      <c r="BW612" s="393"/>
      <c r="BX612" s="151"/>
      <c r="BY612" s="341"/>
      <c r="BZ612" s="384"/>
      <c r="CA612" s="384"/>
      <c r="CB612" s="384"/>
      <c r="CC612" s="384"/>
      <c r="CD612" s="384"/>
      <c r="CE612" s="219"/>
      <c r="CF612" s="219"/>
      <c r="CG612" s="219"/>
      <c r="CH612" s="219"/>
      <c r="CI612" s="219"/>
      <c r="CJ612" s="219"/>
      <c r="CK612" s="219"/>
      <c r="CL612" s="219"/>
      <c r="CM612" s="219"/>
      <c r="CN612" s="219"/>
      <c r="CO612" s="219"/>
      <c r="CP612" s="219"/>
      <c r="CQ612" s="219"/>
      <c r="CR612" s="219"/>
      <c r="CS612" s="219"/>
      <c r="CT612" s="219"/>
      <c r="CU612" s="219"/>
      <c r="CV612" s="219"/>
      <c r="CW612" s="219"/>
      <c r="CX612" s="219"/>
      <c r="CY612" s="219"/>
      <c r="CZ612" s="219"/>
      <c r="DA612" s="219"/>
      <c r="DB612" s="219"/>
      <c r="DC612" s="219"/>
      <c r="DD612" s="219"/>
      <c r="DE612" s="219"/>
      <c r="DF612" s="219"/>
      <c r="DG612" s="219"/>
      <c r="DH612" s="219"/>
      <c r="DI612" s="219"/>
      <c r="DJ612" s="219"/>
      <c r="DK612" s="219"/>
      <c r="DL612" s="219"/>
      <c r="DM612" s="219"/>
      <c r="DN612" s="219"/>
      <c r="DO612" s="219"/>
      <c r="DP612" s="219"/>
      <c r="DQ612" s="219"/>
      <c r="DR612" s="219"/>
      <c r="DS612" s="219"/>
      <c r="DT612" s="219"/>
      <c r="DU612" s="219"/>
      <c r="DV612" s="219"/>
      <c r="DW612" s="219"/>
      <c r="DX612" s="219"/>
      <c r="DY612" s="219"/>
      <c r="DZ612" s="219"/>
      <c r="EA612" s="219"/>
      <c r="EB612" s="219"/>
      <c r="EC612" s="219"/>
      <c r="ED612" s="219"/>
      <c r="EE612" s="219"/>
      <c r="EF612" s="219"/>
      <c r="EG612" s="219"/>
      <c r="EH612" s="219"/>
      <c r="EI612" s="219"/>
      <c r="EJ612" s="219"/>
      <c r="EK612" s="219"/>
      <c r="EL612" s="219"/>
      <c r="EM612" s="219"/>
      <c r="EN612" s="219"/>
      <c r="EO612" s="219"/>
      <c r="EP612" s="219"/>
      <c r="EQ612" s="219"/>
      <c r="ER612" s="219"/>
      <c r="ES612" s="219"/>
      <c r="ET612" s="219"/>
      <c r="EU612" s="219"/>
      <c r="EV612" s="219"/>
      <c r="EW612" s="219"/>
      <c r="EX612" s="219"/>
      <c r="EY612" s="219"/>
      <c r="EZ612" s="219"/>
      <c r="FA612" s="219"/>
      <c r="FB612" s="219"/>
      <c r="FC612" s="219"/>
      <c r="FD612" s="219"/>
      <c r="FE612" s="219"/>
      <c r="FF612" s="219"/>
      <c r="FG612" s="219"/>
      <c r="FH612" s="219"/>
      <c r="FI612" s="219"/>
      <c r="FJ612" s="219"/>
      <c r="FK612" s="219"/>
      <c r="FL612" s="219"/>
      <c r="FM612" s="219"/>
      <c r="FN612" s="219"/>
      <c r="GA612" s="202"/>
      <c r="GB612" s="202"/>
      <c r="GC612" s="202"/>
      <c r="GD612" s="202"/>
      <c r="GE612" s="202"/>
      <c r="GF612" s="202"/>
      <c r="GG612" s="202"/>
      <c r="GH612" s="198"/>
      <c r="GI612" s="198"/>
      <c r="GJ612" s="198"/>
      <c r="GK612" s="198"/>
      <c r="GL612" s="198"/>
      <c r="GM612" s="198"/>
      <c r="GN612" s="198"/>
    </row>
    <row r="613" spans="1:196" x14ac:dyDescent="0.2">
      <c r="A613" s="215" t="s">
        <v>767</v>
      </c>
      <c r="B613" s="216" t="s">
        <v>285</v>
      </c>
      <c r="C613" s="217" t="s">
        <v>56</v>
      </c>
      <c r="D613" s="218" t="s">
        <v>766</v>
      </c>
      <c r="E613" s="337">
        <v>0</v>
      </c>
      <c r="F613">
        <v>7</v>
      </c>
      <c r="G613" s="337">
        <v>0</v>
      </c>
      <c r="H613">
        <v>2</v>
      </c>
      <c r="I613">
        <v>23</v>
      </c>
      <c r="J613">
        <v>101</v>
      </c>
      <c r="K613">
        <v>0</v>
      </c>
      <c r="L613">
        <v>3</v>
      </c>
      <c r="M613">
        <v>1</v>
      </c>
      <c r="N613">
        <v>2</v>
      </c>
      <c r="O613">
        <v>0</v>
      </c>
      <c r="P613">
        <v>3</v>
      </c>
      <c r="Q613">
        <v>0</v>
      </c>
      <c r="R613">
        <v>62</v>
      </c>
      <c r="S613">
        <v>0</v>
      </c>
      <c r="T613">
        <v>0</v>
      </c>
      <c r="U613">
        <v>0</v>
      </c>
      <c r="V613">
        <v>0</v>
      </c>
      <c r="W613">
        <v>7</v>
      </c>
      <c r="X613">
        <v>2</v>
      </c>
      <c r="Y613">
        <v>80</v>
      </c>
      <c r="Z613">
        <v>0</v>
      </c>
      <c r="AA613">
        <v>3</v>
      </c>
      <c r="AB613">
        <v>296</v>
      </c>
      <c r="AC613" s="351">
        <v>1</v>
      </c>
      <c r="AD613" s="351">
        <v>1</v>
      </c>
      <c r="AE613">
        <v>1</v>
      </c>
      <c r="AF613">
        <v>75</v>
      </c>
      <c r="AG613">
        <v>25</v>
      </c>
      <c r="AH613">
        <v>1</v>
      </c>
      <c r="AI613">
        <v>0</v>
      </c>
      <c r="AJ613">
        <v>166</v>
      </c>
      <c r="AK613">
        <v>0</v>
      </c>
      <c r="AL613">
        <v>166</v>
      </c>
      <c r="AM613">
        <v>0</v>
      </c>
      <c r="AN613">
        <v>0</v>
      </c>
      <c r="AO613">
        <v>18</v>
      </c>
      <c r="AP613">
        <v>16</v>
      </c>
      <c r="AQ613">
        <v>9</v>
      </c>
      <c r="AR613">
        <v>0</v>
      </c>
      <c r="AS613">
        <v>9</v>
      </c>
      <c r="AT613">
        <v>13</v>
      </c>
      <c r="AU613">
        <v>0</v>
      </c>
      <c r="AV613">
        <v>2</v>
      </c>
      <c r="AW613">
        <v>0</v>
      </c>
      <c r="AX613">
        <v>0</v>
      </c>
      <c r="AY613">
        <v>0</v>
      </c>
      <c r="AZ613">
        <v>0</v>
      </c>
      <c r="BA613">
        <v>7</v>
      </c>
      <c r="BB613">
        <v>32</v>
      </c>
      <c r="BC613">
        <v>52</v>
      </c>
      <c r="BD613">
        <v>8</v>
      </c>
      <c r="BE613">
        <v>5</v>
      </c>
      <c r="BF613">
        <v>4</v>
      </c>
      <c r="BG613">
        <v>0</v>
      </c>
      <c r="BH613">
        <v>0</v>
      </c>
      <c r="BI613">
        <v>108</v>
      </c>
      <c r="BJ613">
        <v>4</v>
      </c>
      <c r="BK613">
        <v>19</v>
      </c>
      <c r="BL613">
        <v>32</v>
      </c>
      <c r="BM613">
        <v>2</v>
      </c>
      <c r="BN613">
        <v>3</v>
      </c>
      <c r="BO613">
        <v>2</v>
      </c>
      <c r="BP613">
        <v>0</v>
      </c>
      <c r="BQ613">
        <v>0</v>
      </c>
      <c r="BR613">
        <v>62</v>
      </c>
      <c r="BS613" s="148"/>
      <c r="BT613"/>
      <c r="BU613" s="393" t="str">
        <f t="shared" si="90"/>
        <v>Yes</v>
      </c>
      <c r="BV613" s="393" t="str">
        <f t="shared" si="91"/>
        <v>Yes</v>
      </c>
      <c r="BW613" s="393"/>
      <c r="BX613" s="151"/>
      <c r="BY613" s="341"/>
      <c r="BZ613" s="384"/>
      <c r="CA613" s="384"/>
      <c r="CB613" s="384"/>
      <c r="CC613" s="384"/>
      <c r="CD613" s="384"/>
      <c r="CE613" s="219"/>
      <c r="CF613" s="219"/>
      <c r="CG613" s="219"/>
      <c r="CH613" s="219"/>
      <c r="CI613" s="219"/>
      <c r="CJ613" s="219"/>
      <c r="CK613" s="219"/>
      <c r="CL613" s="219"/>
      <c r="CM613" s="219"/>
      <c r="CN613" s="219"/>
      <c r="CO613" s="219"/>
      <c r="CP613" s="219"/>
      <c r="CQ613" s="219"/>
      <c r="CR613" s="219"/>
      <c r="CS613" s="219"/>
      <c r="CT613" s="219"/>
      <c r="CU613" s="219"/>
      <c r="CV613" s="219"/>
      <c r="CW613" s="219"/>
      <c r="CX613" s="219"/>
      <c r="CY613" s="219"/>
      <c r="CZ613" s="219"/>
      <c r="DA613" s="219"/>
      <c r="DB613" s="219"/>
      <c r="DC613" s="219"/>
      <c r="DD613" s="219"/>
      <c r="DE613" s="219"/>
      <c r="DF613" s="219"/>
      <c r="DG613" s="219"/>
      <c r="DH613" s="219"/>
      <c r="DI613" s="219"/>
      <c r="DJ613" s="219"/>
      <c r="DK613" s="219"/>
      <c r="DL613" s="219"/>
      <c r="DM613" s="219"/>
      <c r="DN613" s="219"/>
      <c r="DO613" s="219"/>
      <c r="DP613" s="219"/>
      <c r="DQ613" s="219"/>
      <c r="DR613" s="219"/>
      <c r="DS613" s="219"/>
      <c r="DT613" s="219"/>
      <c r="DU613" s="219"/>
      <c r="DV613" s="219"/>
      <c r="DW613" s="219"/>
      <c r="DX613" s="219"/>
      <c r="DY613" s="219"/>
      <c r="DZ613" s="219"/>
      <c r="EA613" s="219"/>
      <c r="EB613" s="219"/>
      <c r="EC613" s="219"/>
      <c r="ED613" s="219"/>
      <c r="EE613" s="219"/>
      <c r="EF613" s="219"/>
      <c r="EG613" s="219"/>
      <c r="EH613" s="219"/>
      <c r="EI613" s="219"/>
      <c r="EJ613" s="219"/>
      <c r="EK613" s="219"/>
      <c r="EL613" s="219"/>
      <c r="EM613" s="219"/>
      <c r="EN613" s="219"/>
      <c r="EO613" s="219"/>
      <c r="EP613" s="219"/>
      <c r="EQ613" s="219"/>
      <c r="ER613" s="219"/>
      <c r="ES613" s="219"/>
      <c r="ET613" s="219"/>
      <c r="EU613" s="219"/>
      <c r="EV613" s="219"/>
      <c r="EW613" s="219"/>
      <c r="EX613" s="219"/>
      <c r="EY613" s="219"/>
      <c r="EZ613" s="219"/>
      <c r="FA613" s="219"/>
      <c r="FB613" s="219"/>
      <c r="FC613" s="219"/>
      <c r="FD613" s="219"/>
      <c r="FE613" s="219"/>
      <c r="FF613" s="219"/>
      <c r="FG613" s="219"/>
      <c r="FH613" s="219"/>
      <c r="FI613" s="219"/>
      <c r="FJ613" s="219"/>
      <c r="FK613" s="219"/>
      <c r="FL613" s="219"/>
      <c r="FM613" s="219"/>
      <c r="FN613" s="219"/>
      <c r="GA613" s="202"/>
      <c r="GB613" s="202"/>
      <c r="GC613" s="202"/>
      <c r="GD613" s="202"/>
      <c r="GE613" s="202"/>
      <c r="GF613" s="202"/>
      <c r="GG613" s="202"/>
      <c r="GH613" s="198"/>
      <c r="GI613" s="198"/>
      <c r="GJ613" s="198"/>
      <c r="GK613" s="198"/>
      <c r="GL613" s="198"/>
      <c r="GM613" s="198"/>
      <c r="GN613" s="198"/>
    </row>
    <row r="614" spans="1:196" x14ac:dyDescent="0.2">
      <c r="A614" s="215" t="s">
        <v>769</v>
      </c>
      <c r="B614" s="216" t="s">
        <v>291</v>
      </c>
      <c r="C614" s="217" t="s">
        <v>287</v>
      </c>
      <c r="D614" s="218" t="s">
        <v>768</v>
      </c>
      <c r="E614" s="337">
        <v>0</v>
      </c>
      <c r="F614">
        <v>49</v>
      </c>
      <c r="G614" s="337">
        <v>0</v>
      </c>
      <c r="H614">
        <v>13</v>
      </c>
      <c r="I614">
        <v>227</v>
      </c>
      <c r="J614">
        <v>479</v>
      </c>
      <c r="K614">
        <v>0</v>
      </c>
      <c r="L614">
        <v>5</v>
      </c>
      <c r="M614">
        <v>16</v>
      </c>
      <c r="N614">
        <v>9</v>
      </c>
      <c r="O614">
        <v>0</v>
      </c>
      <c r="P614">
        <v>30</v>
      </c>
      <c r="Q614">
        <v>0</v>
      </c>
      <c r="R614">
        <v>195</v>
      </c>
      <c r="S614">
        <v>0</v>
      </c>
      <c r="T614">
        <v>0</v>
      </c>
      <c r="U614">
        <v>1</v>
      </c>
      <c r="V614">
        <v>1</v>
      </c>
      <c r="W614">
        <v>36</v>
      </c>
      <c r="X614">
        <v>12</v>
      </c>
      <c r="Y614">
        <v>616</v>
      </c>
      <c r="Z614">
        <v>12</v>
      </c>
      <c r="AA614">
        <v>15</v>
      </c>
      <c r="AB614">
        <v>1716</v>
      </c>
      <c r="AC614" s="351">
        <v>1</v>
      </c>
      <c r="AD614" s="351">
        <v>1</v>
      </c>
      <c r="AE614">
        <v>20</v>
      </c>
      <c r="AF614">
        <v>736</v>
      </c>
      <c r="AG614">
        <v>17</v>
      </c>
      <c r="AH614">
        <v>75</v>
      </c>
      <c r="AI614">
        <v>0</v>
      </c>
      <c r="AJ614">
        <v>825</v>
      </c>
      <c r="AK614">
        <v>259</v>
      </c>
      <c r="AL614">
        <v>1084</v>
      </c>
      <c r="AM614">
        <v>14</v>
      </c>
      <c r="AN614">
        <v>1</v>
      </c>
      <c r="AO614">
        <v>2</v>
      </c>
      <c r="AP614">
        <v>75</v>
      </c>
      <c r="AQ614">
        <v>179</v>
      </c>
      <c r="AR614">
        <v>0</v>
      </c>
      <c r="AS614">
        <v>179</v>
      </c>
      <c r="AT614">
        <v>6</v>
      </c>
      <c r="AU614">
        <v>0</v>
      </c>
      <c r="AV614">
        <v>7</v>
      </c>
      <c r="AW614">
        <v>1</v>
      </c>
      <c r="AX614">
        <v>0</v>
      </c>
      <c r="AY614">
        <v>0</v>
      </c>
      <c r="AZ614">
        <v>1</v>
      </c>
      <c r="BA614">
        <v>137</v>
      </c>
      <c r="BB614">
        <v>89</v>
      </c>
      <c r="BC614">
        <v>47</v>
      </c>
      <c r="BD614">
        <v>13</v>
      </c>
      <c r="BE614">
        <v>7</v>
      </c>
      <c r="BF614">
        <v>6</v>
      </c>
      <c r="BG614">
        <v>0</v>
      </c>
      <c r="BH614">
        <v>0</v>
      </c>
      <c r="BI614">
        <v>299</v>
      </c>
      <c r="BJ614">
        <v>84</v>
      </c>
      <c r="BK614">
        <v>61</v>
      </c>
      <c r="BL614">
        <v>32</v>
      </c>
      <c r="BM614">
        <v>10</v>
      </c>
      <c r="BN614">
        <v>5</v>
      </c>
      <c r="BO614">
        <v>2</v>
      </c>
      <c r="BP614">
        <v>0</v>
      </c>
      <c r="BQ614">
        <v>1</v>
      </c>
      <c r="BR614">
        <v>195</v>
      </c>
      <c r="BS614" s="148"/>
      <c r="BT614"/>
      <c r="BU614" s="393" t="str">
        <f t="shared" si="90"/>
        <v>Yes</v>
      </c>
      <c r="BV614" s="393" t="str">
        <f t="shared" si="91"/>
        <v>Yes</v>
      </c>
      <c r="BW614" s="393"/>
      <c r="BX614" s="151"/>
      <c r="BY614" s="341"/>
      <c r="BZ614" s="384"/>
      <c r="CA614" s="384"/>
      <c r="CB614" s="384"/>
      <c r="CC614" s="384"/>
      <c r="CD614" s="384"/>
      <c r="CE614" s="219"/>
      <c r="CF614" s="219"/>
      <c r="CG614" s="219"/>
      <c r="CH614" s="219"/>
      <c r="CI614" s="219"/>
      <c r="CJ614" s="219"/>
      <c r="CK614" s="219"/>
      <c r="CL614" s="219"/>
      <c r="CM614" s="219"/>
      <c r="CN614" s="219"/>
      <c r="CO614" s="219"/>
      <c r="CP614" s="219"/>
      <c r="CQ614" s="219"/>
      <c r="CR614" s="219"/>
      <c r="CS614" s="219"/>
      <c r="CT614" s="219"/>
      <c r="CU614" s="219"/>
      <c r="CV614" s="219"/>
      <c r="CW614" s="219"/>
      <c r="CX614" s="219"/>
      <c r="CY614" s="219"/>
      <c r="CZ614" s="219"/>
      <c r="DA614" s="219"/>
      <c r="DB614" s="219"/>
      <c r="DC614" s="219"/>
      <c r="DD614" s="219"/>
      <c r="DE614" s="219"/>
      <c r="DF614" s="219"/>
      <c r="DG614" s="219"/>
      <c r="DH614" s="219"/>
      <c r="DI614" s="219"/>
      <c r="DJ614" s="219"/>
      <c r="DK614" s="219"/>
      <c r="DL614" s="219"/>
      <c r="DM614" s="219"/>
      <c r="DN614" s="219"/>
      <c r="DO614" s="219"/>
      <c r="DP614" s="219"/>
      <c r="DQ614" s="219"/>
      <c r="DR614" s="219"/>
      <c r="DS614" s="219"/>
      <c r="DT614" s="219"/>
      <c r="DU614" s="219"/>
      <c r="DV614" s="219"/>
      <c r="DW614" s="219"/>
      <c r="DX614" s="219"/>
      <c r="DY614" s="219"/>
      <c r="DZ614" s="219"/>
      <c r="EA614" s="219"/>
      <c r="EB614" s="219"/>
      <c r="EC614" s="219"/>
      <c r="ED614" s="219"/>
      <c r="EE614" s="219"/>
      <c r="EF614" s="219"/>
      <c r="EG614" s="219"/>
      <c r="EH614" s="219"/>
      <c r="EI614" s="219"/>
      <c r="EJ614" s="219"/>
      <c r="EK614" s="219"/>
      <c r="EL614" s="219"/>
      <c r="EM614" s="219"/>
      <c r="EN614" s="219"/>
      <c r="EO614" s="219"/>
      <c r="EP614" s="219"/>
      <c r="EQ614" s="219"/>
      <c r="ER614" s="219"/>
      <c r="ES614" s="219"/>
      <c r="ET614" s="219"/>
      <c r="EU614" s="219"/>
      <c r="EV614" s="219"/>
      <c r="EW614" s="219"/>
      <c r="EX614" s="219"/>
      <c r="EY614" s="219"/>
      <c r="EZ614" s="219"/>
      <c r="FA614" s="219"/>
      <c r="FB614" s="219"/>
      <c r="FC614" s="219"/>
      <c r="FD614" s="219"/>
      <c r="FE614" s="219"/>
      <c r="FF614" s="219"/>
      <c r="FG614" s="219"/>
      <c r="FH614" s="219"/>
      <c r="FI614" s="219"/>
      <c r="FJ614" s="219"/>
      <c r="FK614" s="219"/>
      <c r="FL614" s="219"/>
      <c r="FM614" s="219"/>
      <c r="FN614" s="219"/>
      <c r="GA614" s="202"/>
      <c r="GB614" s="202"/>
      <c r="GC614" s="202"/>
      <c r="GD614" s="202"/>
      <c r="GE614" s="202"/>
      <c r="GF614" s="202"/>
      <c r="GG614" s="202"/>
      <c r="GH614" s="198"/>
      <c r="GI614" s="198"/>
      <c r="GJ614" s="198"/>
      <c r="GK614" s="198"/>
      <c r="GL614" s="198"/>
      <c r="GM614" s="198"/>
      <c r="GN614" s="198"/>
    </row>
    <row r="615" spans="1:196" x14ac:dyDescent="0.2">
      <c r="A615" s="215" t="s">
        <v>770</v>
      </c>
      <c r="B615" s="216" t="s">
        <v>293</v>
      </c>
      <c r="C615" s="217" t="s">
        <v>302</v>
      </c>
      <c r="D615" s="218" t="s">
        <v>340</v>
      </c>
      <c r="E615" s="337">
        <v>0</v>
      </c>
      <c r="F615">
        <v>396</v>
      </c>
      <c r="G615" s="337">
        <v>0</v>
      </c>
      <c r="H615">
        <v>2</v>
      </c>
      <c r="I615">
        <v>118</v>
      </c>
      <c r="J615">
        <v>139</v>
      </c>
      <c r="K615">
        <v>95</v>
      </c>
      <c r="L615">
        <v>2</v>
      </c>
      <c r="M615">
        <v>11</v>
      </c>
      <c r="N615">
        <v>3</v>
      </c>
      <c r="O615">
        <v>0</v>
      </c>
      <c r="P615">
        <v>32</v>
      </c>
      <c r="Q615">
        <v>158</v>
      </c>
      <c r="R615">
        <v>346</v>
      </c>
      <c r="S615">
        <v>0</v>
      </c>
      <c r="T615">
        <v>0</v>
      </c>
      <c r="U615">
        <v>5</v>
      </c>
      <c r="V615">
        <v>2</v>
      </c>
      <c r="W615">
        <v>13</v>
      </c>
      <c r="X615">
        <v>5</v>
      </c>
      <c r="Y615">
        <v>156</v>
      </c>
      <c r="Z615">
        <v>0</v>
      </c>
      <c r="AA615">
        <v>3</v>
      </c>
      <c r="AB615">
        <v>1486</v>
      </c>
      <c r="AC615" s="351">
        <v>1</v>
      </c>
      <c r="AD615" s="351">
        <v>1</v>
      </c>
      <c r="AE615">
        <v>13</v>
      </c>
      <c r="AF615">
        <v>271</v>
      </c>
      <c r="AG615">
        <v>8</v>
      </c>
      <c r="AH615">
        <v>34</v>
      </c>
      <c r="AI615">
        <v>0</v>
      </c>
      <c r="AJ615">
        <v>403</v>
      </c>
      <c r="AK615">
        <v>135</v>
      </c>
      <c r="AL615">
        <v>538</v>
      </c>
      <c r="AM615">
        <v>24</v>
      </c>
      <c r="AN615">
        <v>0</v>
      </c>
      <c r="AO615">
        <v>1</v>
      </c>
      <c r="AP615">
        <v>168</v>
      </c>
      <c r="AQ615">
        <v>88</v>
      </c>
      <c r="AR615">
        <v>0</v>
      </c>
      <c r="AS615">
        <v>0</v>
      </c>
      <c r="AT615">
        <v>43</v>
      </c>
      <c r="AU615">
        <v>0</v>
      </c>
      <c r="AV615">
        <v>1</v>
      </c>
      <c r="AW615">
        <v>1</v>
      </c>
      <c r="AX615">
        <v>0</v>
      </c>
      <c r="AY615">
        <v>0</v>
      </c>
      <c r="AZ615">
        <v>0</v>
      </c>
      <c r="BA615">
        <v>285</v>
      </c>
      <c r="BB615">
        <v>135</v>
      </c>
      <c r="BC615">
        <v>96</v>
      </c>
      <c r="BD615">
        <v>141</v>
      </c>
      <c r="BE615">
        <v>11</v>
      </c>
      <c r="BF615">
        <v>0</v>
      </c>
      <c r="BG615">
        <v>2</v>
      </c>
      <c r="BH615">
        <v>0</v>
      </c>
      <c r="BI615">
        <v>670</v>
      </c>
      <c r="BJ615">
        <v>195</v>
      </c>
      <c r="BK615">
        <v>98</v>
      </c>
      <c r="BL615">
        <v>69</v>
      </c>
      <c r="BM615">
        <v>132</v>
      </c>
      <c r="BN615">
        <v>9</v>
      </c>
      <c r="BO615">
        <v>1</v>
      </c>
      <c r="BP615">
        <v>0</v>
      </c>
      <c r="BQ615">
        <v>0</v>
      </c>
      <c r="BR615">
        <v>504</v>
      </c>
      <c r="BS615" s="148"/>
      <c r="BT615"/>
      <c r="BU615" s="393" t="str">
        <f t="shared" si="90"/>
        <v>Yes</v>
      </c>
      <c r="BV615" s="393" t="str">
        <f t="shared" si="91"/>
        <v>Yes</v>
      </c>
      <c r="BW615" s="393"/>
      <c r="BX615" s="151"/>
      <c r="BY615" s="341"/>
      <c r="BZ615" s="384"/>
      <c r="CA615" s="384"/>
      <c r="CB615" s="384"/>
      <c r="CC615" s="384"/>
      <c r="CD615" s="384"/>
      <c r="CE615" s="219"/>
      <c r="CF615" s="219"/>
      <c r="CG615" s="219"/>
      <c r="CH615" s="219"/>
      <c r="CI615" s="219"/>
      <c r="CJ615" s="219"/>
      <c r="CK615" s="219"/>
      <c r="CL615" s="219"/>
      <c r="CM615" s="219"/>
      <c r="CN615" s="219"/>
      <c r="CO615" s="219"/>
      <c r="CP615" s="219"/>
      <c r="CQ615" s="219"/>
      <c r="CR615" s="219"/>
      <c r="CS615" s="219"/>
      <c r="CT615" s="219"/>
      <c r="CU615" s="219"/>
      <c r="CV615" s="219"/>
      <c r="CW615" s="219"/>
      <c r="CX615" s="219"/>
      <c r="CY615" s="219"/>
      <c r="CZ615" s="219"/>
      <c r="DA615" s="219"/>
      <c r="DB615" s="219"/>
      <c r="DC615" s="219"/>
      <c r="DD615" s="219"/>
      <c r="DE615" s="219"/>
      <c r="DF615" s="219"/>
      <c r="DG615" s="219"/>
      <c r="DH615" s="219"/>
      <c r="DI615" s="219"/>
      <c r="DJ615" s="219"/>
      <c r="DK615" s="219"/>
      <c r="DL615" s="219"/>
      <c r="DM615" s="219"/>
      <c r="DN615" s="219"/>
      <c r="DO615" s="219"/>
      <c r="DP615" s="219"/>
      <c r="DQ615" s="219"/>
      <c r="DR615" s="219"/>
      <c r="DS615" s="219"/>
      <c r="DT615" s="219"/>
      <c r="DU615" s="219"/>
      <c r="DV615" s="219"/>
      <c r="DW615" s="219"/>
      <c r="DX615" s="219"/>
      <c r="DY615" s="219"/>
      <c r="DZ615" s="219"/>
      <c r="EA615" s="219"/>
      <c r="EB615" s="219"/>
      <c r="EC615" s="219"/>
      <c r="ED615" s="219"/>
      <c r="EE615" s="219"/>
      <c r="EF615" s="219"/>
      <c r="EG615" s="219"/>
      <c r="EH615" s="219"/>
      <c r="EI615" s="219"/>
      <c r="EJ615" s="219"/>
      <c r="EK615" s="219"/>
      <c r="EL615" s="219"/>
      <c r="EM615" s="219"/>
      <c r="EN615" s="219"/>
      <c r="EO615" s="219"/>
      <c r="EP615" s="219"/>
      <c r="EQ615" s="219"/>
      <c r="ER615" s="219"/>
      <c r="ES615" s="219"/>
      <c r="ET615" s="219"/>
      <c r="EU615" s="219"/>
      <c r="EV615" s="219"/>
      <c r="EW615" s="219"/>
      <c r="EX615" s="219"/>
      <c r="EY615" s="219"/>
      <c r="EZ615" s="219"/>
      <c r="FA615" s="219"/>
      <c r="FB615" s="219"/>
      <c r="FC615" s="219"/>
      <c r="FD615" s="219"/>
      <c r="FE615" s="219"/>
      <c r="FF615" s="219"/>
      <c r="FG615" s="219"/>
      <c r="FH615" s="219"/>
      <c r="FI615" s="219"/>
      <c r="FJ615" s="219"/>
      <c r="FK615" s="219"/>
      <c r="FL615" s="219"/>
      <c r="FM615" s="219"/>
      <c r="FN615" s="219"/>
      <c r="GA615" s="202"/>
      <c r="GB615" s="202"/>
      <c r="GC615" s="202"/>
      <c r="GD615" s="202"/>
      <c r="GE615" s="202"/>
      <c r="GF615" s="202"/>
      <c r="GG615" s="202"/>
      <c r="GH615" s="198"/>
      <c r="GI615" s="198"/>
      <c r="GJ615" s="198"/>
      <c r="GK615" s="198"/>
      <c r="GL615" s="198"/>
      <c r="GM615" s="198"/>
      <c r="GN615" s="198"/>
    </row>
    <row r="616" spans="1:196" x14ac:dyDescent="0.2">
      <c r="A616" s="215" t="s">
        <v>771</v>
      </c>
      <c r="B616" s="216" t="s">
        <v>293</v>
      </c>
      <c r="C616" s="217" t="s">
        <v>295</v>
      </c>
      <c r="D616" s="218" t="s">
        <v>341</v>
      </c>
      <c r="E616" s="337">
        <v>0</v>
      </c>
      <c r="F616">
        <v>135</v>
      </c>
      <c r="G616" s="337">
        <v>0</v>
      </c>
      <c r="H616">
        <v>8</v>
      </c>
      <c r="I616">
        <v>193</v>
      </c>
      <c r="J616">
        <v>339</v>
      </c>
      <c r="K616">
        <v>289</v>
      </c>
      <c r="L616">
        <v>7</v>
      </c>
      <c r="M616">
        <v>30</v>
      </c>
      <c r="N616">
        <v>2</v>
      </c>
      <c r="O616">
        <v>1</v>
      </c>
      <c r="P616">
        <v>44</v>
      </c>
      <c r="Q616">
        <v>102</v>
      </c>
      <c r="R616">
        <v>840</v>
      </c>
      <c r="S616">
        <v>0</v>
      </c>
      <c r="T616">
        <v>0</v>
      </c>
      <c r="U616">
        <v>3</v>
      </c>
      <c r="V616">
        <v>4</v>
      </c>
      <c r="W616">
        <v>86</v>
      </c>
      <c r="X616">
        <v>1</v>
      </c>
      <c r="Y616">
        <v>238</v>
      </c>
      <c r="Z616">
        <v>0</v>
      </c>
      <c r="AA616">
        <v>4</v>
      </c>
      <c r="AB616">
        <v>2326</v>
      </c>
      <c r="AC616" s="351">
        <v>1</v>
      </c>
      <c r="AD616" s="351">
        <v>1</v>
      </c>
      <c r="AE616">
        <v>19</v>
      </c>
      <c r="AF616">
        <v>397</v>
      </c>
      <c r="AG616">
        <v>22</v>
      </c>
      <c r="AH616">
        <v>49</v>
      </c>
      <c r="AI616">
        <v>0</v>
      </c>
      <c r="AJ616">
        <v>531</v>
      </c>
      <c r="AK616">
        <v>35</v>
      </c>
      <c r="AL616">
        <v>566</v>
      </c>
      <c r="AM616">
        <v>13</v>
      </c>
      <c r="AN616">
        <v>0</v>
      </c>
      <c r="AO616">
        <v>22</v>
      </c>
      <c r="AP616">
        <v>60</v>
      </c>
      <c r="AQ616">
        <v>9</v>
      </c>
      <c r="AR616">
        <v>49</v>
      </c>
      <c r="AS616">
        <v>58</v>
      </c>
      <c r="AT616">
        <v>53</v>
      </c>
      <c r="AU616">
        <v>0</v>
      </c>
      <c r="AV616">
        <v>3</v>
      </c>
      <c r="AW616">
        <v>74</v>
      </c>
      <c r="AX616">
        <v>0</v>
      </c>
      <c r="AY616">
        <v>0</v>
      </c>
      <c r="AZ616">
        <v>0</v>
      </c>
      <c r="BA616">
        <v>1312</v>
      </c>
      <c r="BB616">
        <v>152</v>
      </c>
      <c r="BC616">
        <v>114</v>
      </c>
      <c r="BD616">
        <v>5</v>
      </c>
      <c r="BE616">
        <v>3</v>
      </c>
      <c r="BF616">
        <v>0</v>
      </c>
      <c r="BG616">
        <v>2</v>
      </c>
      <c r="BH616">
        <v>6</v>
      </c>
      <c r="BI616">
        <v>1594</v>
      </c>
      <c r="BJ616">
        <v>738</v>
      </c>
      <c r="BK616">
        <v>101</v>
      </c>
      <c r="BL616">
        <v>92</v>
      </c>
      <c r="BM616">
        <v>4</v>
      </c>
      <c r="BN616">
        <v>0</v>
      </c>
      <c r="BO616">
        <v>0</v>
      </c>
      <c r="BP616">
        <v>1</v>
      </c>
      <c r="BQ616">
        <v>6</v>
      </c>
      <c r="BR616">
        <v>942</v>
      </c>
      <c r="BS616" s="148"/>
      <c r="BT616"/>
      <c r="BU616" s="393" t="str">
        <f t="shared" si="90"/>
        <v>Yes</v>
      </c>
      <c r="BV616" s="393" t="str">
        <f t="shared" si="91"/>
        <v>Yes</v>
      </c>
      <c r="BW616" s="393"/>
      <c r="BX616" s="151"/>
      <c r="BY616" s="341"/>
      <c r="BZ616" s="384"/>
      <c r="CA616" s="384"/>
      <c r="CB616" s="384"/>
      <c r="CC616" s="384"/>
      <c r="CD616" s="384"/>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DQ616" s="219"/>
      <c r="DR616" s="219"/>
      <c r="DS616" s="219"/>
      <c r="DT616" s="219"/>
      <c r="DU616" s="219"/>
      <c r="DV616" s="219"/>
      <c r="DW616" s="219"/>
      <c r="DX616" s="219"/>
      <c r="DY616" s="219"/>
      <c r="DZ616" s="219"/>
      <c r="EA616" s="219"/>
      <c r="EB616" s="219"/>
      <c r="EC616" s="219"/>
      <c r="ED616" s="219"/>
      <c r="EE616" s="219"/>
      <c r="EF616" s="219"/>
      <c r="EG616" s="219"/>
      <c r="EH616" s="219"/>
      <c r="EI616" s="219"/>
      <c r="EJ616" s="219"/>
      <c r="EK616" s="219"/>
      <c r="EL616" s="219"/>
      <c r="EM616" s="219"/>
      <c r="EN616" s="219"/>
      <c r="EO616" s="219"/>
      <c r="EP616" s="219"/>
      <c r="EQ616" s="219"/>
      <c r="ER616" s="219"/>
      <c r="ES616" s="219"/>
      <c r="ET616" s="219"/>
      <c r="EU616" s="219"/>
      <c r="EV616" s="219"/>
      <c r="EW616" s="219"/>
      <c r="EX616" s="219"/>
      <c r="EY616" s="219"/>
      <c r="EZ616" s="219"/>
      <c r="FA616" s="219"/>
      <c r="FB616" s="219"/>
      <c r="FC616" s="219"/>
      <c r="FD616" s="219"/>
      <c r="FE616" s="219"/>
      <c r="FF616" s="219"/>
      <c r="FG616" s="219"/>
      <c r="FH616" s="219"/>
      <c r="FI616" s="219"/>
      <c r="FJ616" s="219"/>
      <c r="FK616" s="219"/>
      <c r="FL616" s="219"/>
      <c r="FM616" s="219"/>
      <c r="FN616" s="219"/>
      <c r="GA616" s="202"/>
      <c r="GB616" s="202"/>
      <c r="GC616" s="202"/>
      <c r="GD616" s="202"/>
      <c r="GE616" s="202"/>
      <c r="GF616" s="202"/>
      <c r="GG616" s="202"/>
      <c r="GH616" s="198"/>
      <c r="GI616" s="198"/>
      <c r="GJ616" s="198"/>
      <c r="GK616" s="198"/>
      <c r="GL616" s="198"/>
      <c r="GM616" s="198"/>
      <c r="GN616" s="198"/>
    </row>
    <row r="617" spans="1:196" x14ac:dyDescent="0.2">
      <c r="A617" s="215" t="s">
        <v>773</v>
      </c>
      <c r="B617" s="216" t="s">
        <v>285</v>
      </c>
      <c r="C617" s="217" t="s">
        <v>295</v>
      </c>
      <c r="D617" s="218" t="s">
        <v>772</v>
      </c>
      <c r="E617" s="337">
        <v>0</v>
      </c>
      <c r="F617">
        <v>60</v>
      </c>
      <c r="G617" s="337">
        <v>0</v>
      </c>
      <c r="H617">
        <v>5</v>
      </c>
      <c r="I617">
        <v>84</v>
      </c>
      <c r="J617">
        <v>232</v>
      </c>
      <c r="K617">
        <v>3</v>
      </c>
      <c r="L617">
        <v>2</v>
      </c>
      <c r="M617">
        <v>3</v>
      </c>
      <c r="N617">
        <v>2</v>
      </c>
      <c r="O617">
        <v>0</v>
      </c>
      <c r="P617">
        <v>6</v>
      </c>
      <c r="Q617">
        <v>2</v>
      </c>
      <c r="R617">
        <v>97</v>
      </c>
      <c r="S617">
        <v>120</v>
      </c>
      <c r="T617">
        <v>3</v>
      </c>
      <c r="U617">
        <v>0</v>
      </c>
      <c r="V617">
        <v>28</v>
      </c>
      <c r="W617">
        <v>2</v>
      </c>
      <c r="X617">
        <v>32</v>
      </c>
      <c r="Y617">
        <v>109</v>
      </c>
      <c r="Z617">
        <v>0</v>
      </c>
      <c r="AA617">
        <v>18</v>
      </c>
      <c r="AB617">
        <v>808</v>
      </c>
      <c r="AC617" s="351">
        <v>1</v>
      </c>
      <c r="AD617" s="351">
        <v>2</v>
      </c>
      <c r="AE617">
        <v>7</v>
      </c>
      <c r="AF617">
        <v>206</v>
      </c>
      <c r="AG617">
        <v>57</v>
      </c>
      <c r="AH617">
        <v>6</v>
      </c>
      <c r="AI617">
        <v>0</v>
      </c>
      <c r="AJ617">
        <v>0</v>
      </c>
      <c r="AK617">
        <v>0</v>
      </c>
      <c r="AL617">
        <v>306</v>
      </c>
      <c r="AM617">
        <v>2</v>
      </c>
      <c r="AN617">
        <v>0</v>
      </c>
      <c r="AO617">
        <v>2</v>
      </c>
      <c r="AP617">
        <v>46</v>
      </c>
      <c r="AQ617">
        <v>0</v>
      </c>
      <c r="AR617">
        <v>0</v>
      </c>
      <c r="AS617">
        <v>0</v>
      </c>
      <c r="AT617">
        <v>0</v>
      </c>
      <c r="AU617">
        <v>0</v>
      </c>
      <c r="AV617">
        <v>6</v>
      </c>
      <c r="AW617">
        <v>43</v>
      </c>
      <c r="AX617">
        <v>0</v>
      </c>
      <c r="AY617">
        <v>0</v>
      </c>
      <c r="AZ617">
        <v>0</v>
      </c>
      <c r="BA617">
        <v>6</v>
      </c>
      <c r="BB617">
        <v>20</v>
      </c>
      <c r="BC617">
        <v>60</v>
      </c>
      <c r="BD617">
        <v>33</v>
      </c>
      <c r="BE617">
        <v>6</v>
      </c>
      <c r="BF617">
        <v>2</v>
      </c>
      <c r="BG617">
        <v>0</v>
      </c>
      <c r="BH617">
        <v>2</v>
      </c>
      <c r="BI617">
        <v>129</v>
      </c>
      <c r="BJ617">
        <v>5</v>
      </c>
      <c r="BK617">
        <v>14</v>
      </c>
      <c r="BL617">
        <v>50</v>
      </c>
      <c r="BM617">
        <v>24</v>
      </c>
      <c r="BN617">
        <v>2</v>
      </c>
      <c r="BO617">
        <v>2</v>
      </c>
      <c r="BP617">
        <v>0</v>
      </c>
      <c r="BQ617">
        <v>2</v>
      </c>
      <c r="BR617">
        <v>99</v>
      </c>
      <c r="BS617" s="148"/>
      <c r="BT617"/>
      <c r="BU617" s="393" t="str">
        <f t="shared" si="90"/>
        <v>Yes</v>
      </c>
      <c r="BV617" s="393" t="str">
        <f t="shared" si="91"/>
        <v>No</v>
      </c>
      <c r="BW617" s="393"/>
      <c r="BX617" s="151"/>
      <c r="BY617" s="341"/>
      <c r="BZ617" s="384"/>
      <c r="CA617" s="384"/>
      <c r="CB617" s="384"/>
      <c r="CC617" s="384"/>
      <c r="CD617" s="384"/>
      <c r="CE617" s="219"/>
      <c r="CF617" s="219"/>
      <c r="CG617" s="219"/>
      <c r="CH617" s="219"/>
      <c r="CI617" s="219"/>
      <c r="CJ617" s="219"/>
      <c r="CK617" s="219"/>
      <c r="CL617" s="219"/>
      <c r="CM617" s="219"/>
      <c r="CN617" s="219"/>
      <c r="CO617" s="219"/>
      <c r="CP617" s="219"/>
      <c r="CQ617" s="219"/>
      <c r="CR617" s="219"/>
      <c r="CS617" s="219"/>
      <c r="CT617" s="219"/>
      <c r="CU617" s="219"/>
      <c r="CV617" s="219"/>
      <c r="CW617" s="219"/>
      <c r="CX617" s="219"/>
      <c r="CY617" s="219"/>
      <c r="CZ617" s="219"/>
      <c r="DA617" s="219"/>
      <c r="DB617" s="219"/>
      <c r="DC617" s="219"/>
      <c r="DD617" s="219"/>
      <c r="DE617" s="219"/>
      <c r="DF617" s="219"/>
      <c r="DG617" s="219"/>
      <c r="DH617" s="219"/>
      <c r="DI617" s="219"/>
      <c r="DJ617" s="219"/>
      <c r="DK617" s="219"/>
      <c r="DL617" s="219"/>
      <c r="DM617" s="219"/>
      <c r="DN617" s="219"/>
      <c r="DO617" s="219"/>
      <c r="DP617" s="219"/>
      <c r="DQ617" s="219"/>
      <c r="DR617" s="219"/>
      <c r="DS617" s="219"/>
      <c r="DT617" s="219"/>
      <c r="DU617" s="219"/>
      <c r="DV617" s="219"/>
      <c r="DW617" s="219"/>
      <c r="DX617" s="219"/>
      <c r="DY617" s="219"/>
      <c r="DZ617" s="219"/>
      <c r="EA617" s="219"/>
      <c r="EB617" s="219"/>
      <c r="EC617" s="219"/>
      <c r="ED617" s="219"/>
      <c r="EE617" s="219"/>
      <c r="EF617" s="219"/>
      <c r="EG617" s="219"/>
      <c r="EH617" s="219"/>
      <c r="EI617" s="219"/>
      <c r="EJ617" s="219"/>
      <c r="EK617" s="219"/>
      <c r="EL617" s="219"/>
      <c r="EM617" s="219"/>
      <c r="EN617" s="219"/>
      <c r="EO617" s="219"/>
      <c r="EP617" s="219"/>
      <c r="EQ617" s="219"/>
      <c r="ER617" s="219"/>
      <c r="ES617" s="219"/>
      <c r="ET617" s="219"/>
      <c r="EU617" s="219"/>
      <c r="EV617" s="219"/>
      <c r="EW617" s="219"/>
      <c r="EX617" s="219"/>
      <c r="EY617" s="219"/>
      <c r="EZ617" s="219"/>
      <c r="FA617" s="219"/>
      <c r="FB617" s="219"/>
      <c r="FC617" s="219"/>
      <c r="FD617" s="219"/>
      <c r="FE617" s="219"/>
      <c r="FF617" s="219"/>
      <c r="FG617" s="219"/>
      <c r="FH617" s="219"/>
      <c r="FI617" s="219"/>
      <c r="FJ617" s="219"/>
      <c r="FK617" s="219"/>
      <c r="FL617" s="219"/>
      <c r="FM617" s="219"/>
      <c r="FN617" s="219"/>
      <c r="GA617" s="202"/>
      <c r="GB617" s="202"/>
      <c r="GC617" s="202"/>
      <c r="GD617" s="202"/>
      <c r="GE617" s="202"/>
      <c r="GF617" s="202"/>
      <c r="GG617" s="202"/>
      <c r="GH617" s="198"/>
      <c r="GI617" s="198"/>
      <c r="GJ617" s="198"/>
      <c r="GK617" s="198"/>
      <c r="GL617" s="198"/>
      <c r="GM617" s="198"/>
      <c r="GN617" s="198"/>
    </row>
    <row r="618" spans="1:196" x14ac:dyDescent="0.2">
      <c r="A618" s="215" t="s">
        <v>775</v>
      </c>
      <c r="B618" s="216" t="s">
        <v>285</v>
      </c>
      <c r="C618" s="217" t="s">
        <v>294</v>
      </c>
      <c r="D618" s="218" t="s">
        <v>774</v>
      </c>
      <c r="E618" s="337">
        <v>0</v>
      </c>
      <c r="F618">
        <v>1</v>
      </c>
      <c r="G618" s="337">
        <v>0</v>
      </c>
      <c r="H618">
        <v>1</v>
      </c>
      <c r="I618">
        <v>67</v>
      </c>
      <c r="J618">
        <v>175</v>
      </c>
      <c r="K618">
        <v>1</v>
      </c>
      <c r="L618">
        <v>3</v>
      </c>
      <c r="M618">
        <v>12</v>
      </c>
      <c r="N618">
        <v>5</v>
      </c>
      <c r="O618">
        <v>0</v>
      </c>
      <c r="P618">
        <v>5</v>
      </c>
      <c r="Q618">
        <v>4</v>
      </c>
      <c r="R618">
        <v>48</v>
      </c>
      <c r="S618">
        <v>0</v>
      </c>
      <c r="T618">
        <v>2</v>
      </c>
      <c r="U618">
        <v>0</v>
      </c>
      <c r="V618">
        <v>0</v>
      </c>
      <c r="W618">
        <v>4</v>
      </c>
      <c r="X618">
        <v>10</v>
      </c>
      <c r="Y618">
        <v>72</v>
      </c>
      <c r="Z618">
        <v>1</v>
      </c>
      <c r="AA618">
        <v>30</v>
      </c>
      <c r="AB618">
        <v>441</v>
      </c>
      <c r="AC618" s="351">
        <v>2</v>
      </c>
      <c r="AD618" s="351">
        <v>2</v>
      </c>
      <c r="AE618">
        <v>0</v>
      </c>
      <c r="AF618">
        <v>329</v>
      </c>
      <c r="AG618">
        <v>72</v>
      </c>
      <c r="AH618">
        <v>27</v>
      </c>
      <c r="AI618">
        <v>0</v>
      </c>
      <c r="AJ618">
        <v>361</v>
      </c>
      <c r="AK618">
        <v>0</v>
      </c>
      <c r="AL618">
        <v>361</v>
      </c>
      <c r="AM618">
        <v>0</v>
      </c>
      <c r="AN618">
        <v>0</v>
      </c>
      <c r="AO618">
        <v>0</v>
      </c>
      <c r="AP618">
        <v>75</v>
      </c>
      <c r="AQ618">
        <v>51</v>
      </c>
      <c r="AR618">
        <v>0</v>
      </c>
      <c r="AS618">
        <v>0</v>
      </c>
      <c r="AT618">
        <v>0</v>
      </c>
      <c r="AU618">
        <v>0</v>
      </c>
      <c r="AV618">
        <v>15</v>
      </c>
      <c r="AW618">
        <v>0</v>
      </c>
      <c r="AX618">
        <v>0</v>
      </c>
      <c r="AY618">
        <v>0</v>
      </c>
      <c r="AZ618">
        <v>0</v>
      </c>
      <c r="BA618">
        <v>20</v>
      </c>
      <c r="BB618">
        <v>20</v>
      </c>
      <c r="BC618">
        <v>11</v>
      </c>
      <c r="BD618">
        <v>4</v>
      </c>
      <c r="BE618">
        <v>4</v>
      </c>
      <c r="BF618">
        <v>2</v>
      </c>
      <c r="BG618">
        <v>4</v>
      </c>
      <c r="BH618">
        <v>2</v>
      </c>
      <c r="BI618">
        <v>67</v>
      </c>
      <c r="BJ618">
        <v>19</v>
      </c>
      <c r="BK618">
        <v>16</v>
      </c>
      <c r="BL618">
        <v>8</v>
      </c>
      <c r="BM618">
        <v>0</v>
      </c>
      <c r="BN618">
        <v>2</v>
      </c>
      <c r="BO618">
        <v>1</v>
      </c>
      <c r="BP618">
        <v>4</v>
      </c>
      <c r="BQ618">
        <v>2</v>
      </c>
      <c r="BR618">
        <v>52</v>
      </c>
      <c r="BS618" s="148"/>
      <c r="BT618"/>
      <c r="BU618" s="393" t="str">
        <f t="shared" si="90"/>
        <v>No</v>
      </c>
      <c r="BV618" s="393" t="str">
        <f t="shared" si="91"/>
        <v>No</v>
      </c>
      <c r="BW618" s="393"/>
      <c r="BX618" s="151"/>
      <c r="BY618" s="341"/>
      <c r="BZ618" s="384"/>
      <c r="CA618" s="384"/>
      <c r="CB618" s="384"/>
      <c r="CC618" s="384"/>
      <c r="CD618" s="384"/>
      <c r="CE618" s="219"/>
      <c r="CF618" s="219"/>
      <c r="CG618" s="219"/>
      <c r="CH618" s="219"/>
      <c r="CI618" s="219"/>
      <c r="CJ618" s="219"/>
      <c r="CK618" s="219"/>
      <c r="CL618" s="219"/>
      <c r="CM618" s="219"/>
      <c r="CN618" s="219"/>
      <c r="CO618" s="219"/>
      <c r="CP618" s="219"/>
      <c r="CQ618" s="219"/>
      <c r="CR618" s="219"/>
      <c r="CS618" s="219"/>
      <c r="CT618" s="219"/>
      <c r="CU618" s="219"/>
      <c r="CV618" s="219"/>
      <c r="CW618" s="219"/>
      <c r="CX618" s="219"/>
      <c r="CY618" s="219"/>
      <c r="CZ618" s="219"/>
      <c r="DA618" s="219"/>
      <c r="DB618" s="219"/>
      <c r="DC618" s="219"/>
      <c r="DD618" s="219"/>
      <c r="DE618" s="219"/>
      <c r="DF618" s="219"/>
      <c r="DG618" s="219"/>
      <c r="DH618" s="219"/>
      <c r="DI618" s="219"/>
      <c r="DJ618" s="219"/>
      <c r="DK618" s="219"/>
      <c r="DL618" s="219"/>
      <c r="DM618" s="219"/>
      <c r="DN618" s="219"/>
      <c r="DO618" s="219"/>
      <c r="DP618" s="219"/>
      <c r="DQ618" s="219"/>
      <c r="DR618" s="219"/>
      <c r="DS618" s="219"/>
      <c r="DT618" s="219"/>
      <c r="DU618" s="219"/>
      <c r="DV618" s="219"/>
      <c r="DW618" s="219"/>
      <c r="DX618" s="219"/>
      <c r="DY618" s="219"/>
      <c r="DZ618" s="219"/>
      <c r="EA618" s="219"/>
      <c r="EB618" s="219"/>
      <c r="EC618" s="219"/>
      <c r="ED618" s="219"/>
      <c r="EE618" s="219"/>
      <c r="EF618" s="219"/>
      <c r="EG618" s="219"/>
      <c r="EH618" s="219"/>
      <c r="EI618" s="219"/>
      <c r="EJ618" s="219"/>
      <c r="EK618" s="219"/>
      <c r="EL618" s="219"/>
      <c r="EM618" s="219"/>
      <c r="EN618" s="219"/>
      <c r="EO618" s="219"/>
      <c r="EP618" s="219"/>
      <c r="EQ618" s="219"/>
      <c r="ER618" s="219"/>
      <c r="ES618" s="219"/>
      <c r="ET618" s="219"/>
      <c r="EU618" s="219"/>
      <c r="EV618" s="219"/>
      <c r="EW618" s="219"/>
      <c r="EX618" s="219"/>
      <c r="EY618" s="219"/>
      <c r="EZ618" s="219"/>
      <c r="FA618" s="219"/>
      <c r="FB618" s="219"/>
      <c r="FC618" s="219"/>
      <c r="FD618" s="219"/>
      <c r="FE618" s="219"/>
      <c r="FF618" s="219"/>
      <c r="FG618" s="219"/>
      <c r="FH618" s="219"/>
      <c r="FI618" s="219"/>
      <c r="FJ618" s="219"/>
      <c r="FK618" s="219"/>
      <c r="FL618" s="219"/>
      <c r="FM618" s="219"/>
      <c r="FN618" s="219"/>
      <c r="GA618" s="202"/>
      <c r="GB618" s="202"/>
      <c r="GC618" s="202"/>
      <c r="GD618" s="202"/>
      <c r="GE618" s="202"/>
      <c r="GF618" s="202"/>
      <c r="GG618" s="202"/>
      <c r="GH618" s="198"/>
      <c r="GI618" s="198"/>
      <c r="GJ618" s="198"/>
      <c r="GK618" s="198"/>
      <c r="GL618" s="198"/>
      <c r="GM618" s="198"/>
      <c r="GN618" s="198"/>
    </row>
    <row r="619" spans="1:196" x14ac:dyDescent="0.2">
      <c r="A619" s="215" t="s">
        <v>777</v>
      </c>
      <c r="B619" s="216" t="s">
        <v>285</v>
      </c>
      <c r="C619" s="217" t="s">
        <v>56</v>
      </c>
      <c r="D619" s="218" t="s">
        <v>776</v>
      </c>
      <c r="E619" s="337">
        <v>0</v>
      </c>
      <c r="F619">
        <v>46</v>
      </c>
      <c r="G619" s="337">
        <v>0</v>
      </c>
      <c r="H619">
        <v>2</v>
      </c>
      <c r="I619">
        <v>106</v>
      </c>
      <c r="J619">
        <v>238</v>
      </c>
      <c r="K619">
        <v>7</v>
      </c>
      <c r="L619">
        <v>2</v>
      </c>
      <c r="M619">
        <v>9</v>
      </c>
      <c r="N619">
        <v>2</v>
      </c>
      <c r="O619">
        <v>0</v>
      </c>
      <c r="P619">
        <v>5</v>
      </c>
      <c r="Q619">
        <v>5</v>
      </c>
      <c r="R619">
        <v>58</v>
      </c>
      <c r="S619">
        <v>243</v>
      </c>
      <c r="T619">
        <v>4</v>
      </c>
      <c r="U619">
        <v>0</v>
      </c>
      <c r="V619">
        <v>8</v>
      </c>
      <c r="W619">
        <v>3</v>
      </c>
      <c r="X619">
        <v>78</v>
      </c>
      <c r="Y619">
        <v>187</v>
      </c>
      <c r="Z619">
        <v>3</v>
      </c>
      <c r="AA619">
        <v>52</v>
      </c>
      <c r="AB619">
        <v>1058</v>
      </c>
      <c r="AC619" s="351">
        <v>1</v>
      </c>
      <c r="AD619" s="351">
        <v>1</v>
      </c>
      <c r="AE619">
        <v>3</v>
      </c>
      <c r="AF619">
        <v>217</v>
      </c>
      <c r="AG619">
        <v>0</v>
      </c>
      <c r="AH619">
        <v>11</v>
      </c>
      <c r="AI619">
        <v>0</v>
      </c>
      <c r="AJ619">
        <v>176</v>
      </c>
      <c r="AK619">
        <v>0</v>
      </c>
      <c r="AL619">
        <v>0</v>
      </c>
      <c r="AM619">
        <v>0</v>
      </c>
      <c r="AN619">
        <v>0</v>
      </c>
      <c r="AO619">
        <v>0</v>
      </c>
      <c r="AP619">
        <v>40</v>
      </c>
      <c r="AQ619">
        <v>0</v>
      </c>
      <c r="AR619">
        <v>36</v>
      </c>
      <c r="AS619">
        <v>0</v>
      </c>
      <c r="AT619">
        <v>2</v>
      </c>
      <c r="AU619">
        <v>0</v>
      </c>
      <c r="AV619">
        <v>1</v>
      </c>
      <c r="AW619">
        <v>57</v>
      </c>
      <c r="AX619">
        <v>0</v>
      </c>
      <c r="AY619">
        <v>0</v>
      </c>
      <c r="AZ619">
        <v>0</v>
      </c>
      <c r="BA619">
        <v>27</v>
      </c>
      <c r="BB619">
        <v>28</v>
      </c>
      <c r="BC619">
        <v>11</v>
      </c>
      <c r="BD619">
        <v>7</v>
      </c>
      <c r="BE619">
        <v>2</v>
      </c>
      <c r="BF619">
        <v>3</v>
      </c>
      <c r="BG619">
        <v>9</v>
      </c>
      <c r="BH619">
        <v>1</v>
      </c>
      <c r="BI619">
        <v>88</v>
      </c>
      <c r="BJ619">
        <v>21</v>
      </c>
      <c r="BK619">
        <v>15</v>
      </c>
      <c r="BL619">
        <v>9</v>
      </c>
      <c r="BM619">
        <v>5</v>
      </c>
      <c r="BN619">
        <v>2</v>
      </c>
      <c r="BO619">
        <v>2</v>
      </c>
      <c r="BP619">
        <v>8</v>
      </c>
      <c r="BQ619">
        <v>1</v>
      </c>
      <c r="BR619">
        <v>63</v>
      </c>
      <c r="BS619" s="148"/>
      <c r="BT619"/>
      <c r="BU619" s="393" t="str">
        <f t="shared" si="90"/>
        <v>Yes</v>
      </c>
      <c r="BV619" s="393" t="str">
        <f t="shared" si="91"/>
        <v>Yes</v>
      </c>
      <c r="BW619" s="393"/>
      <c r="BX619" s="151"/>
      <c r="BY619" s="341"/>
      <c r="BZ619" s="384"/>
      <c r="CA619" s="384"/>
      <c r="CB619" s="384"/>
      <c r="CC619" s="384"/>
      <c r="CD619" s="384"/>
      <c r="CE619" s="219"/>
      <c r="CF619" s="219"/>
      <c r="CG619" s="219"/>
      <c r="CH619" s="219"/>
      <c r="CI619" s="219"/>
      <c r="CJ619" s="219"/>
      <c r="CK619" s="219"/>
      <c r="CL619" s="219"/>
      <c r="CM619" s="219"/>
      <c r="CN619" s="219"/>
      <c r="CO619" s="219"/>
      <c r="CP619" s="219"/>
      <c r="CQ619" s="219"/>
      <c r="CR619" s="219"/>
      <c r="CS619" s="219"/>
      <c r="CT619" s="219"/>
      <c r="CU619" s="219"/>
      <c r="CV619" s="219"/>
      <c r="CW619" s="219"/>
      <c r="CX619" s="219"/>
      <c r="CY619" s="219"/>
      <c r="CZ619" s="219"/>
      <c r="DA619" s="219"/>
      <c r="DB619" s="219"/>
      <c r="DC619" s="219"/>
      <c r="DD619" s="219"/>
      <c r="DE619" s="219"/>
      <c r="DF619" s="219"/>
      <c r="DG619" s="219"/>
      <c r="DH619" s="219"/>
      <c r="DI619" s="219"/>
      <c r="DJ619" s="219"/>
      <c r="DK619" s="219"/>
      <c r="DL619" s="219"/>
      <c r="DM619" s="219"/>
      <c r="DN619" s="219"/>
      <c r="DO619" s="219"/>
      <c r="DP619" s="219"/>
      <c r="DQ619" s="219"/>
      <c r="DR619" s="219"/>
      <c r="DS619" s="219"/>
      <c r="DT619" s="219"/>
      <c r="DU619" s="219"/>
      <c r="DV619" s="219"/>
      <c r="DW619" s="219"/>
      <c r="DX619" s="219"/>
      <c r="DY619" s="219"/>
      <c r="DZ619" s="219"/>
      <c r="EA619" s="219"/>
      <c r="EB619" s="219"/>
      <c r="EC619" s="219"/>
      <c r="ED619" s="219"/>
      <c r="EE619" s="219"/>
      <c r="EF619" s="219"/>
      <c r="EG619" s="219"/>
      <c r="EH619" s="219"/>
      <c r="EI619" s="219"/>
      <c r="EJ619" s="219"/>
      <c r="EK619" s="219"/>
      <c r="EL619" s="219"/>
      <c r="EM619" s="219"/>
      <c r="EN619" s="219"/>
      <c r="EO619" s="219"/>
      <c r="EP619" s="219"/>
      <c r="EQ619" s="219"/>
      <c r="ER619" s="219"/>
      <c r="ES619" s="219"/>
      <c r="ET619" s="219"/>
      <c r="EU619" s="219"/>
      <c r="EV619" s="219"/>
      <c r="EW619" s="219"/>
      <c r="EX619" s="219"/>
      <c r="EY619" s="219"/>
      <c r="EZ619" s="219"/>
      <c r="FA619" s="219"/>
      <c r="FB619" s="219"/>
      <c r="FC619" s="219"/>
      <c r="FD619" s="219"/>
      <c r="FE619" s="219"/>
      <c r="FF619" s="219"/>
      <c r="FG619" s="219"/>
      <c r="FH619" s="219"/>
      <c r="FI619" s="219"/>
      <c r="FJ619" s="219"/>
      <c r="FK619" s="219"/>
      <c r="FL619" s="219"/>
      <c r="FM619" s="219"/>
      <c r="FN619" s="219"/>
      <c r="GA619" s="202"/>
      <c r="GB619" s="202"/>
      <c r="GC619" s="202"/>
      <c r="GD619" s="202"/>
      <c r="GE619" s="202"/>
      <c r="GF619" s="202"/>
      <c r="GG619" s="202"/>
      <c r="GH619" s="198"/>
      <c r="GI619" s="198"/>
      <c r="GJ619" s="198"/>
      <c r="GK619" s="198"/>
      <c r="GL619" s="198"/>
      <c r="GM619" s="198"/>
      <c r="GN619" s="198"/>
    </row>
    <row r="620" spans="1:196" x14ac:dyDescent="0.2">
      <c r="A620" s="215" t="s">
        <v>779</v>
      </c>
      <c r="B620" s="216" t="s">
        <v>291</v>
      </c>
      <c r="C620" s="217" t="s">
        <v>302</v>
      </c>
      <c r="D620" s="218" t="s">
        <v>778</v>
      </c>
      <c r="E620" s="337">
        <v>0</v>
      </c>
      <c r="F620">
        <v>41</v>
      </c>
      <c r="G620" s="337">
        <v>0</v>
      </c>
      <c r="H620">
        <v>7</v>
      </c>
      <c r="I620">
        <v>160</v>
      </c>
      <c r="J620">
        <v>319</v>
      </c>
      <c r="K620">
        <v>5</v>
      </c>
      <c r="L620">
        <v>4</v>
      </c>
      <c r="M620">
        <v>15</v>
      </c>
      <c r="N620">
        <v>3</v>
      </c>
      <c r="O620">
        <v>1</v>
      </c>
      <c r="P620">
        <v>76</v>
      </c>
      <c r="Q620">
        <v>374</v>
      </c>
      <c r="R620">
        <v>1322</v>
      </c>
      <c r="S620">
        <v>0</v>
      </c>
      <c r="T620">
        <v>0</v>
      </c>
      <c r="U620">
        <v>10</v>
      </c>
      <c r="V620">
        <v>47</v>
      </c>
      <c r="W620">
        <v>39</v>
      </c>
      <c r="X620">
        <v>7</v>
      </c>
      <c r="Y620">
        <v>322</v>
      </c>
      <c r="Z620">
        <v>0</v>
      </c>
      <c r="AA620">
        <v>2</v>
      </c>
      <c r="AB620">
        <v>2754</v>
      </c>
      <c r="AC620" s="351">
        <v>1</v>
      </c>
      <c r="AD620" s="351">
        <v>1</v>
      </c>
      <c r="AE620">
        <v>18</v>
      </c>
      <c r="AF620">
        <v>349</v>
      </c>
      <c r="AG620">
        <v>61</v>
      </c>
      <c r="AH620">
        <v>32</v>
      </c>
      <c r="AI620">
        <v>0</v>
      </c>
      <c r="AJ620">
        <v>609</v>
      </c>
      <c r="AK620">
        <v>80</v>
      </c>
      <c r="AL620">
        <v>689</v>
      </c>
      <c r="AM620">
        <v>9</v>
      </c>
      <c r="AN620">
        <v>0</v>
      </c>
      <c r="AO620">
        <v>2</v>
      </c>
      <c r="AP620">
        <v>66</v>
      </c>
      <c r="AQ620">
        <v>0</v>
      </c>
      <c r="AR620">
        <v>101</v>
      </c>
      <c r="AS620">
        <v>101</v>
      </c>
      <c r="AT620">
        <v>25</v>
      </c>
      <c r="AU620">
        <v>0</v>
      </c>
      <c r="AV620">
        <v>1</v>
      </c>
      <c r="AW620">
        <v>1</v>
      </c>
      <c r="AX620">
        <v>0</v>
      </c>
      <c r="AY620">
        <v>0</v>
      </c>
      <c r="AZ620">
        <v>0</v>
      </c>
      <c r="BA620">
        <v>899</v>
      </c>
      <c r="BB620">
        <v>264</v>
      </c>
      <c r="BC620">
        <v>453</v>
      </c>
      <c r="BD620">
        <v>146</v>
      </c>
      <c r="BE620">
        <v>14</v>
      </c>
      <c r="BF620">
        <v>9</v>
      </c>
      <c r="BG620">
        <v>4</v>
      </c>
      <c r="BH620">
        <v>1</v>
      </c>
      <c r="BI620">
        <v>1790</v>
      </c>
      <c r="BJ620">
        <v>849</v>
      </c>
      <c r="BK620">
        <v>241</v>
      </c>
      <c r="BL620">
        <v>417</v>
      </c>
      <c r="BM620">
        <v>159</v>
      </c>
      <c r="BN620">
        <v>14</v>
      </c>
      <c r="BO620">
        <v>10</v>
      </c>
      <c r="BP620">
        <v>5</v>
      </c>
      <c r="BQ620">
        <v>1</v>
      </c>
      <c r="BR620">
        <v>1696</v>
      </c>
      <c r="BS620" s="148"/>
      <c r="BT620"/>
      <c r="BU620" s="393" t="str">
        <f t="shared" si="90"/>
        <v>Yes</v>
      </c>
      <c r="BV620" s="393" t="str">
        <f t="shared" si="91"/>
        <v>Yes</v>
      </c>
      <c r="BW620" s="393"/>
      <c r="BX620" s="151"/>
      <c r="BY620" s="341"/>
      <c r="BZ620" s="384"/>
      <c r="CA620" s="384"/>
      <c r="CB620" s="384"/>
      <c r="CC620" s="384"/>
      <c r="CD620" s="384"/>
      <c r="CE620" s="219"/>
      <c r="CF620" s="219"/>
      <c r="CG620" s="219"/>
      <c r="CH620" s="219"/>
      <c r="CI620" s="219"/>
      <c r="CJ620" s="219"/>
      <c r="CK620" s="219"/>
      <c r="CL620" s="219"/>
      <c r="CM620" s="219"/>
      <c r="CN620" s="219"/>
      <c r="CO620" s="219"/>
      <c r="CP620" s="219"/>
      <c r="CQ620" s="219"/>
      <c r="CR620" s="219"/>
      <c r="CS620" s="219"/>
      <c r="CT620" s="219"/>
      <c r="CU620" s="219"/>
      <c r="CV620" s="219"/>
      <c r="CW620" s="219"/>
      <c r="CX620" s="219"/>
      <c r="CY620" s="219"/>
      <c r="CZ620" s="219"/>
      <c r="DA620" s="219"/>
      <c r="DB620" s="219"/>
      <c r="DC620" s="219"/>
      <c r="DD620" s="219"/>
      <c r="DE620" s="219"/>
      <c r="DF620" s="219"/>
      <c r="DG620" s="219"/>
      <c r="DH620" s="219"/>
      <c r="DI620" s="219"/>
      <c r="DJ620" s="219"/>
      <c r="DK620" s="219"/>
      <c r="DL620" s="219"/>
      <c r="DM620" s="219"/>
      <c r="DN620" s="219"/>
      <c r="DO620" s="219"/>
      <c r="DP620" s="219"/>
      <c r="DQ620" s="219"/>
      <c r="DR620" s="219"/>
      <c r="DS620" s="219"/>
      <c r="DT620" s="219"/>
      <c r="DU620" s="219"/>
      <c r="DV620" s="219"/>
      <c r="DW620" s="219"/>
      <c r="DX620" s="219"/>
      <c r="DY620" s="219"/>
      <c r="DZ620" s="219"/>
      <c r="EA620" s="219"/>
      <c r="EB620" s="219"/>
      <c r="EC620" s="219"/>
      <c r="ED620" s="219"/>
      <c r="EE620" s="219"/>
      <c r="EF620" s="219"/>
      <c r="EG620" s="219"/>
      <c r="EH620" s="219"/>
      <c r="EI620" s="219"/>
      <c r="EJ620" s="219"/>
      <c r="EK620" s="219"/>
      <c r="EL620" s="219"/>
      <c r="EM620" s="219"/>
      <c r="EN620" s="219"/>
      <c r="EO620" s="219"/>
      <c r="EP620" s="219"/>
      <c r="EQ620" s="219"/>
      <c r="ER620" s="219"/>
      <c r="ES620" s="219"/>
      <c r="ET620" s="219"/>
      <c r="EU620" s="219"/>
      <c r="EV620" s="219"/>
      <c r="EW620" s="219"/>
      <c r="EX620" s="219"/>
      <c r="EY620" s="219"/>
      <c r="EZ620" s="219"/>
      <c r="FA620" s="219"/>
      <c r="FB620" s="219"/>
      <c r="FC620" s="219"/>
      <c r="FD620" s="219"/>
      <c r="FE620" s="219"/>
      <c r="FF620" s="219"/>
      <c r="FG620" s="219"/>
      <c r="FH620" s="219"/>
      <c r="FI620" s="219"/>
      <c r="FJ620" s="219"/>
      <c r="FK620" s="219"/>
      <c r="FL620" s="219"/>
      <c r="FM620" s="219"/>
      <c r="FN620" s="219"/>
      <c r="GA620" s="202"/>
      <c r="GB620" s="202"/>
      <c r="GC620" s="202"/>
      <c r="GD620" s="202"/>
      <c r="GE620" s="202"/>
      <c r="GF620" s="202"/>
      <c r="GG620" s="202"/>
      <c r="GH620" s="198"/>
      <c r="GI620" s="198"/>
      <c r="GJ620" s="198"/>
      <c r="GK620" s="198"/>
      <c r="GL620" s="198"/>
      <c r="GM620" s="198"/>
      <c r="GN620" s="198"/>
    </row>
    <row r="621" spans="1:196" x14ac:dyDescent="0.2">
      <c r="A621" s="215" t="s">
        <v>781</v>
      </c>
      <c r="B621" s="216" t="s">
        <v>285</v>
      </c>
      <c r="C621" s="217" t="s">
        <v>286</v>
      </c>
      <c r="D621" s="218" t="s">
        <v>780</v>
      </c>
      <c r="E621" s="337">
        <v>0</v>
      </c>
      <c r="F621">
        <v>22</v>
      </c>
      <c r="G621" s="337">
        <v>0</v>
      </c>
      <c r="H621">
        <v>2</v>
      </c>
      <c r="I621">
        <v>47</v>
      </c>
      <c r="J621">
        <v>112</v>
      </c>
      <c r="K621">
        <v>4</v>
      </c>
      <c r="L621">
        <v>2</v>
      </c>
      <c r="M621">
        <v>0</v>
      </c>
      <c r="N621">
        <v>0</v>
      </c>
      <c r="O621">
        <v>0</v>
      </c>
      <c r="P621">
        <v>2</v>
      </c>
      <c r="Q621">
        <v>1</v>
      </c>
      <c r="R621">
        <v>36</v>
      </c>
      <c r="S621">
        <v>481</v>
      </c>
      <c r="T621">
        <v>3</v>
      </c>
      <c r="U621">
        <v>0</v>
      </c>
      <c r="V621">
        <v>2</v>
      </c>
      <c r="W621">
        <v>0</v>
      </c>
      <c r="X621">
        <v>16</v>
      </c>
      <c r="Y621">
        <v>67</v>
      </c>
      <c r="Z621">
        <v>2</v>
      </c>
      <c r="AA621">
        <v>30</v>
      </c>
      <c r="AB621">
        <v>829</v>
      </c>
      <c r="AC621" s="351">
        <v>2</v>
      </c>
      <c r="AD621" s="351">
        <v>2</v>
      </c>
      <c r="AE621">
        <v>1</v>
      </c>
      <c r="AF621">
        <v>89</v>
      </c>
      <c r="AG621">
        <v>6</v>
      </c>
      <c r="AH621">
        <v>4</v>
      </c>
      <c r="AI621">
        <v>0</v>
      </c>
      <c r="AJ621">
        <v>150</v>
      </c>
      <c r="AK621">
        <v>0</v>
      </c>
      <c r="AL621">
        <v>150</v>
      </c>
      <c r="AM621">
        <v>1</v>
      </c>
      <c r="AN621">
        <v>0</v>
      </c>
      <c r="AO621">
        <v>13</v>
      </c>
      <c r="AP621">
        <v>34</v>
      </c>
      <c r="AQ621">
        <v>15</v>
      </c>
      <c r="AR621">
        <v>0</v>
      </c>
      <c r="AS621">
        <v>15</v>
      </c>
      <c r="AT621">
        <v>0</v>
      </c>
      <c r="AU621">
        <v>0</v>
      </c>
      <c r="AV621">
        <v>0</v>
      </c>
      <c r="AW621">
        <v>14</v>
      </c>
      <c r="AX621">
        <v>0</v>
      </c>
      <c r="AY621">
        <v>0</v>
      </c>
      <c r="AZ621">
        <v>0</v>
      </c>
      <c r="BA621">
        <v>2</v>
      </c>
      <c r="BB621">
        <v>13</v>
      </c>
      <c r="BC621">
        <v>19</v>
      </c>
      <c r="BD621">
        <v>11</v>
      </c>
      <c r="BE621">
        <v>1</v>
      </c>
      <c r="BF621">
        <v>0</v>
      </c>
      <c r="BG621">
        <v>1</v>
      </c>
      <c r="BH621">
        <v>1</v>
      </c>
      <c r="BI621">
        <v>48</v>
      </c>
      <c r="BJ621">
        <v>2</v>
      </c>
      <c r="BK621">
        <v>8</v>
      </c>
      <c r="BL621">
        <v>18</v>
      </c>
      <c r="BM621">
        <v>7</v>
      </c>
      <c r="BN621">
        <v>0</v>
      </c>
      <c r="BO621">
        <v>0</v>
      </c>
      <c r="BP621">
        <v>1</v>
      </c>
      <c r="BQ621">
        <v>1</v>
      </c>
      <c r="BR621">
        <v>37</v>
      </c>
      <c r="BS621" s="148"/>
      <c r="BT621"/>
      <c r="BU621" s="393" t="str">
        <f t="shared" si="90"/>
        <v>No</v>
      </c>
      <c r="BV621" s="393" t="str">
        <f t="shared" si="91"/>
        <v>No</v>
      </c>
      <c r="BW621" s="393"/>
      <c r="BX621" s="151"/>
      <c r="BY621" s="341"/>
      <c r="BZ621" s="384"/>
      <c r="CA621" s="384"/>
      <c r="CB621" s="384"/>
      <c r="CC621" s="384"/>
      <c r="CD621" s="384"/>
      <c r="CE621" s="219"/>
      <c r="CF621" s="219"/>
      <c r="CG621" s="219"/>
      <c r="CH621" s="219"/>
      <c r="CI621" s="219"/>
      <c r="CJ621" s="219"/>
      <c r="CK621" s="219"/>
      <c r="CL621" s="219"/>
      <c r="CM621" s="219"/>
      <c r="CN621" s="219"/>
      <c r="CO621" s="219"/>
      <c r="CP621" s="219"/>
      <c r="CQ621" s="219"/>
      <c r="CR621" s="219"/>
      <c r="CS621" s="219"/>
      <c r="CT621" s="219"/>
      <c r="CU621" s="219"/>
      <c r="CV621" s="219"/>
      <c r="CW621" s="219"/>
      <c r="CX621" s="219"/>
      <c r="CY621" s="219"/>
      <c r="CZ621" s="219"/>
      <c r="DA621" s="219"/>
      <c r="DB621" s="219"/>
      <c r="DC621" s="219"/>
      <c r="DD621" s="219"/>
      <c r="DE621" s="219"/>
      <c r="DF621" s="219"/>
      <c r="DG621" s="219"/>
      <c r="DH621" s="219"/>
      <c r="DI621" s="219"/>
      <c r="DJ621" s="219"/>
      <c r="DK621" s="219"/>
      <c r="DL621" s="219"/>
      <c r="DM621" s="219"/>
      <c r="DN621" s="219"/>
      <c r="DO621" s="219"/>
      <c r="DP621" s="219"/>
      <c r="DQ621" s="219"/>
      <c r="DR621" s="219"/>
      <c r="DS621" s="219"/>
      <c r="DT621" s="219"/>
      <c r="DU621" s="219"/>
      <c r="DV621" s="219"/>
      <c r="DW621" s="219"/>
      <c r="DX621" s="219"/>
      <c r="DY621" s="219"/>
      <c r="DZ621" s="219"/>
      <c r="EA621" s="219"/>
      <c r="EB621" s="219"/>
      <c r="EC621" s="219"/>
      <c r="ED621" s="219"/>
      <c r="EE621" s="219"/>
      <c r="EF621" s="219"/>
      <c r="EG621" s="219"/>
      <c r="EH621" s="219"/>
      <c r="EI621" s="219"/>
      <c r="EJ621" s="219"/>
      <c r="EK621" s="219"/>
      <c r="EL621" s="219"/>
      <c r="EM621" s="219"/>
      <c r="EN621" s="219"/>
      <c r="EO621" s="219"/>
      <c r="EP621" s="219"/>
      <c r="EQ621" s="219"/>
      <c r="ER621" s="219"/>
      <c r="ES621" s="219"/>
      <c r="ET621" s="219"/>
      <c r="EU621" s="219"/>
      <c r="EV621" s="219"/>
      <c r="EW621" s="219"/>
      <c r="EX621" s="219"/>
      <c r="EY621" s="219"/>
      <c r="EZ621" s="219"/>
      <c r="FA621" s="219"/>
      <c r="FB621" s="219"/>
      <c r="FC621" s="219"/>
      <c r="FD621" s="219"/>
      <c r="FE621" s="219"/>
      <c r="FF621" s="219"/>
      <c r="FG621" s="219"/>
      <c r="FH621" s="219"/>
      <c r="FI621" s="219"/>
      <c r="FJ621" s="219"/>
      <c r="FK621" s="219"/>
      <c r="FL621" s="219"/>
      <c r="FM621" s="219"/>
      <c r="FN621" s="219"/>
      <c r="GA621" s="202"/>
      <c r="GB621" s="202"/>
      <c r="GC621" s="202"/>
      <c r="GD621" s="202"/>
      <c r="GE621" s="202"/>
      <c r="GF621" s="202"/>
      <c r="GG621" s="202"/>
      <c r="GH621" s="198"/>
      <c r="GI621" s="198"/>
      <c r="GJ621" s="198"/>
      <c r="GK621" s="198"/>
      <c r="GL621" s="198"/>
      <c r="GM621" s="198"/>
      <c r="GN621" s="198"/>
    </row>
    <row r="622" spans="1:196" x14ac:dyDescent="0.2">
      <c r="A622" s="215" t="s">
        <v>783</v>
      </c>
      <c r="B622" s="216" t="s">
        <v>289</v>
      </c>
      <c r="C622" s="217" t="s">
        <v>109</v>
      </c>
      <c r="D622" s="218" t="s">
        <v>782</v>
      </c>
      <c r="E622" s="337">
        <v>0</v>
      </c>
      <c r="F622">
        <v>18</v>
      </c>
      <c r="G622" s="337">
        <v>0</v>
      </c>
      <c r="H622">
        <v>6</v>
      </c>
      <c r="I622">
        <v>82</v>
      </c>
      <c r="J622">
        <v>305</v>
      </c>
      <c r="K622">
        <v>0</v>
      </c>
      <c r="L622">
        <v>1</v>
      </c>
      <c r="M622">
        <v>6</v>
      </c>
      <c r="N622">
        <v>3</v>
      </c>
      <c r="O622">
        <v>0</v>
      </c>
      <c r="P622">
        <v>8</v>
      </c>
      <c r="Q622">
        <v>0</v>
      </c>
      <c r="R622">
        <v>143</v>
      </c>
      <c r="S622">
        <v>0</v>
      </c>
      <c r="T622">
        <v>0</v>
      </c>
      <c r="U622">
        <v>2</v>
      </c>
      <c r="V622">
        <v>0</v>
      </c>
      <c r="W622">
        <v>8</v>
      </c>
      <c r="X622">
        <v>4</v>
      </c>
      <c r="Y622">
        <v>242</v>
      </c>
      <c r="Z622">
        <v>9</v>
      </c>
      <c r="AA622">
        <v>8</v>
      </c>
      <c r="AB622">
        <v>845</v>
      </c>
      <c r="AC622" s="351">
        <v>1</v>
      </c>
      <c r="AD622" s="351">
        <v>2</v>
      </c>
      <c r="AE622">
        <v>2</v>
      </c>
      <c r="AF622">
        <v>219</v>
      </c>
      <c r="AG622">
        <v>28</v>
      </c>
      <c r="AH622">
        <v>12</v>
      </c>
      <c r="AI622">
        <v>0</v>
      </c>
      <c r="AJ622">
        <v>456</v>
      </c>
      <c r="AK622">
        <v>0</v>
      </c>
      <c r="AL622">
        <v>0</v>
      </c>
      <c r="AM622">
        <v>0</v>
      </c>
      <c r="AN622">
        <v>0</v>
      </c>
      <c r="AO622">
        <v>85</v>
      </c>
      <c r="AP622">
        <v>0</v>
      </c>
      <c r="AQ622">
        <v>73</v>
      </c>
      <c r="AR622">
        <v>0</v>
      </c>
      <c r="AS622">
        <v>73</v>
      </c>
      <c r="AT622">
        <v>2</v>
      </c>
      <c r="AU622">
        <v>0</v>
      </c>
      <c r="AV622">
        <v>2</v>
      </c>
      <c r="AW622">
        <v>67</v>
      </c>
      <c r="AX622">
        <v>0</v>
      </c>
      <c r="AY622">
        <v>0</v>
      </c>
      <c r="AZ622">
        <v>2</v>
      </c>
      <c r="BA622">
        <v>6</v>
      </c>
      <c r="BB622">
        <v>55</v>
      </c>
      <c r="BC622">
        <v>121</v>
      </c>
      <c r="BD622">
        <v>41</v>
      </c>
      <c r="BE622">
        <v>9</v>
      </c>
      <c r="BF622">
        <v>7</v>
      </c>
      <c r="BG622">
        <v>3</v>
      </c>
      <c r="BH622">
        <v>0</v>
      </c>
      <c r="BI622">
        <v>242</v>
      </c>
      <c r="BJ622">
        <v>4</v>
      </c>
      <c r="BK622">
        <v>33</v>
      </c>
      <c r="BL622">
        <v>72</v>
      </c>
      <c r="BM622">
        <v>22</v>
      </c>
      <c r="BN622">
        <v>7</v>
      </c>
      <c r="BO622">
        <v>4</v>
      </c>
      <c r="BP622">
        <v>1</v>
      </c>
      <c r="BQ622">
        <v>0</v>
      </c>
      <c r="BR622">
        <v>143</v>
      </c>
      <c r="BS622" s="148"/>
      <c r="BT622"/>
      <c r="BU622" s="393" t="str">
        <f t="shared" si="90"/>
        <v>Yes</v>
      </c>
      <c r="BV622" s="393" t="str">
        <f t="shared" si="91"/>
        <v>No</v>
      </c>
      <c r="BW622" s="393"/>
      <c r="BX622" s="151"/>
      <c r="BY622" s="341"/>
      <c r="BZ622" s="384"/>
      <c r="CA622" s="384"/>
      <c r="CB622" s="384"/>
      <c r="CC622" s="384"/>
      <c r="CD622" s="384"/>
      <c r="CE622" s="219"/>
      <c r="CF622" s="219"/>
      <c r="CG622" s="219"/>
      <c r="CH622" s="219"/>
      <c r="CI622" s="219"/>
      <c r="CJ622" s="219"/>
      <c r="CK622" s="219"/>
      <c r="CL622" s="219"/>
      <c r="CM622" s="219"/>
      <c r="CN622" s="219"/>
      <c r="CO622" s="219"/>
      <c r="CP622" s="219"/>
      <c r="CQ622" s="219"/>
      <c r="CR622" s="219"/>
      <c r="CS622" s="219"/>
      <c r="CT622" s="219"/>
      <c r="CU622" s="219"/>
      <c r="CV622" s="219"/>
      <c r="CW622" s="219"/>
      <c r="CX622" s="219"/>
      <c r="CY622" s="219"/>
      <c r="CZ622" s="219"/>
      <c r="DA622" s="219"/>
      <c r="DB622" s="219"/>
      <c r="DC622" s="219"/>
      <c r="DD622" s="219"/>
      <c r="DE622" s="219"/>
      <c r="DF622" s="219"/>
      <c r="DG622" s="219"/>
      <c r="DH622" s="219"/>
      <c r="DI622" s="219"/>
      <c r="DJ622" s="219"/>
      <c r="DK622" s="219"/>
      <c r="DL622" s="219"/>
      <c r="DM622" s="219"/>
      <c r="DN622" s="219"/>
      <c r="DO622" s="219"/>
      <c r="DP622" s="219"/>
      <c r="DQ622" s="219"/>
      <c r="DR622" s="219"/>
      <c r="DS622" s="219"/>
      <c r="DT622" s="219"/>
      <c r="DU622" s="219"/>
      <c r="DV622" s="219"/>
      <c r="DW622" s="219"/>
      <c r="DX622" s="219"/>
      <c r="DY622" s="219"/>
      <c r="DZ622" s="219"/>
      <c r="EA622" s="219"/>
      <c r="EB622" s="219"/>
      <c r="EC622" s="219"/>
      <c r="ED622" s="219"/>
      <c r="EE622" s="219"/>
      <c r="EF622" s="219"/>
      <c r="EG622" s="219"/>
      <c r="EH622" s="219"/>
      <c r="EI622" s="219"/>
      <c r="EJ622" s="219"/>
      <c r="EK622" s="219"/>
      <c r="EL622" s="219"/>
      <c r="EM622" s="219"/>
      <c r="EN622" s="219"/>
      <c r="EO622" s="219"/>
      <c r="EP622" s="219"/>
      <c r="EQ622" s="219"/>
      <c r="ER622" s="219"/>
      <c r="ES622" s="219"/>
      <c r="ET622" s="219"/>
      <c r="EU622" s="219"/>
      <c r="EV622" s="219"/>
      <c r="EW622" s="219"/>
      <c r="EX622" s="219"/>
      <c r="EY622" s="219"/>
      <c r="EZ622" s="219"/>
      <c r="FA622" s="219"/>
      <c r="FB622" s="219"/>
      <c r="FC622" s="219"/>
      <c r="FD622" s="219"/>
      <c r="FE622" s="219"/>
      <c r="FF622" s="219"/>
      <c r="FG622" s="219"/>
      <c r="FH622" s="219"/>
      <c r="FI622" s="219"/>
      <c r="FJ622" s="219"/>
      <c r="FK622" s="219"/>
      <c r="FL622" s="219"/>
      <c r="FM622" s="219"/>
      <c r="FN622" s="219"/>
      <c r="GA622" s="202"/>
      <c r="GB622" s="202"/>
      <c r="GC622" s="202"/>
      <c r="GD622" s="202"/>
      <c r="GE622" s="202"/>
      <c r="GF622" s="202"/>
      <c r="GG622" s="202"/>
      <c r="GH622" s="198"/>
      <c r="GI622" s="198"/>
      <c r="GJ622" s="198"/>
      <c r="GK622" s="198"/>
      <c r="GL622" s="198"/>
      <c r="GM622" s="198"/>
      <c r="GN622" s="198"/>
    </row>
    <row r="623" spans="1:196" x14ac:dyDescent="0.2">
      <c r="A623" s="215" t="s">
        <v>785</v>
      </c>
      <c r="B623" s="216" t="s">
        <v>285</v>
      </c>
      <c r="C623" s="217" t="s">
        <v>286</v>
      </c>
      <c r="D623" s="218" t="s">
        <v>784</v>
      </c>
      <c r="E623" s="337">
        <v>0</v>
      </c>
      <c r="F623">
        <v>0</v>
      </c>
      <c r="G623" s="337">
        <v>0</v>
      </c>
      <c r="H623">
        <v>8</v>
      </c>
      <c r="I623">
        <v>59</v>
      </c>
      <c r="J623">
        <v>168</v>
      </c>
      <c r="K623">
        <v>2</v>
      </c>
      <c r="L623">
        <v>2</v>
      </c>
      <c r="M623">
        <v>4</v>
      </c>
      <c r="N623">
        <v>1</v>
      </c>
      <c r="O623">
        <v>0</v>
      </c>
      <c r="P623">
        <v>104</v>
      </c>
      <c r="Q623">
        <v>0</v>
      </c>
      <c r="R623">
        <v>44</v>
      </c>
      <c r="S623">
        <v>0</v>
      </c>
      <c r="T623">
        <v>0</v>
      </c>
      <c r="U623">
        <v>1</v>
      </c>
      <c r="V623">
        <v>7</v>
      </c>
      <c r="W623">
        <v>19</v>
      </c>
      <c r="X623">
        <v>9</v>
      </c>
      <c r="Y623">
        <v>87</v>
      </c>
      <c r="Z623">
        <v>0</v>
      </c>
      <c r="AA623">
        <v>14</v>
      </c>
      <c r="AB623">
        <v>529</v>
      </c>
      <c r="AC623" s="351">
        <v>1</v>
      </c>
      <c r="AD623" s="351">
        <v>1</v>
      </c>
      <c r="AE623">
        <v>10</v>
      </c>
      <c r="AF623">
        <v>159</v>
      </c>
      <c r="AG623">
        <v>137</v>
      </c>
      <c r="AH623">
        <v>17</v>
      </c>
      <c r="AI623">
        <v>0</v>
      </c>
      <c r="AJ623">
        <v>156</v>
      </c>
      <c r="AK623">
        <v>140</v>
      </c>
      <c r="AL623">
        <v>296</v>
      </c>
      <c r="AM623">
        <v>3</v>
      </c>
      <c r="AN623">
        <v>1</v>
      </c>
      <c r="AO623">
        <v>2</v>
      </c>
      <c r="AP623">
        <v>127</v>
      </c>
      <c r="AQ623">
        <v>7</v>
      </c>
      <c r="AR623">
        <v>2</v>
      </c>
      <c r="AS623">
        <v>9</v>
      </c>
      <c r="AT623">
        <v>17</v>
      </c>
      <c r="AU623">
        <v>0</v>
      </c>
      <c r="AV623">
        <v>3</v>
      </c>
      <c r="AW623">
        <v>4</v>
      </c>
      <c r="AX623">
        <v>0</v>
      </c>
      <c r="AY623">
        <v>0</v>
      </c>
      <c r="AZ623">
        <v>0</v>
      </c>
      <c r="BA623">
        <v>6</v>
      </c>
      <c r="BB623">
        <v>19</v>
      </c>
      <c r="BC623">
        <v>5</v>
      </c>
      <c r="BD623">
        <v>6</v>
      </c>
      <c r="BE623">
        <v>2</v>
      </c>
      <c r="BF623">
        <v>2</v>
      </c>
      <c r="BG623">
        <v>0</v>
      </c>
      <c r="BH623">
        <v>0</v>
      </c>
      <c r="BI623">
        <v>40</v>
      </c>
      <c r="BJ623">
        <v>7</v>
      </c>
      <c r="BK623">
        <v>21</v>
      </c>
      <c r="BL623">
        <v>6</v>
      </c>
      <c r="BM623">
        <v>6</v>
      </c>
      <c r="BN623">
        <v>2</v>
      </c>
      <c r="BO623">
        <v>2</v>
      </c>
      <c r="BP623">
        <v>0</v>
      </c>
      <c r="BQ623">
        <v>0</v>
      </c>
      <c r="BR623">
        <v>44</v>
      </c>
      <c r="BS623" s="148"/>
      <c r="BT623"/>
      <c r="BU623" s="393" t="str">
        <f t="shared" si="90"/>
        <v>Yes</v>
      </c>
      <c r="BV623" s="393" t="str">
        <f t="shared" si="91"/>
        <v>Yes</v>
      </c>
      <c r="BW623" s="393"/>
      <c r="BX623" s="151"/>
      <c r="BY623" s="341"/>
      <c r="BZ623" s="384"/>
      <c r="CA623" s="384"/>
      <c r="CB623" s="384"/>
      <c r="CC623" s="384"/>
      <c r="CD623" s="384"/>
      <c r="CE623" s="219"/>
      <c r="CF623" s="219"/>
      <c r="CG623" s="219"/>
      <c r="CH623" s="219"/>
      <c r="CI623" s="219"/>
      <c r="CJ623" s="219"/>
      <c r="CK623" s="219"/>
      <c r="CL623" s="219"/>
      <c r="CM623" s="219"/>
      <c r="CN623" s="219"/>
      <c r="CO623" s="219"/>
      <c r="CP623" s="219"/>
      <c r="CQ623" s="219"/>
      <c r="CR623" s="219"/>
      <c r="CS623" s="219"/>
      <c r="CT623" s="219"/>
      <c r="CU623" s="219"/>
      <c r="CV623" s="219"/>
      <c r="CW623" s="219"/>
      <c r="CX623" s="219"/>
      <c r="CY623" s="219"/>
      <c r="CZ623" s="219"/>
      <c r="DA623" s="219"/>
      <c r="DB623" s="219"/>
      <c r="DC623" s="219"/>
      <c r="DD623" s="219"/>
      <c r="DE623" s="219"/>
      <c r="DF623" s="219"/>
      <c r="DG623" s="219"/>
      <c r="DH623" s="219"/>
      <c r="DI623" s="219"/>
      <c r="DJ623" s="219"/>
      <c r="DK623" s="219"/>
      <c r="DL623" s="219"/>
      <c r="DM623" s="219"/>
      <c r="DN623" s="219"/>
      <c r="DO623" s="219"/>
      <c r="DP623" s="219"/>
      <c r="DQ623" s="219"/>
      <c r="DR623" s="219"/>
      <c r="DS623" s="219"/>
      <c r="DT623" s="219"/>
      <c r="DU623" s="219"/>
      <c r="DV623" s="219"/>
      <c r="DW623" s="219"/>
      <c r="DX623" s="219"/>
      <c r="DY623" s="219"/>
      <c r="DZ623" s="219"/>
      <c r="EA623" s="219"/>
      <c r="EB623" s="219"/>
      <c r="EC623" s="219"/>
      <c r="ED623" s="219"/>
      <c r="EE623" s="219"/>
      <c r="EF623" s="219"/>
      <c r="EG623" s="219"/>
      <c r="EH623" s="219"/>
      <c r="EI623" s="219"/>
      <c r="EJ623" s="219"/>
      <c r="EK623" s="219"/>
      <c r="EL623" s="219"/>
      <c r="EM623" s="219"/>
      <c r="EN623" s="219"/>
      <c r="EO623" s="219"/>
      <c r="EP623" s="219"/>
      <c r="EQ623" s="219"/>
      <c r="ER623" s="219"/>
      <c r="ES623" s="219"/>
      <c r="ET623" s="219"/>
      <c r="EU623" s="219"/>
      <c r="EV623" s="219"/>
      <c r="EW623" s="219"/>
      <c r="EX623" s="219"/>
      <c r="EY623" s="219"/>
      <c r="EZ623" s="219"/>
      <c r="FA623" s="219"/>
      <c r="FB623" s="219"/>
      <c r="FC623" s="219"/>
      <c r="FD623" s="219"/>
      <c r="FE623" s="219"/>
      <c r="FF623" s="219"/>
      <c r="FG623" s="219"/>
      <c r="FH623" s="219"/>
      <c r="FI623" s="219"/>
      <c r="FJ623" s="219"/>
      <c r="FK623" s="219"/>
      <c r="FL623" s="219"/>
      <c r="FM623" s="219"/>
      <c r="FN623" s="219"/>
      <c r="GA623" s="202"/>
      <c r="GB623" s="202"/>
      <c r="GC623" s="202"/>
      <c r="GD623" s="202"/>
      <c r="GE623" s="202"/>
      <c r="GF623" s="202"/>
      <c r="GG623" s="202"/>
      <c r="GH623" s="198"/>
      <c r="GI623" s="198"/>
      <c r="GJ623" s="198"/>
      <c r="GK623" s="198"/>
      <c r="GL623" s="198"/>
      <c r="GM623" s="198"/>
      <c r="GN623" s="198"/>
    </row>
    <row r="624" spans="1:196" x14ac:dyDescent="0.2">
      <c r="A624" s="215" t="s">
        <v>786</v>
      </c>
      <c r="B624" s="216" t="s">
        <v>293</v>
      </c>
      <c r="C624" s="217" t="s">
        <v>294</v>
      </c>
      <c r="D624" s="218" t="s">
        <v>342</v>
      </c>
      <c r="E624" s="337">
        <v>0</v>
      </c>
      <c r="F624">
        <v>53</v>
      </c>
      <c r="G624" s="337">
        <v>0</v>
      </c>
      <c r="H624">
        <v>10</v>
      </c>
      <c r="I624">
        <v>79</v>
      </c>
      <c r="J624">
        <v>234</v>
      </c>
      <c r="K624">
        <v>2</v>
      </c>
      <c r="L624">
        <v>3</v>
      </c>
      <c r="M624">
        <v>9</v>
      </c>
      <c r="N624">
        <v>2</v>
      </c>
      <c r="O624">
        <v>6</v>
      </c>
      <c r="P624">
        <v>19</v>
      </c>
      <c r="Q624">
        <v>43</v>
      </c>
      <c r="R624">
        <v>163</v>
      </c>
      <c r="S624">
        <v>96</v>
      </c>
      <c r="T624">
        <v>7</v>
      </c>
      <c r="U624">
        <v>2</v>
      </c>
      <c r="V624">
        <v>14</v>
      </c>
      <c r="W624">
        <v>15</v>
      </c>
      <c r="X624">
        <v>0</v>
      </c>
      <c r="Y624">
        <v>126</v>
      </c>
      <c r="Z624">
        <v>0</v>
      </c>
      <c r="AA624">
        <v>3</v>
      </c>
      <c r="AB624">
        <v>886</v>
      </c>
      <c r="AC624" s="351">
        <v>2</v>
      </c>
      <c r="AD624" s="351">
        <v>2</v>
      </c>
      <c r="AE624">
        <v>13</v>
      </c>
      <c r="AF624">
        <v>134</v>
      </c>
      <c r="AG624">
        <v>14</v>
      </c>
      <c r="AH624">
        <v>16</v>
      </c>
      <c r="AI624">
        <v>0</v>
      </c>
      <c r="AJ624">
        <v>0</v>
      </c>
      <c r="AK624">
        <v>0</v>
      </c>
      <c r="AL624">
        <v>284</v>
      </c>
      <c r="AM624">
        <v>7</v>
      </c>
      <c r="AN624">
        <v>0</v>
      </c>
      <c r="AO624">
        <v>61</v>
      </c>
      <c r="AP624">
        <v>0</v>
      </c>
      <c r="AQ624">
        <v>0</v>
      </c>
      <c r="AR624">
        <v>0</v>
      </c>
      <c r="AS624">
        <v>49</v>
      </c>
      <c r="AT624">
        <v>9</v>
      </c>
      <c r="AU624">
        <v>1</v>
      </c>
      <c r="AV624">
        <v>4</v>
      </c>
      <c r="AW624">
        <v>13</v>
      </c>
      <c r="AX624">
        <v>0</v>
      </c>
      <c r="AY624">
        <v>0</v>
      </c>
      <c r="AZ624">
        <v>0</v>
      </c>
      <c r="BA624">
        <v>101</v>
      </c>
      <c r="BB624">
        <v>99</v>
      </c>
      <c r="BC624">
        <v>61</v>
      </c>
      <c r="BD624">
        <v>31</v>
      </c>
      <c r="BE624">
        <v>10</v>
      </c>
      <c r="BF624">
        <v>1</v>
      </c>
      <c r="BG624">
        <v>1</v>
      </c>
      <c r="BH624">
        <v>0</v>
      </c>
      <c r="BI624">
        <v>304</v>
      </c>
      <c r="BJ624">
        <v>72</v>
      </c>
      <c r="BK624">
        <v>64</v>
      </c>
      <c r="BL624">
        <v>39</v>
      </c>
      <c r="BM624">
        <v>22</v>
      </c>
      <c r="BN624">
        <v>8</v>
      </c>
      <c r="BO624">
        <v>1</v>
      </c>
      <c r="BP624">
        <v>0</v>
      </c>
      <c r="BQ624">
        <v>0</v>
      </c>
      <c r="BR624">
        <v>206</v>
      </c>
      <c r="BS624" s="148"/>
      <c r="BT624"/>
      <c r="BU624" s="393" t="str">
        <f t="shared" si="90"/>
        <v>No</v>
      </c>
      <c r="BV624" s="393" t="str">
        <f t="shared" si="91"/>
        <v>No</v>
      </c>
      <c r="BW624" s="393"/>
      <c r="BX624" s="151"/>
      <c r="BY624" s="341"/>
      <c r="BZ624" s="384"/>
      <c r="CA624" s="384"/>
      <c r="CB624" s="384"/>
      <c r="CC624" s="384"/>
      <c r="CD624" s="384"/>
      <c r="CE624" s="219"/>
      <c r="CF624" s="219"/>
      <c r="CG624" s="219"/>
      <c r="CH624" s="219"/>
      <c r="CI624" s="219"/>
      <c r="CJ624" s="219"/>
      <c r="CK624" s="219"/>
      <c r="CL624" s="219"/>
      <c r="CM624" s="219"/>
      <c r="CN624" s="219"/>
      <c r="CO624" s="219"/>
      <c r="CP624" s="219"/>
      <c r="CQ624" s="219"/>
      <c r="CR624" s="219"/>
      <c r="CS624" s="219"/>
      <c r="CT624" s="219"/>
      <c r="CU624" s="219"/>
      <c r="CV624" s="219"/>
      <c r="CW624" s="219"/>
      <c r="CX624" s="219"/>
      <c r="CY624" s="219"/>
      <c r="CZ624" s="219"/>
      <c r="DA624" s="219"/>
      <c r="DB624" s="219"/>
      <c r="DC624" s="219"/>
      <c r="DD624" s="219"/>
      <c r="DE624" s="219"/>
      <c r="DF624" s="219"/>
      <c r="DG624" s="219"/>
      <c r="DH624" s="219"/>
      <c r="DI624" s="219"/>
      <c r="DJ624" s="219"/>
      <c r="DK624" s="219"/>
      <c r="DL624" s="219"/>
      <c r="DM624" s="219"/>
      <c r="DN624" s="219"/>
      <c r="DO624" s="219"/>
      <c r="DP624" s="219"/>
      <c r="DQ624" s="219"/>
      <c r="DR624" s="219"/>
      <c r="DS624" s="219"/>
      <c r="DT624" s="219"/>
      <c r="DU624" s="219"/>
      <c r="DV624" s="219"/>
      <c r="DW624" s="219"/>
      <c r="DX624" s="219"/>
      <c r="DY624" s="219"/>
      <c r="DZ624" s="219"/>
      <c r="EA624" s="219"/>
      <c r="EB624" s="219"/>
      <c r="EC624" s="219"/>
      <c r="ED624" s="219"/>
      <c r="EE624" s="219"/>
      <c r="EF624" s="219"/>
      <c r="EG624" s="219"/>
      <c r="EH624" s="219"/>
      <c r="EI624" s="219"/>
      <c r="EJ624" s="219"/>
      <c r="EK624" s="219"/>
      <c r="EL624" s="219"/>
      <c r="EM624" s="219"/>
      <c r="EN624" s="219"/>
      <c r="EO624" s="219"/>
      <c r="EP624" s="219"/>
      <c r="EQ624" s="219"/>
      <c r="ER624" s="219"/>
      <c r="ES624" s="219"/>
      <c r="ET624" s="219"/>
      <c r="EU624" s="219"/>
      <c r="EV624" s="219"/>
      <c r="EW624" s="219"/>
      <c r="EX624" s="219"/>
      <c r="EY624" s="219"/>
      <c r="EZ624" s="219"/>
      <c r="FA624" s="219"/>
      <c r="FB624" s="219"/>
      <c r="FC624" s="219"/>
      <c r="FD624" s="219"/>
      <c r="FE624" s="219"/>
      <c r="FF624" s="219"/>
      <c r="FG624" s="219"/>
      <c r="FH624" s="219"/>
      <c r="FI624" s="219"/>
      <c r="FJ624" s="219"/>
      <c r="FK624" s="219"/>
      <c r="FL624" s="219"/>
      <c r="FM624" s="219"/>
      <c r="FN624" s="219"/>
      <c r="GA624" s="202"/>
      <c r="GB624" s="202"/>
      <c r="GC624" s="202"/>
      <c r="GD624" s="202"/>
      <c r="GE624" s="202"/>
      <c r="GF624" s="202"/>
      <c r="GG624" s="202"/>
      <c r="GH624" s="198"/>
      <c r="GI624" s="198"/>
      <c r="GJ624" s="198"/>
      <c r="GK624" s="198"/>
      <c r="GL624" s="198"/>
      <c r="GM624" s="198"/>
      <c r="GN624" s="198"/>
    </row>
    <row r="625" spans="1:196" x14ac:dyDescent="0.2">
      <c r="A625" s="215" t="s">
        <v>788</v>
      </c>
      <c r="B625" s="216" t="s">
        <v>291</v>
      </c>
      <c r="C625" s="217" t="s">
        <v>287</v>
      </c>
      <c r="D625" s="218" t="s">
        <v>787</v>
      </c>
      <c r="E625" s="337">
        <v>0</v>
      </c>
      <c r="F625">
        <v>264</v>
      </c>
      <c r="G625" s="337">
        <v>0</v>
      </c>
      <c r="H625">
        <v>8</v>
      </c>
      <c r="I625">
        <v>126</v>
      </c>
      <c r="J625">
        <v>331</v>
      </c>
      <c r="K625">
        <v>9</v>
      </c>
      <c r="L625">
        <v>3</v>
      </c>
      <c r="M625">
        <v>15</v>
      </c>
      <c r="N625">
        <v>4</v>
      </c>
      <c r="O625">
        <v>0</v>
      </c>
      <c r="P625">
        <v>53</v>
      </c>
      <c r="Q625">
        <v>0</v>
      </c>
      <c r="R625">
        <v>153</v>
      </c>
      <c r="S625">
        <v>0</v>
      </c>
      <c r="T625">
        <v>0</v>
      </c>
      <c r="U625">
        <v>0</v>
      </c>
      <c r="V625">
        <v>10</v>
      </c>
      <c r="W625">
        <v>33</v>
      </c>
      <c r="X625">
        <v>7</v>
      </c>
      <c r="Y625">
        <v>461</v>
      </c>
      <c r="Z625">
        <v>0</v>
      </c>
      <c r="AA625">
        <v>12</v>
      </c>
      <c r="AB625">
        <v>1489</v>
      </c>
      <c r="AC625" s="351">
        <v>2</v>
      </c>
      <c r="AD625" s="351">
        <v>2</v>
      </c>
      <c r="AE625">
        <v>8</v>
      </c>
      <c r="AF625">
        <v>294</v>
      </c>
      <c r="AG625">
        <v>22</v>
      </c>
      <c r="AH625">
        <v>25</v>
      </c>
      <c r="AI625">
        <v>0</v>
      </c>
      <c r="AJ625">
        <v>333</v>
      </c>
      <c r="AK625">
        <v>64</v>
      </c>
      <c r="AL625">
        <v>397</v>
      </c>
      <c r="AM625">
        <v>8</v>
      </c>
      <c r="AN625">
        <v>0</v>
      </c>
      <c r="AO625">
        <v>2</v>
      </c>
      <c r="AP625">
        <v>58</v>
      </c>
      <c r="AQ625">
        <v>4</v>
      </c>
      <c r="AR625">
        <v>73</v>
      </c>
      <c r="AS625">
        <v>77</v>
      </c>
      <c r="AT625">
        <v>1</v>
      </c>
      <c r="AU625">
        <v>0</v>
      </c>
      <c r="AV625">
        <v>2</v>
      </c>
      <c r="AW625">
        <v>0</v>
      </c>
      <c r="AX625">
        <v>0</v>
      </c>
      <c r="AY625">
        <v>0</v>
      </c>
      <c r="AZ625">
        <v>0</v>
      </c>
      <c r="BA625">
        <v>189</v>
      </c>
      <c r="BB625">
        <v>51</v>
      </c>
      <c r="BC625">
        <v>21</v>
      </c>
      <c r="BD625">
        <v>9</v>
      </c>
      <c r="BE625">
        <v>8</v>
      </c>
      <c r="BF625">
        <v>0</v>
      </c>
      <c r="BG625">
        <v>0</v>
      </c>
      <c r="BH625">
        <v>0</v>
      </c>
      <c r="BI625">
        <v>278</v>
      </c>
      <c r="BJ625">
        <v>103</v>
      </c>
      <c r="BK625">
        <v>34</v>
      </c>
      <c r="BL625">
        <v>7</v>
      </c>
      <c r="BM625">
        <v>5</v>
      </c>
      <c r="BN625">
        <v>4</v>
      </c>
      <c r="BO625">
        <v>0</v>
      </c>
      <c r="BP625">
        <v>0</v>
      </c>
      <c r="BQ625">
        <v>0</v>
      </c>
      <c r="BR625">
        <v>153</v>
      </c>
      <c r="BS625" s="148"/>
      <c r="BT625"/>
      <c r="BU625" s="393" t="str">
        <f t="shared" si="90"/>
        <v>No</v>
      </c>
      <c r="BV625" s="393" t="str">
        <f t="shared" si="91"/>
        <v>No</v>
      </c>
      <c r="BW625" s="393"/>
      <c r="BX625" s="151"/>
      <c r="BY625" s="341"/>
      <c r="BZ625" s="384"/>
      <c r="CA625" s="384"/>
      <c r="CB625" s="384"/>
      <c r="CC625" s="384"/>
      <c r="CD625" s="384"/>
      <c r="CE625" s="219"/>
      <c r="CF625" s="219"/>
      <c r="CG625" s="219"/>
      <c r="CH625" s="219"/>
      <c r="CI625" s="219"/>
      <c r="CJ625" s="219"/>
      <c r="CK625" s="219"/>
      <c r="CL625" s="219"/>
      <c r="CM625" s="219"/>
      <c r="CN625" s="219"/>
      <c r="CO625" s="219"/>
      <c r="CP625" s="219"/>
      <c r="CQ625" s="219"/>
      <c r="CR625" s="219"/>
      <c r="CS625" s="219"/>
      <c r="CT625" s="219"/>
      <c r="CU625" s="219"/>
      <c r="CV625" s="219"/>
      <c r="CW625" s="219"/>
      <c r="CX625" s="219"/>
      <c r="CY625" s="219"/>
      <c r="CZ625" s="219"/>
      <c r="DA625" s="219"/>
      <c r="DB625" s="219"/>
      <c r="DC625" s="219"/>
      <c r="DD625" s="219"/>
      <c r="DE625" s="219"/>
      <c r="DF625" s="219"/>
      <c r="DG625" s="219"/>
      <c r="DH625" s="219"/>
      <c r="DI625" s="219"/>
      <c r="DJ625" s="219"/>
      <c r="DK625" s="219"/>
      <c r="DL625" s="219"/>
      <c r="DM625" s="219"/>
      <c r="DN625" s="219"/>
      <c r="DO625" s="219"/>
      <c r="DP625" s="219"/>
      <c r="DQ625" s="219"/>
      <c r="DR625" s="219"/>
      <c r="DS625" s="219"/>
      <c r="DT625" s="219"/>
      <c r="DU625" s="219"/>
      <c r="DV625" s="219"/>
      <c r="DW625" s="219"/>
      <c r="DX625" s="219"/>
      <c r="DY625" s="219"/>
      <c r="DZ625" s="219"/>
      <c r="EA625" s="219"/>
      <c r="EB625" s="219"/>
      <c r="EC625" s="219"/>
      <c r="ED625" s="219"/>
      <c r="EE625" s="219"/>
      <c r="EF625" s="219"/>
      <c r="EG625" s="219"/>
      <c r="EH625" s="219"/>
      <c r="EI625" s="219"/>
      <c r="EJ625" s="219"/>
      <c r="EK625" s="219"/>
      <c r="EL625" s="219"/>
      <c r="EM625" s="219"/>
      <c r="EN625" s="219"/>
      <c r="EO625" s="219"/>
      <c r="EP625" s="219"/>
      <c r="EQ625" s="219"/>
      <c r="ER625" s="219"/>
      <c r="ES625" s="219"/>
      <c r="ET625" s="219"/>
      <c r="EU625" s="219"/>
      <c r="EV625" s="219"/>
      <c r="EW625" s="219"/>
      <c r="EX625" s="219"/>
      <c r="EY625" s="219"/>
      <c r="EZ625" s="219"/>
      <c r="FA625" s="219"/>
      <c r="FB625" s="219"/>
      <c r="FC625" s="219"/>
      <c r="FD625" s="219"/>
      <c r="FE625" s="219"/>
      <c r="FF625" s="219"/>
      <c r="FG625" s="219"/>
      <c r="FH625" s="219"/>
      <c r="FI625" s="219"/>
      <c r="FJ625" s="219"/>
      <c r="FK625" s="219"/>
      <c r="FL625" s="219"/>
      <c r="FM625" s="219"/>
      <c r="FN625" s="219"/>
      <c r="GA625" s="202"/>
      <c r="GB625" s="202"/>
      <c r="GC625" s="202"/>
      <c r="GD625" s="202"/>
      <c r="GE625" s="202"/>
      <c r="GF625" s="202"/>
      <c r="GG625" s="202"/>
      <c r="GH625" s="198"/>
      <c r="GI625" s="198"/>
      <c r="GJ625" s="198"/>
      <c r="GK625" s="198"/>
      <c r="GL625" s="198"/>
      <c r="GM625" s="198"/>
      <c r="GN625" s="198"/>
    </row>
    <row r="626" spans="1:196" x14ac:dyDescent="0.2">
      <c r="A626" s="215" t="s">
        <v>790</v>
      </c>
      <c r="B626" s="216" t="s">
        <v>285</v>
      </c>
      <c r="C626" s="217" t="s">
        <v>295</v>
      </c>
      <c r="D626" s="218" t="s">
        <v>789</v>
      </c>
      <c r="E626" s="337">
        <v>0</v>
      </c>
      <c r="F626">
        <v>6</v>
      </c>
      <c r="G626" s="337">
        <v>0</v>
      </c>
      <c r="H626">
        <v>4</v>
      </c>
      <c r="I626">
        <v>31</v>
      </c>
      <c r="J626">
        <v>65</v>
      </c>
      <c r="K626">
        <v>8</v>
      </c>
      <c r="L626">
        <v>3</v>
      </c>
      <c r="M626">
        <v>8</v>
      </c>
      <c r="N626">
        <v>0</v>
      </c>
      <c r="O626">
        <v>0</v>
      </c>
      <c r="P626">
        <v>9</v>
      </c>
      <c r="Q626">
        <v>0</v>
      </c>
      <c r="R626">
        <v>35</v>
      </c>
      <c r="S626">
        <v>0</v>
      </c>
      <c r="T626">
        <v>0</v>
      </c>
      <c r="U626">
        <v>3</v>
      </c>
      <c r="V626">
        <v>4</v>
      </c>
      <c r="W626">
        <v>3</v>
      </c>
      <c r="X626">
        <v>4</v>
      </c>
      <c r="Y626">
        <v>47</v>
      </c>
      <c r="Z626">
        <v>0</v>
      </c>
      <c r="AA626">
        <v>2</v>
      </c>
      <c r="AB626">
        <v>232</v>
      </c>
      <c r="AC626" s="351">
        <v>2</v>
      </c>
      <c r="AD626" s="351">
        <v>2</v>
      </c>
      <c r="AE626">
        <v>6</v>
      </c>
      <c r="AF626">
        <v>77</v>
      </c>
      <c r="AG626">
        <v>18</v>
      </c>
      <c r="AH626">
        <v>3</v>
      </c>
      <c r="AI626">
        <v>0</v>
      </c>
      <c r="AJ626">
        <v>121</v>
      </c>
      <c r="AK626">
        <v>0</v>
      </c>
      <c r="AL626">
        <v>121</v>
      </c>
      <c r="AM626">
        <v>1</v>
      </c>
      <c r="AN626">
        <v>0</v>
      </c>
      <c r="AO626">
        <v>0</v>
      </c>
      <c r="AP626">
        <v>8</v>
      </c>
      <c r="AQ626">
        <v>2</v>
      </c>
      <c r="AR626">
        <v>26</v>
      </c>
      <c r="AS626">
        <v>28</v>
      </c>
      <c r="AT626">
        <v>3</v>
      </c>
      <c r="AU626">
        <v>0</v>
      </c>
      <c r="AV626">
        <v>3</v>
      </c>
      <c r="AW626">
        <v>0</v>
      </c>
      <c r="AX626">
        <v>0</v>
      </c>
      <c r="AY626">
        <v>0</v>
      </c>
      <c r="AZ626">
        <v>0</v>
      </c>
      <c r="BA626">
        <v>25</v>
      </c>
      <c r="BB626">
        <v>29</v>
      </c>
      <c r="BC626">
        <v>3</v>
      </c>
      <c r="BD626">
        <v>1</v>
      </c>
      <c r="BE626">
        <v>1</v>
      </c>
      <c r="BF626">
        <v>0</v>
      </c>
      <c r="BG626">
        <v>0</v>
      </c>
      <c r="BH626">
        <v>0</v>
      </c>
      <c r="BI626">
        <v>59</v>
      </c>
      <c r="BJ626">
        <v>16</v>
      </c>
      <c r="BK626">
        <v>16</v>
      </c>
      <c r="BL626">
        <v>1</v>
      </c>
      <c r="BM626">
        <v>2</v>
      </c>
      <c r="BN626">
        <v>0</v>
      </c>
      <c r="BO626">
        <v>0</v>
      </c>
      <c r="BP626">
        <v>0</v>
      </c>
      <c r="BQ626">
        <v>0</v>
      </c>
      <c r="BR626">
        <v>35</v>
      </c>
      <c r="BS626" s="148"/>
      <c r="BT626"/>
      <c r="BU626" s="393" t="str">
        <f t="shared" si="90"/>
        <v>No</v>
      </c>
      <c r="BV626" s="393" t="str">
        <f t="shared" si="91"/>
        <v>No</v>
      </c>
      <c r="BW626" s="393"/>
      <c r="BX626" s="151"/>
      <c r="BY626" s="341"/>
      <c r="BZ626" s="384"/>
      <c r="CA626" s="384"/>
      <c r="CB626" s="384"/>
      <c r="CC626" s="384"/>
      <c r="CD626" s="384"/>
      <c r="CE626" s="219"/>
      <c r="CF626" s="219"/>
      <c r="CG626" s="219"/>
      <c r="CH626" s="219"/>
      <c r="CI626" s="219"/>
      <c r="CJ626" s="219"/>
      <c r="CK626" s="219"/>
      <c r="CL626" s="219"/>
      <c r="CM626" s="219"/>
      <c r="CN626" s="219"/>
      <c r="CO626" s="219"/>
      <c r="CP626" s="219"/>
      <c r="CQ626" s="219"/>
      <c r="CR626" s="219"/>
      <c r="CS626" s="219"/>
      <c r="CT626" s="219"/>
      <c r="CU626" s="219"/>
      <c r="CV626" s="219"/>
      <c r="CW626" s="219"/>
      <c r="CX626" s="219"/>
      <c r="CY626" s="219"/>
      <c r="CZ626" s="219"/>
      <c r="DA626" s="219"/>
      <c r="DB626" s="219"/>
      <c r="DC626" s="219"/>
      <c r="DD626" s="219"/>
      <c r="DE626" s="219"/>
      <c r="DF626" s="219"/>
      <c r="DG626" s="219"/>
      <c r="DH626" s="219"/>
      <c r="DI626" s="219"/>
      <c r="DJ626" s="219"/>
      <c r="DK626" s="219"/>
      <c r="DL626" s="219"/>
      <c r="DM626" s="219"/>
      <c r="DN626" s="219"/>
      <c r="DO626" s="219"/>
      <c r="DP626" s="219"/>
      <c r="DQ626" s="219"/>
      <c r="DR626" s="219"/>
      <c r="DS626" s="219"/>
      <c r="DT626" s="219"/>
      <c r="DU626" s="219"/>
      <c r="DV626" s="219"/>
      <c r="DW626" s="219"/>
      <c r="DX626" s="219"/>
      <c r="DY626" s="219"/>
      <c r="DZ626" s="219"/>
      <c r="EA626" s="219"/>
      <c r="EB626" s="219"/>
      <c r="EC626" s="219"/>
      <c r="ED626" s="219"/>
      <c r="EE626" s="219"/>
      <c r="EF626" s="219"/>
      <c r="EG626" s="219"/>
      <c r="EH626" s="219"/>
      <c r="EI626" s="219"/>
      <c r="EJ626" s="219"/>
      <c r="EK626" s="219"/>
      <c r="EL626" s="219"/>
      <c r="EM626" s="219"/>
      <c r="EN626" s="219"/>
      <c r="EO626" s="219"/>
      <c r="EP626" s="219"/>
      <c r="EQ626" s="219"/>
      <c r="ER626" s="219"/>
      <c r="ES626" s="219"/>
      <c r="ET626" s="219"/>
      <c r="EU626" s="219"/>
      <c r="EV626" s="219"/>
      <c r="EW626" s="219"/>
      <c r="EX626" s="219"/>
      <c r="EY626" s="219"/>
      <c r="EZ626" s="219"/>
      <c r="FA626" s="219"/>
      <c r="FB626" s="219"/>
      <c r="FC626" s="219"/>
      <c r="FD626" s="219"/>
      <c r="FE626" s="219"/>
      <c r="FF626" s="219"/>
      <c r="FG626" s="219"/>
      <c r="FH626" s="219"/>
      <c r="FI626" s="219"/>
      <c r="FJ626" s="219"/>
      <c r="FK626" s="219"/>
      <c r="FL626" s="219"/>
      <c r="FM626" s="219"/>
      <c r="FN626" s="219"/>
      <c r="GA626" s="202"/>
      <c r="GB626" s="202"/>
      <c r="GC626" s="202"/>
      <c r="GD626" s="202"/>
      <c r="GE626" s="202"/>
      <c r="GF626" s="202"/>
      <c r="GG626" s="202"/>
      <c r="GH626" s="198"/>
      <c r="GI626" s="198"/>
      <c r="GJ626" s="198"/>
      <c r="GK626" s="198"/>
      <c r="GL626" s="198"/>
      <c r="GM626" s="198"/>
      <c r="GN626" s="198"/>
    </row>
    <row r="627" spans="1:196" x14ac:dyDescent="0.2">
      <c r="A627" s="215" t="s">
        <v>792</v>
      </c>
      <c r="B627" s="216" t="s">
        <v>285</v>
      </c>
      <c r="C627" s="217" t="s">
        <v>286</v>
      </c>
      <c r="D627" s="218" t="s">
        <v>791</v>
      </c>
      <c r="E627" s="337">
        <v>0</v>
      </c>
      <c r="F627">
        <v>9</v>
      </c>
      <c r="G627" s="337">
        <v>0</v>
      </c>
      <c r="H627">
        <v>2</v>
      </c>
      <c r="I627">
        <v>57</v>
      </c>
      <c r="J627">
        <v>122</v>
      </c>
      <c r="K627">
        <v>3</v>
      </c>
      <c r="L627">
        <v>1</v>
      </c>
      <c r="M627">
        <v>6</v>
      </c>
      <c r="N627">
        <v>1</v>
      </c>
      <c r="O627">
        <v>2</v>
      </c>
      <c r="P627">
        <v>5</v>
      </c>
      <c r="Q627">
        <v>3</v>
      </c>
      <c r="R627">
        <v>26</v>
      </c>
      <c r="S627">
        <v>0</v>
      </c>
      <c r="T627">
        <v>0</v>
      </c>
      <c r="U627">
        <v>2</v>
      </c>
      <c r="V627">
        <v>13</v>
      </c>
      <c r="W627">
        <v>3</v>
      </c>
      <c r="X627">
        <v>38</v>
      </c>
      <c r="Y627">
        <v>82</v>
      </c>
      <c r="Z627">
        <v>0</v>
      </c>
      <c r="AA627">
        <v>49</v>
      </c>
      <c r="AB627">
        <v>424</v>
      </c>
      <c r="AC627" s="351">
        <v>1</v>
      </c>
      <c r="AD627" s="351">
        <v>1</v>
      </c>
      <c r="AE627">
        <v>1</v>
      </c>
      <c r="AF627">
        <v>103</v>
      </c>
      <c r="AG627">
        <v>2</v>
      </c>
      <c r="AH627">
        <v>1</v>
      </c>
      <c r="AI627">
        <v>0</v>
      </c>
      <c r="AJ627">
        <v>96</v>
      </c>
      <c r="AK627">
        <v>6</v>
      </c>
      <c r="AL627">
        <v>102</v>
      </c>
      <c r="AM627">
        <v>0</v>
      </c>
      <c r="AN627">
        <v>0</v>
      </c>
      <c r="AO627">
        <v>0</v>
      </c>
      <c r="AP627">
        <v>60</v>
      </c>
      <c r="AQ627">
        <v>0</v>
      </c>
      <c r="AR627">
        <v>30</v>
      </c>
      <c r="AS627">
        <v>30</v>
      </c>
      <c r="AT627">
        <v>1</v>
      </c>
      <c r="AU627">
        <v>0</v>
      </c>
      <c r="AV627">
        <v>0</v>
      </c>
      <c r="AW627">
        <v>9</v>
      </c>
      <c r="AX627">
        <v>0</v>
      </c>
      <c r="AY627">
        <v>0</v>
      </c>
      <c r="AZ627">
        <v>0</v>
      </c>
      <c r="BA627">
        <v>2</v>
      </c>
      <c r="BB627">
        <v>3</v>
      </c>
      <c r="BC627">
        <v>14</v>
      </c>
      <c r="BD627">
        <v>10</v>
      </c>
      <c r="BE627">
        <v>4</v>
      </c>
      <c r="BF627">
        <v>1</v>
      </c>
      <c r="BG627">
        <v>2</v>
      </c>
      <c r="BH627">
        <v>1</v>
      </c>
      <c r="BI627">
        <v>37</v>
      </c>
      <c r="BJ627">
        <v>2</v>
      </c>
      <c r="BK627">
        <v>3</v>
      </c>
      <c r="BL627">
        <v>8</v>
      </c>
      <c r="BM627">
        <v>10</v>
      </c>
      <c r="BN627">
        <v>5</v>
      </c>
      <c r="BO627">
        <v>1</v>
      </c>
      <c r="BP627">
        <v>0</v>
      </c>
      <c r="BQ627">
        <v>0</v>
      </c>
      <c r="BR627">
        <v>29</v>
      </c>
      <c r="BS627" s="148"/>
      <c r="BT627"/>
      <c r="BU627" s="393" t="str">
        <f t="shared" si="90"/>
        <v>Yes</v>
      </c>
      <c r="BV627" s="393" t="str">
        <f t="shared" si="91"/>
        <v>Yes</v>
      </c>
      <c r="BW627" s="393"/>
      <c r="BX627" s="151"/>
      <c r="BY627" s="341"/>
      <c r="BZ627" s="384"/>
      <c r="CA627" s="384"/>
      <c r="CB627" s="384"/>
      <c r="CC627" s="384"/>
      <c r="CD627" s="384"/>
      <c r="CE627" s="219"/>
      <c r="CF627" s="219"/>
      <c r="CG627" s="219"/>
      <c r="CH627" s="219"/>
      <c r="CI627" s="219"/>
      <c r="CJ627" s="219"/>
      <c r="CK627" s="219"/>
      <c r="CL627" s="219"/>
      <c r="CM627" s="219"/>
      <c r="CN627" s="219"/>
      <c r="CO627" s="219"/>
      <c r="CP627" s="219"/>
      <c r="CQ627" s="219"/>
      <c r="CR627" s="219"/>
      <c r="CS627" s="219"/>
      <c r="CT627" s="219"/>
      <c r="CU627" s="219"/>
      <c r="CV627" s="219"/>
      <c r="CW627" s="219"/>
      <c r="CX627" s="219"/>
      <c r="CY627" s="219"/>
      <c r="CZ627" s="219"/>
      <c r="DA627" s="219"/>
      <c r="DB627" s="219"/>
      <c r="DC627" s="219"/>
      <c r="DD627" s="219"/>
      <c r="DE627" s="219"/>
      <c r="DF627" s="219"/>
      <c r="DG627" s="219"/>
      <c r="DH627" s="219"/>
      <c r="DI627" s="219"/>
      <c r="DJ627" s="219"/>
      <c r="DK627" s="219"/>
      <c r="DL627" s="219"/>
      <c r="DM627" s="219"/>
      <c r="DN627" s="219"/>
      <c r="DO627" s="219"/>
      <c r="DP627" s="219"/>
      <c r="DQ627" s="219"/>
      <c r="DR627" s="219"/>
      <c r="DS627" s="219"/>
      <c r="DT627" s="219"/>
      <c r="DU627" s="219"/>
      <c r="DV627" s="219"/>
      <c r="DW627" s="219"/>
      <c r="DX627" s="219"/>
      <c r="DY627" s="219"/>
      <c r="DZ627" s="219"/>
      <c r="EA627" s="219"/>
      <c r="EB627" s="219"/>
      <c r="EC627" s="219"/>
      <c r="ED627" s="219"/>
      <c r="EE627" s="219"/>
      <c r="EF627" s="219"/>
      <c r="EG627" s="219"/>
      <c r="EH627" s="219"/>
      <c r="EI627" s="219"/>
      <c r="EJ627" s="219"/>
      <c r="EK627" s="219"/>
      <c r="EL627" s="219"/>
      <c r="EM627" s="219"/>
      <c r="EN627" s="219"/>
      <c r="EO627" s="219"/>
      <c r="EP627" s="219"/>
      <c r="EQ627" s="219"/>
      <c r="ER627" s="219"/>
      <c r="ES627" s="219"/>
      <c r="ET627" s="219"/>
      <c r="EU627" s="219"/>
      <c r="EV627" s="219"/>
      <c r="EW627" s="219"/>
      <c r="EX627" s="219"/>
      <c r="EY627" s="219"/>
      <c r="EZ627" s="219"/>
      <c r="FA627" s="219"/>
      <c r="FB627" s="219"/>
      <c r="FC627" s="219"/>
      <c r="FD627" s="219"/>
      <c r="FE627" s="219"/>
      <c r="FF627" s="219"/>
      <c r="FG627" s="219"/>
      <c r="FH627" s="219"/>
      <c r="FI627" s="219"/>
      <c r="FJ627" s="219"/>
      <c r="FK627" s="219"/>
      <c r="FL627" s="219"/>
      <c r="FM627" s="219"/>
      <c r="FN627" s="219"/>
      <c r="GA627" s="202"/>
      <c r="GB627" s="202"/>
      <c r="GC627" s="202"/>
      <c r="GD627" s="202"/>
      <c r="GE627" s="202"/>
      <c r="GF627" s="202"/>
      <c r="GG627" s="202"/>
      <c r="GH627" s="198"/>
      <c r="GI627" s="198"/>
      <c r="GJ627" s="198"/>
      <c r="GK627" s="198"/>
      <c r="GL627" s="198"/>
      <c r="GM627" s="198"/>
      <c r="GN627" s="198"/>
    </row>
    <row r="628" spans="1:196" x14ac:dyDescent="0.2">
      <c r="A628" s="215" t="s">
        <v>794</v>
      </c>
      <c r="B628" s="216" t="s">
        <v>285</v>
      </c>
      <c r="C628" s="217" t="s">
        <v>294</v>
      </c>
      <c r="D628" s="218" t="s">
        <v>793</v>
      </c>
      <c r="E628" s="337">
        <v>0</v>
      </c>
      <c r="F628">
        <v>52</v>
      </c>
      <c r="G628" s="337">
        <v>0</v>
      </c>
      <c r="H628">
        <v>1</v>
      </c>
      <c r="I628">
        <v>112</v>
      </c>
      <c r="J628">
        <v>144</v>
      </c>
      <c r="K628">
        <v>2</v>
      </c>
      <c r="L628">
        <v>1</v>
      </c>
      <c r="M628">
        <v>5</v>
      </c>
      <c r="N628">
        <v>2</v>
      </c>
      <c r="O628">
        <v>0</v>
      </c>
      <c r="P628">
        <v>6</v>
      </c>
      <c r="Q628">
        <v>40</v>
      </c>
      <c r="R628">
        <v>61</v>
      </c>
      <c r="S628">
        <v>104</v>
      </c>
      <c r="T628">
        <v>1</v>
      </c>
      <c r="U628">
        <v>0</v>
      </c>
      <c r="V628">
        <v>26</v>
      </c>
      <c r="W628">
        <v>26</v>
      </c>
      <c r="X628">
        <v>42</v>
      </c>
      <c r="Y628">
        <v>115</v>
      </c>
      <c r="Z628">
        <v>0</v>
      </c>
      <c r="AA628">
        <v>57</v>
      </c>
      <c r="AB628">
        <v>797</v>
      </c>
      <c r="AC628" s="351">
        <v>1</v>
      </c>
      <c r="AD628" s="351">
        <v>2</v>
      </c>
      <c r="AE628">
        <v>3</v>
      </c>
      <c r="AF628">
        <v>115</v>
      </c>
      <c r="AG628">
        <v>43</v>
      </c>
      <c r="AH628">
        <v>13</v>
      </c>
      <c r="AI628">
        <v>0</v>
      </c>
      <c r="AJ628">
        <v>0</v>
      </c>
      <c r="AK628">
        <v>0</v>
      </c>
      <c r="AL628">
        <v>197</v>
      </c>
      <c r="AM628">
        <v>1</v>
      </c>
      <c r="AN628">
        <v>0</v>
      </c>
      <c r="AO628">
        <v>3</v>
      </c>
      <c r="AP628">
        <v>129</v>
      </c>
      <c r="AQ628">
        <v>0</v>
      </c>
      <c r="AR628">
        <v>0</v>
      </c>
      <c r="AS628">
        <v>36</v>
      </c>
      <c r="AT628">
        <v>28</v>
      </c>
      <c r="AU628">
        <v>0</v>
      </c>
      <c r="AV628">
        <v>5</v>
      </c>
      <c r="AW628">
        <v>55</v>
      </c>
      <c r="AX628">
        <v>0</v>
      </c>
      <c r="AY628">
        <v>0</v>
      </c>
      <c r="AZ628">
        <v>0</v>
      </c>
      <c r="BA628">
        <v>35</v>
      </c>
      <c r="BB628">
        <v>51</v>
      </c>
      <c r="BC628">
        <v>51</v>
      </c>
      <c r="BD628">
        <v>8</v>
      </c>
      <c r="BE628">
        <v>2</v>
      </c>
      <c r="BF628">
        <v>1</v>
      </c>
      <c r="BG628">
        <v>4</v>
      </c>
      <c r="BH628">
        <v>5</v>
      </c>
      <c r="BI628">
        <v>157</v>
      </c>
      <c r="BJ628">
        <v>19</v>
      </c>
      <c r="BK628">
        <v>26</v>
      </c>
      <c r="BL628">
        <v>42</v>
      </c>
      <c r="BM628">
        <v>5</v>
      </c>
      <c r="BN628">
        <v>1</v>
      </c>
      <c r="BO628">
        <v>0</v>
      </c>
      <c r="BP628">
        <v>3</v>
      </c>
      <c r="BQ628">
        <v>5</v>
      </c>
      <c r="BR628">
        <v>101</v>
      </c>
      <c r="BS628" s="148"/>
      <c r="BT628"/>
      <c r="BU628" s="393" t="str">
        <f t="shared" si="90"/>
        <v>Yes</v>
      </c>
      <c r="BV628" s="393" t="str">
        <f t="shared" si="91"/>
        <v>No</v>
      </c>
      <c r="BW628" s="393"/>
      <c r="BX628" s="151"/>
      <c r="BY628" s="341"/>
      <c r="BZ628" s="384"/>
      <c r="CA628" s="384"/>
      <c r="CB628" s="384"/>
      <c r="CC628" s="384"/>
      <c r="CD628" s="384"/>
      <c r="CE628" s="219"/>
      <c r="CF628" s="219"/>
      <c r="CG628" s="219"/>
      <c r="CH628" s="219"/>
      <c r="CI628" s="219"/>
      <c r="CJ628" s="219"/>
      <c r="CK628" s="219"/>
      <c r="CL628" s="219"/>
      <c r="CM628" s="219"/>
      <c r="CN628" s="219"/>
      <c r="CO628" s="219"/>
      <c r="CP628" s="219"/>
      <c r="CQ628" s="219"/>
      <c r="CR628" s="219"/>
      <c r="CS628" s="219"/>
      <c r="CT628" s="219"/>
      <c r="CU628" s="219"/>
      <c r="CV628" s="219"/>
      <c r="CW628" s="219"/>
      <c r="CX628" s="219"/>
      <c r="CY628" s="219"/>
      <c r="CZ628" s="219"/>
      <c r="DA628" s="219"/>
      <c r="DB628" s="219"/>
      <c r="DC628" s="219"/>
      <c r="DD628" s="219"/>
      <c r="DE628" s="219"/>
      <c r="DF628" s="219"/>
      <c r="DG628" s="219"/>
      <c r="DH628" s="219"/>
      <c r="DI628" s="219"/>
      <c r="DJ628" s="219"/>
      <c r="DK628" s="219"/>
      <c r="DL628" s="219"/>
      <c r="DM628" s="219"/>
      <c r="DN628" s="219"/>
      <c r="DO628" s="219"/>
      <c r="DP628" s="219"/>
      <c r="DQ628" s="219"/>
      <c r="DR628" s="219"/>
      <c r="DS628" s="219"/>
      <c r="DT628" s="219"/>
      <c r="DU628" s="219"/>
      <c r="DV628" s="219"/>
      <c r="DW628" s="219"/>
      <c r="DX628" s="219"/>
      <c r="DY628" s="219"/>
      <c r="DZ628" s="219"/>
      <c r="EA628" s="219"/>
      <c r="EB628" s="219"/>
      <c r="EC628" s="219"/>
      <c r="ED628" s="219"/>
      <c r="EE628" s="219"/>
      <c r="EF628" s="219"/>
      <c r="EG628" s="219"/>
      <c r="EH628" s="219"/>
      <c r="EI628" s="219"/>
      <c r="EJ628" s="219"/>
      <c r="EK628" s="219"/>
      <c r="EL628" s="219"/>
      <c r="EM628" s="219"/>
      <c r="EN628" s="219"/>
      <c r="EO628" s="219"/>
      <c r="EP628" s="219"/>
      <c r="EQ628" s="219"/>
      <c r="ER628" s="219"/>
      <c r="ES628" s="219"/>
      <c r="ET628" s="219"/>
      <c r="EU628" s="219"/>
      <c r="EV628" s="219"/>
      <c r="EW628" s="219"/>
      <c r="EX628" s="219"/>
      <c r="EY628" s="219"/>
      <c r="EZ628" s="219"/>
      <c r="FA628" s="219"/>
      <c r="FB628" s="219"/>
      <c r="FC628" s="219"/>
      <c r="FD628" s="219"/>
      <c r="FE628" s="219"/>
      <c r="FF628" s="219"/>
      <c r="FG628" s="219"/>
      <c r="FH628" s="219"/>
      <c r="FI628" s="219"/>
      <c r="FJ628" s="219"/>
      <c r="FK628" s="219"/>
      <c r="FL628" s="219"/>
      <c r="FM628" s="219"/>
      <c r="FN628" s="219"/>
      <c r="GA628" s="202"/>
      <c r="GB628" s="202"/>
      <c r="GC628" s="202"/>
      <c r="GD628" s="202"/>
      <c r="GE628" s="202"/>
      <c r="GF628" s="202"/>
      <c r="GG628" s="202"/>
      <c r="GH628" s="198"/>
      <c r="GI628" s="198"/>
      <c r="GJ628" s="198"/>
      <c r="GK628" s="198"/>
      <c r="GL628" s="198"/>
      <c r="GM628" s="198"/>
      <c r="GN628" s="198"/>
    </row>
    <row r="629" spans="1:196" x14ac:dyDescent="0.2">
      <c r="A629" s="215" t="s">
        <v>796</v>
      </c>
      <c r="B629" s="216" t="s">
        <v>285</v>
      </c>
      <c r="C629" s="217" t="s">
        <v>294</v>
      </c>
      <c r="D629" s="218" t="s">
        <v>795</v>
      </c>
      <c r="E629" s="337">
        <v>0</v>
      </c>
      <c r="F629">
        <v>43</v>
      </c>
      <c r="G629" s="337">
        <v>0</v>
      </c>
      <c r="H629">
        <v>4</v>
      </c>
      <c r="I629">
        <v>156</v>
      </c>
      <c r="J629">
        <v>250</v>
      </c>
      <c r="K629">
        <v>28</v>
      </c>
      <c r="L629">
        <v>2</v>
      </c>
      <c r="M629">
        <v>12</v>
      </c>
      <c r="N629">
        <v>3</v>
      </c>
      <c r="O629">
        <v>1</v>
      </c>
      <c r="P629">
        <v>13</v>
      </c>
      <c r="Q629">
        <v>11</v>
      </c>
      <c r="R629">
        <v>46</v>
      </c>
      <c r="S629">
        <v>2</v>
      </c>
      <c r="T629">
        <v>0</v>
      </c>
      <c r="U629">
        <v>3</v>
      </c>
      <c r="V629">
        <v>5</v>
      </c>
      <c r="W629">
        <v>21</v>
      </c>
      <c r="X629">
        <v>59</v>
      </c>
      <c r="Y629">
        <v>97</v>
      </c>
      <c r="Z629">
        <v>0</v>
      </c>
      <c r="AA629">
        <v>90</v>
      </c>
      <c r="AB629">
        <v>846</v>
      </c>
      <c r="AC629" s="351">
        <v>1</v>
      </c>
      <c r="AD629" s="351">
        <v>2</v>
      </c>
      <c r="AE629">
        <v>6</v>
      </c>
      <c r="AF629">
        <v>221</v>
      </c>
      <c r="AG629">
        <v>37</v>
      </c>
      <c r="AH629">
        <v>11</v>
      </c>
      <c r="AI629">
        <v>0</v>
      </c>
      <c r="AJ629">
        <v>194</v>
      </c>
      <c r="AK629">
        <v>0</v>
      </c>
      <c r="AL629">
        <v>194</v>
      </c>
      <c r="AM629">
        <v>1</v>
      </c>
      <c r="AN629">
        <v>0</v>
      </c>
      <c r="AO629">
        <v>0</v>
      </c>
      <c r="AP629">
        <v>147</v>
      </c>
      <c r="AQ629">
        <v>0</v>
      </c>
      <c r="AR629">
        <v>96</v>
      </c>
      <c r="AS629">
        <v>96</v>
      </c>
      <c r="AT629">
        <v>6</v>
      </c>
      <c r="AU629">
        <v>0</v>
      </c>
      <c r="AV629">
        <v>7</v>
      </c>
      <c r="AW629">
        <v>74</v>
      </c>
      <c r="AX629">
        <v>0</v>
      </c>
      <c r="AY629">
        <v>0</v>
      </c>
      <c r="AZ629">
        <v>0</v>
      </c>
      <c r="BA629">
        <v>23</v>
      </c>
      <c r="BB629">
        <v>20</v>
      </c>
      <c r="BC629">
        <v>14</v>
      </c>
      <c r="BD629">
        <v>8</v>
      </c>
      <c r="BE629">
        <v>7</v>
      </c>
      <c r="BF629">
        <v>0</v>
      </c>
      <c r="BG629">
        <v>3</v>
      </c>
      <c r="BH629">
        <v>1</v>
      </c>
      <c r="BI629">
        <v>76</v>
      </c>
      <c r="BJ629">
        <v>15</v>
      </c>
      <c r="BK629">
        <v>12</v>
      </c>
      <c r="BL629">
        <v>12</v>
      </c>
      <c r="BM629">
        <v>8</v>
      </c>
      <c r="BN629">
        <v>6</v>
      </c>
      <c r="BO629">
        <v>1</v>
      </c>
      <c r="BP629">
        <v>2</v>
      </c>
      <c r="BQ629">
        <v>1</v>
      </c>
      <c r="BR629">
        <v>57</v>
      </c>
      <c r="BS629" s="148"/>
      <c r="BT629"/>
      <c r="BU629" s="393" t="str">
        <f t="shared" si="90"/>
        <v>Yes</v>
      </c>
      <c r="BV629" s="393" t="str">
        <f t="shared" si="91"/>
        <v>No</v>
      </c>
      <c r="BW629" s="393"/>
      <c r="BX629" s="151"/>
      <c r="BY629" s="341"/>
      <c r="BZ629" s="384"/>
      <c r="CA629" s="384"/>
      <c r="CB629" s="384"/>
      <c r="CC629" s="384"/>
      <c r="CD629" s="384"/>
      <c r="CE629" s="219"/>
      <c r="CF629" s="219"/>
      <c r="CG629" s="219"/>
      <c r="CH629" s="219"/>
      <c r="CI629" s="219"/>
      <c r="CJ629" s="219"/>
      <c r="CK629" s="219"/>
      <c r="CL629" s="219"/>
      <c r="CM629" s="219"/>
      <c r="CN629" s="219"/>
      <c r="CO629" s="219"/>
      <c r="CP629" s="219"/>
      <c r="CQ629" s="219"/>
      <c r="CR629" s="219"/>
      <c r="CS629" s="219"/>
      <c r="CT629" s="219"/>
      <c r="CU629" s="219"/>
      <c r="CV629" s="219"/>
      <c r="CW629" s="219"/>
      <c r="CX629" s="219"/>
      <c r="CY629" s="219"/>
      <c r="CZ629" s="219"/>
      <c r="DA629" s="219"/>
      <c r="DB629" s="219"/>
      <c r="DC629" s="219"/>
      <c r="DD629" s="219"/>
      <c r="DE629" s="219"/>
      <c r="DF629" s="219"/>
      <c r="DG629" s="219"/>
      <c r="DH629" s="219"/>
      <c r="DI629" s="219"/>
      <c r="DJ629" s="219"/>
      <c r="DK629" s="219"/>
      <c r="DL629" s="219"/>
      <c r="DM629" s="219"/>
      <c r="DN629" s="219"/>
      <c r="DO629" s="219"/>
      <c r="DP629" s="219"/>
      <c r="DQ629" s="219"/>
      <c r="DR629" s="219"/>
      <c r="DS629" s="219"/>
      <c r="DT629" s="219"/>
      <c r="DU629" s="219"/>
      <c r="DV629" s="219"/>
      <c r="DW629" s="219"/>
      <c r="DX629" s="219"/>
      <c r="DY629" s="219"/>
      <c r="DZ629" s="219"/>
      <c r="EA629" s="219"/>
      <c r="EB629" s="219"/>
      <c r="EC629" s="219"/>
      <c r="ED629" s="219"/>
      <c r="EE629" s="219"/>
      <c r="EF629" s="219"/>
      <c r="EG629" s="219"/>
      <c r="EH629" s="219"/>
      <c r="EI629" s="219"/>
      <c r="EJ629" s="219"/>
      <c r="EK629" s="219"/>
      <c r="EL629" s="219"/>
      <c r="EM629" s="219"/>
      <c r="EN629" s="219"/>
      <c r="EO629" s="219"/>
      <c r="EP629" s="219"/>
      <c r="EQ629" s="219"/>
      <c r="ER629" s="219"/>
      <c r="ES629" s="219"/>
      <c r="ET629" s="219"/>
      <c r="EU629" s="219"/>
      <c r="EV629" s="219"/>
      <c r="EW629" s="219"/>
      <c r="EX629" s="219"/>
      <c r="EY629" s="219"/>
      <c r="EZ629" s="219"/>
      <c r="FA629" s="219"/>
      <c r="FB629" s="219"/>
      <c r="FC629" s="219"/>
      <c r="FD629" s="219"/>
      <c r="FE629" s="219"/>
      <c r="FF629" s="219"/>
      <c r="FG629" s="219"/>
      <c r="FH629" s="219"/>
      <c r="FI629" s="219"/>
      <c r="FJ629" s="219"/>
      <c r="FK629" s="219"/>
      <c r="FL629" s="219"/>
      <c r="FM629" s="219"/>
      <c r="FN629" s="219"/>
      <c r="GA629" s="202"/>
      <c r="GB629" s="202"/>
      <c r="GC629" s="202"/>
      <c r="GD629" s="202"/>
      <c r="GE629" s="202"/>
      <c r="GF629" s="202"/>
      <c r="GG629" s="202"/>
      <c r="GH629" s="198"/>
      <c r="GI629" s="198"/>
      <c r="GJ629" s="198"/>
      <c r="GK629" s="198"/>
      <c r="GL629" s="198"/>
      <c r="GM629" s="198"/>
      <c r="GN629" s="198"/>
    </row>
    <row r="630" spans="1:196" x14ac:dyDescent="0.2">
      <c r="A630" s="215" t="s">
        <v>797</v>
      </c>
      <c r="B630" s="216" t="s">
        <v>293</v>
      </c>
      <c r="C630" s="217" t="s">
        <v>295</v>
      </c>
      <c r="D630" s="218" t="s">
        <v>343</v>
      </c>
      <c r="E630" s="337">
        <v>0</v>
      </c>
      <c r="F630">
        <v>218</v>
      </c>
      <c r="G630" s="337">
        <v>0</v>
      </c>
      <c r="H630">
        <v>5</v>
      </c>
      <c r="I630">
        <v>71</v>
      </c>
      <c r="J630">
        <v>168</v>
      </c>
      <c r="K630">
        <v>87</v>
      </c>
      <c r="L630">
        <v>3</v>
      </c>
      <c r="M630">
        <v>7</v>
      </c>
      <c r="N630">
        <v>4</v>
      </c>
      <c r="O630">
        <v>0</v>
      </c>
      <c r="P630">
        <v>22</v>
      </c>
      <c r="Q630">
        <v>31</v>
      </c>
      <c r="R630">
        <v>354</v>
      </c>
      <c r="S630">
        <v>220</v>
      </c>
      <c r="T630">
        <v>0</v>
      </c>
      <c r="U630">
        <v>0</v>
      </c>
      <c r="V630">
        <v>2</v>
      </c>
      <c r="W630">
        <v>32</v>
      </c>
      <c r="X630">
        <v>10</v>
      </c>
      <c r="Y630">
        <v>154</v>
      </c>
      <c r="Z630">
        <v>2</v>
      </c>
      <c r="AA630">
        <v>10</v>
      </c>
      <c r="AB630">
        <v>1400</v>
      </c>
      <c r="AC630" s="351">
        <v>1</v>
      </c>
      <c r="AD630" s="351">
        <v>1</v>
      </c>
      <c r="AE630">
        <v>12</v>
      </c>
      <c r="AF630">
        <v>127</v>
      </c>
      <c r="AG630">
        <v>170</v>
      </c>
      <c r="AH630">
        <v>32</v>
      </c>
      <c r="AI630">
        <v>0</v>
      </c>
      <c r="AJ630">
        <v>194</v>
      </c>
      <c r="AK630">
        <v>1</v>
      </c>
      <c r="AL630">
        <v>195</v>
      </c>
      <c r="AM630">
        <v>2</v>
      </c>
      <c r="AN630">
        <v>0</v>
      </c>
      <c r="AO630">
        <v>5</v>
      </c>
      <c r="AP630">
        <v>40</v>
      </c>
      <c r="AQ630">
        <v>60</v>
      </c>
      <c r="AR630">
        <v>0</v>
      </c>
      <c r="AS630">
        <v>60</v>
      </c>
      <c r="AT630">
        <v>0</v>
      </c>
      <c r="AU630">
        <v>0</v>
      </c>
      <c r="AV630">
        <v>0</v>
      </c>
      <c r="AW630">
        <v>0</v>
      </c>
      <c r="AX630">
        <v>0</v>
      </c>
      <c r="AY630">
        <v>0</v>
      </c>
      <c r="AZ630">
        <v>0</v>
      </c>
      <c r="BA630">
        <v>130</v>
      </c>
      <c r="BB630">
        <v>144</v>
      </c>
      <c r="BC630">
        <v>74</v>
      </c>
      <c r="BD630">
        <v>49</v>
      </c>
      <c r="BE630">
        <v>14</v>
      </c>
      <c r="BF630">
        <v>4</v>
      </c>
      <c r="BG630">
        <v>0</v>
      </c>
      <c r="BH630">
        <v>2</v>
      </c>
      <c r="BI630">
        <v>417</v>
      </c>
      <c r="BJ630">
        <v>113</v>
      </c>
      <c r="BK630">
        <v>135</v>
      </c>
      <c r="BL630">
        <v>71</v>
      </c>
      <c r="BM630">
        <v>47</v>
      </c>
      <c r="BN630">
        <v>13</v>
      </c>
      <c r="BO630">
        <v>4</v>
      </c>
      <c r="BP630">
        <v>0</v>
      </c>
      <c r="BQ630">
        <v>2</v>
      </c>
      <c r="BR630">
        <v>385</v>
      </c>
      <c r="BS630" s="148"/>
      <c r="BT630"/>
      <c r="BU630" s="393" t="str">
        <f t="shared" si="90"/>
        <v>Yes</v>
      </c>
      <c r="BV630" s="393" t="str">
        <f t="shared" si="91"/>
        <v>Yes</v>
      </c>
      <c r="BW630" s="393"/>
      <c r="BX630" s="151"/>
      <c r="BY630" s="341"/>
      <c r="BZ630" s="384"/>
      <c r="CA630" s="384"/>
      <c r="CB630" s="384"/>
      <c r="CC630" s="384"/>
      <c r="CD630" s="384"/>
      <c r="CE630" s="219"/>
      <c r="CF630" s="219"/>
      <c r="CG630" s="219"/>
      <c r="CH630" s="219"/>
      <c r="CI630" s="219"/>
      <c r="CJ630" s="219"/>
      <c r="CK630" s="219"/>
      <c r="CL630" s="219"/>
      <c r="CM630" s="219"/>
      <c r="CN630" s="219"/>
      <c r="CO630" s="219"/>
      <c r="CP630" s="219"/>
      <c r="CQ630" s="219"/>
      <c r="CR630" s="219"/>
      <c r="CS630" s="219"/>
      <c r="CT630" s="219"/>
      <c r="CU630" s="219"/>
      <c r="CV630" s="219"/>
      <c r="CW630" s="219"/>
      <c r="CX630" s="219"/>
      <c r="CY630" s="219"/>
      <c r="CZ630" s="219"/>
      <c r="DA630" s="219"/>
      <c r="DB630" s="219"/>
      <c r="DC630" s="219"/>
      <c r="DD630" s="219"/>
      <c r="DE630" s="219"/>
      <c r="DF630" s="219"/>
      <c r="DG630" s="219"/>
      <c r="DH630" s="219"/>
      <c r="DI630" s="219"/>
      <c r="DJ630" s="219"/>
      <c r="DK630" s="219"/>
      <c r="DL630" s="219"/>
      <c r="DM630" s="219"/>
      <c r="DN630" s="219"/>
      <c r="DO630" s="219"/>
      <c r="DP630" s="219"/>
      <c r="DQ630" s="219"/>
      <c r="DR630" s="219"/>
      <c r="DS630" s="219"/>
      <c r="DT630" s="219"/>
      <c r="DU630" s="219"/>
      <c r="DV630" s="219"/>
      <c r="DW630" s="219"/>
      <c r="DX630" s="219"/>
      <c r="DY630" s="219"/>
      <c r="DZ630" s="219"/>
      <c r="EA630" s="219"/>
      <c r="EB630" s="219"/>
      <c r="EC630" s="219"/>
      <c r="ED630" s="219"/>
      <c r="EE630" s="219"/>
      <c r="EF630" s="219"/>
      <c r="EG630" s="219"/>
      <c r="EH630" s="219"/>
      <c r="EI630" s="219"/>
      <c r="EJ630" s="219"/>
      <c r="EK630" s="219"/>
      <c r="EL630" s="219"/>
      <c r="EM630" s="219"/>
      <c r="EN630" s="219"/>
      <c r="EO630" s="219"/>
      <c r="EP630" s="219"/>
      <c r="EQ630" s="219"/>
      <c r="ER630" s="219"/>
      <c r="ES630" s="219"/>
      <c r="ET630" s="219"/>
      <c r="EU630" s="219"/>
      <c r="EV630" s="219"/>
      <c r="EW630" s="219"/>
      <c r="EX630" s="219"/>
      <c r="EY630" s="219"/>
      <c r="EZ630" s="219"/>
      <c r="FA630" s="219"/>
      <c r="FB630" s="219"/>
      <c r="FC630" s="219"/>
      <c r="FD630" s="219"/>
      <c r="FE630" s="219"/>
      <c r="FF630" s="219"/>
      <c r="FG630" s="219"/>
      <c r="FH630" s="219"/>
      <c r="FI630" s="219"/>
      <c r="FJ630" s="219"/>
      <c r="FK630" s="219"/>
      <c r="FL630" s="219"/>
      <c r="FM630" s="219"/>
      <c r="FN630" s="219"/>
      <c r="GA630" s="202"/>
      <c r="GB630" s="202"/>
      <c r="GC630" s="202"/>
      <c r="GD630" s="202"/>
      <c r="GE630" s="202"/>
      <c r="GF630" s="202"/>
      <c r="GG630" s="202"/>
      <c r="GH630" s="198"/>
      <c r="GI630" s="198"/>
      <c r="GJ630" s="198"/>
      <c r="GK630" s="198"/>
      <c r="GL630" s="198"/>
      <c r="GM630" s="198"/>
      <c r="GN630" s="198"/>
    </row>
    <row r="631" spans="1:196" x14ac:dyDescent="0.2">
      <c r="A631" s="215" t="s">
        <v>799</v>
      </c>
      <c r="B631" s="216" t="s">
        <v>285</v>
      </c>
      <c r="C631" s="217" t="s">
        <v>56</v>
      </c>
      <c r="D631" s="218" t="s">
        <v>798</v>
      </c>
      <c r="E631" s="337">
        <v>0</v>
      </c>
      <c r="F631">
        <v>42</v>
      </c>
      <c r="G631" s="337">
        <v>0</v>
      </c>
      <c r="H631">
        <v>7</v>
      </c>
      <c r="I631">
        <v>161</v>
      </c>
      <c r="J631">
        <v>239</v>
      </c>
      <c r="K631">
        <v>8</v>
      </c>
      <c r="L631">
        <v>6</v>
      </c>
      <c r="M631">
        <v>23</v>
      </c>
      <c r="N631">
        <v>1</v>
      </c>
      <c r="O631">
        <v>0</v>
      </c>
      <c r="P631">
        <v>15</v>
      </c>
      <c r="Q631">
        <v>0</v>
      </c>
      <c r="R631">
        <v>66</v>
      </c>
      <c r="S631">
        <v>0</v>
      </c>
      <c r="T631">
        <v>0</v>
      </c>
      <c r="U631">
        <v>11</v>
      </c>
      <c r="V631">
        <v>11</v>
      </c>
      <c r="W631">
        <v>10</v>
      </c>
      <c r="X631">
        <v>28</v>
      </c>
      <c r="Y631">
        <v>167</v>
      </c>
      <c r="Z631">
        <v>0</v>
      </c>
      <c r="AA631">
        <v>43</v>
      </c>
      <c r="AB631">
        <v>838</v>
      </c>
      <c r="AC631" s="351">
        <v>1</v>
      </c>
      <c r="AD631" s="351">
        <v>1</v>
      </c>
      <c r="AE631">
        <v>5</v>
      </c>
      <c r="AF631">
        <v>283</v>
      </c>
      <c r="AG631">
        <v>83</v>
      </c>
      <c r="AH631">
        <v>9</v>
      </c>
      <c r="AI631">
        <v>0</v>
      </c>
      <c r="AJ631">
        <v>252</v>
      </c>
      <c r="AK631">
        <v>3</v>
      </c>
      <c r="AL631">
        <v>255</v>
      </c>
      <c r="AM631">
        <v>4</v>
      </c>
      <c r="AN631">
        <v>0</v>
      </c>
      <c r="AO631">
        <v>1</v>
      </c>
      <c r="AP631">
        <v>251</v>
      </c>
      <c r="AQ631">
        <v>0</v>
      </c>
      <c r="AR631">
        <v>93</v>
      </c>
      <c r="AS631">
        <v>93</v>
      </c>
      <c r="AT631">
        <v>1</v>
      </c>
      <c r="AU631">
        <v>0</v>
      </c>
      <c r="AV631">
        <v>6</v>
      </c>
      <c r="AW631">
        <v>44</v>
      </c>
      <c r="AX631">
        <v>0</v>
      </c>
      <c r="AY631">
        <v>0</v>
      </c>
      <c r="AZ631">
        <v>0</v>
      </c>
      <c r="BA631">
        <v>24</v>
      </c>
      <c r="BB631">
        <v>25</v>
      </c>
      <c r="BC631">
        <v>25</v>
      </c>
      <c r="BD631">
        <v>16</v>
      </c>
      <c r="BE631">
        <v>3</v>
      </c>
      <c r="BF631">
        <v>0</v>
      </c>
      <c r="BG631">
        <v>0</v>
      </c>
      <c r="BH631">
        <v>0</v>
      </c>
      <c r="BI631">
        <v>93</v>
      </c>
      <c r="BJ631">
        <v>17</v>
      </c>
      <c r="BK631">
        <v>21</v>
      </c>
      <c r="BL631">
        <v>15</v>
      </c>
      <c r="BM631">
        <v>11</v>
      </c>
      <c r="BN631">
        <v>2</v>
      </c>
      <c r="BO631">
        <v>0</v>
      </c>
      <c r="BP631">
        <v>0</v>
      </c>
      <c r="BQ631">
        <v>0</v>
      </c>
      <c r="BR631">
        <v>66</v>
      </c>
      <c r="BS631" s="148"/>
      <c r="BT631"/>
      <c r="BU631" s="393" t="str">
        <f t="shared" si="90"/>
        <v>Yes</v>
      </c>
      <c r="BV631" s="393" t="str">
        <f t="shared" si="91"/>
        <v>Yes</v>
      </c>
      <c r="BW631" s="393"/>
      <c r="BX631" s="151"/>
      <c r="BY631" s="341"/>
      <c r="BZ631" s="384"/>
      <c r="CA631" s="384"/>
      <c r="CB631" s="384"/>
      <c r="CC631" s="384"/>
      <c r="CD631" s="384"/>
      <c r="CE631" s="219"/>
      <c r="CF631" s="219"/>
      <c r="CG631" s="219"/>
      <c r="CH631" s="219"/>
      <c r="CI631" s="219"/>
      <c r="CJ631" s="219"/>
      <c r="CK631" s="219"/>
      <c r="CL631" s="219"/>
      <c r="CM631" s="219"/>
      <c r="CN631" s="219"/>
      <c r="CO631" s="219"/>
      <c r="CP631" s="219"/>
      <c r="CQ631" s="219"/>
      <c r="CR631" s="219"/>
      <c r="CS631" s="219"/>
      <c r="CT631" s="219"/>
      <c r="CU631" s="219"/>
      <c r="CV631" s="219"/>
      <c r="CW631" s="219"/>
      <c r="CX631" s="219"/>
      <c r="CY631" s="219"/>
      <c r="CZ631" s="219"/>
      <c r="DA631" s="219"/>
      <c r="DB631" s="219"/>
      <c r="DC631" s="219"/>
      <c r="DD631" s="219"/>
      <c r="DE631" s="219"/>
      <c r="DF631" s="219"/>
      <c r="DG631" s="219"/>
      <c r="DH631" s="219"/>
      <c r="DI631" s="219"/>
      <c r="DJ631" s="219"/>
      <c r="DK631" s="219"/>
      <c r="DL631" s="219"/>
      <c r="DM631" s="219"/>
      <c r="DN631" s="219"/>
      <c r="DO631" s="219"/>
      <c r="DP631" s="219"/>
      <c r="DQ631" s="219"/>
      <c r="DR631" s="219"/>
      <c r="DS631" s="219"/>
      <c r="DT631" s="219"/>
      <c r="DU631" s="219"/>
      <c r="DV631" s="219"/>
      <c r="DW631" s="219"/>
      <c r="DX631" s="219"/>
      <c r="DY631" s="219"/>
      <c r="DZ631" s="219"/>
      <c r="EA631" s="219"/>
      <c r="EB631" s="219"/>
      <c r="EC631" s="219"/>
      <c r="ED631" s="219"/>
      <c r="EE631" s="219"/>
      <c r="EF631" s="219"/>
      <c r="EG631" s="219"/>
      <c r="EH631" s="219"/>
      <c r="EI631" s="219"/>
      <c r="EJ631" s="219"/>
      <c r="EK631" s="219"/>
      <c r="EL631" s="219"/>
      <c r="EM631" s="219"/>
      <c r="EN631" s="219"/>
      <c r="EO631" s="219"/>
      <c r="EP631" s="219"/>
      <c r="EQ631" s="219"/>
      <c r="ER631" s="219"/>
      <c r="ES631" s="219"/>
      <c r="ET631" s="219"/>
      <c r="EU631" s="219"/>
      <c r="EV631" s="219"/>
      <c r="EW631" s="219"/>
      <c r="EX631" s="219"/>
      <c r="EY631" s="219"/>
      <c r="EZ631" s="219"/>
      <c r="FA631" s="219"/>
      <c r="FB631" s="219"/>
      <c r="FC631" s="219"/>
      <c r="FD631" s="219"/>
      <c r="FE631" s="219"/>
      <c r="FF631" s="219"/>
      <c r="FG631" s="219"/>
      <c r="FH631" s="219"/>
      <c r="FI631" s="219"/>
      <c r="FJ631" s="219"/>
      <c r="FK631" s="219"/>
      <c r="FL631" s="219"/>
      <c r="FM631" s="219"/>
      <c r="FN631" s="219"/>
      <c r="GA631" s="202"/>
      <c r="GB631" s="202"/>
      <c r="GC631" s="202"/>
      <c r="GD631" s="202"/>
      <c r="GE631" s="202"/>
      <c r="GF631" s="202"/>
      <c r="GG631" s="202"/>
      <c r="GH631" s="198"/>
      <c r="GI631" s="198"/>
      <c r="GJ631" s="198"/>
      <c r="GK631" s="198"/>
      <c r="GL631" s="198"/>
      <c r="GM631" s="198"/>
      <c r="GN631" s="198"/>
    </row>
    <row r="632" spans="1:196" x14ac:dyDescent="0.2">
      <c r="A632" s="215" t="s">
        <v>801</v>
      </c>
      <c r="B632" s="216" t="s">
        <v>285</v>
      </c>
      <c r="C632" s="217" t="s">
        <v>286</v>
      </c>
      <c r="D632" s="218" t="s">
        <v>800</v>
      </c>
      <c r="E632" s="337">
        <v>0</v>
      </c>
      <c r="F632">
        <v>2</v>
      </c>
      <c r="G632" s="337">
        <v>0</v>
      </c>
      <c r="H632">
        <v>1</v>
      </c>
      <c r="I632">
        <v>66</v>
      </c>
      <c r="J632">
        <v>114</v>
      </c>
      <c r="K632">
        <v>5</v>
      </c>
      <c r="L632">
        <v>1</v>
      </c>
      <c r="M632">
        <v>9</v>
      </c>
      <c r="N632">
        <v>3</v>
      </c>
      <c r="O632">
        <v>0</v>
      </c>
      <c r="P632">
        <v>3</v>
      </c>
      <c r="Q632">
        <v>5</v>
      </c>
      <c r="R632">
        <v>23</v>
      </c>
      <c r="S632">
        <v>730</v>
      </c>
      <c r="T632">
        <v>5</v>
      </c>
      <c r="U632">
        <v>0</v>
      </c>
      <c r="V632">
        <v>28</v>
      </c>
      <c r="W632">
        <v>4</v>
      </c>
      <c r="X632">
        <v>46</v>
      </c>
      <c r="Y632">
        <v>97</v>
      </c>
      <c r="Z632">
        <v>1</v>
      </c>
      <c r="AA632">
        <v>43</v>
      </c>
      <c r="AB632">
        <v>1186</v>
      </c>
      <c r="AC632" s="351">
        <v>1</v>
      </c>
      <c r="AD632" s="351">
        <v>1</v>
      </c>
      <c r="AE632">
        <v>0</v>
      </c>
      <c r="AF632">
        <v>127</v>
      </c>
      <c r="AG632">
        <v>12</v>
      </c>
      <c r="AH632">
        <v>3</v>
      </c>
      <c r="AI632">
        <v>0</v>
      </c>
      <c r="AJ632">
        <v>85</v>
      </c>
      <c r="AK632">
        <v>0</v>
      </c>
      <c r="AL632">
        <v>85</v>
      </c>
      <c r="AM632">
        <v>1</v>
      </c>
      <c r="AN632">
        <v>0</v>
      </c>
      <c r="AO632">
        <v>0</v>
      </c>
      <c r="AP632">
        <v>46</v>
      </c>
      <c r="AQ632">
        <v>1</v>
      </c>
      <c r="AR632">
        <v>28</v>
      </c>
      <c r="AS632">
        <v>29</v>
      </c>
      <c r="AT632">
        <v>1</v>
      </c>
      <c r="AU632">
        <v>0</v>
      </c>
      <c r="AV632">
        <v>4</v>
      </c>
      <c r="AW632">
        <v>1</v>
      </c>
      <c r="AX632">
        <v>0</v>
      </c>
      <c r="AY632">
        <v>0</v>
      </c>
      <c r="AZ632">
        <v>0</v>
      </c>
      <c r="BA632">
        <v>2</v>
      </c>
      <c r="BB632">
        <v>10</v>
      </c>
      <c r="BC632">
        <v>16</v>
      </c>
      <c r="BD632">
        <v>4</v>
      </c>
      <c r="BE632">
        <v>2</v>
      </c>
      <c r="BF632">
        <v>6</v>
      </c>
      <c r="BG632">
        <v>1</v>
      </c>
      <c r="BH632">
        <v>1</v>
      </c>
      <c r="BI632">
        <v>42</v>
      </c>
      <c r="BJ632">
        <v>2</v>
      </c>
      <c r="BK632">
        <v>7</v>
      </c>
      <c r="BL632">
        <v>7</v>
      </c>
      <c r="BM632">
        <v>3</v>
      </c>
      <c r="BN632">
        <v>2</v>
      </c>
      <c r="BO632">
        <v>5</v>
      </c>
      <c r="BP632">
        <v>2</v>
      </c>
      <c r="BQ632">
        <v>0</v>
      </c>
      <c r="BR632">
        <v>28</v>
      </c>
      <c r="BS632" s="148"/>
      <c r="BT632"/>
      <c r="BU632" s="393" t="str">
        <f t="shared" si="90"/>
        <v>Yes</v>
      </c>
      <c r="BV632" s="393" t="str">
        <f t="shared" si="91"/>
        <v>Yes</v>
      </c>
      <c r="BW632" s="393"/>
      <c r="BX632" s="151"/>
      <c r="BY632" s="341"/>
      <c r="BZ632" s="384"/>
      <c r="CA632" s="384"/>
      <c r="CB632" s="384"/>
      <c r="CC632" s="384"/>
      <c r="CD632" s="384"/>
      <c r="CE632" s="219"/>
      <c r="CF632" s="219"/>
      <c r="CG632" s="219"/>
      <c r="CH632" s="219"/>
      <c r="CI632" s="219"/>
      <c r="CJ632" s="219"/>
      <c r="CK632" s="219"/>
      <c r="CL632" s="219"/>
      <c r="CM632" s="219"/>
      <c r="CN632" s="219"/>
      <c r="CO632" s="219"/>
      <c r="CP632" s="219"/>
      <c r="CQ632" s="219"/>
      <c r="CR632" s="219"/>
      <c r="CS632" s="219"/>
      <c r="CT632" s="219"/>
      <c r="CU632" s="219"/>
      <c r="CV632" s="219"/>
      <c r="CW632" s="219"/>
      <c r="CX632" s="219"/>
      <c r="CY632" s="219"/>
      <c r="CZ632" s="219"/>
      <c r="DA632" s="219"/>
      <c r="DB632" s="219"/>
      <c r="DC632" s="219"/>
      <c r="DD632" s="219"/>
      <c r="DE632" s="219"/>
      <c r="DF632" s="219"/>
      <c r="DG632" s="219"/>
      <c r="DH632" s="219"/>
      <c r="DI632" s="219"/>
      <c r="DJ632" s="219"/>
      <c r="DK632" s="219"/>
      <c r="DL632" s="219"/>
      <c r="DM632" s="219"/>
      <c r="DN632" s="219"/>
      <c r="DO632" s="219"/>
      <c r="DP632" s="219"/>
      <c r="DQ632" s="219"/>
      <c r="DR632" s="219"/>
      <c r="DS632" s="219"/>
      <c r="DT632" s="219"/>
      <c r="DU632" s="219"/>
      <c r="DV632" s="219"/>
      <c r="DW632" s="219"/>
      <c r="DX632" s="219"/>
      <c r="DY632" s="219"/>
      <c r="DZ632" s="219"/>
      <c r="EA632" s="219"/>
      <c r="EB632" s="219"/>
      <c r="EC632" s="219"/>
      <c r="ED632" s="219"/>
      <c r="EE632" s="219"/>
      <c r="EF632" s="219"/>
      <c r="EG632" s="219"/>
      <c r="EH632" s="219"/>
      <c r="EI632" s="219"/>
      <c r="EJ632" s="219"/>
      <c r="EK632" s="219"/>
      <c r="EL632" s="219"/>
      <c r="EM632" s="219"/>
      <c r="EN632" s="219"/>
      <c r="EO632" s="219"/>
      <c r="EP632" s="219"/>
      <c r="EQ632" s="219"/>
      <c r="ER632" s="219"/>
      <c r="ES632" s="219"/>
      <c r="ET632" s="219"/>
      <c r="EU632" s="219"/>
      <c r="EV632" s="219"/>
      <c r="EW632" s="219"/>
      <c r="EX632" s="219"/>
      <c r="EY632" s="219"/>
      <c r="EZ632" s="219"/>
      <c r="FA632" s="219"/>
      <c r="FB632" s="219"/>
      <c r="FC632" s="219"/>
      <c r="FD632" s="219"/>
      <c r="FE632" s="219"/>
      <c r="FF632" s="219"/>
      <c r="FG632" s="219"/>
      <c r="FH632" s="219"/>
      <c r="FI632" s="219"/>
      <c r="FJ632" s="219"/>
      <c r="FK632" s="219"/>
      <c r="FL632" s="219"/>
      <c r="FM632" s="219"/>
      <c r="FN632" s="219"/>
      <c r="GA632" s="202"/>
      <c r="GB632" s="202"/>
      <c r="GC632" s="202"/>
      <c r="GD632" s="202"/>
      <c r="GE632" s="202"/>
      <c r="GF632" s="202"/>
      <c r="GG632" s="202"/>
      <c r="GH632" s="198"/>
      <c r="GI632" s="198"/>
      <c r="GJ632" s="198"/>
      <c r="GK632" s="198"/>
      <c r="GL632" s="198"/>
      <c r="GM632" s="198"/>
      <c r="GN632" s="198"/>
    </row>
    <row r="633" spans="1:196" x14ac:dyDescent="0.2">
      <c r="A633" s="215" t="s">
        <v>803</v>
      </c>
      <c r="B633" s="216" t="s">
        <v>285</v>
      </c>
      <c r="C633" s="217" t="s">
        <v>294</v>
      </c>
      <c r="D633" s="218" t="s">
        <v>802</v>
      </c>
      <c r="E633" s="337">
        <v>0</v>
      </c>
      <c r="F633">
        <v>2</v>
      </c>
      <c r="G633" s="337">
        <v>0</v>
      </c>
      <c r="H633">
        <v>1</v>
      </c>
      <c r="I633">
        <v>63</v>
      </c>
      <c r="J633">
        <v>127</v>
      </c>
      <c r="K633">
        <v>3</v>
      </c>
      <c r="L633">
        <v>2</v>
      </c>
      <c r="M633">
        <v>6</v>
      </c>
      <c r="N633">
        <v>2</v>
      </c>
      <c r="O633">
        <v>0</v>
      </c>
      <c r="P633">
        <v>4</v>
      </c>
      <c r="Q633">
        <v>0</v>
      </c>
      <c r="R633">
        <v>48</v>
      </c>
      <c r="S633">
        <v>466</v>
      </c>
      <c r="T633">
        <v>18</v>
      </c>
      <c r="U633">
        <v>5</v>
      </c>
      <c r="V633">
        <v>70</v>
      </c>
      <c r="W633">
        <v>6</v>
      </c>
      <c r="X633">
        <v>12</v>
      </c>
      <c r="Y633">
        <v>70</v>
      </c>
      <c r="Z633">
        <v>0</v>
      </c>
      <c r="AA633">
        <v>29</v>
      </c>
      <c r="AB633">
        <v>934</v>
      </c>
      <c r="AC633" s="351">
        <v>2</v>
      </c>
      <c r="AD633" s="351">
        <v>2</v>
      </c>
      <c r="AE633">
        <v>2</v>
      </c>
      <c r="AF633">
        <v>121</v>
      </c>
      <c r="AG633">
        <v>3</v>
      </c>
      <c r="AH633">
        <v>7</v>
      </c>
      <c r="AI633">
        <v>0</v>
      </c>
      <c r="AJ633">
        <v>107</v>
      </c>
      <c r="AK633">
        <v>0</v>
      </c>
      <c r="AL633">
        <v>107</v>
      </c>
      <c r="AM633">
        <v>0</v>
      </c>
      <c r="AN633">
        <v>0</v>
      </c>
      <c r="AO633">
        <v>16</v>
      </c>
      <c r="AP633">
        <v>0</v>
      </c>
      <c r="AQ633">
        <v>19</v>
      </c>
      <c r="AR633">
        <v>0</v>
      </c>
      <c r="AS633">
        <v>19</v>
      </c>
      <c r="AT633">
        <v>0</v>
      </c>
      <c r="AU633">
        <v>0</v>
      </c>
      <c r="AV633">
        <v>0</v>
      </c>
      <c r="AW633">
        <v>0</v>
      </c>
      <c r="AX633">
        <v>0</v>
      </c>
      <c r="AY633">
        <v>0</v>
      </c>
      <c r="AZ633">
        <v>0</v>
      </c>
      <c r="BA633">
        <v>25</v>
      </c>
      <c r="BB633">
        <v>14</v>
      </c>
      <c r="BC633">
        <v>18</v>
      </c>
      <c r="BD633">
        <v>7</v>
      </c>
      <c r="BE633">
        <v>1</v>
      </c>
      <c r="BF633">
        <v>0</v>
      </c>
      <c r="BG633">
        <v>0</v>
      </c>
      <c r="BH633">
        <v>0</v>
      </c>
      <c r="BI633">
        <v>65</v>
      </c>
      <c r="BJ633">
        <v>18</v>
      </c>
      <c r="BK633">
        <v>11</v>
      </c>
      <c r="BL633">
        <v>13</v>
      </c>
      <c r="BM633">
        <v>5</v>
      </c>
      <c r="BN633">
        <v>1</v>
      </c>
      <c r="BO633">
        <v>0</v>
      </c>
      <c r="BP633">
        <v>0</v>
      </c>
      <c r="BQ633">
        <v>0</v>
      </c>
      <c r="BR633">
        <v>48</v>
      </c>
      <c r="BS633" s="148"/>
      <c r="BT633"/>
      <c r="BU633" s="393" t="str">
        <f t="shared" si="90"/>
        <v>No</v>
      </c>
      <c r="BV633" s="393" t="str">
        <f t="shared" si="91"/>
        <v>No</v>
      </c>
      <c r="BW633" s="393"/>
      <c r="BX633" s="151"/>
      <c r="BY633" s="341"/>
      <c r="BZ633" s="384"/>
      <c r="CA633" s="384"/>
      <c r="CB633" s="384"/>
      <c r="CC633" s="384"/>
      <c r="CD633" s="384"/>
      <c r="CE633" s="219"/>
      <c r="CF633" s="219"/>
      <c r="CG633" s="219"/>
      <c r="CH633" s="219"/>
      <c r="CI633" s="219"/>
      <c r="CJ633" s="219"/>
      <c r="CK633" s="219"/>
      <c r="CL633" s="219"/>
      <c r="CM633" s="219"/>
      <c r="CN633" s="219"/>
      <c r="CO633" s="219"/>
      <c r="CP633" s="219"/>
      <c r="CQ633" s="219"/>
      <c r="CR633" s="219"/>
      <c r="CS633" s="219"/>
      <c r="CT633" s="219"/>
      <c r="CU633" s="219"/>
      <c r="CV633" s="219"/>
      <c r="CW633" s="219"/>
      <c r="CX633" s="219"/>
      <c r="CY633" s="219"/>
      <c r="CZ633" s="219"/>
      <c r="DA633" s="219"/>
      <c r="DB633" s="219"/>
      <c r="DC633" s="219"/>
      <c r="DD633" s="219"/>
      <c r="DE633" s="219"/>
      <c r="DF633" s="219"/>
      <c r="DG633" s="219"/>
      <c r="DH633" s="219"/>
      <c r="DI633" s="219"/>
      <c r="DJ633" s="219"/>
      <c r="DK633" s="219"/>
      <c r="DL633" s="219"/>
      <c r="DM633" s="219"/>
      <c r="DN633" s="219"/>
      <c r="DO633" s="219"/>
      <c r="DP633" s="219"/>
      <c r="DQ633" s="219"/>
      <c r="DR633" s="219"/>
      <c r="DS633" s="219"/>
      <c r="DT633" s="219"/>
      <c r="DU633" s="219"/>
      <c r="DV633" s="219"/>
      <c r="DW633" s="219"/>
      <c r="DX633" s="219"/>
      <c r="DY633" s="219"/>
      <c r="DZ633" s="219"/>
      <c r="EA633" s="219"/>
      <c r="EB633" s="219"/>
      <c r="EC633" s="219"/>
      <c r="ED633" s="219"/>
      <c r="EE633" s="219"/>
      <c r="EF633" s="219"/>
      <c r="EG633" s="219"/>
      <c r="EH633" s="219"/>
      <c r="EI633" s="219"/>
      <c r="EJ633" s="219"/>
      <c r="EK633" s="219"/>
      <c r="EL633" s="219"/>
      <c r="EM633" s="219"/>
      <c r="EN633" s="219"/>
      <c r="EO633" s="219"/>
      <c r="EP633" s="219"/>
      <c r="EQ633" s="219"/>
      <c r="ER633" s="219"/>
      <c r="ES633" s="219"/>
      <c r="ET633" s="219"/>
      <c r="EU633" s="219"/>
      <c r="EV633" s="219"/>
      <c r="EW633" s="219"/>
      <c r="EX633" s="219"/>
      <c r="EY633" s="219"/>
      <c r="EZ633" s="219"/>
      <c r="FA633" s="219"/>
      <c r="FB633" s="219"/>
      <c r="FC633" s="219"/>
      <c r="FD633" s="219"/>
      <c r="FE633" s="219"/>
      <c r="FF633" s="219"/>
      <c r="FG633" s="219"/>
      <c r="FH633" s="219"/>
      <c r="FI633" s="219"/>
      <c r="FJ633" s="219"/>
      <c r="FK633" s="219"/>
      <c r="FL633" s="219"/>
      <c r="FM633" s="219"/>
      <c r="FN633" s="219"/>
      <c r="GA633" s="202"/>
      <c r="GB633" s="202"/>
      <c r="GC633" s="202"/>
      <c r="GD633" s="202"/>
      <c r="GE633" s="202"/>
      <c r="GF633" s="202"/>
      <c r="GG633" s="202"/>
      <c r="GH633" s="198"/>
      <c r="GI633" s="198"/>
      <c r="GJ633" s="198"/>
      <c r="GK633" s="198"/>
      <c r="GL633" s="198"/>
      <c r="GM633" s="198"/>
      <c r="GN633" s="198"/>
    </row>
    <row r="634" spans="1:196" x14ac:dyDescent="0.2">
      <c r="A634" s="215" t="s">
        <v>805</v>
      </c>
      <c r="B634" s="216" t="s">
        <v>285</v>
      </c>
      <c r="C634" s="217" t="s">
        <v>286</v>
      </c>
      <c r="D634" s="218" t="s">
        <v>804</v>
      </c>
      <c r="E634" s="337">
        <v>0</v>
      </c>
      <c r="F634">
        <v>4</v>
      </c>
      <c r="G634" s="337">
        <v>0</v>
      </c>
      <c r="H634">
        <v>4</v>
      </c>
      <c r="I634">
        <v>127</v>
      </c>
      <c r="J634">
        <v>317</v>
      </c>
      <c r="K634">
        <v>15</v>
      </c>
      <c r="L634">
        <v>2</v>
      </c>
      <c r="M634">
        <v>9</v>
      </c>
      <c r="N634">
        <v>6</v>
      </c>
      <c r="O634">
        <v>0</v>
      </c>
      <c r="P634">
        <v>47</v>
      </c>
      <c r="Q634">
        <v>45</v>
      </c>
      <c r="R634">
        <v>244</v>
      </c>
      <c r="S634">
        <v>27</v>
      </c>
      <c r="T634">
        <v>0</v>
      </c>
      <c r="U634">
        <v>1</v>
      </c>
      <c r="V634">
        <v>1</v>
      </c>
      <c r="W634">
        <v>28</v>
      </c>
      <c r="X634">
        <v>6</v>
      </c>
      <c r="Y634">
        <v>144</v>
      </c>
      <c r="Z634">
        <v>0</v>
      </c>
      <c r="AA634">
        <v>19</v>
      </c>
      <c r="AB634">
        <v>1046</v>
      </c>
      <c r="AC634" s="351">
        <v>1</v>
      </c>
      <c r="AD634" s="351">
        <v>1</v>
      </c>
      <c r="AE634">
        <v>6</v>
      </c>
      <c r="AF634">
        <v>192</v>
      </c>
      <c r="AG634">
        <v>129</v>
      </c>
      <c r="AH634">
        <v>17</v>
      </c>
      <c r="AI634">
        <v>0</v>
      </c>
      <c r="AJ634">
        <v>235</v>
      </c>
      <c r="AK634">
        <v>0</v>
      </c>
      <c r="AL634">
        <v>235</v>
      </c>
      <c r="AM634">
        <v>1</v>
      </c>
      <c r="AN634">
        <v>0</v>
      </c>
      <c r="AO634">
        <v>0</v>
      </c>
      <c r="AP634">
        <v>306</v>
      </c>
      <c r="AQ634">
        <v>139</v>
      </c>
      <c r="AR634">
        <v>0</v>
      </c>
      <c r="AS634">
        <v>139</v>
      </c>
      <c r="AT634">
        <v>27</v>
      </c>
      <c r="AU634">
        <v>0</v>
      </c>
      <c r="AV634">
        <v>64</v>
      </c>
      <c r="AW634">
        <v>0</v>
      </c>
      <c r="AX634">
        <v>0</v>
      </c>
      <c r="AY634">
        <v>0</v>
      </c>
      <c r="AZ634">
        <v>0</v>
      </c>
      <c r="BA634">
        <v>92</v>
      </c>
      <c r="BB634">
        <v>80</v>
      </c>
      <c r="BC634">
        <v>67</v>
      </c>
      <c r="BD634">
        <v>36</v>
      </c>
      <c r="BE634">
        <v>5</v>
      </c>
      <c r="BF634">
        <v>4</v>
      </c>
      <c r="BG634">
        <v>4</v>
      </c>
      <c r="BH634">
        <v>1</v>
      </c>
      <c r="BI634">
        <v>289</v>
      </c>
      <c r="BJ634">
        <v>92</v>
      </c>
      <c r="BK634">
        <v>80</v>
      </c>
      <c r="BL634">
        <v>67</v>
      </c>
      <c r="BM634">
        <v>36</v>
      </c>
      <c r="BN634">
        <v>5</v>
      </c>
      <c r="BO634">
        <v>4</v>
      </c>
      <c r="BP634">
        <v>4</v>
      </c>
      <c r="BQ634">
        <v>1</v>
      </c>
      <c r="BR634">
        <v>289</v>
      </c>
      <c r="BS634" s="148"/>
      <c r="BT634"/>
      <c r="BU634" s="393" t="str">
        <f t="shared" si="90"/>
        <v>Yes</v>
      </c>
      <c r="BV634" s="393" t="str">
        <f t="shared" si="91"/>
        <v>Yes</v>
      </c>
      <c r="BW634" s="393"/>
      <c r="BX634" s="151"/>
      <c r="BY634" s="341"/>
      <c r="BZ634" s="384"/>
      <c r="CA634" s="384"/>
      <c r="CB634" s="384"/>
      <c r="CC634" s="384"/>
      <c r="CD634" s="384"/>
      <c r="CE634" s="219"/>
      <c r="CF634" s="219"/>
      <c r="CG634" s="219"/>
      <c r="CH634" s="219"/>
      <c r="CI634" s="219"/>
      <c r="CJ634" s="219"/>
      <c r="CK634" s="219"/>
      <c r="CL634" s="219"/>
      <c r="CM634" s="219"/>
      <c r="CN634" s="219"/>
      <c r="CO634" s="219"/>
      <c r="CP634" s="219"/>
      <c r="CQ634" s="219"/>
      <c r="CR634" s="219"/>
      <c r="CS634" s="219"/>
      <c r="CT634" s="219"/>
      <c r="CU634" s="219"/>
      <c r="CV634" s="219"/>
      <c r="CW634" s="219"/>
      <c r="CX634" s="219"/>
      <c r="CY634" s="219"/>
      <c r="CZ634" s="219"/>
      <c r="DA634" s="219"/>
      <c r="DB634" s="219"/>
      <c r="DC634" s="219"/>
      <c r="DD634" s="219"/>
      <c r="DE634" s="219"/>
      <c r="DF634" s="219"/>
      <c r="DG634" s="219"/>
      <c r="DH634" s="219"/>
      <c r="DI634" s="219"/>
      <c r="DJ634" s="219"/>
      <c r="DK634" s="219"/>
      <c r="DL634" s="219"/>
      <c r="DM634" s="219"/>
      <c r="DN634" s="219"/>
      <c r="DO634" s="219"/>
      <c r="DP634" s="219"/>
      <c r="DQ634" s="219"/>
      <c r="DR634" s="219"/>
      <c r="DS634" s="219"/>
      <c r="DT634" s="219"/>
      <c r="DU634" s="219"/>
      <c r="DV634" s="219"/>
      <c r="DW634" s="219"/>
      <c r="DX634" s="219"/>
      <c r="DY634" s="219"/>
      <c r="DZ634" s="219"/>
      <c r="EA634" s="219"/>
      <c r="EB634" s="219"/>
      <c r="EC634" s="219"/>
      <c r="ED634" s="219"/>
      <c r="EE634" s="219"/>
      <c r="EF634" s="219"/>
      <c r="EG634" s="219"/>
      <c r="EH634" s="219"/>
      <c r="EI634" s="219"/>
      <c r="EJ634" s="219"/>
      <c r="EK634" s="219"/>
      <c r="EL634" s="219"/>
      <c r="EM634" s="219"/>
      <c r="EN634" s="219"/>
      <c r="EO634" s="219"/>
      <c r="EP634" s="219"/>
      <c r="EQ634" s="219"/>
      <c r="ER634" s="219"/>
      <c r="ES634" s="219"/>
      <c r="ET634" s="219"/>
      <c r="EU634" s="219"/>
      <c r="EV634" s="219"/>
      <c r="EW634" s="219"/>
      <c r="EX634" s="219"/>
      <c r="EY634" s="219"/>
      <c r="EZ634" s="219"/>
      <c r="FA634" s="219"/>
      <c r="FB634" s="219"/>
      <c r="FC634" s="219"/>
      <c r="FD634" s="219"/>
      <c r="FE634" s="219"/>
      <c r="FF634" s="219"/>
      <c r="FG634" s="219"/>
      <c r="FH634" s="219"/>
      <c r="FI634" s="219"/>
      <c r="FJ634" s="219"/>
      <c r="FK634" s="219"/>
      <c r="FL634" s="219"/>
      <c r="FM634" s="219"/>
      <c r="FN634" s="219"/>
      <c r="GA634" s="202"/>
      <c r="GB634" s="202"/>
      <c r="GC634" s="202"/>
      <c r="GD634" s="202"/>
      <c r="GE634" s="202"/>
      <c r="GF634" s="202"/>
      <c r="GG634" s="202"/>
      <c r="GH634" s="198"/>
      <c r="GI634" s="198"/>
      <c r="GJ634" s="198"/>
      <c r="GK634" s="198"/>
      <c r="GL634" s="198"/>
      <c r="GM634" s="198"/>
      <c r="GN634" s="198"/>
    </row>
    <row r="635" spans="1:196" x14ac:dyDescent="0.2">
      <c r="A635" s="215" t="s">
        <v>807</v>
      </c>
      <c r="B635" s="216" t="s">
        <v>285</v>
      </c>
      <c r="C635" s="217" t="s">
        <v>56</v>
      </c>
      <c r="D635" s="218" t="s">
        <v>806</v>
      </c>
      <c r="E635" s="337">
        <v>0</v>
      </c>
      <c r="F635">
        <v>46</v>
      </c>
      <c r="G635" s="337">
        <v>0</v>
      </c>
      <c r="H635">
        <v>1</v>
      </c>
      <c r="I635">
        <v>49</v>
      </c>
      <c r="J635">
        <v>131</v>
      </c>
      <c r="K635">
        <v>7</v>
      </c>
      <c r="L635">
        <v>3</v>
      </c>
      <c r="M635">
        <v>5</v>
      </c>
      <c r="N635">
        <v>4</v>
      </c>
      <c r="O635">
        <v>0</v>
      </c>
      <c r="P635">
        <v>1</v>
      </c>
      <c r="Q635">
        <v>0</v>
      </c>
      <c r="R635">
        <v>57</v>
      </c>
      <c r="S635">
        <v>154</v>
      </c>
      <c r="T635">
        <v>61</v>
      </c>
      <c r="U635">
        <v>0</v>
      </c>
      <c r="V635">
        <v>24</v>
      </c>
      <c r="W635">
        <v>2</v>
      </c>
      <c r="X635">
        <v>12</v>
      </c>
      <c r="Y635">
        <v>26</v>
      </c>
      <c r="Z635">
        <v>2</v>
      </c>
      <c r="AA635">
        <v>3</v>
      </c>
      <c r="AB635">
        <v>588</v>
      </c>
      <c r="AC635" s="351">
        <v>2</v>
      </c>
      <c r="AD635" s="351">
        <v>2</v>
      </c>
      <c r="AE635">
        <v>0</v>
      </c>
      <c r="AF635">
        <v>63</v>
      </c>
      <c r="AG635">
        <v>6</v>
      </c>
      <c r="AH635">
        <v>7</v>
      </c>
      <c r="AI635">
        <v>0</v>
      </c>
      <c r="AJ635">
        <v>123</v>
      </c>
      <c r="AK635">
        <v>0</v>
      </c>
      <c r="AL635">
        <v>123</v>
      </c>
      <c r="AM635">
        <v>3</v>
      </c>
      <c r="AN635">
        <v>0</v>
      </c>
      <c r="AO635">
        <v>1</v>
      </c>
      <c r="AP635">
        <v>33</v>
      </c>
      <c r="AQ635">
        <v>13</v>
      </c>
      <c r="AR635">
        <v>0</v>
      </c>
      <c r="AS635">
        <v>13</v>
      </c>
      <c r="AT635">
        <v>1</v>
      </c>
      <c r="AU635">
        <v>0</v>
      </c>
      <c r="AV635">
        <v>2</v>
      </c>
      <c r="AW635">
        <v>2</v>
      </c>
      <c r="AX635">
        <v>0</v>
      </c>
      <c r="AY635">
        <v>0</v>
      </c>
      <c r="AZ635">
        <v>0</v>
      </c>
      <c r="BA635">
        <v>16</v>
      </c>
      <c r="BB635">
        <v>11</v>
      </c>
      <c r="BC635">
        <v>7</v>
      </c>
      <c r="BD635">
        <v>7</v>
      </c>
      <c r="BE635">
        <v>8</v>
      </c>
      <c r="BF635">
        <v>1</v>
      </c>
      <c r="BG635">
        <v>5</v>
      </c>
      <c r="BH635">
        <v>2</v>
      </c>
      <c r="BI635">
        <v>57</v>
      </c>
      <c r="BJ635">
        <v>16</v>
      </c>
      <c r="BK635">
        <v>11</v>
      </c>
      <c r="BL635">
        <v>7</v>
      </c>
      <c r="BM635">
        <v>7</v>
      </c>
      <c r="BN635">
        <v>8</v>
      </c>
      <c r="BO635">
        <v>1</v>
      </c>
      <c r="BP635">
        <v>5</v>
      </c>
      <c r="BQ635">
        <v>2</v>
      </c>
      <c r="BR635">
        <v>57</v>
      </c>
      <c r="BS635" s="148"/>
      <c r="BT635"/>
      <c r="BU635" s="393" t="str">
        <f t="shared" si="90"/>
        <v>No</v>
      </c>
      <c r="BV635" s="393" t="str">
        <f t="shared" si="91"/>
        <v>No</v>
      </c>
      <c r="BW635" s="393"/>
      <c r="BX635" s="151"/>
      <c r="BY635" s="341"/>
      <c r="BZ635" s="384"/>
      <c r="CA635" s="384"/>
      <c r="CB635" s="384"/>
      <c r="CC635" s="384"/>
      <c r="CD635" s="384"/>
      <c r="CE635" s="219"/>
      <c r="CF635" s="219"/>
      <c r="CG635" s="219"/>
      <c r="CH635" s="219"/>
      <c r="CI635" s="219"/>
      <c r="CJ635" s="219"/>
      <c r="CK635" s="219"/>
      <c r="CL635" s="219"/>
      <c r="CM635" s="219"/>
      <c r="CN635" s="219"/>
      <c r="CO635" s="219"/>
      <c r="CP635" s="219"/>
      <c r="CQ635" s="219"/>
      <c r="CR635" s="219"/>
      <c r="CS635" s="219"/>
      <c r="CT635" s="219"/>
      <c r="CU635" s="219"/>
      <c r="CV635" s="219"/>
      <c r="CW635" s="219"/>
      <c r="CX635" s="219"/>
      <c r="CY635" s="219"/>
      <c r="CZ635" s="219"/>
      <c r="DA635" s="219"/>
      <c r="DB635" s="219"/>
      <c r="DC635" s="219"/>
      <c r="DD635" s="219"/>
      <c r="DE635" s="219"/>
      <c r="DF635" s="219"/>
      <c r="DG635" s="219"/>
      <c r="DH635" s="219"/>
      <c r="DI635" s="219"/>
      <c r="DJ635" s="219"/>
      <c r="DK635" s="219"/>
      <c r="DL635" s="219"/>
      <c r="DM635" s="219"/>
      <c r="DN635" s="219"/>
      <c r="DO635" s="219"/>
      <c r="DP635" s="219"/>
      <c r="DQ635" s="219"/>
      <c r="DR635" s="219"/>
      <c r="DS635" s="219"/>
      <c r="DT635" s="219"/>
      <c r="DU635" s="219"/>
      <c r="DV635" s="219"/>
      <c r="DW635" s="219"/>
      <c r="DX635" s="219"/>
      <c r="DY635" s="219"/>
      <c r="DZ635" s="219"/>
      <c r="EA635" s="219"/>
      <c r="EB635" s="219"/>
      <c r="EC635" s="219"/>
      <c r="ED635" s="219"/>
      <c r="EE635" s="219"/>
      <c r="EF635" s="219"/>
      <c r="EG635" s="219"/>
      <c r="EH635" s="219"/>
      <c r="EI635" s="219"/>
      <c r="EJ635" s="219"/>
      <c r="EK635" s="219"/>
      <c r="EL635" s="219"/>
      <c r="EM635" s="219"/>
      <c r="EN635" s="219"/>
      <c r="EO635" s="219"/>
      <c r="EP635" s="219"/>
      <c r="EQ635" s="219"/>
      <c r="ER635" s="219"/>
      <c r="ES635" s="219"/>
      <c r="ET635" s="219"/>
      <c r="EU635" s="219"/>
      <c r="EV635" s="219"/>
      <c r="EW635" s="219"/>
      <c r="EX635" s="219"/>
      <c r="EY635" s="219"/>
      <c r="EZ635" s="219"/>
      <c r="FA635" s="219"/>
      <c r="FB635" s="219"/>
      <c r="FC635" s="219"/>
      <c r="FD635" s="219"/>
      <c r="FE635" s="219"/>
      <c r="FF635" s="219"/>
      <c r="FG635" s="219"/>
      <c r="FH635" s="219"/>
      <c r="FI635" s="219"/>
      <c r="FJ635" s="219"/>
      <c r="FK635" s="219"/>
      <c r="FL635" s="219"/>
      <c r="FM635" s="219"/>
      <c r="FN635" s="219"/>
      <c r="GA635" s="202"/>
      <c r="GB635" s="202"/>
      <c r="GC635" s="202"/>
      <c r="GD635" s="202"/>
      <c r="GE635" s="202"/>
      <c r="GF635" s="202"/>
      <c r="GG635" s="202"/>
      <c r="GH635" s="198"/>
      <c r="GI635" s="198"/>
      <c r="GJ635" s="198"/>
      <c r="GK635" s="198"/>
      <c r="GL635" s="198"/>
      <c r="GM635" s="198"/>
      <c r="GN635" s="198"/>
    </row>
    <row r="636" spans="1:196" x14ac:dyDescent="0.2">
      <c r="A636" s="215" t="s">
        <v>808</v>
      </c>
      <c r="B636" s="216" t="s">
        <v>293</v>
      </c>
      <c r="C636" s="217" t="s">
        <v>56</v>
      </c>
      <c r="D636" s="218" t="s">
        <v>344</v>
      </c>
      <c r="E636" s="337">
        <v>0</v>
      </c>
      <c r="F636">
        <v>7</v>
      </c>
      <c r="G636" s="337">
        <v>0</v>
      </c>
      <c r="H636">
        <v>4</v>
      </c>
      <c r="I636">
        <v>54</v>
      </c>
      <c r="J636">
        <v>188</v>
      </c>
      <c r="K636">
        <v>7</v>
      </c>
      <c r="L636">
        <v>0</v>
      </c>
      <c r="M636">
        <v>6</v>
      </c>
      <c r="N636">
        <v>1</v>
      </c>
      <c r="O636">
        <v>1</v>
      </c>
      <c r="P636">
        <v>21</v>
      </c>
      <c r="Q636">
        <v>0</v>
      </c>
      <c r="R636">
        <v>159</v>
      </c>
      <c r="S636">
        <v>0</v>
      </c>
      <c r="T636">
        <v>0</v>
      </c>
      <c r="U636">
        <v>0</v>
      </c>
      <c r="V636">
        <v>4</v>
      </c>
      <c r="W636">
        <v>2</v>
      </c>
      <c r="X636">
        <v>14</v>
      </c>
      <c r="Y636">
        <v>178</v>
      </c>
      <c r="Z636">
        <v>1</v>
      </c>
      <c r="AA636">
        <v>17</v>
      </c>
      <c r="AB636">
        <v>664</v>
      </c>
      <c r="AC636" s="351">
        <v>2</v>
      </c>
      <c r="AD636" s="351">
        <v>2</v>
      </c>
      <c r="AE636">
        <v>13</v>
      </c>
      <c r="AF636">
        <v>150</v>
      </c>
      <c r="AG636">
        <v>1</v>
      </c>
      <c r="AH636">
        <v>9</v>
      </c>
      <c r="AI636">
        <v>0</v>
      </c>
      <c r="AJ636">
        <v>347</v>
      </c>
      <c r="AK636">
        <v>0</v>
      </c>
      <c r="AL636">
        <v>0</v>
      </c>
      <c r="AM636">
        <v>0</v>
      </c>
      <c r="AN636">
        <v>0</v>
      </c>
      <c r="AO636">
        <v>3</v>
      </c>
      <c r="AP636">
        <v>52</v>
      </c>
      <c r="AQ636">
        <v>32</v>
      </c>
      <c r="AR636">
        <v>0</v>
      </c>
      <c r="AS636">
        <v>0</v>
      </c>
      <c r="AT636">
        <v>0</v>
      </c>
      <c r="AU636">
        <v>0</v>
      </c>
      <c r="AV636">
        <v>4</v>
      </c>
      <c r="AW636">
        <v>1</v>
      </c>
      <c r="AX636">
        <v>0</v>
      </c>
      <c r="AY636">
        <v>0</v>
      </c>
      <c r="AZ636">
        <v>0</v>
      </c>
      <c r="BA636">
        <v>37</v>
      </c>
      <c r="BB636">
        <v>70</v>
      </c>
      <c r="BC636">
        <v>100</v>
      </c>
      <c r="BD636">
        <v>30</v>
      </c>
      <c r="BE636">
        <v>4</v>
      </c>
      <c r="BF636">
        <v>1</v>
      </c>
      <c r="BG636">
        <v>1</v>
      </c>
      <c r="BH636">
        <v>0</v>
      </c>
      <c r="BI636">
        <v>243</v>
      </c>
      <c r="BJ636">
        <v>25</v>
      </c>
      <c r="BK636">
        <v>43</v>
      </c>
      <c r="BL636">
        <v>66</v>
      </c>
      <c r="BM636">
        <v>20</v>
      </c>
      <c r="BN636">
        <v>5</v>
      </c>
      <c r="BO636">
        <v>0</v>
      </c>
      <c r="BP636">
        <v>0</v>
      </c>
      <c r="BQ636">
        <v>0</v>
      </c>
      <c r="BR636">
        <v>159</v>
      </c>
      <c r="BS636" s="148"/>
      <c r="BT636"/>
      <c r="BU636" s="393" t="str">
        <f t="shared" si="90"/>
        <v>No</v>
      </c>
      <c r="BV636" s="393" t="str">
        <f t="shared" si="91"/>
        <v>No</v>
      </c>
      <c r="BW636" s="393"/>
      <c r="BX636" s="151"/>
      <c r="BY636" s="341"/>
      <c r="BZ636" s="384"/>
      <c r="CA636" s="384"/>
      <c r="CB636" s="384"/>
      <c r="CC636" s="384"/>
      <c r="CD636" s="384"/>
      <c r="CE636" s="219"/>
      <c r="CF636" s="219"/>
      <c r="CG636" s="219"/>
      <c r="CH636" s="219"/>
      <c r="CI636" s="219"/>
      <c r="CJ636" s="219"/>
      <c r="CK636" s="219"/>
      <c r="CL636" s="219"/>
      <c r="CM636" s="219"/>
      <c r="CN636" s="219"/>
      <c r="CO636" s="219"/>
      <c r="CP636" s="219"/>
      <c r="CQ636" s="219"/>
      <c r="CR636" s="219"/>
      <c r="CS636" s="219"/>
      <c r="CT636" s="219"/>
      <c r="CU636" s="219"/>
      <c r="CV636" s="219"/>
      <c r="CW636" s="219"/>
      <c r="CX636" s="219"/>
      <c r="CY636" s="219"/>
      <c r="CZ636" s="219"/>
      <c r="DA636" s="219"/>
      <c r="DB636" s="219"/>
      <c r="DC636" s="219"/>
      <c r="DD636" s="219"/>
      <c r="DE636" s="219"/>
      <c r="DF636" s="219"/>
      <c r="DG636" s="219"/>
      <c r="DH636" s="219"/>
      <c r="DI636" s="219"/>
      <c r="DJ636" s="219"/>
      <c r="DK636" s="219"/>
      <c r="DL636" s="219"/>
      <c r="DM636" s="219"/>
      <c r="DN636" s="219"/>
      <c r="DO636" s="219"/>
      <c r="DP636" s="219"/>
      <c r="DQ636" s="219"/>
      <c r="DR636" s="219"/>
      <c r="DS636" s="219"/>
      <c r="DT636" s="219"/>
      <c r="DU636" s="219"/>
      <c r="DV636" s="219"/>
      <c r="DW636" s="219"/>
      <c r="DX636" s="219"/>
      <c r="DY636" s="219"/>
      <c r="DZ636" s="219"/>
      <c r="EA636" s="219"/>
      <c r="EB636" s="219"/>
      <c r="EC636" s="219"/>
      <c r="ED636" s="219"/>
      <c r="EE636" s="219"/>
      <c r="EF636" s="219"/>
      <c r="EG636" s="219"/>
      <c r="EH636" s="219"/>
      <c r="EI636" s="219"/>
      <c r="EJ636" s="219"/>
      <c r="EK636" s="219"/>
      <c r="EL636" s="219"/>
      <c r="EM636" s="219"/>
      <c r="EN636" s="219"/>
      <c r="EO636" s="219"/>
      <c r="EP636" s="219"/>
      <c r="EQ636" s="219"/>
      <c r="ER636" s="219"/>
      <c r="ES636" s="219"/>
      <c r="ET636" s="219"/>
      <c r="EU636" s="219"/>
      <c r="EV636" s="219"/>
      <c r="EW636" s="219"/>
      <c r="EX636" s="219"/>
      <c r="EY636" s="219"/>
      <c r="EZ636" s="219"/>
      <c r="FA636" s="219"/>
      <c r="FB636" s="219"/>
      <c r="FC636" s="219"/>
      <c r="FD636" s="219"/>
      <c r="FE636" s="219"/>
      <c r="FF636" s="219"/>
      <c r="FG636" s="219"/>
      <c r="FH636" s="219"/>
      <c r="FI636" s="219"/>
      <c r="FJ636" s="219"/>
      <c r="FK636" s="219"/>
      <c r="FL636" s="219"/>
      <c r="FM636" s="219"/>
      <c r="FN636" s="219"/>
      <c r="GA636" s="202"/>
      <c r="GB636" s="202"/>
      <c r="GC636" s="202"/>
      <c r="GD636" s="202"/>
      <c r="GE636" s="202"/>
      <c r="GF636" s="202"/>
      <c r="GG636" s="202"/>
      <c r="GH636" s="198"/>
      <c r="GI636" s="198"/>
      <c r="GJ636" s="198"/>
      <c r="GK636" s="198"/>
      <c r="GL636" s="198"/>
      <c r="GM636" s="198"/>
      <c r="GN636" s="198"/>
    </row>
    <row r="637" spans="1:196" x14ac:dyDescent="0.2">
      <c r="A637" s="215" t="s">
        <v>809</v>
      </c>
      <c r="B637" s="216" t="s">
        <v>285</v>
      </c>
      <c r="C637" s="217" t="s">
        <v>286</v>
      </c>
      <c r="D637" s="218" t="s">
        <v>345</v>
      </c>
      <c r="E637" s="337">
        <v>0</v>
      </c>
      <c r="F637">
        <v>0</v>
      </c>
      <c r="G637" s="337">
        <v>0</v>
      </c>
      <c r="H637">
        <v>2</v>
      </c>
      <c r="I637">
        <v>66</v>
      </c>
      <c r="J637">
        <v>120</v>
      </c>
      <c r="K637">
        <v>0</v>
      </c>
      <c r="L637">
        <v>1</v>
      </c>
      <c r="M637">
        <v>6</v>
      </c>
      <c r="N637">
        <v>1</v>
      </c>
      <c r="O637">
        <v>0</v>
      </c>
      <c r="P637">
        <v>4</v>
      </c>
      <c r="Q637">
        <v>8</v>
      </c>
      <c r="R637">
        <v>46</v>
      </c>
      <c r="S637">
        <v>0</v>
      </c>
      <c r="T637">
        <v>0</v>
      </c>
      <c r="U637">
        <v>0</v>
      </c>
      <c r="V637">
        <v>9</v>
      </c>
      <c r="W637">
        <v>2</v>
      </c>
      <c r="X637">
        <v>48</v>
      </c>
      <c r="Y637">
        <v>91</v>
      </c>
      <c r="Z637">
        <v>0</v>
      </c>
      <c r="AA637">
        <v>39</v>
      </c>
      <c r="AB637">
        <v>443</v>
      </c>
      <c r="AC637" s="351">
        <v>2</v>
      </c>
      <c r="AD637" s="351">
        <v>2</v>
      </c>
      <c r="AE637">
        <v>8</v>
      </c>
      <c r="AF637">
        <v>183</v>
      </c>
      <c r="AG637">
        <v>9</v>
      </c>
      <c r="AH637">
        <v>7</v>
      </c>
      <c r="AI637">
        <v>0</v>
      </c>
      <c r="AJ637">
        <v>171</v>
      </c>
      <c r="AK637">
        <v>0</v>
      </c>
      <c r="AL637">
        <v>171</v>
      </c>
      <c r="AM637">
        <v>0</v>
      </c>
      <c r="AN637">
        <v>0</v>
      </c>
      <c r="AO637">
        <v>2</v>
      </c>
      <c r="AP637">
        <v>23</v>
      </c>
      <c r="AQ637">
        <v>3</v>
      </c>
      <c r="AR637">
        <v>17</v>
      </c>
      <c r="AS637">
        <v>20</v>
      </c>
      <c r="AT637">
        <v>0</v>
      </c>
      <c r="AU637">
        <v>0</v>
      </c>
      <c r="AV637">
        <v>0</v>
      </c>
      <c r="AW637">
        <v>13</v>
      </c>
      <c r="AX637">
        <v>0</v>
      </c>
      <c r="AY637">
        <v>0</v>
      </c>
      <c r="AZ637">
        <v>0</v>
      </c>
      <c r="BA637">
        <v>7</v>
      </c>
      <c r="BB637">
        <v>11</v>
      </c>
      <c r="BC637">
        <v>28</v>
      </c>
      <c r="BD637">
        <v>6</v>
      </c>
      <c r="BE637">
        <v>7</v>
      </c>
      <c r="BF637">
        <v>3</v>
      </c>
      <c r="BG637">
        <v>5</v>
      </c>
      <c r="BH637">
        <v>8</v>
      </c>
      <c r="BI637">
        <v>75</v>
      </c>
      <c r="BJ637">
        <v>4</v>
      </c>
      <c r="BK637">
        <v>10</v>
      </c>
      <c r="BL637">
        <v>17</v>
      </c>
      <c r="BM637">
        <v>4</v>
      </c>
      <c r="BN637">
        <v>3</v>
      </c>
      <c r="BO637">
        <v>2</v>
      </c>
      <c r="BP637">
        <v>6</v>
      </c>
      <c r="BQ637">
        <v>8</v>
      </c>
      <c r="BR637">
        <v>54</v>
      </c>
      <c r="BS637" s="148"/>
      <c r="BT637"/>
      <c r="BU637" s="393" t="str">
        <f t="shared" si="90"/>
        <v>No</v>
      </c>
      <c r="BV637" s="393" t="str">
        <f t="shared" si="91"/>
        <v>No</v>
      </c>
      <c r="BW637" s="393"/>
      <c r="BX637" s="151"/>
      <c r="BY637" s="341"/>
      <c r="BZ637" s="384"/>
      <c r="CA637" s="384"/>
      <c r="CB637" s="384"/>
      <c r="CC637" s="384"/>
      <c r="CD637" s="384"/>
      <c r="CE637" s="219"/>
      <c r="CF637" s="219"/>
      <c r="CG637" s="219"/>
      <c r="CH637" s="219"/>
      <c r="CI637" s="219"/>
      <c r="CJ637" s="219"/>
      <c r="CK637" s="219"/>
      <c r="CL637" s="219"/>
      <c r="CM637" s="219"/>
      <c r="CN637" s="219"/>
      <c r="CO637" s="219"/>
      <c r="CP637" s="219"/>
      <c r="CQ637" s="219"/>
      <c r="CR637" s="219"/>
      <c r="CS637" s="219"/>
      <c r="CT637" s="219"/>
      <c r="CU637" s="219"/>
      <c r="CV637" s="219"/>
      <c r="CW637" s="219"/>
      <c r="CX637" s="219"/>
      <c r="CY637" s="219"/>
      <c r="CZ637" s="219"/>
      <c r="DA637" s="219"/>
      <c r="DB637" s="219"/>
      <c r="DC637" s="219"/>
      <c r="DD637" s="219"/>
      <c r="DE637" s="219"/>
      <c r="DF637" s="219"/>
      <c r="DG637" s="219"/>
      <c r="DH637" s="219"/>
      <c r="DI637" s="219"/>
      <c r="DJ637" s="219"/>
      <c r="DK637" s="219"/>
      <c r="DL637" s="219"/>
      <c r="DM637" s="219"/>
      <c r="DN637" s="219"/>
      <c r="DO637" s="219"/>
      <c r="DP637" s="219"/>
      <c r="DQ637" s="219"/>
      <c r="DR637" s="219"/>
      <c r="DS637" s="219"/>
      <c r="DT637" s="219"/>
      <c r="DU637" s="219"/>
      <c r="DV637" s="219"/>
      <c r="DW637" s="219"/>
      <c r="DX637" s="219"/>
      <c r="DY637" s="219"/>
      <c r="DZ637" s="219"/>
      <c r="EA637" s="219"/>
      <c r="EB637" s="219"/>
      <c r="EC637" s="219"/>
      <c r="ED637" s="219"/>
      <c r="EE637" s="219"/>
      <c r="EF637" s="219"/>
      <c r="EG637" s="219"/>
      <c r="EH637" s="219"/>
      <c r="EI637" s="219"/>
      <c r="EJ637" s="219"/>
      <c r="EK637" s="219"/>
      <c r="EL637" s="219"/>
      <c r="EM637" s="219"/>
      <c r="EN637" s="219"/>
      <c r="EO637" s="219"/>
      <c r="EP637" s="219"/>
      <c r="EQ637" s="219"/>
      <c r="ER637" s="219"/>
      <c r="ES637" s="219"/>
      <c r="ET637" s="219"/>
      <c r="EU637" s="219"/>
      <c r="EV637" s="219"/>
      <c r="EW637" s="219"/>
      <c r="EX637" s="219"/>
      <c r="EY637" s="219"/>
      <c r="EZ637" s="219"/>
      <c r="FA637" s="219"/>
      <c r="FB637" s="219"/>
      <c r="FC637" s="219"/>
      <c r="FD637" s="219"/>
      <c r="FE637" s="219"/>
      <c r="FF637" s="219"/>
      <c r="FG637" s="219"/>
      <c r="FH637" s="219"/>
      <c r="FI637" s="219"/>
      <c r="FJ637" s="219"/>
      <c r="FK637" s="219"/>
      <c r="FL637" s="219"/>
      <c r="FM637" s="219"/>
      <c r="FN637" s="219"/>
      <c r="GA637" s="202"/>
      <c r="GB637" s="202"/>
      <c r="GC637" s="202"/>
      <c r="GD637" s="202"/>
      <c r="GE637" s="202"/>
      <c r="GF637" s="202"/>
      <c r="GG637" s="202"/>
      <c r="GH637" s="198"/>
      <c r="GI637" s="198"/>
      <c r="GJ637" s="198"/>
      <c r="GK637" s="198"/>
      <c r="GL637" s="198"/>
      <c r="GM637" s="198"/>
      <c r="GN637" s="198"/>
    </row>
    <row r="638" spans="1:196" x14ac:dyDescent="0.2">
      <c r="A638" s="215" t="s">
        <v>810</v>
      </c>
      <c r="B638" s="216" t="s">
        <v>293</v>
      </c>
      <c r="C638" s="217" t="s">
        <v>294</v>
      </c>
      <c r="D638" s="218" t="s">
        <v>346</v>
      </c>
      <c r="E638" s="337">
        <v>0</v>
      </c>
      <c r="F638">
        <v>111</v>
      </c>
      <c r="G638" s="337">
        <v>0</v>
      </c>
      <c r="H638">
        <v>6</v>
      </c>
      <c r="I638">
        <v>199</v>
      </c>
      <c r="J638">
        <v>469</v>
      </c>
      <c r="K638">
        <v>23</v>
      </c>
      <c r="L638">
        <v>2</v>
      </c>
      <c r="M638">
        <v>15</v>
      </c>
      <c r="N638">
        <v>5</v>
      </c>
      <c r="O638">
        <v>0</v>
      </c>
      <c r="P638">
        <v>27</v>
      </c>
      <c r="Q638">
        <v>0</v>
      </c>
      <c r="R638">
        <v>115</v>
      </c>
      <c r="S638">
        <v>0</v>
      </c>
      <c r="T638">
        <v>1</v>
      </c>
      <c r="U638">
        <v>4</v>
      </c>
      <c r="V638">
        <v>1</v>
      </c>
      <c r="W638">
        <v>34</v>
      </c>
      <c r="X638">
        <v>21</v>
      </c>
      <c r="Y638">
        <v>115</v>
      </c>
      <c r="Z638">
        <v>0</v>
      </c>
      <c r="AA638">
        <v>49</v>
      </c>
      <c r="AB638">
        <v>1197</v>
      </c>
      <c r="AC638" s="351">
        <v>2</v>
      </c>
      <c r="AD638" s="351">
        <v>2</v>
      </c>
      <c r="AE638">
        <v>2</v>
      </c>
      <c r="AF638">
        <v>167</v>
      </c>
      <c r="AG638">
        <v>47</v>
      </c>
      <c r="AH638">
        <v>22</v>
      </c>
      <c r="AI638">
        <v>0</v>
      </c>
      <c r="AJ638">
        <v>194</v>
      </c>
      <c r="AK638">
        <v>8</v>
      </c>
      <c r="AL638">
        <v>202</v>
      </c>
      <c r="AM638">
        <v>3</v>
      </c>
      <c r="AN638">
        <v>1</v>
      </c>
      <c r="AO638">
        <v>0</v>
      </c>
      <c r="AP638">
        <v>156</v>
      </c>
      <c r="AQ638">
        <v>72</v>
      </c>
      <c r="AR638">
        <v>15</v>
      </c>
      <c r="AS638">
        <v>87</v>
      </c>
      <c r="AT638">
        <v>1</v>
      </c>
      <c r="AU638">
        <v>0</v>
      </c>
      <c r="AV638">
        <v>5</v>
      </c>
      <c r="AW638">
        <v>1</v>
      </c>
      <c r="AX638">
        <v>0</v>
      </c>
      <c r="AY638">
        <v>0</v>
      </c>
      <c r="AZ638">
        <v>0</v>
      </c>
      <c r="BA638">
        <v>53</v>
      </c>
      <c r="BB638">
        <v>60</v>
      </c>
      <c r="BC638">
        <v>29</v>
      </c>
      <c r="BD638">
        <v>12</v>
      </c>
      <c r="BE638">
        <v>3</v>
      </c>
      <c r="BF638">
        <v>2</v>
      </c>
      <c r="BG638">
        <v>1</v>
      </c>
      <c r="BH638">
        <v>0</v>
      </c>
      <c r="BI638">
        <v>160</v>
      </c>
      <c r="BJ638">
        <v>29</v>
      </c>
      <c r="BK638">
        <v>44</v>
      </c>
      <c r="BL638">
        <v>22</v>
      </c>
      <c r="BM638">
        <v>15</v>
      </c>
      <c r="BN638">
        <v>4</v>
      </c>
      <c r="BO638">
        <v>1</v>
      </c>
      <c r="BP638">
        <v>0</v>
      </c>
      <c r="BQ638">
        <v>0</v>
      </c>
      <c r="BR638">
        <v>115</v>
      </c>
      <c r="BS638" s="148"/>
      <c r="BT638"/>
      <c r="BU638" s="393" t="str">
        <f t="shared" si="90"/>
        <v>No</v>
      </c>
      <c r="BV638" s="393" t="str">
        <f t="shared" si="91"/>
        <v>No</v>
      </c>
      <c r="BW638" s="393"/>
      <c r="BX638" s="151"/>
      <c r="BY638" s="341"/>
      <c r="BZ638" s="384"/>
      <c r="CA638" s="384"/>
      <c r="CB638" s="384"/>
      <c r="CC638" s="384"/>
      <c r="CD638" s="384"/>
      <c r="CE638" s="219"/>
      <c r="CF638" s="219"/>
      <c r="CG638" s="219"/>
      <c r="CH638" s="219"/>
      <c r="CI638" s="219"/>
      <c r="CJ638" s="219"/>
      <c r="CK638" s="219"/>
      <c r="CL638" s="219"/>
      <c r="CM638" s="219"/>
      <c r="CN638" s="219"/>
      <c r="CO638" s="219"/>
      <c r="CP638" s="219"/>
      <c r="CQ638" s="219"/>
      <c r="CR638" s="219"/>
      <c r="CS638" s="219"/>
      <c r="CT638" s="219"/>
      <c r="CU638" s="219"/>
      <c r="CV638" s="219"/>
      <c r="CW638" s="219"/>
      <c r="CX638" s="219"/>
      <c r="CY638" s="219"/>
      <c r="CZ638" s="219"/>
      <c r="DA638" s="219"/>
      <c r="DB638" s="219"/>
      <c r="DC638" s="219"/>
      <c r="DD638" s="219"/>
      <c r="DE638" s="219"/>
      <c r="DF638" s="219"/>
      <c r="DG638" s="219"/>
      <c r="DH638" s="219"/>
      <c r="DI638" s="219"/>
      <c r="DJ638" s="219"/>
      <c r="DK638" s="219"/>
      <c r="DL638" s="219"/>
      <c r="DM638" s="219"/>
      <c r="DN638" s="219"/>
      <c r="DO638" s="219"/>
      <c r="DP638" s="219"/>
      <c r="DQ638" s="219"/>
      <c r="DR638" s="219"/>
      <c r="DS638" s="219"/>
      <c r="DT638" s="219"/>
      <c r="DU638" s="219"/>
      <c r="DV638" s="219"/>
      <c r="DW638" s="219"/>
      <c r="DX638" s="219"/>
      <c r="DY638" s="219"/>
      <c r="DZ638" s="219"/>
      <c r="EA638" s="219"/>
      <c r="EB638" s="219"/>
      <c r="EC638" s="219"/>
      <c r="ED638" s="219"/>
      <c r="EE638" s="219"/>
      <c r="EF638" s="219"/>
      <c r="EG638" s="219"/>
      <c r="EH638" s="219"/>
      <c r="EI638" s="219"/>
      <c r="EJ638" s="219"/>
      <c r="EK638" s="219"/>
      <c r="EL638" s="219"/>
      <c r="EM638" s="219"/>
      <c r="EN638" s="219"/>
      <c r="EO638" s="219"/>
      <c r="EP638" s="219"/>
      <c r="EQ638" s="219"/>
      <c r="ER638" s="219"/>
      <c r="ES638" s="219"/>
      <c r="ET638" s="219"/>
      <c r="EU638" s="219"/>
      <c r="EV638" s="219"/>
      <c r="EW638" s="219"/>
      <c r="EX638" s="219"/>
      <c r="EY638" s="219"/>
      <c r="EZ638" s="219"/>
      <c r="FA638" s="219"/>
      <c r="FB638" s="219"/>
      <c r="FC638" s="219"/>
      <c r="FD638" s="219"/>
      <c r="FE638" s="219"/>
      <c r="FF638" s="219"/>
      <c r="FG638" s="219"/>
      <c r="FH638" s="219"/>
      <c r="FI638" s="219"/>
      <c r="FJ638" s="219"/>
      <c r="FK638" s="219"/>
      <c r="FL638" s="219"/>
      <c r="FM638" s="219"/>
      <c r="FN638" s="219"/>
      <c r="GA638" s="202"/>
      <c r="GB638" s="202"/>
      <c r="GC638" s="202"/>
      <c r="GD638" s="202"/>
      <c r="GE638" s="202"/>
      <c r="GF638" s="202"/>
      <c r="GG638" s="202"/>
      <c r="GH638" s="198"/>
      <c r="GI638" s="198"/>
      <c r="GJ638" s="198"/>
      <c r="GK638" s="198"/>
      <c r="GL638" s="198"/>
      <c r="GM638" s="198"/>
      <c r="GN638" s="198"/>
    </row>
    <row r="639" spans="1:196" x14ac:dyDescent="0.2">
      <c r="A639" s="215" t="s">
        <v>812</v>
      </c>
      <c r="B639" s="216" t="s">
        <v>285</v>
      </c>
      <c r="C639" s="217" t="s">
        <v>294</v>
      </c>
      <c r="D639" s="218" t="s">
        <v>811</v>
      </c>
      <c r="E639" s="337">
        <v>0</v>
      </c>
      <c r="F639">
        <v>33</v>
      </c>
      <c r="G639" s="337">
        <v>0</v>
      </c>
      <c r="H639">
        <v>1</v>
      </c>
      <c r="I639">
        <v>55</v>
      </c>
      <c r="J639">
        <v>109</v>
      </c>
      <c r="K639">
        <v>7</v>
      </c>
      <c r="L639">
        <v>2</v>
      </c>
      <c r="M639">
        <v>12</v>
      </c>
      <c r="N639">
        <v>4</v>
      </c>
      <c r="O639">
        <v>0</v>
      </c>
      <c r="P639">
        <v>6</v>
      </c>
      <c r="Q639">
        <v>5</v>
      </c>
      <c r="R639">
        <v>34</v>
      </c>
      <c r="S639">
        <v>0</v>
      </c>
      <c r="T639">
        <v>0</v>
      </c>
      <c r="U639">
        <v>4</v>
      </c>
      <c r="V639">
        <v>0</v>
      </c>
      <c r="W639">
        <v>7</v>
      </c>
      <c r="X639">
        <v>33</v>
      </c>
      <c r="Y639">
        <v>43</v>
      </c>
      <c r="Z639">
        <v>0</v>
      </c>
      <c r="AA639">
        <v>67</v>
      </c>
      <c r="AB639">
        <v>422</v>
      </c>
      <c r="AC639" s="351">
        <v>2</v>
      </c>
      <c r="AD639" s="351">
        <v>2</v>
      </c>
      <c r="AE639">
        <v>1</v>
      </c>
      <c r="AF639">
        <v>72</v>
      </c>
      <c r="AG639">
        <v>9</v>
      </c>
      <c r="AH639">
        <v>7</v>
      </c>
      <c r="AI639">
        <v>0</v>
      </c>
      <c r="AJ639">
        <v>120</v>
      </c>
      <c r="AK639">
        <v>10</v>
      </c>
      <c r="AL639">
        <v>130</v>
      </c>
      <c r="AM639">
        <v>1</v>
      </c>
      <c r="AN639">
        <v>1</v>
      </c>
      <c r="AO639">
        <v>5</v>
      </c>
      <c r="AP639">
        <v>83</v>
      </c>
      <c r="AQ639">
        <v>42</v>
      </c>
      <c r="AR639">
        <v>0</v>
      </c>
      <c r="AS639">
        <v>42</v>
      </c>
      <c r="AT639">
        <v>0</v>
      </c>
      <c r="AU639">
        <v>0</v>
      </c>
      <c r="AV639">
        <v>2</v>
      </c>
      <c r="AW639">
        <v>1</v>
      </c>
      <c r="AX639">
        <v>0</v>
      </c>
      <c r="AY639">
        <v>0</v>
      </c>
      <c r="AZ639">
        <v>0</v>
      </c>
      <c r="BA639">
        <v>15</v>
      </c>
      <c r="BB639">
        <v>7</v>
      </c>
      <c r="BC639">
        <v>2</v>
      </c>
      <c r="BD639">
        <v>4</v>
      </c>
      <c r="BE639">
        <v>2</v>
      </c>
      <c r="BF639">
        <v>0</v>
      </c>
      <c r="BG639">
        <v>1</v>
      </c>
      <c r="BH639">
        <v>1</v>
      </c>
      <c r="BI639">
        <v>32</v>
      </c>
      <c r="BJ639">
        <v>16</v>
      </c>
      <c r="BK639">
        <v>10</v>
      </c>
      <c r="BL639">
        <v>0</v>
      </c>
      <c r="BM639">
        <v>8</v>
      </c>
      <c r="BN639">
        <v>3</v>
      </c>
      <c r="BO639">
        <v>0</v>
      </c>
      <c r="BP639">
        <v>0</v>
      </c>
      <c r="BQ639">
        <v>1</v>
      </c>
      <c r="BR639">
        <v>39</v>
      </c>
      <c r="BS639" s="148"/>
      <c r="BT639"/>
      <c r="BU639" s="393" t="str">
        <f t="shared" si="90"/>
        <v>No</v>
      </c>
      <c r="BV639" s="393" t="str">
        <f t="shared" si="91"/>
        <v>No</v>
      </c>
      <c r="BW639" s="393"/>
      <c r="BX639" s="151"/>
      <c r="BY639" s="341"/>
      <c r="BZ639" s="384"/>
      <c r="CA639" s="384"/>
      <c r="CB639" s="384"/>
      <c r="CC639" s="384"/>
      <c r="CD639" s="384"/>
      <c r="CE639" s="219"/>
      <c r="CF639" s="219"/>
      <c r="CG639" s="219"/>
      <c r="CH639" s="219"/>
      <c r="CI639" s="219"/>
      <c r="CJ639" s="219"/>
      <c r="CK639" s="219"/>
      <c r="CL639" s="219"/>
      <c r="CM639" s="219"/>
      <c r="CN639" s="219"/>
      <c r="CO639" s="219"/>
      <c r="CP639" s="219"/>
      <c r="CQ639" s="219"/>
      <c r="CR639" s="219"/>
      <c r="CS639" s="219"/>
      <c r="CT639" s="219"/>
      <c r="CU639" s="219"/>
      <c r="CV639" s="219"/>
      <c r="CW639" s="219"/>
      <c r="CX639" s="219"/>
      <c r="CY639" s="219"/>
      <c r="CZ639" s="219"/>
      <c r="DA639" s="219"/>
      <c r="DB639" s="219"/>
      <c r="DC639" s="219"/>
      <c r="DD639" s="219"/>
      <c r="DE639" s="219"/>
      <c r="DF639" s="219"/>
      <c r="DG639" s="219"/>
      <c r="DH639" s="219"/>
      <c r="DI639" s="219"/>
      <c r="DJ639" s="219"/>
      <c r="DK639" s="219"/>
      <c r="DL639" s="219"/>
      <c r="DM639" s="219"/>
      <c r="DN639" s="219"/>
      <c r="DO639" s="219"/>
      <c r="DP639" s="219"/>
      <c r="DQ639" s="219"/>
      <c r="DR639" s="219"/>
      <c r="DS639" s="219"/>
      <c r="DT639" s="219"/>
      <c r="DU639" s="219"/>
      <c r="DV639" s="219"/>
      <c r="DW639" s="219"/>
      <c r="DX639" s="219"/>
      <c r="DY639" s="219"/>
      <c r="DZ639" s="219"/>
      <c r="EA639" s="219"/>
      <c r="EB639" s="219"/>
      <c r="EC639" s="219"/>
      <c r="ED639" s="219"/>
      <c r="EE639" s="219"/>
      <c r="EF639" s="219"/>
      <c r="EG639" s="219"/>
      <c r="EH639" s="219"/>
      <c r="EI639" s="219"/>
      <c r="EJ639" s="219"/>
      <c r="EK639" s="219"/>
      <c r="EL639" s="219"/>
      <c r="EM639" s="219"/>
      <c r="EN639" s="219"/>
      <c r="EO639" s="219"/>
      <c r="EP639" s="219"/>
      <c r="EQ639" s="219"/>
      <c r="ER639" s="219"/>
      <c r="ES639" s="219"/>
      <c r="ET639" s="219"/>
      <c r="EU639" s="219"/>
      <c r="EV639" s="219"/>
      <c r="EW639" s="219"/>
      <c r="EX639" s="219"/>
      <c r="EY639" s="219"/>
      <c r="EZ639" s="219"/>
      <c r="FA639" s="219"/>
      <c r="FB639" s="219"/>
      <c r="FC639" s="219"/>
      <c r="FD639" s="219"/>
      <c r="FE639" s="219"/>
      <c r="FF639" s="219"/>
      <c r="FG639" s="219"/>
      <c r="FH639" s="219"/>
      <c r="FI639" s="219"/>
      <c r="FJ639" s="219"/>
      <c r="FK639" s="219"/>
      <c r="FL639" s="219"/>
      <c r="FM639" s="219"/>
      <c r="FN639" s="219"/>
      <c r="GA639" s="202"/>
      <c r="GB639" s="202"/>
      <c r="GC639" s="202"/>
      <c r="GD639" s="202"/>
      <c r="GE639" s="202"/>
      <c r="GF639" s="202"/>
      <c r="GG639" s="202"/>
      <c r="GH639" s="198"/>
      <c r="GI639" s="198"/>
      <c r="GJ639" s="198"/>
      <c r="GK639" s="198"/>
      <c r="GL639" s="198"/>
      <c r="GM639" s="198"/>
      <c r="GN639" s="198"/>
    </row>
    <row r="640" spans="1:196" x14ac:dyDescent="0.2">
      <c r="A640" s="215" t="s">
        <v>814</v>
      </c>
      <c r="B640" s="216" t="s">
        <v>301</v>
      </c>
      <c r="C640" s="217" t="s">
        <v>109</v>
      </c>
      <c r="D640" s="218" t="s">
        <v>813</v>
      </c>
      <c r="E640" s="337">
        <v>0</v>
      </c>
      <c r="F640">
        <v>380</v>
      </c>
      <c r="G640" s="337">
        <v>0</v>
      </c>
      <c r="H640">
        <v>15</v>
      </c>
      <c r="I640">
        <v>21</v>
      </c>
      <c r="J640">
        <v>84</v>
      </c>
      <c r="K640">
        <v>3</v>
      </c>
      <c r="L640">
        <v>2</v>
      </c>
      <c r="M640">
        <v>2</v>
      </c>
      <c r="N640">
        <v>3</v>
      </c>
      <c r="O640">
        <v>2</v>
      </c>
      <c r="P640">
        <v>16</v>
      </c>
      <c r="Q640">
        <v>1866</v>
      </c>
      <c r="R640">
        <v>2794</v>
      </c>
      <c r="S640">
        <v>0</v>
      </c>
      <c r="T640">
        <v>1</v>
      </c>
      <c r="U640">
        <v>0</v>
      </c>
      <c r="V640">
        <v>55</v>
      </c>
      <c r="W640">
        <v>5</v>
      </c>
      <c r="X640">
        <v>0</v>
      </c>
      <c r="Y640">
        <v>100</v>
      </c>
      <c r="Z640">
        <v>25</v>
      </c>
      <c r="AA640">
        <v>0</v>
      </c>
      <c r="AB640">
        <v>5374</v>
      </c>
      <c r="AC640" s="351">
        <v>1</v>
      </c>
      <c r="AD640" s="351">
        <v>2</v>
      </c>
      <c r="AE640">
        <v>24</v>
      </c>
      <c r="AF640">
        <v>76</v>
      </c>
      <c r="AG640">
        <v>3</v>
      </c>
      <c r="AH640">
        <v>25</v>
      </c>
      <c r="AI640">
        <v>0</v>
      </c>
      <c r="AJ640">
        <v>1148</v>
      </c>
      <c r="AK640">
        <v>17</v>
      </c>
      <c r="AL640">
        <v>1165</v>
      </c>
      <c r="AM640">
        <v>1</v>
      </c>
      <c r="AN640">
        <v>0</v>
      </c>
      <c r="AO640">
        <v>3</v>
      </c>
      <c r="AP640">
        <v>26</v>
      </c>
      <c r="AQ640">
        <v>0</v>
      </c>
      <c r="AR640">
        <v>19</v>
      </c>
      <c r="AS640">
        <v>19</v>
      </c>
      <c r="AT640">
        <v>21</v>
      </c>
      <c r="AU640">
        <v>0</v>
      </c>
      <c r="AV640">
        <v>30</v>
      </c>
      <c r="AW640">
        <v>0</v>
      </c>
      <c r="AX640">
        <v>0</v>
      </c>
      <c r="AY640">
        <v>0</v>
      </c>
      <c r="AZ640">
        <v>0</v>
      </c>
      <c r="BA640">
        <v>1658</v>
      </c>
      <c r="BB640">
        <v>908</v>
      </c>
      <c r="BC640">
        <v>1106</v>
      </c>
      <c r="BD640">
        <v>928</v>
      </c>
      <c r="BE640">
        <v>953</v>
      </c>
      <c r="BF640">
        <v>422</v>
      </c>
      <c r="BG640">
        <v>124</v>
      </c>
      <c r="BH640">
        <v>8</v>
      </c>
      <c r="BI640">
        <v>6107</v>
      </c>
      <c r="BJ640">
        <v>1863</v>
      </c>
      <c r="BK640">
        <v>717</v>
      </c>
      <c r="BL640">
        <v>538</v>
      </c>
      <c r="BM640">
        <v>506</v>
      </c>
      <c r="BN640">
        <v>606</v>
      </c>
      <c r="BO640">
        <v>336</v>
      </c>
      <c r="BP640">
        <v>90</v>
      </c>
      <c r="BQ640">
        <v>4</v>
      </c>
      <c r="BR640">
        <v>4660</v>
      </c>
      <c r="BS640" s="148"/>
      <c r="BT640"/>
      <c r="BU640" s="393" t="str">
        <f t="shared" si="90"/>
        <v>Yes</v>
      </c>
      <c r="BV640" s="393" t="str">
        <f t="shared" si="91"/>
        <v>No</v>
      </c>
      <c r="BW640" s="393"/>
      <c r="BX640" s="151"/>
      <c r="BY640" s="341"/>
      <c r="BZ640" s="384"/>
      <c r="CA640" s="384"/>
      <c r="CB640" s="384"/>
      <c r="CC640" s="384"/>
      <c r="CD640" s="384"/>
      <c r="CE640" s="219"/>
      <c r="CF640" s="219"/>
      <c r="CG640" s="219"/>
      <c r="CH640" s="219"/>
      <c r="CI640" s="219"/>
      <c r="CJ640" s="219"/>
      <c r="CK640" s="219"/>
      <c r="CL640" s="219"/>
      <c r="CM640" s="219"/>
      <c r="CN640" s="219"/>
      <c r="CO640" s="219"/>
      <c r="CP640" s="219"/>
      <c r="CQ640" s="219"/>
      <c r="CR640" s="219"/>
      <c r="CS640" s="219"/>
      <c r="CT640" s="219"/>
      <c r="CU640" s="219"/>
      <c r="CV640" s="219"/>
      <c r="CW640" s="219"/>
      <c r="CX640" s="219"/>
      <c r="CY640" s="219"/>
      <c r="CZ640" s="219"/>
      <c r="DA640" s="219"/>
      <c r="DB640" s="219"/>
      <c r="DC640" s="219"/>
      <c r="DD640" s="219"/>
      <c r="DE640" s="219"/>
      <c r="DF640" s="219"/>
      <c r="DG640" s="219"/>
      <c r="DH640" s="219"/>
      <c r="DI640" s="219"/>
      <c r="DJ640" s="219"/>
      <c r="DK640" s="219"/>
      <c r="DL640" s="219"/>
      <c r="DM640" s="219"/>
      <c r="DN640" s="219"/>
      <c r="DO640" s="219"/>
      <c r="DP640" s="219"/>
      <c r="DQ640" s="219"/>
      <c r="DR640" s="219"/>
      <c r="DS640" s="219"/>
      <c r="DT640" s="219"/>
      <c r="DU640" s="219"/>
      <c r="DV640" s="219"/>
      <c r="DW640" s="219"/>
      <c r="DX640" s="219"/>
      <c r="DY640" s="219"/>
      <c r="DZ640" s="219"/>
      <c r="EA640" s="219"/>
      <c r="EB640" s="219"/>
      <c r="EC640" s="219"/>
      <c r="ED640" s="219"/>
      <c r="EE640" s="219"/>
      <c r="EF640" s="219"/>
      <c r="EG640" s="219"/>
      <c r="EH640" s="219"/>
      <c r="EI640" s="219"/>
      <c r="EJ640" s="219"/>
      <c r="EK640" s="219"/>
      <c r="EL640" s="219"/>
      <c r="EM640" s="219"/>
      <c r="EN640" s="219"/>
      <c r="EO640" s="219"/>
      <c r="EP640" s="219"/>
      <c r="EQ640" s="219"/>
      <c r="ER640" s="219"/>
      <c r="ES640" s="219"/>
      <c r="ET640" s="219"/>
      <c r="EU640" s="219"/>
      <c r="EV640" s="219"/>
      <c r="EW640" s="219"/>
      <c r="EX640" s="219"/>
      <c r="EY640" s="219"/>
      <c r="EZ640" s="219"/>
      <c r="FA640" s="219"/>
      <c r="FB640" s="219"/>
      <c r="FC640" s="219"/>
      <c r="FD640" s="219"/>
      <c r="FE640" s="219"/>
      <c r="FF640" s="219"/>
      <c r="FG640" s="219"/>
      <c r="FH640" s="219"/>
      <c r="FI640" s="219"/>
      <c r="FJ640" s="219"/>
      <c r="FK640" s="219"/>
      <c r="FL640" s="219"/>
      <c r="FM640" s="219"/>
      <c r="FN640" s="219"/>
      <c r="GA640" s="202"/>
      <c r="GB640" s="202"/>
      <c r="GC640" s="202"/>
      <c r="GD640" s="202"/>
      <c r="GE640" s="202"/>
      <c r="GF640" s="202"/>
      <c r="GG640" s="202"/>
      <c r="GH640" s="198"/>
      <c r="GI640" s="198"/>
      <c r="GJ640" s="198"/>
      <c r="GK640" s="198"/>
      <c r="GL640" s="198"/>
      <c r="GM640" s="198"/>
      <c r="GN640" s="198"/>
    </row>
    <row r="641" spans="1:196" x14ac:dyDescent="0.2">
      <c r="A641" s="215" t="s">
        <v>816</v>
      </c>
      <c r="B641" s="216" t="s">
        <v>291</v>
      </c>
      <c r="C641" s="217" t="s">
        <v>287</v>
      </c>
      <c r="D641" s="218" t="s">
        <v>815</v>
      </c>
      <c r="E641" s="337">
        <v>0</v>
      </c>
      <c r="F641">
        <v>152</v>
      </c>
      <c r="G641" s="337">
        <v>0</v>
      </c>
      <c r="H641">
        <v>6</v>
      </c>
      <c r="I641">
        <v>156</v>
      </c>
      <c r="J641">
        <v>334</v>
      </c>
      <c r="K641">
        <v>8</v>
      </c>
      <c r="L641">
        <v>3</v>
      </c>
      <c r="M641">
        <v>9</v>
      </c>
      <c r="N641">
        <v>4</v>
      </c>
      <c r="O641">
        <v>2</v>
      </c>
      <c r="P641">
        <v>25</v>
      </c>
      <c r="Q641">
        <v>0</v>
      </c>
      <c r="R641">
        <v>289</v>
      </c>
      <c r="S641">
        <v>0</v>
      </c>
      <c r="T641">
        <v>0</v>
      </c>
      <c r="U641">
        <v>3</v>
      </c>
      <c r="V641">
        <v>1</v>
      </c>
      <c r="W641">
        <v>9</v>
      </c>
      <c r="X641">
        <v>11</v>
      </c>
      <c r="Y641">
        <v>287</v>
      </c>
      <c r="Z641">
        <v>3</v>
      </c>
      <c r="AA641">
        <v>12</v>
      </c>
      <c r="AB641">
        <v>1314</v>
      </c>
      <c r="AC641" s="351">
        <v>1</v>
      </c>
      <c r="AD641" s="351">
        <v>1</v>
      </c>
      <c r="AE641">
        <v>8</v>
      </c>
      <c r="AF641">
        <v>405</v>
      </c>
      <c r="AG641">
        <v>30</v>
      </c>
      <c r="AH641">
        <v>26</v>
      </c>
      <c r="AI641">
        <v>0</v>
      </c>
      <c r="AJ641">
        <v>424</v>
      </c>
      <c r="AK641">
        <v>0</v>
      </c>
      <c r="AL641">
        <v>424</v>
      </c>
      <c r="AM641">
        <v>3</v>
      </c>
      <c r="AN641">
        <v>0</v>
      </c>
      <c r="AO641">
        <v>2</v>
      </c>
      <c r="AP641">
        <v>55</v>
      </c>
      <c r="AQ641">
        <v>73</v>
      </c>
      <c r="AR641">
        <v>0</v>
      </c>
      <c r="AS641">
        <v>73</v>
      </c>
      <c r="AT641">
        <v>18</v>
      </c>
      <c r="AU641">
        <v>0</v>
      </c>
      <c r="AV641">
        <v>22</v>
      </c>
      <c r="AW641">
        <v>23</v>
      </c>
      <c r="AX641">
        <v>0</v>
      </c>
      <c r="AY641">
        <v>0</v>
      </c>
      <c r="AZ641">
        <v>0</v>
      </c>
      <c r="BA641">
        <v>149</v>
      </c>
      <c r="BB641">
        <v>116</v>
      </c>
      <c r="BC641">
        <v>48</v>
      </c>
      <c r="BD641">
        <v>27</v>
      </c>
      <c r="BE641">
        <v>11</v>
      </c>
      <c r="BF641">
        <v>2</v>
      </c>
      <c r="BG641">
        <v>1</v>
      </c>
      <c r="BH641">
        <v>0</v>
      </c>
      <c r="BI641">
        <v>354</v>
      </c>
      <c r="BJ641">
        <v>131</v>
      </c>
      <c r="BK641">
        <v>84</v>
      </c>
      <c r="BL641">
        <v>43</v>
      </c>
      <c r="BM641">
        <v>15</v>
      </c>
      <c r="BN641">
        <v>12</v>
      </c>
      <c r="BO641">
        <v>4</v>
      </c>
      <c r="BP641">
        <v>0</v>
      </c>
      <c r="BQ641">
        <v>0</v>
      </c>
      <c r="BR641">
        <v>289</v>
      </c>
      <c r="BS641" s="148"/>
      <c r="BT641"/>
      <c r="BU641" s="393" t="str">
        <f t="shared" si="90"/>
        <v>Yes</v>
      </c>
      <c r="BV641" s="393" t="str">
        <f t="shared" si="91"/>
        <v>Yes</v>
      </c>
      <c r="BW641" s="393"/>
      <c r="BX641" s="151"/>
      <c r="BY641" s="341"/>
      <c r="BZ641" s="384"/>
      <c r="CA641" s="384"/>
      <c r="CB641" s="384"/>
      <c r="CC641" s="384"/>
      <c r="CD641" s="384"/>
      <c r="CE641" s="219"/>
      <c r="CF641" s="219"/>
      <c r="CG641" s="219"/>
      <c r="CH641" s="219"/>
      <c r="CI641" s="219"/>
      <c r="CJ641" s="219"/>
      <c r="CK641" s="219"/>
      <c r="CL641" s="219"/>
      <c r="CM641" s="219"/>
      <c r="CN641" s="219"/>
      <c r="CO641" s="219"/>
      <c r="CP641" s="219"/>
      <c r="CQ641" s="219"/>
      <c r="CR641" s="219"/>
      <c r="CS641" s="219"/>
      <c r="CT641" s="219"/>
      <c r="CU641" s="219"/>
      <c r="CV641" s="219"/>
      <c r="CW641" s="219"/>
      <c r="CX641" s="219"/>
      <c r="CY641" s="219"/>
      <c r="CZ641" s="219"/>
      <c r="DA641" s="219"/>
      <c r="DB641" s="219"/>
      <c r="DC641" s="219"/>
      <c r="DD641" s="219"/>
      <c r="DE641" s="219"/>
      <c r="DF641" s="219"/>
      <c r="DG641" s="219"/>
      <c r="DH641" s="219"/>
      <c r="DI641" s="219"/>
      <c r="DJ641" s="219"/>
      <c r="DK641" s="219"/>
      <c r="DL641" s="219"/>
      <c r="DM641" s="219"/>
      <c r="DN641" s="219"/>
      <c r="DO641" s="219"/>
      <c r="DP641" s="219"/>
      <c r="DQ641" s="219"/>
      <c r="DR641" s="219"/>
      <c r="DS641" s="219"/>
      <c r="DT641" s="219"/>
      <c r="DU641" s="219"/>
      <c r="DV641" s="219"/>
      <c r="DW641" s="219"/>
      <c r="DX641" s="219"/>
      <c r="DY641" s="219"/>
      <c r="DZ641" s="219"/>
      <c r="EA641" s="219"/>
      <c r="EB641" s="219"/>
      <c r="EC641" s="219"/>
      <c r="ED641" s="219"/>
      <c r="EE641" s="219"/>
      <c r="EF641" s="219"/>
      <c r="EG641" s="219"/>
      <c r="EH641" s="219"/>
      <c r="EI641" s="219"/>
      <c r="EJ641" s="219"/>
      <c r="EK641" s="219"/>
      <c r="EL641" s="219"/>
      <c r="EM641" s="219"/>
      <c r="EN641" s="219"/>
      <c r="EO641" s="219"/>
      <c r="EP641" s="219"/>
      <c r="EQ641" s="219"/>
      <c r="ER641" s="219"/>
      <c r="ES641" s="219"/>
      <c r="ET641" s="219"/>
      <c r="EU641" s="219"/>
      <c r="EV641" s="219"/>
      <c r="EW641" s="219"/>
      <c r="EX641" s="219"/>
      <c r="EY641" s="219"/>
      <c r="EZ641" s="219"/>
      <c r="FA641" s="219"/>
      <c r="FB641" s="219"/>
      <c r="FC641" s="219"/>
      <c r="FD641" s="219"/>
      <c r="FE641" s="219"/>
      <c r="FF641" s="219"/>
      <c r="FG641" s="219"/>
      <c r="FH641" s="219"/>
      <c r="FI641" s="219"/>
      <c r="FJ641" s="219"/>
      <c r="FK641" s="219"/>
      <c r="FL641" s="219"/>
      <c r="FM641" s="219"/>
      <c r="FN641" s="219"/>
      <c r="GA641" s="202"/>
      <c r="GB641" s="202"/>
      <c r="GC641" s="202"/>
      <c r="GD641" s="202"/>
      <c r="GE641" s="202"/>
      <c r="GF641" s="202"/>
      <c r="GG641" s="202"/>
      <c r="GH641" s="198"/>
      <c r="GI641" s="198"/>
      <c r="GJ641" s="198"/>
      <c r="GK641" s="198"/>
      <c r="GL641" s="198"/>
      <c r="GM641" s="198"/>
      <c r="GN641" s="198"/>
    </row>
    <row r="642" spans="1:196" x14ac:dyDescent="0.2">
      <c r="A642" s="215" t="s">
        <v>818</v>
      </c>
      <c r="B642" s="216" t="s">
        <v>285</v>
      </c>
      <c r="C642" s="217" t="s">
        <v>286</v>
      </c>
      <c r="D642" s="218" t="s">
        <v>817</v>
      </c>
      <c r="E642" s="337">
        <v>0</v>
      </c>
      <c r="F642">
        <v>4</v>
      </c>
      <c r="G642" s="337">
        <v>0</v>
      </c>
      <c r="H642">
        <v>4</v>
      </c>
      <c r="I642">
        <v>83</v>
      </c>
      <c r="J642">
        <v>161</v>
      </c>
      <c r="K642">
        <v>11</v>
      </c>
      <c r="L642">
        <v>2</v>
      </c>
      <c r="M642">
        <v>7</v>
      </c>
      <c r="N642">
        <v>1</v>
      </c>
      <c r="O642">
        <v>1</v>
      </c>
      <c r="P642">
        <v>5</v>
      </c>
      <c r="Q642">
        <v>3</v>
      </c>
      <c r="R642">
        <v>57</v>
      </c>
      <c r="S642">
        <v>0</v>
      </c>
      <c r="T642">
        <v>0</v>
      </c>
      <c r="U642">
        <v>0</v>
      </c>
      <c r="V642">
        <v>7</v>
      </c>
      <c r="W642">
        <v>9</v>
      </c>
      <c r="X642">
        <v>76</v>
      </c>
      <c r="Y642">
        <v>81</v>
      </c>
      <c r="Z642">
        <v>3</v>
      </c>
      <c r="AA642">
        <v>23</v>
      </c>
      <c r="AB642">
        <v>538</v>
      </c>
      <c r="AC642" s="351">
        <v>1</v>
      </c>
      <c r="AD642" s="351">
        <v>1</v>
      </c>
      <c r="AE642">
        <v>1</v>
      </c>
      <c r="AF642">
        <v>115</v>
      </c>
      <c r="AG642">
        <v>22</v>
      </c>
      <c r="AH642">
        <v>6</v>
      </c>
      <c r="AI642">
        <v>0</v>
      </c>
      <c r="AJ642">
        <v>123</v>
      </c>
      <c r="AK642">
        <v>0</v>
      </c>
      <c r="AL642">
        <v>123</v>
      </c>
      <c r="AM642">
        <v>1</v>
      </c>
      <c r="AN642">
        <v>0</v>
      </c>
      <c r="AO642">
        <v>0</v>
      </c>
      <c r="AP642">
        <v>43</v>
      </c>
      <c r="AQ642">
        <v>16</v>
      </c>
      <c r="AR642">
        <v>0</v>
      </c>
      <c r="AS642">
        <v>16</v>
      </c>
      <c r="AT642">
        <v>3</v>
      </c>
      <c r="AU642">
        <v>0</v>
      </c>
      <c r="AV642">
        <v>1</v>
      </c>
      <c r="AW642">
        <v>0</v>
      </c>
      <c r="AX642">
        <v>0</v>
      </c>
      <c r="AY642">
        <v>0</v>
      </c>
      <c r="AZ642">
        <v>1</v>
      </c>
      <c r="BA642">
        <v>14</v>
      </c>
      <c r="BB642">
        <v>45</v>
      </c>
      <c r="BC642">
        <v>85</v>
      </c>
      <c r="BD642">
        <v>33</v>
      </c>
      <c r="BE642">
        <v>14</v>
      </c>
      <c r="BF642">
        <v>3</v>
      </c>
      <c r="BG642">
        <v>3</v>
      </c>
      <c r="BH642">
        <v>0</v>
      </c>
      <c r="BI642">
        <v>197</v>
      </c>
      <c r="BJ642">
        <v>12</v>
      </c>
      <c r="BK642">
        <v>12</v>
      </c>
      <c r="BL642">
        <v>18</v>
      </c>
      <c r="BM642">
        <v>12</v>
      </c>
      <c r="BN642">
        <v>2</v>
      </c>
      <c r="BO642">
        <v>0</v>
      </c>
      <c r="BP642">
        <v>2</v>
      </c>
      <c r="BQ642">
        <v>2</v>
      </c>
      <c r="BR642">
        <v>60</v>
      </c>
      <c r="BS642" s="148"/>
      <c r="BT642"/>
      <c r="BU642" s="393" t="str">
        <f t="shared" si="90"/>
        <v>Yes</v>
      </c>
      <c r="BV642" s="393" t="str">
        <f t="shared" si="91"/>
        <v>Yes</v>
      </c>
      <c r="BW642" s="393"/>
      <c r="BX642" s="151"/>
      <c r="BY642" s="341"/>
      <c r="BZ642" s="384"/>
      <c r="CA642" s="384"/>
      <c r="CB642" s="384"/>
      <c r="CC642" s="384"/>
      <c r="CD642" s="384"/>
      <c r="CE642" s="219"/>
      <c r="CF642" s="219"/>
      <c r="CG642" s="219"/>
      <c r="CH642" s="219"/>
      <c r="CI642" s="219"/>
      <c r="CJ642" s="219"/>
      <c r="CK642" s="219"/>
      <c r="CL642" s="219"/>
      <c r="CM642" s="219"/>
      <c r="CN642" s="219"/>
      <c r="CO642" s="219"/>
      <c r="CP642" s="219"/>
      <c r="CQ642" s="219"/>
      <c r="CR642" s="219"/>
      <c r="CS642" s="219"/>
      <c r="CT642" s="219"/>
      <c r="CU642" s="219"/>
      <c r="CV642" s="219"/>
      <c r="CW642" s="219"/>
      <c r="CX642" s="219"/>
      <c r="CY642" s="219"/>
      <c r="CZ642" s="219"/>
      <c r="DA642" s="219"/>
      <c r="DB642" s="219"/>
      <c r="DC642" s="219"/>
      <c r="DD642" s="219"/>
      <c r="DE642" s="219"/>
      <c r="DF642" s="219"/>
      <c r="DG642" s="219"/>
      <c r="DH642" s="219"/>
      <c r="DI642" s="219"/>
      <c r="DJ642" s="219"/>
      <c r="DK642" s="219"/>
      <c r="DL642" s="219"/>
      <c r="DM642" s="219"/>
      <c r="DN642" s="219"/>
      <c r="DO642" s="219"/>
      <c r="DP642" s="219"/>
      <c r="DQ642" s="219"/>
      <c r="DR642" s="219"/>
      <c r="DS642" s="219"/>
      <c r="DT642" s="219"/>
      <c r="DU642" s="219"/>
      <c r="DV642" s="219"/>
      <c r="DW642" s="219"/>
      <c r="DX642" s="219"/>
      <c r="DY642" s="219"/>
      <c r="DZ642" s="219"/>
      <c r="EA642" s="219"/>
      <c r="EB642" s="219"/>
      <c r="EC642" s="219"/>
      <c r="ED642" s="219"/>
      <c r="EE642" s="219"/>
      <c r="EF642" s="219"/>
      <c r="EG642" s="219"/>
      <c r="EH642" s="219"/>
      <c r="EI642" s="219"/>
      <c r="EJ642" s="219"/>
      <c r="EK642" s="219"/>
      <c r="EL642" s="219"/>
      <c r="EM642" s="219"/>
      <c r="EN642" s="219"/>
      <c r="EO642" s="219"/>
      <c r="EP642" s="219"/>
      <c r="EQ642" s="219"/>
      <c r="ER642" s="219"/>
      <c r="ES642" s="219"/>
      <c r="ET642" s="219"/>
      <c r="EU642" s="219"/>
      <c r="EV642" s="219"/>
      <c r="EW642" s="219"/>
      <c r="EX642" s="219"/>
      <c r="EY642" s="219"/>
      <c r="EZ642" s="219"/>
      <c r="FA642" s="219"/>
      <c r="FB642" s="219"/>
      <c r="FC642" s="219"/>
      <c r="FD642" s="219"/>
      <c r="FE642" s="219"/>
      <c r="FF642" s="219"/>
      <c r="FG642" s="219"/>
      <c r="FH642" s="219"/>
      <c r="FI642" s="219"/>
      <c r="FJ642" s="219"/>
      <c r="FK642" s="219"/>
      <c r="FL642" s="219"/>
      <c r="FM642" s="219"/>
      <c r="FN642" s="219"/>
      <c r="GA642" s="202"/>
      <c r="GB642" s="202"/>
      <c r="GC642" s="202"/>
      <c r="GD642" s="202"/>
      <c r="GE642" s="202"/>
      <c r="GF642" s="202"/>
      <c r="GG642" s="202"/>
      <c r="GH642" s="198"/>
      <c r="GI642" s="198"/>
      <c r="GJ642" s="198"/>
      <c r="GK642" s="198"/>
      <c r="GL642" s="198"/>
      <c r="GM642" s="198"/>
      <c r="GN642" s="198"/>
    </row>
    <row r="643" spans="1:196" x14ac:dyDescent="0.2">
      <c r="A643" s="215" t="s">
        <v>820</v>
      </c>
      <c r="B643" s="216" t="s">
        <v>285</v>
      </c>
      <c r="C643" s="217" t="s">
        <v>56</v>
      </c>
      <c r="D643" s="218" t="s">
        <v>819</v>
      </c>
      <c r="E643" s="337">
        <v>0</v>
      </c>
      <c r="F643">
        <v>3</v>
      </c>
      <c r="G643" s="337">
        <v>0</v>
      </c>
      <c r="H643">
        <v>0</v>
      </c>
      <c r="I643">
        <v>33</v>
      </c>
      <c r="J643">
        <v>82</v>
      </c>
      <c r="K643">
        <v>4</v>
      </c>
      <c r="L643">
        <v>1</v>
      </c>
      <c r="M643">
        <v>4</v>
      </c>
      <c r="N643">
        <v>1</v>
      </c>
      <c r="O643">
        <v>0</v>
      </c>
      <c r="P643">
        <v>6</v>
      </c>
      <c r="Q643">
        <v>0</v>
      </c>
      <c r="R643">
        <v>24</v>
      </c>
      <c r="S643">
        <v>228</v>
      </c>
      <c r="T643">
        <v>2</v>
      </c>
      <c r="U643">
        <v>0</v>
      </c>
      <c r="V643">
        <v>16</v>
      </c>
      <c r="W643">
        <v>5</v>
      </c>
      <c r="X643">
        <v>77</v>
      </c>
      <c r="Y643">
        <v>44</v>
      </c>
      <c r="Z643">
        <v>1</v>
      </c>
      <c r="AA643">
        <v>55</v>
      </c>
      <c r="AB643">
        <v>586</v>
      </c>
      <c r="AC643" s="351">
        <v>1</v>
      </c>
      <c r="AD643" s="351">
        <v>1</v>
      </c>
      <c r="AE643">
        <v>0</v>
      </c>
      <c r="AF643">
        <v>110</v>
      </c>
      <c r="AG643">
        <v>0</v>
      </c>
      <c r="AH643">
        <v>8</v>
      </c>
      <c r="AI643">
        <v>0</v>
      </c>
      <c r="AJ643">
        <v>126</v>
      </c>
      <c r="AK643">
        <v>61</v>
      </c>
      <c r="AL643">
        <v>187</v>
      </c>
      <c r="AM643">
        <v>3</v>
      </c>
      <c r="AN643">
        <v>0</v>
      </c>
      <c r="AO643">
        <v>4</v>
      </c>
      <c r="AP643">
        <v>36</v>
      </c>
      <c r="AQ643">
        <v>7</v>
      </c>
      <c r="AR643">
        <v>32</v>
      </c>
      <c r="AS643">
        <v>0</v>
      </c>
      <c r="AT643">
        <v>0</v>
      </c>
      <c r="AU643">
        <v>0</v>
      </c>
      <c r="AV643">
        <v>0</v>
      </c>
      <c r="AW643">
        <v>0</v>
      </c>
      <c r="AX643">
        <v>0</v>
      </c>
      <c r="AY643">
        <v>0</v>
      </c>
      <c r="AZ643">
        <v>0</v>
      </c>
      <c r="BA643">
        <v>1</v>
      </c>
      <c r="BB643">
        <v>6</v>
      </c>
      <c r="BC643">
        <v>11</v>
      </c>
      <c r="BD643">
        <v>2</v>
      </c>
      <c r="BE643">
        <v>1</v>
      </c>
      <c r="BF643">
        <v>1</v>
      </c>
      <c r="BG643">
        <v>0</v>
      </c>
      <c r="BH643">
        <v>0</v>
      </c>
      <c r="BI643">
        <v>22</v>
      </c>
      <c r="BJ643">
        <v>1</v>
      </c>
      <c r="BK643">
        <v>6</v>
      </c>
      <c r="BL643">
        <v>11</v>
      </c>
      <c r="BM643">
        <v>3</v>
      </c>
      <c r="BN643">
        <v>2</v>
      </c>
      <c r="BO643">
        <v>1</v>
      </c>
      <c r="BP643">
        <v>0</v>
      </c>
      <c r="BQ643">
        <v>0</v>
      </c>
      <c r="BR643">
        <v>24</v>
      </c>
      <c r="BS643" s="148"/>
      <c r="BT643"/>
      <c r="BU643" s="393" t="str">
        <f t="shared" si="90"/>
        <v>Yes</v>
      </c>
      <c r="BV643" s="393" t="str">
        <f t="shared" si="91"/>
        <v>Yes</v>
      </c>
      <c r="BW643" s="393"/>
      <c r="BX643" s="151"/>
      <c r="BY643" s="341"/>
      <c r="BZ643" s="384"/>
      <c r="CA643" s="384"/>
      <c r="CB643" s="384"/>
      <c r="CC643" s="384"/>
      <c r="CD643" s="384"/>
      <c r="CE643" s="219"/>
      <c r="CF643" s="219"/>
      <c r="CG643" s="219"/>
      <c r="CH643" s="219"/>
      <c r="CI643" s="219"/>
      <c r="CJ643" s="219"/>
      <c r="CK643" s="219"/>
      <c r="CL643" s="219"/>
      <c r="CM643" s="219"/>
      <c r="CN643" s="219"/>
      <c r="CO643" s="219"/>
      <c r="CP643" s="219"/>
      <c r="CQ643" s="219"/>
      <c r="CR643" s="219"/>
      <c r="CS643" s="219"/>
      <c r="CT643" s="219"/>
      <c r="CU643" s="219"/>
      <c r="CV643" s="219"/>
      <c r="CW643" s="219"/>
      <c r="CX643" s="219"/>
      <c r="CY643" s="219"/>
      <c r="CZ643" s="219"/>
      <c r="DA643" s="219"/>
      <c r="DB643" s="219"/>
      <c r="DC643" s="219"/>
      <c r="DD643" s="219"/>
      <c r="DE643" s="219"/>
      <c r="DF643" s="219"/>
      <c r="DG643" s="219"/>
      <c r="DH643" s="219"/>
      <c r="DI643" s="219"/>
      <c r="DJ643" s="219"/>
      <c r="DK643" s="219"/>
      <c r="DL643" s="219"/>
      <c r="DM643" s="219"/>
      <c r="DN643" s="219"/>
      <c r="DO643" s="219"/>
      <c r="DP643" s="219"/>
      <c r="DQ643" s="219"/>
      <c r="DR643" s="219"/>
      <c r="DS643" s="219"/>
      <c r="DT643" s="219"/>
      <c r="DU643" s="219"/>
      <c r="DV643" s="219"/>
      <c r="DW643" s="219"/>
      <c r="DX643" s="219"/>
      <c r="DY643" s="219"/>
      <c r="DZ643" s="219"/>
      <c r="EA643" s="219"/>
      <c r="EB643" s="219"/>
      <c r="EC643" s="219"/>
      <c r="ED643" s="219"/>
      <c r="EE643" s="219"/>
      <c r="EF643" s="219"/>
      <c r="EG643" s="219"/>
      <c r="EH643" s="219"/>
      <c r="EI643" s="219"/>
      <c r="EJ643" s="219"/>
      <c r="EK643" s="219"/>
      <c r="EL643" s="219"/>
      <c r="EM643" s="219"/>
      <c r="EN643" s="219"/>
      <c r="EO643" s="219"/>
      <c r="EP643" s="219"/>
      <c r="EQ643" s="219"/>
      <c r="ER643" s="219"/>
      <c r="ES643" s="219"/>
      <c r="ET643" s="219"/>
      <c r="EU643" s="219"/>
      <c r="EV643" s="219"/>
      <c r="EW643" s="219"/>
      <c r="EX643" s="219"/>
      <c r="EY643" s="219"/>
      <c r="EZ643" s="219"/>
      <c r="FA643" s="219"/>
      <c r="FB643" s="219"/>
      <c r="FC643" s="219"/>
      <c r="FD643" s="219"/>
      <c r="FE643" s="219"/>
      <c r="FF643" s="219"/>
      <c r="FG643" s="219"/>
      <c r="FH643" s="219"/>
      <c r="FI643" s="219"/>
      <c r="FJ643" s="219"/>
      <c r="FK643" s="219"/>
      <c r="FL643" s="219"/>
      <c r="FM643" s="219"/>
      <c r="FN643" s="219"/>
      <c r="GA643" s="202"/>
      <c r="GB643" s="202"/>
      <c r="GC643" s="202"/>
      <c r="GD643" s="202"/>
      <c r="GE643" s="202"/>
      <c r="GF643" s="202"/>
      <c r="GG643" s="202"/>
      <c r="GH643" s="198"/>
      <c r="GI643" s="198"/>
      <c r="GJ643" s="198"/>
      <c r="GK643" s="198"/>
      <c r="GL643" s="198"/>
      <c r="GM643" s="198"/>
      <c r="GN643" s="198"/>
    </row>
    <row r="644" spans="1:196" x14ac:dyDescent="0.2">
      <c r="A644" s="215" t="s">
        <v>822</v>
      </c>
      <c r="B644" s="216" t="s">
        <v>285</v>
      </c>
      <c r="C644" s="217" t="s">
        <v>286</v>
      </c>
      <c r="D644" s="218" t="s">
        <v>821</v>
      </c>
      <c r="E644" s="337">
        <v>0</v>
      </c>
      <c r="F644">
        <v>4</v>
      </c>
      <c r="G644" s="337">
        <v>0</v>
      </c>
      <c r="H644">
        <v>0</v>
      </c>
      <c r="I644">
        <v>76</v>
      </c>
      <c r="J644">
        <v>164</v>
      </c>
      <c r="K644">
        <v>0</v>
      </c>
      <c r="L644">
        <v>1</v>
      </c>
      <c r="M644">
        <v>4</v>
      </c>
      <c r="N644">
        <v>2</v>
      </c>
      <c r="O644">
        <v>0</v>
      </c>
      <c r="P644">
        <v>4</v>
      </c>
      <c r="Q644">
        <v>103</v>
      </c>
      <c r="R644">
        <v>104</v>
      </c>
      <c r="S644">
        <v>1185</v>
      </c>
      <c r="T644">
        <v>22</v>
      </c>
      <c r="U644">
        <v>0</v>
      </c>
      <c r="V644">
        <v>22</v>
      </c>
      <c r="W644">
        <v>0</v>
      </c>
      <c r="X644">
        <v>20</v>
      </c>
      <c r="Y644">
        <v>81</v>
      </c>
      <c r="Z644">
        <v>1</v>
      </c>
      <c r="AA644">
        <v>28</v>
      </c>
      <c r="AB644">
        <v>1821</v>
      </c>
      <c r="AC644" s="351">
        <v>2</v>
      </c>
      <c r="AD644" s="351">
        <v>2</v>
      </c>
      <c r="AE644">
        <v>4</v>
      </c>
      <c r="AF644">
        <v>135</v>
      </c>
      <c r="AG644">
        <v>1</v>
      </c>
      <c r="AH644">
        <v>13</v>
      </c>
      <c r="AI644">
        <v>0</v>
      </c>
      <c r="AJ644">
        <v>0</v>
      </c>
      <c r="AK644">
        <v>0</v>
      </c>
      <c r="AL644">
        <v>243</v>
      </c>
      <c r="AM644">
        <v>0</v>
      </c>
      <c r="AN644">
        <v>0</v>
      </c>
      <c r="AO644">
        <v>1</v>
      </c>
      <c r="AP644">
        <v>81</v>
      </c>
      <c r="AQ644">
        <v>0</v>
      </c>
      <c r="AR644">
        <v>0</v>
      </c>
      <c r="AS644">
        <v>12</v>
      </c>
      <c r="AT644">
        <v>0</v>
      </c>
      <c r="AU644">
        <v>0</v>
      </c>
      <c r="AV644">
        <v>4</v>
      </c>
      <c r="AW644">
        <v>0</v>
      </c>
      <c r="AX644">
        <v>0</v>
      </c>
      <c r="AY644">
        <v>0</v>
      </c>
      <c r="AZ644">
        <v>0</v>
      </c>
      <c r="BA644">
        <v>54</v>
      </c>
      <c r="BB644">
        <v>28</v>
      </c>
      <c r="BC644">
        <v>56</v>
      </c>
      <c r="BD644">
        <v>72</v>
      </c>
      <c r="BE644">
        <v>10</v>
      </c>
      <c r="BF644">
        <v>6</v>
      </c>
      <c r="BG644">
        <v>2</v>
      </c>
      <c r="BH644">
        <v>0</v>
      </c>
      <c r="BI644">
        <v>228</v>
      </c>
      <c r="BJ644">
        <v>54</v>
      </c>
      <c r="BK644">
        <v>23</v>
      </c>
      <c r="BL644">
        <v>50</v>
      </c>
      <c r="BM644">
        <v>67</v>
      </c>
      <c r="BN644">
        <v>6</v>
      </c>
      <c r="BO644">
        <v>5</v>
      </c>
      <c r="BP644">
        <v>2</v>
      </c>
      <c r="BQ644">
        <v>0</v>
      </c>
      <c r="BR644">
        <v>207</v>
      </c>
      <c r="BS644" s="148"/>
      <c r="BT644"/>
      <c r="BU644" s="393" t="str">
        <f t="shared" si="90"/>
        <v>No</v>
      </c>
      <c r="BV644" s="393" t="str">
        <f t="shared" si="91"/>
        <v>No</v>
      </c>
      <c r="BW644" s="393"/>
      <c r="BX644" s="151"/>
      <c r="BY644" s="341"/>
      <c r="BZ644" s="384"/>
      <c r="CA644" s="384"/>
      <c r="CB644" s="384"/>
      <c r="CC644" s="384"/>
      <c r="CD644" s="384"/>
      <c r="CE644" s="219"/>
      <c r="CF644" s="219"/>
      <c r="CG644" s="219"/>
      <c r="CH644" s="219"/>
      <c r="CI644" s="219"/>
      <c r="CJ644" s="219"/>
      <c r="CK644" s="219"/>
      <c r="CL644" s="219"/>
      <c r="CM644" s="219"/>
      <c r="CN644" s="219"/>
      <c r="CO644" s="219"/>
      <c r="CP644" s="219"/>
      <c r="CQ644" s="219"/>
      <c r="CR644" s="219"/>
      <c r="CS644" s="219"/>
      <c r="CT644" s="219"/>
      <c r="CU644" s="219"/>
      <c r="CV644" s="219"/>
      <c r="CW644" s="219"/>
      <c r="CX644" s="219"/>
      <c r="CY644" s="219"/>
      <c r="CZ644" s="219"/>
      <c r="DA644" s="219"/>
      <c r="DB644" s="219"/>
      <c r="DC644" s="219"/>
      <c r="DD644" s="219"/>
      <c r="DE644" s="219"/>
      <c r="DF644" s="219"/>
      <c r="DG644" s="219"/>
      <c r="DH644" s="219"/>
      <c r="DI644" s="219"/>
      <c r="DJ644" s="219"/>
      <c r="DK644" s="219"/>
      <c r="DL644" s="219"/>
      <c r="DM644" s="219"/>
      <c r="DN644" s="219"/>
      <c r="DO644" s="219"/>
      <c r="DP644" s="219"/>
      <c r="DQ644" s="219"/>
      <c r="DR644" s="219"/>
      <c r="DS644" s="219"/>
      <c r="DT644" s="219"/>
      <c r="DU644" s="219"/>
      <c r="DV644" s="219"/>
      <c r="DW644" s="219"/>
      <c r="DX644" s="219"/>
      <c r="DY644" s="219"/>
      <c r="DZ644" s="219"/>
      <c r="EA644" s="219"/>
      <c r="EB644" s="219"/>
      <c r="EC644" s="219"/>
      <c r="ED644" s="219"/>
      <c r="EE644" s="219"/>
      <c r="EF644" s="219"/>
      <c r="EG644" s="219"/>
      <c r="EH644" s="219"/>
      <c r="EI644" s="219"/>
      <c r="EJ644" s="219"/>
      <c r="EK644" s="219"/>
      <c r="EL644" s="219"/>
      <c r="EM644" s="219"/>
      <c r="EN644" s="219"/>
      <c r="EO644" s="219"/>
      <c r="EP644" s="219"/>
      <c r="EQ644" s="219"/>
      <c r="ER644" s="219"/>
      <c r="ES644" s="219"/>
      <c r="ET644" s="219"/>
      <c r="EU644" s="219"/>
      <c r="EV644" s="219"/>
      <c r="EW644" s="219"/>
      <c r="EX644" s="219"/>
      <c r="EY644" s="219"/>
      <c r="EZ644" s="219"/>
      <c r="FA644" s="219"/>
      <c r="FB644" s="219"/>
      <c r="FC644" s="219"/>
      <c r="FD644" s="219"/>
      <c r="FE644" s="219"/>
      <c r="FF644" s="219"/>
      <c r="FG644" s="219"/>
      <c r="FH644" s="219"/>
      <c r="FI644" s="219"/>
      <c r="FJ644" s="219"/>
      <c r="FK644" s="219"/>
      <c r="FL644" s="219"/>
      <c r="FM644" s="219"/>
      <c r="FN644" s="219"/>
      <c r="GA644" s="202"/>
      <c r="GB644" s="202"/>
      <c r="GC644" s="202"/>
      <c r="GD644" s="202"/>
      <c r="GE644" s="202"/>
      <c r="GF644" s="202"/>
      <c r="GG644" s="202"/>
      <c r="GH644" s="198"/>
      <c r="GI644" s="198"/>
      <c r="GJ644" s="198"/>
      <c r="GK644" s="198"/>
      <c r="GL644" s="198"/>
      <c r="GM644" s="198"/>
      <c r="GN644" s="198"/>
    </row>
    <row r="645" spans="1:196" x14ac:dyDescent="0.2">
      <c r="A645" s="215" t="s">
        <v>824</v>
      </c>
      <c r="B645" s="216" t="s">
        <v>291</v>
      </c>
      <c r="C645" s="217" t="s">
        <v>292</v>
      </c>
      <c r="D645" s="218" t="s">
        <v>823</v>
      </c>
      <c r="E645" s="337">
        <v>0</v>
      </c>
      <c r="F645">
        <v>428</v>
      </c>
      <c r="G645" s="337">
        <v>0</v>
      </c>
      <c r="H645">
        <v>7</v>
      </c>
      <c r="I645">
        <v>159</v>
      </c>
      <c r="J645">
        <v>294</v>
      </c>
      <c r="K645">
        <v>1</v>
      </c>
      <c r="L645">
        <v>6</v>
      </c>
      <c r="M645">
        <v>13</v>
      </c>
      <c r="N645">
        <v>4</v>
      </c>
      <c r="O645">
        <v>8</v>
      </c>
      <c r="P645">
        <v>68</v>
      </c>
      <c r="Q645">
        <v>3</v>
      </c>
      <c r="R645">
        <v>107</v>
      </c>
      <c r="S645">
        <v>1</v>
      </c>
      <c r="T645">
        <v>0</v>
      </c>
      <c r="U645">
        <v>15</v>
      </c>
      <c r="V645">
        <v>20</v>
      </c>
      <c r="W645">
        <v>23</v>
      </c>
      <c r="X645">
        <v>4</v>
      </c>
      <c r="Y645">
        <v>454</v>
      </c>
      <c r="Z645">
        <v>0</v>
      </c>
      <c r="AA645">
        <v>16</v>
      </c>
      <c r="AB645">
        <v>1631</v>
      </c>
      <c r="AC645" s="351">
        <v>1</v>
      </c>
      <c r="AD645" s="351">
        <v>1</v>
      </c>
      <c r="AE645">
        <v>17</v>
      </c>
      <c r="AF645">
        <v>466</v>
      </c>
      <c r="AG645">
        <v>23</v>
      </c>
      <c r="AH645">
        <v>34</v>
      </c>
      <c r="AI645">
        <v>0</v>
      </c>
      <c r="AJ645">
        <v>331</v>
      </c>
      <c r="AK645">
        <v>72</v>
      </c>
      <c r="AL645">
        <v>403</v>
      </c>
      <c r="AM645">
        <v>6</v>
      </c>
      <c r="AN645">
        <v>0</v>
      </c>
      <c r="AO645">
        <v>0</v>
      </c>
      <c r="AP645">
        <v>99</v>
      </c>
      <c r="AQ645">
        <v>0</v>
      </c>
      <c r="AR645">
        <v>93</v>
      </c>
      <c r="AS645">
        <v>93</v>
      </c>
      <c r="AT645">
        <v>5</v>
      </c>
      <c r="AU645">
        <v>0</v>
      </c>
      <c r="AV645">
        <v>1</v>
      </c>
      <c r="AW645">
        <v>227</v>
      </c>
      <c r="AX645">
        <v>0</v>
      </c>
      <c r="AY645">
        <v>0</v>
      </c>
      <c r="AZ645">
        <v>0</v>
      </c>
      <c r="BA645">
        <v>137</v>
      </c>
      <c r="BB645">
        <v>44</v>
      </c>
      <c r="BC645">
        <v>11</v>
      </c>
      <c r="BD645">
        <v>2</v>
      </c>
      <c r="BE645">
        <v>2</v>
      </c>
      <c r="BF645">
        <v>2</v>
      </c>
      <c r="BG645">
        <v>1</v>
      </c>
      <c r="BH645">
        <v>1</v>
      </c>
      <c r="BI645">
        <v>200</v>
      </c>
      <c r="BJ645">
        <v>74</v>
      </c>
      <c r="BK645">
        <v>26</v>
      </c>
      <c r="BL645">
        <v>6</v>
      </c>
      <c r="BM645">
        <v>1</v>
      </c>
      <c r="BN645">
        <v>1</v>
      </c>
      <c r="BO645">
        <v>0</v>
      </c>
      <c r="BP645">
        <v>1</v>
      </c>
      <c r="BQ645">
        <v>1</v>
      </c>
      <c r="BR645">
        <v>110</v>
      </c>
      <c r="BS645" s="148"/>
      <c r="BT645"/>
      <c r="BU645" s="393" t="str">
        <f t="shared" si="90"/>
        <v>Yes</v>
      </c>
      <c r="BV645" s="393" t="str">
        <f t="shared" si="91"/>
        <v>Yes</v>
      </c>
      <c r="BW645" s="393"/>
      <c r="BX645" s="151"/>
      <c r="BY645" s="341"/>
      <c r="BZ645" s="384"/>
      <c r="CA645" s="384"/>
      <c r="CB645" s="384"/>
      <c r="CC645" s="384"/>
      <c r="CD645" s="384"/>
      <c r="CE645" s="219"/>
      <c r="CF645" s="219"/>
      <c r="CG645" s="219"/>
      <c r="CH645" s="219"/>
      <c r="CI645" s="219"/>
      <c r="CJ645" s="219"/>
      <c r="CK645" s="219"/>
      <c r="CL645" s="219"/>
      <c r="CM645" s="219"/>
      <c r="CN645" s="219"/>
      <c r="CO645" s="219"/>
      <c r="CP645" s="219"/>
      <c r="CQ645" s="219"/>
      <c r="CR645" s="219"/>
      <c r="CS645" s="219"/>
      <c r="CT645" s="219"/>
      <c r="CU645" s="219"/>
      <c r="CV645" s="219"/>
      <c r="CW645" s="219"/>
      <c r="CX645" s="219"/>
      <c r="CY645" s="219"/>
      <c r="CZ645" s="219"/>
      <c r="DA645" s="219"/>
      <c r="DB645" s="219"/>
      <c r="DC645" s="219"/>
      <c r="DD645" s="219"/>
      <c r="DE645" s="219"/>
      <c r="DF645" s="219"/>
      <c r="DG645" s="219"/>
      <c r="DH645" s="219"/>
      <c r="DI645" s="219"/>
      <c r="DJ645" s="219"/>
      <c r="DK645" s="219"/>
      <c r="DL645" s="219"/>
      <c r="DM645" s="219"/>
      <c r="DN645" s="219"/>
      <c r="DO645" s="219"/>
      <c r="DP645" s="219"/>
      <c r="DQ645" s="219"/>
      <c r="DR645" s="219"/>
      <c r="DS645" s="219"/>
      <c r="DT645" s="219"/>
      <c r="DU645" s="219"/>
      <c r="DV645" s="219"/>
      <c r="DW645" s="219"/>
      <c r="DX645" s="219"/>
      <c r="DY645" s="219"/>
      <c r="DZ645" s="219"/>
      <c r="EA645" s="219"/>
      <c r="EB645" s="219"/>
      <c r="EC645" s="219"/>
      <c r="ED645" s="219"/>
      <c r="EE645" s="219"/>
      <c r="EF645" s="219"/>
      <c r="EG645" s="219"/>
      <c r="EH645" s="219"/>
      <c r="EI645" s="219"/>
      <c r="EJ645" s="219"/>
      <c r="EK645" s="219"/>
      <c r="EL645" s="219"/>
      <c r="EM645" s="219"/>
      <c r="EN645" s="219"/>
      <c r="EO645" s="219"/>
      <c r="EP645" s="219"/>
      <c r="EQ645" s="219"/>
      <c r="ER645" s="219"/>
      <c r="ES645" s="219"/>
      <c r="ET645" s="219"/>
      <c r="EU645" s="219"/>
      <c r="EV645" s="219"/>
      <c r="EW645" s="219"/>
      <c r="EX645" s="219"/>
      <c r="EY645" s="219"/>
      <c r="EZ645" s="219"/>
      <c r="FA645" s="219"/>
      <c r="FB645" s="219"/>
      <c r="FC645" s="219"/>
      <c r="FD645" s="219"/>
      <c r="FE645" s="219"/>
      <c r="FF645" s="219"/>
      <c r="FG645" s="219"/>
      <c r="FH645" s="219"/>
      <c r="FI645" s="219"/>
      <c r="FJ645" s="219"/>
      <c r="FK645" s="219"/>
      <c r="FL645" s="219"/>
      <c r="FM645" s="219"/>
      <c r="FN645" s="219"/>
      <c r="GA645" s="202"/>
      <c r="GB645" s="202"/>
      <c r="GC645" s="202"/>
      <c r="GD645" s="202"/>
      <c r="GE645" s="202"/>
      <c r="GF645" s="202"/>
      <c r="GG645" s="202"/>
      <c r="GH645" s="198"/>
      <c r="GI645" s="198"/>
      <c r="GJ645" s="198"/>
      <c r="GK645" s="198"/>
      <c r="GL645" s="198"/>
      <c r="GM645" s="198"/>
      <c r="GN645" s="198"/>
    </row>
    <row r="646" spans="1:196" x14ac:dyDescent="0.2">
      <c r="A646" s="215" t="s">
        <v>826</v>
      </c>
      <c r="B646" s="216" t="s">
        <v>291</v>
      </c>
      <c r="C646" s="217" t="s">
        <v>295</v>
      </c>
      <c r="D646" s="218" t="s">
        <v>825</v>
      </c>
      <c r="E646" s="337">
        <v>0</v>
      </c>
      <c r="F646">
        <v>411</v>
      </c>
      <c r="G646" s="337">
        <v>0</v>
      </c>
      <c r="H646">
        <v>17</v>
      </c>
      <c r="I646">
        <v>152</v>
      </c>
      <c r="J646">
        <v>403</v>
      </c>
      <c r="K646">
        <v>3</v>
      </c>
      <c r="L646">
        <v>5</v>
      </c>
      <c r="M646">
        <v>25</v>
      </c>
      <c r="N646">
        <v>9</v>
      </c>
      <c r="O646">
        <v>0</v>
      </c>
      <c r="P646">
        <v>51</v>
      </c>
      <c r="Q646">
        <v>0</v>
      </c>
      <c r="R646">
        <v>264</v>
      </c>
      <c r="S646">
        <v>0</v>
      </c>
      <c r="T646">
        <v>0</v>
      </c>
      <c r="U646">
        <v>2</v>
      </c>
      <c r="V646">
        <v>48</v>
      </c>
      <c r="W646">
        <v>33</v>
      </c>
      <c r="X646">
        <v>5</v>
      </c>
      <c r="Y646">
        <v>193</v>
      </c>
      <c r="Z646">
        <v>0</v>
      </c>
      <c r="AA646">
        <v>9</v>
      </c>
      <c r="AB646">
        <v>1630</v>
      </c>
      <c r="AC646" s="351">
        <v>2</v>
      </c>
      <c r="AD646" s="351">
        <v>2</v>
      </c>
      <c r="AE646">
        <v>9</v>
      </c>
      <c r="AF646">
        <v>248</v>
      </c>
      <c r="AG646">
        <v>30</v>
      </c>
      <c r="AH646">
        <v>45</v>
      </c>
      <c r="AI646">
        <v>0</v>
      </c>
      <c r="AJ646">
        <v>0</v>
      </c>
      <c r="AK646">
        <v>0</v>
      </c>
      <c r="AL646">
        <v>361</v>
      </c>
      <c r="AM646">
        <v>15</v>
      </c>
      <c r="AN646">
        <v>0</v>
      </c>
      <c r="AO646">
        <v>1</v>
      </c>
      <c r="AP646">
        <v>67</v>
      </c>
      <c r="AQ646">
        <v>0</v>
      </c>
      <c r="AR646">
        <v>0</v>
      </c>
      <c r="AS646">
        <v>104</v>
      </c>
      <c r="AT646">
        <v>11</v>
      </c>
      <c r="AU646">
        <v>0</v>
      </c>
      <c r="AV646">
        <v>6</v>
      </c>
      <c r="AW646">
        <v>2</v>
      </c>
      <c r="AX646">
        <v>0</v>
      </c>
      <c r="AY646">
        <v>1</v>
      </c>
      <c r="AZ646">
        <v>0</v>
      </c>
      <c r="BA646">
        <v>223</v>
      </c>
      <c r="BB646">
        <v>80</v>
      </c>
      <c r="BC646">
        <v>32</v>
      </c>
      <c r="BD646">
        <v>10</v>
      </c>
      <c r="BE646">
        <v>6</v>
      </c>
      <c r="BF646">
        <v>2</v>
      </c>
      <c r="BG646">
        <v>1</v>
      </c>
      <c r="BH646">
        <v>0</v>
      </c>
      <c r="BI646">
        <v>354</v>
      </c>
      <c r="BJ646">
        <v>171</v>
      </c>
      <c r="BK646">
        <v>57</v>
      </c>
      <c r="BL646">
        <v>23</v>
      </c>
      <c r="BM646">
        <v>6</v>
      </c>
      <c r="BN646">
        <v>6</v>
      </c>
      <c r="BO646">
        <v>1</v>
      </c>
      <c r="BP646">
        <v>0</v>
      </c>
      <c r="BQ646">
        <v>0</v>
      </c>
      <c r="BR646">
        <v>264</v>
      </c>
      <c r="BS646" s="148"/>
      <c r="BT646"/>
      <c r="BU646" s="393" t="str">
        <f t="shared" si="90"/>
        <v>No</v>
      </c>
      <c r="BV646" s="393" t="str">
        <f t="shared" si="91"/>
        <v>No</v>
      </c>
      <c r="BW646" s="393"/>
      <c r="BX646" s="151"/>
      <c r="BY646" s="341"/>
      <c r="BZ646" s="384"/>
      <c r="CA646" s="384"/>
      <c r="CB646" s="384"/>
      <c r="CC646" s="384"/>
      <c r="CD646" s="384"/>
      <c r="CE646" s="219"/>
      <c r="CF646" s="219"/>
      <c r="CG646" s="219"/>
      <c r="CH646" s="219"/>
      <c r="CI646" s="219"/>
      <c r="CJ646" s="219"/>
      <c r="CK646" s="219"/>
      <c r="CL646" s="219"/>
      <c r="CM646" s="219"/>
      <c r="CN646" s="219"/>
      <c r="CO646" s="219"/>
      <c r="CP646" s="219"/>
      <c r="CQ646" s="219"/>
      <c r="CR646" s="219"/>
      <c r="CS646" s="219"/>
      <c r="CT646" s="219"/>
      <c r="CU646" s="219"/>
      <c r="CV646" s="219"/>
      <c r="CW646" s="219"/>
      <c r="CX646" s="219"/>
      <c r="CY646" s="219"/>
      <c r="CZ646" s="219"/>
      <c r="DA646" s="219"/>
      <c r="DB646" s="219"/>
      <c r="DC646" s="219"/>
      <c r="DD646" s="219"/>
      <c r="DE646" s="219"/>
      <c r="DF646" s="219"/>
      <c r="DG646" s="219"/>
      <c r="DH646" s="219"/>
      <c r="DI646" s="219"/>
      <c r="DJ646" s="219"/>
      <c r="DK646" s="219"/>
      <c r="DL646" s="219"/>
      <c r="DM646" s="219"/>
      <c r="DN646" s="219"/>
      <c r="DO646" s="219"/>
      <c r="DP646" s="219"/>
      <c r="DQ646" s="219"/>
      <c r="DR646" s="219"/>
      <c r="DS646" s="219"/>
      <c r="DT646" s="219"/>
      <c r="DU646" s="219"/>
      <c r="DV646" s="219"/>
      <c r="DW646" s="219"/>
      <c r="DX646" s="219"/>
      <c r="DY646" s="219"/>
      <c r="DZ646" s="219"/>
      <c r="EA646" s="219"/>
      <c r="EB646" s="219"/>
      <c r="EC646" s="219"/>
      <c r="ED646" s="219"/>
      <c r="EE646" s="219"/>
      <c r="EF646" s="219"/>
      <c r="EG646" s="219"/>
      <c r="EH646" s="219"/>
      <c r="EI646" s="219"/>
      <c r="EJ646" s="219"/>
      <c r="EK646" s="219"/>
      <c r="EL646" s="219"/>
      <c r="EM646" s="219"/>
      <c r="EN646" s="219"/>
      <c r="EO646" s="219"/>
      <c r="EP646" s="219"/>
      <c r="EQ646" s="219"/>
      <c r="ER646" s="219"/>
      <c r="ES646" s="219"/>
      <c r="ET646" s="219"/>
      <c r="EU646" s="219"/>
      <c r="EV646" s="219"/>
      <c r="EW646" s="219"/>
      <c r="EX646" s="219"/>
      <c r="EY646" s="219"/>
      <c r="EZ646" s="219"/>
      <c r="FA646" s="219"/>
      <c r="FB646" s="219"/>
      <c r="FC646" s="219"/>
      <c r="FD646" s="219"/>
      <c r="FE646" s="219"/>
      <c r="FF646" s="219"/>
      <c r="FG646" s="219"/>
      <c r="FH646" s="219"/>
      <c r="FI646" s="219"/>
      <c r="FJ646" s="219"/>
      <c r="FK646" s="219"/>
      <c r="FL646" s="219"/>
      <c r="FM646" s="219"/>
      <c r="FN646" s="219"/>
      <c r="GA646" s="202"/>
      <c r="GB646" s="202"/>
      <c r="GC646" s="202"/>
      <c r="GD646" s="202"/>
      <c r="GE646" s="202"/>
      <c r="GF646" s="202"/>
      <c r="GG646" s="202"/>
      <c r="GH646" s="198"/>
      <c r="GI646" s="198"/>
      <c r="GJ646" s="198"/>
      <c r="GK646" s="198"/>
      <c r="GL646" s="198"/>
      <c r="GM646" s="198"/>
      <c r="GN646" s="198"/>
    </row>
    <row r="647" spans="1:196" x14ac:dyDescent="0.2">
      <c r="A647" s="215" t="s">
        <v>828</v>
      </c>
      <c r="B647" s="216" t="s">
        <v>289</v>
      </c>
      <c r="C647" s="217" t="s">
        <v>109</v>
      </c>
      <c r="D647" s="218" t="s">
        <v>827</v>
      </c>
      <c r="E647" s="337">
        <v>0</v>
      </c>
      <c r="F647">
        <v>24</v>
      </c>
      <c r="G647" s="337">
        <v>0</v>
      </c>
      <c r="H647">
        <v>13</v>
      </c>
      <c r="I647">
        <v>48</v>
      </c>
      <c r="J647">
        <v>241</v>
      </c>
      <c r="K647">
        <v>6</v>
      </c>
      <c r="L647">
        <v>3</v>
      </c>
      <c r="M647">
        <v>8</v>
      </c>
      <c r="N647">
        <v>2</v>
      </c>
      <c r="O647">
        <v>1</v>
      </c>
      <c r="P647">
        <v>17</v>
      </c>
      <c r="Q647">
        <v>1</v>
      </c>
      <c r="R647">
        <v>552</v>
      </c>
      <c r="S647">
        <v>0</v>
      </c>
      <c r="T647">
        <v>1</v>
      </c>
      <c r="U647">
        <v>2</v>
      </c>
      <c r="V647">
        <v>0</v>
      </c>
      <c r="W647">
        <v>26</v>
      </c>
      <c r="X647">
        <v>3</v>
      </c>
      <c r="Y647">
        <v>366</v>
      </c>
      <c r="Z647">
        <v>22</v>
      </c>
      <c r="AA647">
        <v>1</v>
      </c>
      <c r="AB647">
        <v>1337</v>
      </c>
      <c r="AC647" s="351">
        <v>2</v>
      </c>
      <c r="AD647" s="351">
        <v>2</v>
      </c>
      <c r="AE647">
        <v>12</v>
      </c>
      <c r="AF647">
        <v>206</v>
      </c>
      <c r="AG647">
        <v>59</v>
      </c>
      <c r="AH647">
        <v>12</v>
      </c>
      <c r="AI647">
        <v>0</v>
      </c>
      <c r="AJ647">
        <v>898</v>
      </c>
      <c r="AK647">
        <v>0</v>
      </c>
      <c r="AL647">
        <v>898</v>
      </c>
      <c r="AM647">
        <v>3</v>
      </c>
      <c r="AN647">
        <v>0</v>
      </c>
      <c r="AO647">
        <v>9</v>
      </c>
      <c r="AP647">
        <v>69</v>
      </c>
      <c r="AQ647">
        <v>77</v>
      </c>
      <c r="AR647">
        <v>0</v>
      </c>
      <c r="AS647">
        <v>77</v>
      </c>
      <c r="AT647">
        <v>16</v>
      </c>
      <c r="AU647">
        <v>0</v>
      </c>
      <c r="AV647">
        <v>9</v>
      </c>
      <c r="AW647">
        <v>34</v>
      </c>
      <c r="AX647">
        <v>0</v>
      </c>
      <c r="AY647">
        <v>0</v>
      </c>
      <c r="AZ647">
        <v>0</v>
      </c>
      <c r="BA647">
        <v>80</v>
      </c>
      <c r="BB647">
        <v>382</v>
      </c>
      <c r="BC647">
        <v>308</v>
      </c>
      <c r="BD647">
        <v>89</v>
      </c>
      <c r="BE647">
        <v>20</v>
      </c>
      <c r="BF647">
        <v>1</v>
      </c>
      <c r="BG647">
        <v>1</v>
      </c>
      <c r="BH647">
        <v>0</v>
      </c>
      <c r="BI647">
        <v>881</v>
      </c>
      <c r="BJ647">
        <v>52</v>
      </c>
      <c r="BK647">
        <v>234</v>
      </c>
      <c r="BL647">
        <v>196</v>
      </c>
      <c r="BM647">
        <v>55</v>
      </c>
      <c r="BN647">
        <v>14</v>
      </c>
      <c r="BO647">
        <v>1</v>
      </c>
      <c r="BP647">
        <v>1</v>
      </c>
      <c r="BQ647">
        <v>0</v>
      </c>
      <c r="BR647">
        <v>553</v>
      </c>
      <c r="BS647" s="148"/>
      <c r="BT647"/>
      <c r="BU647" s="393" t="str">
        <f t="shared" si="90"/>
        <v>No</v>
      </c>
      <c r="BV647" s="393" t="str">
        <f t="shared" si="91"/>
        <v>No</v>
      </c>
      <c r="BW647" s="393"/>
      <c r="BX647" s="151"/>
      <c r="BY647" s="341"/>
      <c r="BZ647" s="384"/>
      <c r="CA647" s="384"/>
      <c r="CB647" s="384"/>
      <c r="CC647" s="384"/>
      <c r="CD647" s="384"/>
      <c r="CE647" s="219"/>
      <c r="CF647" s="219"/>
      <c r="CG647" s="219"/>
      <c r="CH647" s="219"/>
      <c r="CI647" s="219"/>
      <c r="CJ647" s="219"/>
      <c r="CK647" s="219"/>
      <c r="CL647" s="219"/>
      <c r="CM647" s="219"/>
      <c r="CN647" s="219"/>
      <c r="CO647" s="219"/>
      <c r="CP647" s="219"/>
      <c r="CQ647" s="219"/>
      <c r="CR647" s="219"/>
      <c r="CS647" s="219"/>
      <c r="CT647" s="219"/>
      <c r="CU647" s="219"/>
      <c r="CV647" s="219"/>
      <c r="CW647" s="219"/>
      <c r="CX647" s="219"/>
      <c r="CY647" s="219"/>
      <c r="CZ647" s="219"/>
      <c r="DA647" s="219"/>
      <c r="DB647" s="219"/>
      <c r="DC647" s="219"/>
      <c r="DD647" s="219"/>
      <c r="DE647" s="219"/>
      <c r="DF647" s="219"/>
      <c r="DG647" s="219"/>
      <c r="DH647" s="219"/>
      <c r="DI647" s="219"/>
      <c r="DJ647" s="219"/>
      <c r="DK647" s="219"/>
      <c r="DL647" s="219"/>
      <c r="DM647" s="219"/>
      <c r="DN647" s="219"/>
      <c r="DO647" s="219"/>
      <c r="DP647" s="219"/>
      <c r="DQ647" s="219"/>
      <c r="DR647" s="219"/>
      <c r="DS647" s="219"/>
      <c r="DT647" s="219"/>
      <c r="DU647" s="219"/>
      <c r="DV647" s="219"/>
      <c r="DW647" s="219"/>
      <c r="DX647" s="219"/>
      <c r="DY647" s="219"/>
      <c r="DZ647" s="219"/>
      <c r="EA647" s="219"/>
      <c r="EB647" s="219"/>
      <c r="EC647" s="219"/>
      <c r="ED647" s="219"/>
      <c r="EE647" s="219"/>
      <c r="EF647" s="219"/>
      <c r="EG647" s="219"/>
      <c r="EH647" s="219"/>
      <c r="EI647" s="219"/>
      <c r="EJ647" s="219"/>
      <c r="EK647" s="219"/>
      <c r="EL647" s="219"/>
      <c r="EM647" s="219"/>
      <c r="EN647" s="219"/>
      <c r="EO647" s="219"/>
      <c r="EP647" s="219"/>
      <c r="EQ647" s="219"/>
      <c r="ER647" s="219"/>
      <c r="ES647" s="219"/>
      <c r="ET647" s="219"/>
      <c r="EU647" s="219"/>
      <c r="EV647" s="219"/>
      <c r="EW647" s="219"/>
      <c r="EX647" s="219"/>
      <c r="EY647" s="219"/>
      <c r="EZ647" s="219"/>
      <c r="FA647" s="219"/>
      <c r="FB647" s="219"/>
      <c r="FC647" s="219"/>
      <c r="FD647" s="219"/>
      <c r="FE647" s="219"/>
      <c r="FF647" s="219"/>
      <c r="FG647" s="219"/>
      <c r="FH647" s="219"/>
      <c r="FI647" s="219"/>
      <c r="FJ647" s="219"/>
      <c r="FK647" s="219"/>
      <c r="FL647" s="219"/>
      <c r="FM647" s="219"/>
      <c r="FN647" s="219"/>
      <c r="GA647" s="202"/>
      <c r="GB647" s="202"/>
      <c r="GC647" s="202"/>
      <c r="GD647" s="202"/>
      <c r="GE647" s="202"/>
      <c r="GF647" s="202"/>
      <c r="GG647" s="202"/>
      <c r="GH647" s="198"/>
      <c r="GI647" s="198"/>
      <c r="GJ647" s="198"/>
      <c r="GK647" s="198"/>
      <c r="GL647" s="198"/>
      <c r="GM647" s="198"/>
      <c r="GN647" s="198"/>
    </row>
    <row r="648" spans="1:196" x14ac:dyDescent="0.2">
      <c r="A648" s="215" t="s">
        <v>830</v>
      </c>
      <c r="B648" s="216" t="s">
        <v>301</v>
      </c>
      <c r="C648" s="217" t="s">
        <v>109</v>
      </c>
      <c r="D648" s="218" t="s">
        <v>829</v>
      </c>
      <c r="E648" s="337">
        <v>0</v>
      </c>
      <c r="F648">
        <v>46</v>
      </c>
      <c r="G648" s="337">
        <v>0</v>
      </c>
      <c r="H648">
        <v>12</v>
      </c>
      <c r="I648">
        <v>19</v>
      </c>
      <c r="J648">
        <v>246</v>
      </c>
      <c r="K648">
        <v>4</v>
      </c>
      <c r="L648">
        <v>1</v>
      </c>
      <c r="M648">
        <v>23</v>
      </c>
      <c r="N648">
        <v>1</v>
      </c>
      <c r="O648">
        <v>0</v>
      </c>
      <c r="P648">
        <v>17</v>
      </c>
      <c r="Q648">
        <v>647</v>
      </c>
      <c r="R648">
        <v>649</v>
      </c>
      <c r="S648">
        <v>125</v>
      </c>
      <c r="T648">
        <v>4</v>
      </c>
      <c r="U648">
        <v>1</v>
      </c>
      <c r="V648">
        <v>3</v>
      </c>
      <c r="W648">
        <v>5</v>
      </c>
      <c r="X648">
        <v>1</v>
      </c>
      <c r="Y648">
        <v>247</v>
      </c>
      <c r="Z648">
        <v>177</v>
      </c>
      <c r="AA648">
        <v>0</v>
      </c>
      <c r="AB648">
        <v>2228</v>
      </c>
      <c r="AC648" s="351">
        <v>2</v>
      </c>
      <c r="AD648" s="351">
        <v>2</v>
      </c>
      <c r="AE648">
        <v>7</v>
      </c>
      <c r="AF648">
        <v>108</v>
      </c>
      <c r="AG648">
        <v>26</v>
      </c>
      <c r="AH648">
        <v>2</v>
      </c>
      <c r="AI648">
        <v>0</v>
      </c>
      <c r="AJ648">
        <v>624</v>
      </c>
      <c r="AK648">
        <v>2</v>
      </c>
      <c r="AL648">
        <v>626</v>
      </c>
      <c r="AM648">
        <v>1</v>
      </c>
      <c r="AN648">
        <v>0</v>
      </c>
      <c r="AO648">
        <v>2</v>
      </c>
      <c r="AP648">
        <v>40</v>
      </c>
      <c r="AQ648">
        <v>0</v>
      </c>
      <c r="AR648">
        <v>30</v>
      </c>
      <c r="AS648">
        <v>30</v>
      </c>
      <c r="AT648">
        <v>29</v>
      </c>
      <c r="AU648">
        <v>1</v>
      </c>
      <c r="AV648">
        <v>27</v>
      </c>
      <c r="AW648">
        <v>0</v>
      </c>
      <c r="AX648">
        <v>0</v>
      </c>
      <c r="AY648">
        <v>0</v>
      </c>
      <c r="AZ648">
        <v>0</v>
      </c>
      <c r="BA648">
        <v>650</v>
      </c>
      <c r="BB648">
        <v>126</v>
      </c>
      <c r="BC648">
        <v>547</v>
      </c>
      <c r="BD648">
        <v>361</v>
      </c>
      <c r="BE648">
        <v>233</v>
      </c>
      <c r="BF648">
        <v>129</v>
      </c>
      <c r="BG648">
        <v>43</v>
      </c>
      <c r="BH648">
        <v>15</v>
      </c>
      <c r="BI648">
        <v>2104</v>
      </c>
      <c r="BJ648">
        <v>606</v>
      </c>
      <c r="BK648">
        <v>69</v>
      </c>
      <c r="BL648">
        <v>213</v>
      </c>
      <c r="BM648">
        <v>165</v>
      </c>
      <c r="BN648">
        <v>132</v>
      </c>
      <c r="BO648">
        <v>72</v>
      </c>
      <c r="BP648">
        <v>31</v>
      </c>
      <c r="BQ648">
        <v>8</v>
      </c>
      <c r="BR648">
        <v>1296</v>
      </c>
      <c r="BS648" s="148"/>
      <c r="BT648"/>
      <c r="BU648" s="393" t="str">
        <f t="shared" si="90"/>
        <v>No</v>
      </c>
      <c r="BV648" s="393" t="str">
        <f t="shared" si="91"/>
        <v>No</v>
      </c>
      <c r="BW648" s="393"/>
      <c r="BX648" s="151"/>
      <c r="BY648" s="341"/>
      <c r="BZ648" s="384"/>
      <c r="CA648" s="384"/>
      <c r="CB648" s="384"/>
      <c r="CC648" s="384"/>
      <c r="CD648" s="384"/>
      <c r="CE648" s="219"/>
      <c r="CF648" s="219"/>
      <c r="CG648" s="219"/>
      <c r="CH648" s="219"/>
      <c r="CI648" s="219"/>
      <c r="CJ648" s="219"/>
      <c r="CK648" s="219"/>
      <c r="CL648" s="219"/>
      <c r="CM648" s="219"/>
      <c r="CN648" s="219"/>
      <c r="CO648" s="219"/>
      <c r="CP648" s="219"/>
      <c r="CQ648" s="219"/>
      <c r="CR648" s="219"/>
      <c r="CS648" s="219"/>
      <c r="CT648" s="219"/>
      <c r="CU648" s="219"/>
      <c r="CV648" s="219"/>
      <c r="CW648" s="219"/>
      <c r="CX648" s="219"/>
      <c r="CY648" s="219"/>
      <c r="CZ648" s="219"/>
      <c r="DA648" s="219"/>
      <c r="DB648" s="219"/>
      <c r="DC648" s="219"/>
      <c r="DD648" s="219"/>
      <c r="DE648" s="219"/>
      <c r="DF648" s="219"/>
      <c r="DG648" s="219"/>
      <c r="DH648" s="219"/>
      <c r="DI648" s="219"/>
      <c r="DJ648" s="219"/>
      <c r="DK648" s="219"/>
      <c r="DL648" s="219"/>
      <c r="DM648" s="219"/>
      <c r="DN648" s="219"/>
      <c r="DO648" s="219"/>
      <c r="DP648" s="219"/>
      <c r="DQ648" s="219"/>
      <c r="DR648" s="219"/>
      <c r="DS648" s="219"/>
      <c r="DT648" s="219"/>
      <c r="DU648" s="219"/>
      <c r="DV648" s="219"/>
      <c r="DW648" s="219"/>
      <c r="DX648" s="219"/>
      <c r="DY648" s="219"/>
      <c r="DZ648" s="219"/>
      <c r="EA648" s="219"/>
      <c r="EB648" s="219"/>
      <c r="EC648" s="219"/>
      <c r="ED648" s="219"/>
      <c r="EE648" s="219"/>
      <c r="EF648" s="219"/>
      <c r="EG648" s="219"/>
      <c r="EH648" s="219"/>
      <c r="EI648" s="219"/>
      <c r="EJ648" s="219"/>
      <c r="EK648" s="219"/>
      <c r="EL648" s="219"/>
      <c r="EM648" s="219"/>
      <c r="EN648" s="219"/>
      <c r="EO648" s="219"/>
      <c r="EP648" s="219"/>
      <c r="EQ648" s="219"/>
      <c r="ER648" s="219"/>
      <c r="ES648" s="219"/>
      <c r="ET648" s="219"/>
      <c r="EU648" s="219"/>
      <c r="EV648" s="219"/>
      <c r="EW648" s="219"/>
      <c r="EX648" s="219"/>
      <c r="EY648" s="219"/>
      <c r="EZ648" s="219"/>
      <c r="FA648" s="219"/>
      <c r="FB648" s="219"/>
      <c r="FC648" s="219"/>
      <c r="FD648" s="219"/>
      <c r="FE648" s="219"/>
      <c r="FF648" s="219"/>
      <c r="FG648" s="219"/>
      <c r="FH648" s="219"/>
      <c r="FI648" s="219"/>
      <c r="FJ648" s="219"/>
      <c r="FK648" s="219"/>
      <c r="FL648" s="219"/>
      <c r="FM648" s="219"/>
      <c r="FN648" s="219"/>
      <c r="GA648" s="202"/>
      <c r="GB648" s="202"/>
      <c r="GC648" s="202"/>
      <c r="GD648" s="202"/>
      <c r="GE648" s="202"/>
      <c r="GF648" s="202"/>
      <c r="GG648" s="202"/>
      <c r="GH648" s="198"/>
      <c r="GI648" s="198"/>
      <c r="GJ648" s="198"/>
      <c r="GK648" s="198"/>
      <c r="GL648" s="198"/>
      <c r="GM648" s="198"/>
      <c r="GN648" s="198"/>
    </row>
    <row r="649" spans="1:196" x14ac:dyDescent="0.2">
      <c r="A649" s="215" t="s">
        <v>831</v>
      </c>
      <c r="B649" s="216" t="s">
        <v>293</v>
      </c>
      <c r="C649" s="217" t="s">
        <v>287</v>
      </c>
      <c r="D649" s="218" t="s">
        <v>347</v>
      </c>
      <c r="E649" s="337">
        <v>0</v>
      </c>
      <c r="F649">
        <v>175</v>
      </c>
      <c r="G649" s="337">
        <v>0</v>
      </c>
      <c r="H649">
        <v>8</v>
      </c>
      <c r="I649">
        <v>148</v>
      </c>
      <c r="J649">
        <v>313</v>
      </c>
      <c r="K649">
        <v>3</v>
      </c>
      <c r="L649">
        <v>1</v>
      </c>
      <c r="M649">
        <v>12</v>
      </c>
      <c r="N649">
        <v>3</v>
      </c>
      <c r="O649">
        <v>0</v>
      </c>
      <c r="P649">
        <v>42</v>
      </c>
      <c r="Q649">
        <v>21</v>
      </c>
      <c r="R649">
        <v>112</v>
      </c>
      <c r="S649">
        <v>0</v>
      </c>
      <c r="T649">
        <v>0</v>
      </c>
      <c r="U649">
        <v>6</v>
      </c>
      <c r="V649">
        <v>4</v>
      </c>
      <c r="W649">
        <v>43</v>
      </c>
      <c r="X649">
        <v>2</v>
      </c>
      <c r="Y649">
        <v>197</v>
      </c>
      <c r="Z649">
        <v>1</v>
      </c>
      <c r="AA649">
        <v>3</v>
      </c>
      <c r="AB649">
        <v>1094</v>
      </c>
      <c r="AC649" s="351">
        <v>2</v>
      </c>
      <c r="AD649" s="351">
        <v>2</v>
      </c>
      <c r="AE649">
        <v>3</v>
      </c>
      <c r="AF649">
        <v>241</v>
      </c>
      <c r="AG649">
        <v>20</v>
      </c>
      <c r="AH649">
        <v>13</v>
      </c>
      <c r="AI649">
        <v>0</v>
      </c>
      <c r="AJ649">
        <v>231</v>
      </c>
      <c r="AK649">
        <v>5</v>
      </c>
      <c r="AL649">
        <v>236</v>
      </c>
      <c r="AM649">
        <v>0</v>
      </c>
      <c r="AN649">
        <v>0</v>
      </c>
      <c r="AO649">
        <v>2</v>
      </c>
      <c r="AP649">
        <v>50</v>
      </c>
      <c r="AQ649">
        <v>39</v>
      </c>
      <c r="AR649">
        <v>0</v>
      </c>
      <c r="AS649">
        <v>39</v>
      </c>
      <c r="AT649">
        <v>0</v>
      </c>
      <c r="AU649">
        <v>0</v>
      </c>
      <c r="AV649">
        <v>5</v>
      </c>
      <c r="AW649">
        <v>50</v>
      </c>
      <c r="AX649">
        <v>0</v>
      </c>
      <c r="AY649">
        <v>0</v>
      </c>
      <c r="AZ649">
        <v>0</v>
      </c>
      <c r="BA649">
        <v>83</v>
      </c>
      <c r="BB649">
        <v>84</v>
      </c>
      <c r="BC649">
        <v>30</v>
      </c>
      <c r="BD649">
        <v>9</v>
      </c>
      <c r="BE649">
        <v>6</v>
      </c>
      <c r="BF649">
        <v>1</v>
      </c>
      <c r="BG649">
        <v>0</v>
      </c>
      <c r="BH649">
        <v>6</v>
      </c>
      <c r="BI649">
        <v>219</v>
      </c>
      <c r="BJ649">
        <v>56</v>
      </c>
      <c r="BK649">
        <v>46</v>
      </c>
      <c r="BL649">
        <v>18</v>
      </c>
      <c r="BM649">
        <v>5</v>
      </c>
      <c r="BN649">
        <v>1</v>
      </c>
      <c r="BO649">
        <v>1</v>
      </c>
      <c r="BP649">
        <v>0</v>
      </c>
      <c r="BQ649">
        <v>6</v>
      </c>
      <c r="BR649">
        <v>133</v>
      </c>
      <c r="BS649" s="148"/>
      <c r="BT649"/>
      <c r="BU649" s="393" t="str">
        <f t="shared" si="90"/>
        <v>No</v>
      </c>
      <c r="BV649" s="393" t="str">
        <f t="shared" si="91"/>
        <v>No</v>
      </c>
      <c r="BW649" s="393"/>
      <c r="BX649" s="151"/>
      <c r="BY649" s="341"/>
      <c r="BZ649" s="384"/>
      <c r="CA649" s="384"/>
      <c r="CB649" s="384"/>
      <c r="CC649" s="384"/>
      <c r="CD649" s="384"/>
      <c r="CE649" s="219"/>
      <c r="CF649" s="219"/>
      <c r="CG649" s="219"/>
      <c r="CH649" s="219"/>
      <c r="CI649" s="219"/>
      <c r="CJ649" s="219"/>
      <c r="CK649" s="219"/>
      <c r="CL649" s="219"/>
      <c r="CM649" s="219"/>
      <c r="CN649" s="219"/>
      <c r="CO649" s="219"/>
      <c r="CP649" s="219"/>
      <c r="CQ649" s="219"/>
      <c r="CR649" s="219"/>
      <c r="CS649" s="219"/>
      <c r="CT649" s="219"/>
      <c r="CU649" s="219"/>
      <c r="CV649" s="219"/>
      <c r="CW649" s="219"/>
      <c r="CX649" s="219"/>
      <c r="CY649" s="219"/>
      <c r="CZ649" s="219"/>
      <c r="DA649" s="219"/>
      <c r="DB649" s="219"/>
      <c r="DC649" s="219"/>
      <c r="DD649" s="219"/>
      <c r="DE649" s="219"/>
      <c r="DF649" s="219"/>
      <c r="DG649" s="219"/>
      <c r="DH649" s="219"/>
      <c r="DI649" s="219"/>
      <c r="DJ649" s="219"/>
      <c r="DK649" s="219"/>
      <c r="DL649" s="219"/>
      <c r="DM649" s="219"/>
      <c r="DN649" s="219"/>
      <c r="DO649" s="219"/>
      <c r="DP649" s="219"/>
      <c r="DQ649" s="219"/>
      <c r="DR649" s="219"/>
      <c r="DS649" s="219"/>
      <c r="DT649" s="219"/>
      <c r="DU649" s="219"/>
      <c r="DV649" s="219"/>
      <c r="DW649" s="219"/>
      <c r="DX649" s="219"/>
      <c r="DY649" s="219"/>
      <c r="DZ649" s="219"/>
      <c r="EA649" s="219"/>
      <c r="EB649" s="219"/>
      <c r="EC649" s="219"/>
      <c r="ED649" s="219"/>
      <c r="EE649" s="219"/>
      <c r="EF649" s="219"/>
      <c r="EG649" s="219"/>
      <c r="EH649" s="219"/>
      <c r="EI649" s="219"/>
      <c r="EJ649" s="219"/>
      <c r="EK649" s="219"/>
      <c r="EL649" s="219"/>
      <c r="EM649" s="219"/>
      <c r="EN649" s="219"/>
      <c r="EO649" s="219"/>
      <c r="EP649" s="219"/>
      <c r="EQ649" s="219"/>
      <c r="ER649" s="219"/>
      <c r="ES649" s="219"/>
      <c r="ET649" s="219"/>
      <c r="EU649" s="219"/>
      <c r="EV649" s="219"/>
      <c r="EW649" s="219"/>
      <c r="EX649" s="219"/>
      <c r="EY649" s="219"/>
      <c r="EZ649" s="219"/>
      <c r="FA649" s="219"/>
      <c r="FB649" s="219"/>
      <c r="FC649" s="219"/>
      <c r="FD649" s="219"/>
      <c r="FE649" s="219"/>
      <c r="FF649" s="219"/>
      <c r="FG649" s="219"/>
      <c r="FH649" s="219"/>
      <c r="FI649" s="219"/>
      <c r="FJ649" s="219"/>
      <c r="FK649" s="219"/>
      <c r="FL649" s="219"/>
      <c r="FM649" s="219"/>
      <c r="FN649" s="219"/>
      <c r="GA649" s="202"/>
      <c r="GB649" s="202"/>
      <c r="GC649" s="202"/>
      <c r="GD649" s="202"/>
      <c r="GE649" s="202"/>
      <c r="GF649" s="202"/>
      <c r="GG649" s="202"/>
      <c r="GH649" s="198"/>
      <c r="GI649" s="198"/>
      <c r="GJ649" s="198"/>
      <c r="GK649" s="198"/>
      <c r="GL649" s="198"/>
      <c r="GM649" s="198"/>
      <c r="GN649" s="198"/>
    </row>
    <row r="650" spans="1:196" x14ac:dyDescent="0.2">
      <c r="A650" s="215" t="s">
        <v>833</v>
      </c>
      <c r="B650" s="216" t="s">
        <v>285</v>
      </c>
      <c r="C650" s="217" t="s">
        <v>295</v>
      </c>
      <c r="D650" s="218" t="s">
        <v>832</v>
      </c>
      <c r="E650" s="337">
        <v>0</v>
      </c>
      <c r="F650">
        <v>25</v>
      </c>
      <c r="G650" s="337">
        <v>0</v>
      </c>
      <c r="H650">
        <v>3</v>
      </c>
      <c r="I650">
        <v>70</v>
      </c>
      <c r="J650">
        <v>175</v>
      </c>
      <c r="K650">
        <v>2</v>
      </c>
      <c r="L650">
        <v>1</v>
      </c>
      <c r="M650">
        <v>4</v>
      </c>
      <c r="N650">
        <v>0</v>
      </c>
      <c r="O650">
        <v>0</v>
      </c>
      <c r="P650">
        <v>5</v>
      </c>
      <c r="Q650">
        <v>0</v>
      </c>
      <c r="R650">
        <v>1543</v>
      </c>
      <c r="S650">
        <v>0</v>
      </c>
      <c r="T650">
        <v>0</v>
      </c>
      <c r="U650">
        <v>0</v>
      </c>
      <c r="V650">
        <v>0</v>
      </c>
      <c r="W650">
        <v>3</v>
      </c>
      <c r="X650">
        <v>3</v>
      </c>
      <c r="Y650">
        <v>172</v>
      </c>
      <c r="Z650">
        <v>0</v>
      </c>
      <c r="AA650">
        <v>3</v>
      </c>
      <c r="AB650">
        <v>2009</v>
      </c>
      <c r="AC650" s="351">
        <v>2</v>
      </c>
      <c r="AD650" s="351">
        <v>2</v>
      </c>
      <c r="AE650">
        <v>17</v>
      </c>
      <c r="AF650">
        <v>153</v>
      </c>
      <c r="AG650">
        <v>26</v>
      </c>
      <c r="AH650">
        <v>7</v>
      </c>
      <c r="AI650">
        <v>0</v>
      </c>
      <c r="AJ650">
        <v>685</v>
      </c>
      <c r="AK650">
        <v>2</v>
      </c>
      <c r="AL650">
        <v>687</v>
      </c>
      <c r="AM650">
        <v>1</v>
      </c>
      <c r="AN650">
        <v>0</v>
      </c>
      <c r="AO650">
        <v>85</v>
      </c>
      <c r="AP650">
        <v>23</v>
      </c>
      <c r="AQ650">
        <v>84</v>
      </c>
      <c r="AR650">
        <v>0</v>
      </c>
      <c r="AS650">
        <v>84</v>
      </c>
      <c r="AT650">
        <v>0</v>
      </c>
      <c r="AU650">
        <v>0</v>
      </c>
      <c r="AV650">
        <v>3</v>
      </c>
      <c r="AW650">
        <v>0</v>
      </c>
      <c r="AX650">
        <v>0</v>
      </c>
      <c r="AY650">
        <v>0</v>
      </c>
      <c r="AZ650">
        <v>0</v>
      </c>
      <c r="BA650">
        <v>180</v>
      </c>
      <c r="BB650">
        <v>540</v>
      </c>
      <c r="BC650">
        <v>415</v>
      </c>
      <c r="BD650">
        <v>251</v>
      </c>
      <c r="BE650">
        <v>295</v>
      </c>
      <c r="BF650">
        <v>82</v>
      </c>
      <c r="BG650">
        <v>10</v>
      </c>
      <c r="BH650">
        <v>4</v>
      </c>
      <c r="BI650">
        <v>1777</v>
      </c>
      <c r="BJ650">
        <v>143</v>
      </c>
      <c r="BK650">
        <v>473</v>
      </c>
      <c r="BL650">
        <v>335</v>
      </c>
      <c r="BM650">
        <v>220</v>
      </c>
      <c r="BN650">
        <v>282</v>
      </c>
      <c r="BO650">
        <v>76</v>
      </c>
      <c r="BP650">
        <v>11</v>
      </c>
      <c r="BQ650">
        <v>3</v>
      </c>
      <c r="BR650">
        <v>1543</v>
      </c>
      <c r="BS650" s="148"/>
      <c r="BT650"/>
      <c r="BU650" s="393" t="str">
        <f t="shared" si="90"/>
        <v>No</v>
      </c>
      <c r="BV650" s="393" t="str">
        <f t="shared" si="91"/>
        <v>No</v>
      </c>
      <c r="BW650" s="393"/>
      <c r="BX650" s="151"/>
      <c r="BY650" s="341"/>
      <c r="BZ650" s="384"/>
      <c r="CA650" s="384"/>
      <c r="CB650" s="384"/>
      <c r="CC650" s="384"/>
      <c r="CD650" s="384"/>
      <c r="CE650" s="219"/>
      <c r="CF650" s="219"/>
      <c r="CG650" s="219"/>
      <c r="CH650" s="219"/>
      <c r="CI650" s="219"/>
      <c r="CJ650" s="219"/>
      <c r="CK650" s="219"/>
      <c r="CL650" s="219"/>
      <c r="CM650" s="219"/>
      <c r="CN650" s="219"/>
      <c r="CO650" s="219"/>
      <c r="CP650" s="219"/>
      <c r="CQ650" s="219"/>
      <c r="CR650" s="219"/>
      <c r="CS650" s="219"/>
      <c r="CT650" s="219"/>
      <c r="CU650" s="219"/>
      <c r="CV650" s="219"/>
      <c r="CW650" s="219"/>
      <c r="CX650" s="219"/>
      <c r="CY650" s="219"/>
      <c r="CZ650" s="219"/>
      <c r="DA650" s="219"/>
      <c r="DB650" s="219"/>
      <c r="DC650" s="219"/>
      <c r="DD650" s="219"/>
      <c r="DE650" s="219"/>
      <c r="DF650" s="219"/>
      <c r="DG650" s="219"/>
      <c r="DH650" s="219"/>
      <c r="DI650" s="219"/>
      <c r="DJ650" s="219"/>
      <c r="DK650" s="219"/>
      <c r="DL650" s="219"/>
      <c r="DM650" s="219"/>
      <c r="DN650" s="219"/>
      <c r="DO650" s="219"/>
      <c r="DP650" s="219"/>
      <c r="DQ650" s="219"/>
      <c r="DR650" s="219"/>
      <c r="DS650" s="219"/>
      <c r="DT650" s="219"/>
      <c r="DU650" s="219"/>
      <c r="DV650" s="219"/>
      <c r="DW650" s="219"/>
      <c r="DX650" s="219"/>
      <c r="DY650" s="219"/>
      <c r="DZ650" s="219"/>
      <c r="EA650" s="219"/>
      <c r="EB650" s="219"/>
      <c r="EC650" s="219"/>
      <c r="ED650" s="219"/>
      <c r="EE650" s="219"/>
      <c r="EF650" s="219"/>
      <c r="EG650" s="219"/>
      <c r="EH650" s="219"/>
      <c r="EI650" s="219"/>
      <c r="EJ650" s="219"/>
      <c r="EK650" s="219"/>
      <c r="EL650" s="219"/>
      <c r="EM650" s="219"/>
      <c r="EN650" s="219"/>
      <c r="EO650" s="219"/>
      <c r="EP650" s="219"/>
      <c r="EQ650" s="219"/>
      <c r="ER650" s="219"/>
      <c r="ES650" s="219"/>
      <c r="ET650" s="219"/>
      <c r="EU650" s="219"/>
      <c r="EV650" s="219"/>
      <c r="EW650" s="219"/>
      <c r="EX650" s="219"/>
      <c r="EY650" s="219"/>
      <c r="EZ650" s="219"/>
      <c r="FA650" s="219"/>
      <c r="FB650" s="219"/>
      <c r="FC650" s="219"/>
      <c r="FD650" s="219"/>
      <c r="FE650" s="219"/>
      <c r="FF650" s="219"/>
      <c r="FG650" s="219"/>
      <c r="FH650" s="219"/>
      <c r="FI650" s="219"/>
      <c r="FJ650" s="219"/>
      <c r="FK650" s="219"/>
      <c r="FL650" s="219"/>
      <c r="FM650" s="219"/>
      <c r="FN650" s="219"/>
      <c r="GA650" s="202"/>
      <c r="GB650" s="202"/>
      <c r="GC650" s="202"/>
      <c r="GD650" s="202"/>
      <c r="GE650" s="202"/>
      <c r="GF650" s="202"/>
      <c r="GG650" s="202"/>
      <c r="GH650" s="198"/>
      <c r="GI650" s="198"/>
      <c r="GJ650" s="198"/>
      <c r="GK650" s="198"/>
      <c r="GL650" s="198"/>
      <c r="GM650" s="198"/>
      <c r="GN650" s="198"/>
    </row>
    <row r="651" spans="1:196" x14ac:dyDescent="0.2">
      <c r="A651" s="215" t="s">
        <v>835</v>
      </c>
      <c r="B651" s="216" t="s">
        <v>285</v>
      </c>
      <c r="C651" s="217" t="s">
        <v>56</v>
      </c>
      <c r="D651" s="218" t="s">
        <v>834</v>
      </c>
      <c r="E651" s="337">
        <v>0</v>
      </c>
      <c r="F651">
        <v>49</v>
      </c>
      <c r="G651" s="337">
        <v>0</v>
      </c>
      <c r="H651">
        <v>0</v>
      </c>
      <c r="I651">
        <v>52</v>
      </c>
      <c r="J651">
        <v>102</v>
      </c>
      <c r="K651">
        <v>2</v>
      </c>
      <c r="L651">
        <v>0</v>
      </c>
      <c r="M651">
        <v>3</v>
      </c>
      <c r="N651">
        <v>2</v>
      </c>
      <c r="O651">
        <v>0</v>
      </c>
      <c r="P651">
        <v>4</v>
      </c>
      <c r="Q651">
        <v>0</v>
      </c>
      <c r="R651">
        <v>78</v>
      </c>
      <c r="S651">
        <v>0</v>
      </c>
      <c r="T651">
        <v>12</v>
      </c>
      <c r="U651">
        <v>2</v>
      </c>
      <c r="V651">
        <v>0</v>
      </c>
      <c r="W651">
        <v>0</v>
      </c>
      <c r="X651">
        <v>0</v>
      </c>
      <c r="Y651">
        <v>41</v>
      </c>
      <c r="Z651">
        <v>1</v>
      </c>
      <c r="AA651">
        <v>4</v>
      </c>
      <c r="AB651">
        <v>352</v>
      </c>
      <c r="AC651" s="351">
        <v>2</v>
      </c>
      <c r="AD651" s="351">
        <v>2</v>
      </c>
      <c r="AE651">
        <v>0</v>
      </c>
      <c r="AF651">
        <v>41</v>
      </c>
      <c r="AG651">
        <v>5</v>
      </c>
      <c r="AH651">
        <v>6</v>
      </c>
      <c r="AI651">
        <v>0</v>
      </c>
      <c r="AJ651">
        <v>205</v>
      </c>
      <c r="AK651">
        <v>0</v>
      </c>
      <c r="AL651">
        <v>205</v>
      </c>
      <c r="AM651">
        <v>0</v>
      </c>
      <c r="AN651">
        <v>0</v>
      </c>
      <c r="AO651">
        <v>0</v>
      </c>
      <c r="AP651">
        <v>5</v>
      </c>
      <c r="AQ651">
        <v>5</v>
      </c>
      <c r="AR651">
        <v>0</v>
      </c>
      <c r="AS651">
        <v>5</v>
      </c>
      <c r="AT651">
        <v>3</v>
      </c>
      <c r="AU651">
        <v>1</v>
      </c>
      <c r="AV651">
        <v>1</v>
      </c>
      <c r="AW651">
        <v>1</v>
      </c>
      <c r="AX651">
        <v>0</v>
      </c>
      <c r="AY651">
        <v>0</v>
      </c>
      <c r="AZ651">
        <v>0</v>
      </c>
      <c r="BA651">
        <v>0</v>
      </c>
      <c r="BB651">
        <v>17</v>
      </c>
      <c r="BC651">
        <v>33</v>
      </c>
      <c r="BD651">
        <v>25</v>
      </c>
      <c r="BE651">
        <v>1</v>
      </c>
      <c r="BF651">
        <v>1</v>
      </c>
      <c r="BG651">
        <v>1</v>
      </c>
      <c r="BH651">
        <v>0</v>
      </c>
      <c r="BI651">
        <v>78</v>
      </c>
      <c r="BJ651">
        <v>0</v>
      </c>
      <c r="BK651">
        <v>17</v>
      </c>
      <c r="BL651">
        <v>33</v>
      </c>
      <c r="BM651">
        <v>25</v>
      </c>
      <c r="BN651">
        <v>1</v>
      </c>
      <c r="BO651">
        <v>1</v>
      </c>
      <c r="BP651">
        <v>1</v>
      </c>
      <c r="BQ651">
        <v>0</v>
      </c>
      <c r="BR651">
        <v>78</v>
      </c>
      <c r="BS651" s="148"/>
      <c r="BT651"/>
      <c r="BU651" s="393" t="str">
        <f t="shared" si="90"/>
        <v>No</v>
      </c>
      <c r="BV651" s="393" t="str">
        <f t="shared" si="91"/>
        <v>No</v>
      </c>
      <c r="BW651" s="393"/>
      <c r="BX651" s="151"/>
      <c r="BY651" s="341"/>
      <c r="BZ651" s="384"/>
      <c r="CA651" s="384"/>
      <c r="CB651" s="384"/>
      <c r="CC651" s="384"/>
      <c r="CD651" s="384"/>
      <c r="CE651" s="219"/>
      <c r="CF651" s="219"/>
      <c r="CG651" s="219"/>
      <c r="CH651" s="219"/>
      <c r="CI651" s="219"/>
      <c r="CJ651" s="219"/>
      <c r="CK651" s="219"/>
      <c r="CL651" s="219"/>
      <c r="CM651" s="219"/>
      <c r="CN651" s="219"/>
      <c r="CO651" s="219"/>
      <c r="CP651" s="219"/>
      <c r="CQ651" s="219"/>
      <c r="CR651" s="219"/>
      <c r="CS651" s="219"/>
      <c r="CT651" s="219"/>
      <c r="CU651" s="219"/>
      <c r="CV651" s="219"/>
      <c r="CW651" s="219"/>
      <c r="CX651" s="219"/>
      <c r="CY651" s="219"/>
      <c r="CZ651" s="219"/>
      <c r="DA651" s="219"/>
      <c r="DB651" s="219"/>
      <c r="DC651" s="219"/>
      <c r="DD651" s="219"/>
      <c r="DE651" s="219"/>
      <c r="DF651" s="219"/>
      <c r="DG651" s="219"/>
      <c r="DH651" s="219"/>
      <c r="DI651" s="219"/>
      <c r="DJ651" s="219"/>
      <c r="DK651" s="219"/>
      <c r="DL651" s="219"/>
      <c r="DM651" s="219"/>
      <c r="DN651" s="219"/>
      <c r="DO651" s="219"/>
      <c r="DP651" s="219"/>
      <c r="DQ651" s="219"/>
      <c r="DR651" s="219"/>
      <c r="DS651" s="219"/>
      <c r="DT651" s="219"/>
      <c r="DU651" s="219"/>
      <c r="DV651" s="219"/>
      <c r="DW651" s="219"/>
      <c r="DX651" s="219"/>
      <c r="DY651" s="219"/>
      <c r="DZ651" s="219"/>
      <c r="EA651" s="219"/>
      <c r="EB651" s="219"/>
      <c r="EC651" s="219"/>
      <c r="ED651" s="219"/>
      <c r="EE651" s="219"/>
      <c r="EF651" s="219"/>
      <c r="EG651" s="219"/>
      <c r="EH651" s="219"/>
      <c r="EI651" s="219"/>
      <c r="EJ651" s="219"/>
      <c r="EK651" s="219"/>
      <c r="EL651" s="219"/>
      <c r="EM651" s="219"/>
      <c r="EN651" s="219"/>
      <c r="EO651" s="219"/>
      <c r="EP651" s="219"/>
      <c r="EQ651" s="219"/>
      <c r="ER651" s="219"/>
      <c r="ES651" s="219"/>
      <c r="ET651" s="219"/>
      <c r="EU651" s="219"/>
      <c r="EV651" s="219"/>
      <c r="EW651" s="219"/>
      <c r="EX651" s="219"/>
      <c r="EY651" s="219"/>
      <c r="EZ651" s="219"/>
      <c r="FA651" s="219"/>
      <c r="FB651" s="219"/>
      <c r="FC651" s="219"/>
      <c r="FD651" s="219"/>
      <c r="FE651" s="219"/>
      <c r="FF651" s="219"/>
      <c r="FG651" s="219"/>
      <c r="FH651" s="219"/>
      <c r="FI651" s="219"/>
      <c r="FJ651" s="219"/>
      <c r="FK651" s="219"/>
      <c r="FL651" s="219"/>
      <c r="FM651" s="219"/>
      <c r="FN651" s="219"/>
      <c r="GA651" s="202"/>
      <c r="GB651" s="202"/>
      <c r="GC651" s="202"/>
      <c r="GD651" s="202"/>
      <c r="GE651" s="202"/>
      <c r="GF651" s="202"/>
      <c r="GG651" s="202"/>
      <c r="GH651" s="198"/>
      <c r="GI651" s="198"/>
      <c r="GJ651" s="198"/>
      <c r="GK651" s="198"/>
      <c r="GL651" s="198"/>
      <c r="GM651" s="198"/>
      <c r="GN651" s="198"/>
    </row>
    <row r="652" spans="1:196" x14ac:dyDescent="0.2">
      <c r="A652" s="215" t="s">
        <v>837</v>
      </c>
      <c r="B652" s="216" t="s">
        <v>285</v>
      </c>
      <c r="C652" s="217" t="s">
        <v>56</v>
      </c>
      <c r="D652" s="218" t="s">
        <v>836</v>
      </c>
      <c r="E652" s="337">
        <v>0</v>
      </c>
      <c r="F652">
        <v>28</v>
      </c>
      <c r="G652" s="337">
        <v>0</v>
      </c>
      <c r="H652">
        <v>3</v>
      </c>
      <c r="I652">
        <v>107</v>
      </c>
      <c r="J652">
        <v>277</v>
      </c>
      <c r="K652">
        <v>7</v>
      </c>
      <c r="L652">
        <v>3</v>
      </c>
      <c r="M652">
        <v>15</v>
      </c>
      <c r="N652">
        <v>3</v>
      </c>
      <c r="O652">
        <v>0</v>
      </c>
      <c r="P652">
        <v>4</v>
      </c>
      <c r="Q652">
        <v>0</v>
      </c>
      <c r="R652">
        <v>55</v>
      </c>
      <c r="S652">
        <v>0</v>
      </c>
      <c r="T652">
        <v>0</v>
      </c>
      <c r="U652">
        <v>0</v>
      </c>
      <c r="V652">
        <v>18</v>
      </c>
      <c r="W652">
        <v>8</v>
      </c>
      <c r="X652">
        <v>11</v>
      </c>
      <c r="Y652">
        <v>164</v>
      </c>
      <c r="Z652">
        <v>0</v>
      </c>
      <c r="AA652">
        <v>15</v>
      </c>
      <c r="AB652">
        <v>718</v>
      </c>
      <c r="AC652" s="351">
        <v>1</v>
      </c>
      <c r="AD652" s="351">
        <v>1</v>
      </c>
      <c r="AE652">
        <v>3</v>
      </c>
      <c r="AF652">
        <v>180</v>
      </c>
      <c r="AG652">
        <v>11</v>
      </c>
      <c r="AH652">
        <v>8</v>
      </c>
      <c r="AI652">
        <v>0</v>
      </c>
      <c r="AJ652">
        <v>118</v>
      </c>
      <c r="AK652">
        <v>0</v>
      </c>
      <c r="AL652">
        <v>0</v>
      </c>
      <c r="AM652">
        <v>1</v>
      </c>
      <c r="AN652">
        <v>0</v>
      </c>
      <c r="AO652">
        <v>2</v>
      </c>
      <c r="AP652">
        <v>75</v>
      </c>
      <c r="AQ652">
        <v>0</v>
      </c>
      <c r="AR652">
        <v>33</v>
      </c>
      <c r="AS652">
        <v>0</v>
      </c>
      <c r="AT652">
        <v>1</v>
      </c>
      <c r="AU652">
        <v>0</v>
      </c>
      <c r="AV652">
        <v>1</v>
      </c>
      <c r="AW652">
        <v>11</v>
      </c>
      <c r="AX652">
        <v>0</v>
      </c>
      <c r="AY652">
        <v>0</v>
      </c>
      <c r="AZ652">
        <v>0</v>
      </c>
      <c r="BA652">
        <v>58</v>
      </c>
      <c r="BB652">
        <v>17</v>
      </c>
      <c r="BC652">
        <v>6</v>
      </c>
      <c r="BD652">
        <v>4</v>
      </c>
      <c r="BE652">
        <v>1</v>
      </c>
      <c r="BF652">
        <v>0</v>
      </c>
      <c r="BG652">
        <v>0</v>
      </c>
      <c r="BH652">
        <v>0</v>
      </c>
      <c r="BI652">
        <v>86</v>
      </c>
      <c r="BJ652">
        <v>37</v>
      </c>
      <c r="BK652">
        <v>10</v>
      </c>
      <c r="BL652">
        <v>4</v>
      </c>
      <c r="BM652">
        <v>2</v>
      </c>
      <c r="BN652">
        <v>1</v>
      </c>
      <c r="BO652">
        <v>0</v>
      </c>
      <c r="BP652">
        <v>1</v>
      </c>
      <c r="BQ652">
        <v>0</v>
      </c>
      <c r="BR652">
        <v>55</v>
      </c>
      <c r="BS652" s="148"/>
      <c r="BT652"/>
      <c r="BU652" s="393" t="str">
        <f t="shared" si="90"/>
        <v>Yes</v>
      </c>
      <c r="BV652" s="393" t="str">
        <f t="shared" si="91"/>
        <v>Yes</v>
      </c>
      <c r="BW652" s="393"/>
      <c r="BX652" s="151"/>
      <c r="BY652" s="341"/>
      <c r="BZ652" s="384"/>
      <c r="CA652" s="384"/>
      <c r="CB652" s="384"/>
      <c r="CC652" s="384"/>
      <c r="CD652" s="384"/>
      <c r="CE652" s="219"/>
      <c r="CF652" s="219"/>
      <c r="CG652" s="219"/>
      <c r="CH652" s="219"/>
      <c r="CI652" s="219"/>
      <c r="CJ652" s="219"/>
      <c r="CK652" s="219"/>
      <c r="CL652" s="219"/>
      <c r="CM652" s="219"/>
      <c r="CN652" s="219"/>
      <c r="CO652" s="219"/>
      <c r="CP652" s="219"/>
      <c r="CQ652" s="219"/>
      <c r="CR652" s="219"/>
      <c r="CS652" s="219"/>
      <c r="CT652" s="219"/>
      <c r="CU652" s="219"/>
      <c r="CV652" s="219"/>
      <c r="CW652" s="219"/>
      <c r="CX652" s="219"/>
      <c r="CY652" s="219"/>
      <c r="CZ652" s="219"/>
      <c r="DA652" s="219"/>
      <c r="DB652" s="219"/>
      <c r="DC652" s="219"/>
      <c r="DD652" s="219"/>
      <c r="DE652" s="219"/>
      <c r="DF652" s="219"/>
      <c r="DG652" s="219"/>
      <c r="DH652" s="219"/>
      <c r="DI652" s="219"/>
      <c r="DJ652" s="219"/>
      <c r="DK652" s="219"/>
      <c r="DL652" s="219"/>
      <c r="DM652" s="219"/>
      <c r="DN652" s="219"/>
      <c r="DO652" s="219"/>
      <c r="DP652" s="219"/>
      <c r="DQ652" s="219"/>
      <c r="DR652" s="219"/>
      <c r="DS652" s="219"/>
      <c r="DT652" s="219"/>
      <c r="DU652" s="219"/>
      <c r="DV652" s="219"/>
      <c r="DW652" s="219"/>
      <c r="DX652" s="219"/>
      <c r="DY652" s="219"/>
      <c r="DZ652" s="219"/>
      <c r="EA652" s="219"/>
      <c r="EB652" s="219"/>
      <c r="EC652" s="219"/>
      <c r="ED652" s="219"/>
      <c r="EE652" s="219"/>
      <c r="EF652" s="219"/>
      <c r="EG652" s="219"/>
      <c r="EH652" s="219"/>
      <c r="EI652" s="219"/>
      <c r="EJ652" s="219"/>
      <c r="EK652" s="219"/>
      <c r="EL652" s="219"/>
      <c r="EM652" s="219"/>
      <c r="EN652" s="219"/>
      <c r="EO652" s="219"/>
      <c r="EP652" s="219"/>
      <c r="EQ652" s="219"/>
      <c r="ER652" s="219"/>
      <c r="ES652" s="219"/>
      <c r="ET652" s="219"/>
      <c r="EU652" s="219"/>
      <c r="EV652" s="219"/>
      <c r="EW652" s="219"/>
      <c r="EX652" s="219"/>
      <c r="EY652" s="219"/>
      <c r="EZ652" s="219"/>
      <c r="FA652" s="219"/>
      <c r="FB652" s="219"/>
      <c r="FC652" s="219"/>
      <c r="FD652" s="219"/>
      <c r="FE652" s="219"/>
      <c r="FF652" s="219"/>
      <c r="FG652" s="219"/>
      <c r="FH652" s="219"/>
      <c r="FI652" s="219"/>
      <c r="FJ652" s="219"/>
      <c r="FK652" s="219"/>
      <c r="FL652" s="219"/>
      <c r="FM652" s="219"/>
      <c r="FN652" s="219"/>
      <c r="GA652" s="202"/>
      <c r="GB652" s="202"/>
      <c r="GC652" s="202"/>
      <c r="GD652" s="202"/>
      <c r="GE652" s="202"/>
      <c r="GF652" s="202"/>
      <c r="GG652" s="202"/>
      <c r="GH652" s="198"/>
      <c r="GI652" s="198"/>
      <c r="GJ652" s="198"/>
      <c r="GK652" s="198"/>
      <c r="GL652" s="198"/>
      <c r="GM652" s="198"/>
      <c r="GN652" s="198"/>
    </row>
    <row r="653" spans="1:196" x14ac:dyDescent="0.2">
      <c r="A653" s="215" t="s">
        <v>839</v>
      </c>
      <c r="B653" s="216" t="s">
        <v>285</v>
      </c>
      <c r="C653" s="217" t="s">
        <v>286</v>
      </c>
      <c r="D653" s="218" t="s">
        <v>838</v>
      </c>
      <c r="E653" s="337">
        <v>0</v>
      </c>
      <c r="F653">
        <v>7</v>
      </c>
      <c r="G653" s="337">
        <v>0</v>
      </c>
      <c r="H653">
        <v>2</v>
      </c>
      <c r="I653">
        <v>78</v>
      </c>
      <c r="J653">
        <v>153</v>
      </c>
      <c r="K653">
        <v>1</v>
      </c>
      <c r="L653">
        <v>3</v>
      </c>
      <c r="M653">
        <v>0</v>
      </c>
      <c r="N653">
        <v>3</v>
      </c>
      <c r="O653">
        <v>0</v>
      </c>
      <c r="P653">
        <v>5</v>
      </c>
      <c r="Q653">
        <v>23</v>
      </c>
      <c r="R653">
        <v>121</v>
      </c>
      <c r="S653">
        <v>0</v>
      </c>
      <c r="T653">
        <v>2</v>
      </c>
      <c r="U653">
        <v>0</v>
      </c>
      <c r="V653">
        <v>10</v>
      </c>
      <c r="W653">
        <v>8</v>
      </c>
      <c r="X653">
        <v>43</v>
      </c>
      <c r="Y653">
        <v>109</v>
      </c>
      <c r="Z653">
        <v>2</v>
      </c>
      <c r="AA653">
        <v>17</v>
      </c>
      <c r="AB653">
        <v>587</v>
      </c>
      <c r="AC653" s="351">
        <v>1</v>
      </c>
      <c r="AD653" s="351">
        <v>1</v>
      </c>
      <c r="AE653">
        <v>2</v>
      </c>
      <c r="AF653">
        <v>151</v>
      </c>
      <c r="AG653">
        <v>6</v>
      </c>
      <c r="AH653">
        <v>6</v>
      </c>
      <c r="AI653">
        <v>0</v>
      </c>
      <c r="AJ653">
        <v>227</v>
      </c>
      <c r="AK653">
        <v>6</v>
      </c>
      <c r="AL653">
        <v>233</v>
      </c>
      <c r="AM653">
        <v>1</v>
      </c>
      <c r="AN653">
        <v>0</v>
      </c>
      <c r="AO653">
        <v>0</v>
      </c>
      <c r="AP653">
        <v>239</v>
      </c>
      <c r="AQ653">
        <v>6</v>
      </c>
      <c r="AR653">
        <v>32</v>
      </c>
      <c r="AS653">
        <v>38</v>
      </c>
      <c r="AT653">
        <v>16</v>
      </c>
      <c r="AU653">
        <v>0</v>
      </c>
      <c r="AV653">
        <v>5</v>
      </c>
      <c r="AW653">
        <v>24</v>
      </c>
      <c r="AX653">
        <v>0</v>
      </c>
      <c r="AY653">
        <v>0</v>
      </c>
      <c r="AZ653">
        <v>0</v>
      </c>
      <c r="BA653">
        <v>15</v>
      </c>
      <c r="BB653">
        <v>38</v>
      </c>
      <c r="BC653">
        <v>112</v>
      </c>
      <c r="BD653">
        <v>81</v>
      </c>
      <c r="BE653">
        <v>20</v>
      </c>
      <c r="BF653">
        <v>4</v>
      </c>
      <c r="BG653">
        <v>3</v>
      </c>
      <c r="BH653">
        <v>11</v>
      </c>
      <c r="BI653">
        <v>284</v>
      </c>
      <c r="BJ653">
        <v>9</v>
      </c>
      <c r="BK653">
        <v>12</v>
      </c>
      <c r="BL653">
        <v>54</v>
      </c>
      <c r="BM653">
        <v>39</v>
      </c>
      <c r="BN653">
        <v>8</v>
      </c>
      <c r="BO653">
        <v>5</v>
      </c>
      <c r="BP653">
        <v>6</v>
      </c>
      <c r="BQ653">
        <v>11</v>
      </c>
      <c r="BR653">
        <v>144</v>
      </c>
      <c r="BS653" s="148"/>
      <c r="BT653"/>
      <c r="BU653" s="393" t="str">
        <f t="shared" si="90"/>
        <v>Yes</v>
      </c>
      <c r="BV653" s="393" t="str">
        <f t="shared" si="91"/>
        <v>Yes</v>
      </c>
      <c r="BW653" s="393"/>
      <c r="BX653" s="151"/>
      <c r="BY653" s="341"/>
      <c r="BZ653" s="384"/>
      <c r="CA653" s="384"/>
      <c r="CB653" s="384"/>
      <c r="CC653" s="384"/>
      <c r="CD653" s="384"/>
      <c r="CE653" s="219"/>
      <c r="CF653" s="219"/>
      <c r="CG653" s="219"/>
      <c r="CH653" s="219"/>
      <c r="CI653" s="219"/>
      <c r="CJ653" s="219"/>
      <c r="CK653" s="219"/>
      <c r="CL653" s="219"/>
      <c r="CM653" s="219"/>
      <c r="CN653" s="219"/>
      <c r="CO653" s="219"/>
      <c r="CP653" s="219"/>
      <c r="CQ653" s="219"/>
      <c r="CR653" s="219"/>
      <c r="CS653" s="219"/>
      <c r="CT653" s="219"/>
      <c r="CU653" s="219"/>
      <c r="CV653" s="219"/>
      <c r="CW653" s="219"/>
      <c r="CX653" s="219"/>
      <c r="CY653" s="219"/>
      <c r="CZ653" s="219"/>
      <c r="DA653" s="219"/>
      <c r="DB653" s="219"/>
      <c r="DC653" s="219"/>
      <c r="DD653" s="219"/>
      <c r="DE653" s="219"/>
      <c r="DF653" s="219"/>
      <c r="DG653" s="219"/>
      <c r="DH653" s="219"/>
      <c r="DI653" s="219"/>
      <c r="DJ653" s="219"/>
      <c r="DK653" s="219"/>
      <c r="DL653" s="219"/>
      <c r="DM653" s="219"/>
      <c r="DN653" s="219"/>
      <c r="DO653" s="219"/>
      <c r="DP653" s="219"/>
      <c r="DQ653" s="219"/>
      <c r="DR653" s="219"/>
      <c r="DS653" s="219"/>
      <c r="DT653" s="219"/>
      <c r="DU653" s="219"/>
      <c r="DV653" s="219"/>
      <c r="DW653" s="219"/>
      <c r="DX653" s="219"/>
      <c r="DY653" s="219"/>
      <c r="DZ653" s="219"/>
      <c r="EA653" s="219"/>
      <c r="EB653" s="219"/>
      <c r="EC653" s="219"/>
      <c r="ED653" s="219"/>
      <c r="EE653" s="219"/>
      <c r="EF653" s="219"/>
      <c r="EG653" s="219"/>
      <c r="EH653" s="219"/>
      <c r="EI653" s="219"/>
      <c r="EJ653" s="219"/>
      <c r="EK653" s="219"/>
      <c r="EL653" s="219"/>
      <c r="EM653" s="219"/>
      <c r="EN653" s="219"/>
      <c r="EO653" s="219"/>
      <c r="EP653" s="219"/>
      <c r="EQ653" s="219"/>
      <c r="ER653" s="219"/>
      <c r="ES653" s="219"/>
      <c r="ET653" s="219"/>
      <c r="EU653" s="219"/>
      <c r="EV653" s="219"/>
      <c r="EW653" s="219"/>
      <c r="EX653" s="219"/>
      <c r="EY653" s="219"/>
      <c r="EZ653" s="219"/>
      <c r="FA653" s="219"/>
      <c r="FB653" s="219"/>
      <c r="FC653" s="219"/>
      <c r="FD653" s="219"/>
      <c r="FE653" s="219"/>
      <c r="FF653" s="219"/>
      <c r="FG653" s="219"/>
      <c r="FH653" s="219"/>
      <c r="FI653" s="219"/>
      <c r="FJ653" s="219"/>
      <c r="FK653" s="219"/>
      <c r="FL653" s="219"/>
      <c r="FM653" s="219"/>
      <c r="FN653" s="219"/>
      <c r="GA653" s="202"/>
      <c r="GB653" s="202"/>
      <c r="GC653" s="202"/>
      <c r="GD653" s="202"/>
      <c r="GE653" s="202"/>
      <c r="GF653" s="202"/>
      <c r="GG653" s="202"/>
      <c r="GH653" s="198"/>
      <c r="GI653" s="198"/>
      <c r="GJ653" s="198"/>
      <c r="GK653" s="198"/>
      <c r="GL653" s="198"/>
      <c r="GM653" s="198"/>
      <c r="GN653" s="198"/>
    </row>
    <row r="654" spans="1:196" x14ac:dyDescent="0.2">
      <c r="A654" s="215" t="s">
        <v>841</v>
      </c>
      <c r="B654" s="216" t="s">
        <v>285</v>
      </c>
      <c r="C654" s="217" t="s">
        <v>286</v>
      </c>
      <c r="D654" s="218" t="s">
        <v>840</v>
      </c>
      <c r="E654" s="337">
        <v>0</v>
      </c>
      <c r="F654">
        <v>4</v>
      </c>
      <c r="G654" s="337">
        <v>0</v>
      </c>
      <c r="H654">
        <v>1</v>
      </c>
      <c r="I654">
        <v>149</v>
      </c>
      <c r="J654">
        <v>289</v>
      </c>
      <c r="K654">
        <v>11</v>
      </c>
      <c r="L654">
        <v>4</v>
      </c>
      <c r="M654">
        <v>16</v>
      </c>
      <c r="N654">
        <v>2</v>
      </c>
      <c r="O654">
        <v>1</v>
      </c>
      <c r="P654">
        <v>7</v>
      </c>
      <c r="Q654">
        <v>5</v>
      </c>
      <c r="R654">
        <v>41</v>
      </c>
      <c r="S654">
        <v>0</v>
      </c>
      <c r="T654">
        <v>0</v>
      </c>
      <c r="U654">
        <v>0</v>
      </c>
      <c r="V654">
        <v>12</v>
      </c>
      <c r="W654">
        <v>8</v>
      </c>
      <c r="X654">
        <v>128</v>
      </c>
      <c r="Y654">
        <v>93</v>
      </c>
      <c r="Z654">
        <v>1</v>
      </c>
      <c r="AA654">
        <v>82</v>
      </c>
      <c r="AB654">
        <v>854</v>
      </c>
      <c r="AC654" s="351">
        <v>1</v>
      </c>
      <c r="AD654" s="351">
        <v>2</v>
      </c>
      <c r="AE654">
        <v>0</v>
      </c>
      <c r="AF654">
        <v>215</v>
      </c>
      <c r="AG654">
        <v>32</v>
      </c>
      <c r="AH654">
        <v>19</v>
      </c>
      <c r="AI654">
        <v>0</v>
      </c>
      <c r="AJ654">
        <v>149</v>
      </c>
      <c r="AK654">
        <v>2</v>
      </c>
      <c r="AL654">
        <v>151</v>
      </c>
      <c r="AM654">
        <v>7</v>
      </c>
      <c r="AN654">
        <v>0</v>
      </c>
      <c r="AO654">
        <v>0</v>
      </c>
      <c r="AP654">
        <v>66</v>
      </c>
      <c r="AQ654">
        <v>72</v>
      </c>
      <c r="AR654">
        <v>0</v>
      </c>
      <c r="AS654">
        <v>72</v>
      </c>
      <c r="AT654">
        <v>4</v>
      </c>
      <c r="AU654">
        <v>2</v>
      </c>
      <c r="AV654">
        <v>12</v>
      </c>
      <c r="AW654">
        <v>11</v>
      </c>
      <c r="AX654">
        <v>5</v>
      </c>
      <c r="AY654">
        <v>0</v>
      </c>
      <c r="AZ654">
        <v>0</v>
      </c>
      <c r="BA654">
        <v>7</v>
      </c>
      <c r="BB654">
        <v>14</v>
      </c>
      <c r="BC654">
        <v>8</v>
      </c>
      <c r="BD654">
        <v>13</v>
      </c>
      <c r="BE654">
        <v>6</v>
      </c>
      <c r="BF654">
        <v>9</v>
      </c>
      <c r="BG654">
        <v>4</v>
      </c>
      <c r="BH654">
        <v>3</v>
      </c>
      <c r="BI654">
        <v>64</v>
      </c>
      <c r="BJ654">
        <v>7</v>
      </c>
      <c r="BK654">
        <v>14</v>
      </c>
      <c r="BL654">
        <v>5</v>
      </c>
      <c r="BM654">
        <v>6</v>
      </c>
      <c r="BN654">
        <v>2</v>
      </c>
      <c r="BO654">
        <v>8</v>
      </c>
      <c r="BP654">
        <v>3</v>
      </c>
      <c r="BQ654">
        <v>1</v>
      </c>
      <c r="BR654">
        <v>46</v>
      </c>
      <c r="BS654" s="148"/>
      <c r="BT654"/>
      <c r="BU654" s="393" t="str">
        <f t="shared" si="90"/>
        <v>Yes</v>
      </c>
      <c r="BV654" s="393" t="str">
        <f t="shared" si="91"/>
        <v>No</v>
      </c>
      <c r="BW654" s="393"/>
      <c r="BX654" s="151"/>
      <c r="BY654" s="341"/>
      <c r="BZ654" s="384"/>
      <c r="CA654" s="384"/>
      <c r="CB654" s="384"/>
      <c r="CC654" s="384"/>
      <c r="CD654" s="384"/>
      <c r="CE654" s="219"/>
      <c r="CF654" s="219"/>
      <c r="CG654" s="219"/>
      <c r="CH654" s="219"/>
      <c r="CI654" s="219"/>
      <c r="CJ654" s="219"/>
      <c r="CK654" s="219"/>
      <c r="CL654" s="219"/>
      <c r="CM654" s="219"/>
      <c r="CN654" s="219"/>
      <c r="CO654" s="219"/>
      <c r="CP654" s="219"/>
      <c r="CQ654" s="219"/>
      <c r="CR654" s="219"/>
      <c r="CS654" s="219"/>
      <c r="CT654" s="219"/>
      <c r="CU654" s="219"/>
      <c r="CV654" s="219"/>
      <c r="CW654" s="219"/>
      <c r="CX654" s="219"/>
      <c r="CY654" s="219"/>
      <c r="CZ654" s="219"/>
      <c r="DA654" s="219"/>
      <c r="DB654" s="219"/>
      <c r="DC654" s="219"/>
      <c r="DD654" s="219"/>
      <c r="DE654" s="219"/>
      <c r="DF654" s="219"/>
      <c r="DG654" s="219"/>
      <c r="DH654" s="219"/>
      <c r="DI654" s="219"/>
      <c r="DJ654" s="219"/>
      <c r="DK654" s="219"/>
      <c r="DL654" s="219"/>
      <c r="DM654" s="219"/>
      <c r="DN654" s="219"/>
      <c r="DO654" s="219"/>
      <c r="DP654" s="219"/>
      <c r="DQ654" s="219"/>
      <c r="DR654" s="219"/>
      <c r="DS654" s="219"/>
      <c r="DT654" s="219"/>
      <c r="DU654" s="219"/>
      <c r="DV654" s="219"/>
      <c r="DW654" s="219"/>
      <c r="DX654" s="219"/>
      <c r="DY654" s="219"/>
      <c r="DZ654" s="219"/>
      <c r="EA654" s="219"/>
      <c r="EB654" s="219"/>
      <c r="EC654" s="219"/>
      <c r="ED654" s="219"/>
      <c r="EE654" s="219"/>
      <c r="EF654" s="219"/>
      <c r="EG654" s="219"/>
      <c r="EH654" s="219"/>
      <c r="EI654" s="219"/>
      <c r="EJ654" s="219"/>
      <c r="EK654" s="219"/>
      <c r="EL654" s="219"/>
      <c r="EM654" s="219"/>
      <c r="EN654" s="219"/>
      <c r="EO654" s="219"/>
      <c r="EP654" s="219"/>
      <c r="EQ654" s="219"/>
      <c r="ER654" s="219"/>
      <c r="ES654" s="219"/>
      <c r="ET654" s="219"/>
      <c r="EU654" s="219"/>
      <c r="EV654" s="219"/>
      <c r="EW654" s="219"/>
      <c r="EX654" s="219"/>
      <c r="EY654" s="219"/>
      <c r="EZ654" s="219"/>
      <c r="FA654" s="219"/>
      <c r="FB654" s="219"/>
      <c r="FC654" s="219"/>
      <c r="FD654" s="219"/>
      <c r="FE654" s="219"/>
      <c r="FF654" s="219"/>
      <c r="FG654" s="219"/>
      <c r="FH654" s="219"/>
      <c r="FI654" s="219"/>
      <c r="FJ654" s="219"/>
      <c r="FK654" s="219"/>
      <c r="FL654" s="219"/>
      <c r="FM654" s="219"/>
      <c r="FN654" s="219"/>
      <c r="GA654" s="202"/>
      <c r="GB654" s="202"/>
      <c r="GC654" s="202"/>
      <c r="GD654" s="202"/>
      <c r="GE654" s="202"/>
      <c r="GF654" s="202"/>
      <c r="GG654" s="202"/>
      <c r="GH654" s="198"/>
      <c r="GI654" s="198"/>
      <c r="GJ654" s="198"/>
      <c r="GK654" s="198"/>
      <c r="GL654" s="198"/>
      <c r="GM654" s="198"/>
      <c r="GN654" s="198"/>
    </row>
    <row r="655" spans="1:196" x14ac:dyDescent="0.2">
      <c r="A655" s="215" t="s">
        <v>843</v>
      </c>
      <c r="B655" s="216" t="s">
        <v>285</v>
      </c>
      <c r="C655" s="217" t="s">
        <v>288</v>
      </c>
      <c r="D655" s="218" t="s">
        <v>842</v>
      </c>
      <c r="E655" s="337">
        <v>0</v>
      </c>
      <c r="F655">
        <v>45</v>
      </c>
      <c r="G655" s="337">
        <v>0</v>
      </c>
      <c r="H655">
        <v>1</v>
      </c>
      <c r="I655">
        <v>37</v>
      </c>
      <c r="J655">
        <v>91</v>
      </c>
      <c r="K655">
        <v>4</v>
      </c>
      <c r="L655">
        <v>0</v>
      </c>
      <c r="M655">
        <v>3</v>
      </c>
      <c r="N655">
        <v>1</v>
      </c>
      <c r="O655">
        <v>0</v>
      </c>
      <c r="P655">
        <v>7</v>
      </c>
      <c r="Q655">
        <v>0</v>
      </c>
      <c r="R655">
        <v>27</v>
      </c>
      <c r="S655">
        <v>0</v>
      </c>
      <c r="T655">
        <v>6</v>
      </c>
      <c r="U655">
        <v>0</v>
      </c>
      <c r="V655">
        <v>10</v>
      </c>
      <c r="W655">
        <v>5</v>
      </c>
      <c r="X655">
        <v>11</v>
      </c>
      <c r="Y655">
        <v>82</v>
      </c>
      <c r="Z655">
        <v>0</v>
      </c>
      <c r="AA655">
        <v>13</v>
      </c>
      <c r="AB655">
        <v>343</v>
      </c>
      <c r="AC655" s="351">
        <v>2</v>
      </c>
      <c r="AD655" s="351">
        <v>2</v>
      </c>
      <c r="AE655">
        <v>5</v>
      </c>
      <c r="AF655">
        <v>50</v>
      </c>
      <c r="AG655">
        <v>13</v>
      </c>
      <c r="AH655">
        <v>4</v>
      </c>
      <c r="AI655">
        <v>0</v>
      </c>
      <c r="AJ655">
        <v>78</v>
      </c>
      <c r="AK655">
        <v>0</v>
      </c>
      <c r="AL655">
        <v>78</v>
      </c>
      <c r="AM655">
        <v>2</v>
      </c>
      <c r="AN655">
        <v>0</v>
      </c>
      <c r="AO655">
        <v>0</v>
      </c>
      <c r="AP655">
        <v>22</v>
      </c>
      <c r="AQ655">
        <v>0</v>
      </c>
      <c r="AR655">
        <v>18</v>
      </c>
      <c r="AS655">
        <v>18</v>
      </c>
      <c r="AT655">
        <v>2</v>
      </c>
      <c r="AU655">
        <v>0</v>
      </c>
      <c r="AV655">
        <v>1</v>
      </c>
      <c r="AW655">
        <v>9</v>
      </c>
      <c r="AX655">
        <v>2</v>
      </c>
      <c r="AY655">
        <v>0</v>
      </c>
      <c r="AZ655">
        <v>0</v>
      </c>
      <c r="BA655">
        <v>47</v>
      </c>
      <c r="BB655">
        <v>15</v>
      </c>
      <c r="BC655">
        <v>7</v>
      </c>
      <c r="BD655">
        <v>1</v>
      </c>
      <c r="BE655">
        <v>2</v>
      </c>
      <c r="BF655">
        <v>0</v>
      </c>
      <c r="BG655">
        <v>0</v>
      </c>
      <c r="BH655">
        <v>0</v>
      </c>
      <c r="BI655">
        <v>72</v>
      </c>
      <c r="BJ655">
        <v>17</v>
      </c>
      <c r="BK655">
        <v>5</v>
      </c>
      <c r="BL655">
        <v>4</v>
      </c>
      <c r="BM655">
        <v>0</v>
      </c>
      <c r="BN655">
        <v>1</v>
      </c>
      <c r="BO655">
        <v>0</v>
      </c>
      <c r="BP655">
        <v>0</v>
      </c>
      <c r="BQ655">
        <v>0</v>
      </c>
      <c r="BR655">
        <v>27</v>
      </c>
      <c r="BS655" s="148"/>
      <c r="BT655"/>
      <c r="BU655" s="393" t="str">
        <f t="shared" si="90"/>
        <v>No</v>
      </c>
      <c r="BV655" s="393" t="str">
        <f t="shared" si="91"/>
        <v>No</v>
      </c>
      <c r="BW655" s="393"/>
      <c r="BX655" s="151"/>
      <c r="BY655" s="341"/>
      <c r="BZ655" s="384"/>
      <c r="CA655" s="384"/>
      <c r="CB655" s="384"/>
      <c r="CC655" s="384"/>
      <c r="CD655" s="384"/>
      <c r="CE655" s="219"/>
      <c r="CF655" s="219"/>
      <c r="CG655" s="219"/>
      <c r="CH655" s="219"/>
      <c r="CI655" s="219"/>
      <c r="CJ655" s="219"/>
      <c r="CK655" s="219"/>
      <c r="CL655" s="219"/>
      <c r="CM655" s="219"/>
      <c r="CN655" s="219"/>
      <c r="CO655" s="219"/>
      <c r="CP655" s="219"/>
      <c r="CQ655" s="219"/>
      <c r="CR655" s="219"/>
      <c r="CS655" s="219"/>
      <c r="CT655" s="219"/>
      <c r="CU655" s="219"/>
      <c r="CV655" s="219"/>
      <c r="CW655" s="219"/>
      <c r="CX655" s="219"/>
      <c r="CY655" s="219"/>
      <c r="CZ655" s="219"/>
      <c r="DA655" s="219"/>
      <c r="DB655" s="219"/>
      <c r="DC655" s="219"/>
      <c r="DD655" s="219"/>
      <c r="DE655" s="219"/>
      <c r="DF655" s="219"/>
      <c r="DG655" s="219"/>
      <c r="DH655" s="219"/>
      <c r="DI655" s="219"/>
      <c r="DJ655" s="219"/>
      <c r="DK655" s="219"/>
      <c r="DL655" s="219"/>
      <c r="DM655" s="219"/>
      <c r="DN655" s="219"/>
      <c r="DO655" s="219"/>
      <c r="DP655" s="219"/>
      <c r="DQ655" s="219"/>
      <c r="DR655" s="219"/>
      <c r="DS655" s="219"/>
      <c r="DT655" s="219"/>
      <c r="DU655" s="219"/>
      <c r="DV655" s="219"/>
      <c r="DW655" s="219"/>
      <c r="DX655" s="219"/>
      <c r="DY655" s="219"/>
      <c r="DZ655" s="219"/>
      <c r="EA655" s="219"/>
      <c r="EB655" s="219"/>
      <c r="EC655" s="219"/>
      <c r="ED655" s="219"/>
      <c r="EE655" s="219"/>
      <c r="EF655" s="219"/>
      <c r="EG655" s="219"/>
      <c r="EH655" s="219"/>
      <c r="EI655" s="219"/>
      <c r="EJ655" s="219"/>
      <c r="EK655" s="219"/>
      <c r="EL655" s="219"/>
      <c r="EM655" s="219"/>
      <c r="EN655" s="219"/>
      <c r="EO655" s="219"/>
      <c r="EP655" s="219"/>
      <c r="EQ655" s="219"/>
      <c r="ER655" s="219"/>
      <c r="ES655" s="219"/>
      <c r="ET655" s="219"/>
      <c r="EU655" s="219"/>
      <c r="EV655" s="219"/>
      <c r="EW655" s="219"/>
      <c r="EX655" s="219"/>
      <c r="EY655" s="219"/>
      <c r="EZ655" s="219"/>
      <c r="FA655" s="219"/>
      <c r="FB655" s="219"/>
      <c r="FC655" s="219"/>
      <c r="FD655" s="219"/>
      <c r="FE655" s="219"/>
      <c r="FF655" s="219"/>
      <c r="FG655" s="219"/>
      <c r="FH655" s="219"/>
      <c r="FI655" s="219"/>
      <c r="FJ655" s="219"/>
      <c r="FK655" s="219"/>
      <c r="FL655" s="219"/>
      <c r="FM655" s="219"/>
      <c r="FN655" s="219"/>
      <c r="GA655" s="202"/>
      <c r="GB655" s="202"/>
      <c r="GC655" s="202"/>
      <c r="GD655" s="202"/>
      <c r="GE655" s="202"/>
      <c r="GF655" s="202"/>
      <c r="GG655" s="202"/>
      <c r="GH655" s="198"/>
      <c r="GI655" s="198"/>
      <c r="GJ655" s="198"/>
      <c r="GK655" s="198"/>
      <c r="GL655" s="198"/>
      <c r="GM655" s="198"/>
      <c r="GN655" s="198"/>
    </row>
    <row r="656" spans="1:196" x14ac:dyDescent="0.2">
      <c r="A656" s="215" t="s">
        <v>845</v>
      </c>
      <c r="B656" s="216" t="s">
        <v>285</v>
      </c>
      <c r="C656" s="217" t="s">
        <v>56</v>
      </c>
      <c r="D656" s="218" t="s">
        <v>844</v>
      </c>
      <c r="E656" s="337">
        <v>0</v>
      </c>
      <c r="F656">
        <v>7</v>
      </c>
      <c r="G656" s="337">
        <v>0</v>
      </c>
      <c r="H656">
        <v>4</v>
      </c>
      <c r="I656">
        <v>48</v>
      </c>
      <c r="J656">
        <v>118</v>
      </c>
      <c r="K656">
        <v>0</v>
      </c>
      <c r="L656">
        <v>0</v>
      </c>
      <c r="M656">
        <v>2</v>
      </c>
      <c r="N656">
        <v>1</v>
      </c>
      <c r="O656">
        <v>1</v>
      </c>
      <c r="P656">
        <v>4</v>
      </c>
      <c r="Q656">
        <v>319</v>
      </c>
      <c r="R656">
        <v>526</v>
      </c>
      <c r="S656">
        <v>0</v>
      </c>
      <c r="T656">
        <v>0</v>
      </c>
      <c r="U656">
        <v>1</v>
      </c>
      <c r="V656">
        <v>4</v>
      </c>
      <c r="W656">
        <v>6</v>
      </c>
      <c r="X656">
        <v>13</v>
      </c>
      <c r="Y656">
        <v>109</v>
      </c>
      <c r="Z656">
        <v>1</v>
      </c>
      <c r="AA656">
        <v>4</v>
      </c>
      <c r="AB656">
        <v>1168</v>
      </c>
      <c r="AC656" s="351">
        <v>1</v>
      </c>
      <c r="AD656" s="351">
        <v>2</v>
      </c>
      <c r="AE656">
        <v>6</v>
      </c>
      <c r="AF656">
        <v>99</v>
      </c>
      <c r="AG656">
        <v>26</v>
      </c>
      <c r="AH656">
        <v>2</v>
      </c>
      <c r="AI656">
        <v>0</v>
      </c>
      <c r="AJ656">
        <v>415</v>
      </c>
      <c r="AK656">
        <v>0</v>
      </c>
      <c r="AL656">
        <v>0</v>
      </c>
      <c r="AM656">
        <v>1</v>
      </c>
      <c r="AN656">
        <v>1</v>
      </c>
      <c r="AO656">
        <v>3</v>
      </c>
      <c r="AP656">
        <v>87</v>
      </c>
      <c r="AQ656">
        <v>28</v>
      </c>
      <c r="AR656">
        <v>0</v>
      </c>
      <c r="AS656">
        <v>0</v>
      </c>
      <c r="AT656">
        <v>1</v>
      </c>
      <c r="AU656">
        <v>0</v>
      </c>
      <c r="AV656">
        <v>1</v>
      </c>
      <c r="AW656">
        <v>1</v>
      </c>
      <c r="AX656">
        <v>0</v>
      </c>
      <c r="AY656">
        <v>0</v>
      </c>
      <c r="AZ656">
        <v>0</v>
      </c>
      <c r="BA656">
        <v>29</v>
      </c>
      <c r="BB656">
        <v>101</v>
      </c>
      <c r="BC656">
        <v>940</v>
      </c>
      <c r="BD656">
        <v>504</v>
      </c>
      <c r="BE656">
        <v>271</v>
      </c>
      <c r="BF656">
        <v>34</v>
      </c>
      <c r="BG656">
        <v>13</v>
      </c>
      <c r="BH656">
        <v>17</v>
      </c>
      <c r="BI656">
        <v>1909</v>
      </c>
      <c r="BJ656">
        <v>22</v>
      </c>
      <c r="BK656">
        <v>59</v>
      </c>
      <c r="BL656">
        <v>316</v>
      </c>
      <c r="BM656">
        <v>278</v>
      </c>
      <c r="BN656">
        <v>124</v>
      </c>
      <c r="BO656">
        <v>22</v>
      </c>
      <c r="BP656">
        <v>7</v>
      </c>
      <c r="BQ656">
        <v>17</v>
      </c>
      <c r="BR656">
        <v>845</v>
      </c>
      <c r="BS656" s="148"/>
      <c r="BT656"/>
      <c r="BU656" s="393" t="str">
        <f t="shared" si="90"/>
        <v>Yes</v>
      </c>
      <c r="BV656" s="393" t="str">
        <f t="shared" si="91"/>
        <v>No</v>
      </c>
      <c r="BW656" s="393"/>
      <c r="BX656" s="151"/>
      <c r="BY656" s="341"/>
      <c r="BZ656" s="384"/>
      <c r="CA656" s="384"/>
      <c r="CB656" s="384"/>
      <c r="CC656" s="384"/>
      <c r="CD656" s="384"/>
      <c r="CE656" s="219"/>
      <c r="CF656" s="219"/>
      <c r="CG656" s="219"/>
      <c r="CH656" s="219"/>
      <c r="CI656" s="219"/>
      <c r="CJ656" s="219"/>
      <c r="CK656" s="219"/>
      <c r="CL656" s="219"/>
      <c r="CM656" s="219"/>
      <c r="CN656" s="219"/>
      <c r="CO656" s="219"/>
      <c r="CP656" s="219"/>
      <c r="CQ656" s="219"/>
      <c r="CR656" s="219"/>
      <c r="CS656" s="219"/>
      <c r="CT656" s="219"/>
      <c r="CU656" s="219"/>
      <c r="CV656" s="219"/>
      <c r="CW656" s="219"/>
      <c r="CX656" s="219"/>
      <c r="CY656" s="219"/>
      <c r="CZ656" s="219"/>
      <c r="DA656" s="219"/>
      <c r="DB656" s="219"/>
      <c r="DC656" s="219"/>
      <c r="DD656" s="219"/>
      <c r="DE656" s="219"/>
      <c r="DF656" s="219"/>
      <c r="DG656" s="219"/>
      <c r="DH656" s="219"/>
      <c r="DI656" s="219"/>
      <c r="DJ656" s="219"/>
      <c r="DK656" s="219"/>
      <c r="DL656" s="219"/>
      <c r="DM656" s="219"/>
      <c r="DN656" s="219"/>
      <c r="DO656" s="219"/>
      <c r="DP656" s="219"/>
      <c r="DQ656" s="219"/>
      <c r="DR656" s="219"/>
      <c r="DS656" s="219"/>
      <c r="DT656" s="219"/>
      <c r="DU656" s="219"/>
      <c r="DV656" s="219"/>
      <c r="DW656" s="219"/>
      <c r="DX656" s="219"/>
      <c r="DY656" s="219"/>
      <c r="DZ656" s="219"/>
      <c r="EA656" s="219"/>
      <c r="EB656" s="219"/>
      <c r="EC656" s="219"/>
      <c r="ED656" s="219"/>
      <c r="EE656" s="219"/>
      <c r="EF656" s="219"/>
      <c r="EG656" s="219"/>
      <c r="EH656" s="219"/>
      <c r="EI656" s="219"/>
      <c r="EJ656" s="219"/>
      <c r="EK656" s="219"/>
      <c r="EL656" s="219"/>
      <c r="EM656" s="219"/>
      <c r="EN656" s="219"/>
      <c r="EO656" s="219"/>
      <c r="EP656" s="219"/>
      <c r="EQ656" s="219"/>
      <c r="ER656" s="219"/>
      <c r="ES656" s="219"/>
      <c r="ET656" s="219"/>
      <c r="EU656" s="219"/>
      <c r="EV656" s="219"/>
      <c r="EW656" s="219"/>
      <c r="EX656" s="219"/>
      <c r="EY656" s="219"/>
      <c r="EZ656" s="219"/>
      <c r="FA656" s="219"/>
      <c r="FB656" s="219"/>
      <c r="FC656" s="219"/>
      <c r="FD656" s="219"/>
      <c r="FE656" s="219"/>
      <c r="FF656" s="219"/>
      <c r="FG656" s="219"/>
      <c r="FH656" s="219"/>
      <c r="FI656" s="219"/>
      <c r="FJ656" s="219"/>
      <c r="FK656" s="219"/>
      <c r="FL656" s="219"/>
      <c r="FM656" s="219"/>
      <c r="FN656" s="219"/>
      <c r="GA656" s="202"/>
      <c r="GB656" s="202"/>
      <c r="GC656" s="202"/>
      <c r="GD656" s="202"/>
      <c r="GE656" s="202"/>
      <c r="GF656" s="202"/>
      <c r="GG656" s="202"/>
      <c r="GH656" s="198"/>
      <c r="GI656" s="198"/>
      <c r="GJ656" s="198"/>
      <c r="GK656" s="198"/>
      <c r="GL656" s="198"/>
      <c r="GM656" s="198"/>
      <c r="GN656" s="198"/>
    </row>
    <row r="657" spans="1:292" x14ac:dyDescent="0.2">
      <c r="A657" s="215" t="s">
        <v>0</v>
      </c>
      <c r="B657" s="216" t="s">
        <v>293</v>
      </c>
      <c r="C657" s="217" t="s">
        <v>286</v>
      </c>
      <c r="D657" s="218" t="s">
        <v>348</v>
      </c>
      <c r="E657" s="337">
        <v>0</v>
      </c>
      <c r="F657">
        <v>80</v>
      </c>
      <c r="G657" s="337">
        <v>0</v>
      </c>
      <c r="H657">
        <v>3</v>
      </c>
      <c r="I657">
        <v>40</v>
      </c>
      <c r="J657">
        <v>191</v>
      </c>
      <c r="K657">
        <v>25</v>
      </c>
      <c r="L657">
        <v>1</v>
      </c>
      <c r="M657">
        <v>32</v>
      </c>
      <c r="N657">
        <v>1</v>
      </c>
      <c r="O657">
        <v>0</v>
      </c>
      <c r="P657">
        <v>7</v>
      </c>
      <c r="Q657">
        <v>12</v>
      </c>
      <c r="R657">
        <v>47</v>
      </c>
      <c r="S657">
        <v>304</v>
      </c>
      <c r="T657">
        <v>3</v>
      </c>
      <c r="U657">
        <v>1</v>
      </c>
      <c r="V657">
        <v>67</v>
      </c>
      <c r="W657">
        <v>2</v>
      </c>
      <c r="X657">
        <v>62</v>
      </c>
      <c r="Y657">
        <v>150</v>
      </c>
      <c r="Z657">
        <v>1</v>
      </c>
      <c r="AA657">
        <v>46</v>
      </c>
      <c r="AB657">
        <v>1075</v>
      </c>
      <c r="AC657" s="351">
        <v>1</v>
      </c>
      <c r="AD657" s="351">
        <v>1</v>
      </c>
      <c r="AE657">
        <v>6</v>
      </c>
      <c r="AF657">
        <v>158</v>
      </c>
      <c r="AG657">
        <v>22</v>
      </c>
      <c r="AH657">
        <v>8</v>
      </c>
      <c r="AI657">
        <v>0</v>
      </c>
      <c r="AJ657">
        <v>122</v>
      </c>
      <c r="AK657">
        <v>64</v>
      </c>
      <c r="AL657">
        <v>186</v>
      </c>
      <c r="AM657">
        <v>0</v>
      </c>
      <c r="AN657">
        <v>0</v>
      </c>
      <c r="AO657">
        <v>0</v>
      </c>
      <c r="AP657">
        <v>75</v>
      </c>
      <c r="AQ657">
        <v>30</v>
      </c>
      <c r="AR657">
        <v>0</v>
      </c>
      <c r="AS657">
        <v>30</v>
      </c>
      <c r="AT657">
        <v>3</v>
      </c>
      <c r="AU657">
        <v>0</v>
      </c>
      <c r="AV657">
        <v>4</v>
      </c>
      <c r="AW657">
        <v>1</v>
      </c>
      <c r="AX657">
        <v>0</v>
      </c>
      <c r="AY657">
        <v>0</v>
      </c>
      <c r="AZ657">
        <v>1</v>
      </c>
      <c r="BA657">
        <v>5</v>
      </c>
      <c r="BB657">
        <v>15</v>
      </c>
      <c r="BC657">
        <v>22</v>
      </c>
      <c r="BD657">
        <v>9</v>
      </c>
      <c r="BE657">
        <v>4</v>
      </c>
      <c r="BF657">
        <v>4</v>
      </c>
      <c r="BG657">
        <v>2</v>
      </c>
      <c r="BH657">
        <v>7</v>
      </c>
      <c r="BI657">
        <v>68</v>
      </c>
      <c r="BJ657">
        <v>5</v>
      </c>
      <c r="BK657">
        <v>9</v>
      </c>
      <c r="BL657">
        <v>22</v>
      </c>
      <c r="BM657">
        <v>8</v>
      </c>
      <c r="BN657">
        <v>2</v>
      </c>
      <c r="BO657">
        <v>4</v>
      </c>
      <c r="BP657">
        <v>2</v>
      </c>
      <c r="BQ657">
        <v>7</v>
      </c>
      <c r="BR657">
        <v>59</v>
      </c>
      <c r="BS657" s="148"/>
      <c r="BT657"/>
      <c r="BU657" s="393" t="str">
        <f t="shared" si="90"/>
        <v>Yes</v>
      </c>
      <c r="BV657" s="393" t="str">
        <f t="shared" si="91"/>
        <v>Yes</v>
      </c>
      <c r="BW657" s="393"/>
      <c r="BX657" s="151"/>
      <c r="BY657" s="341"/>
      <c r="BZ657" s="384"/>
      <c r="CA657" s="384"/>
      <c r="CB657" s="384"/>
      <c r="CC657" s="384"/>
      <c r="CD657" s="384"/>
      <c r="CE657" s="219"/>
      <c r="CF657" s="219"/>
      <c r="CG657" s="219"/>
      <c r="CH657" s="219"/>
      <c r="CI657" s="219"/>
      <c r="CJ657" s="219"/>
      <c r="CK657" s="219"/>
      <c r="CL657" s="219"/>
      <c r="CM657" s="219"/>
      <c r="CN657" s="219"/>
      <c r="CO657" s="219"/>
      <c r="CP657" s="219"/>
      <c r="CQ657" s="219"/>
      <c r="CR657" s="219"/>
      <c r="CS657" s="219"/>
      <c r="CT657" s="219"/>
      <c r="CU657" s="219"/>
      <c r="CV657" s="219"/>
      <c r="CW657" s="219"/>
      <c r="CX657" s="219"/>
      <c r="CY657" s="219"/>
      <c r="CZ657" s="219"/>
      <c r="DA657" s="219"/>
      <c r="DB657" s="219"/>
      <c r="DC657" s="219"/>
      <c r="DD657" s="219"/>
      <c r="DE657" s="219"/>
      <c r="DF657" s="219"/>
      <c r="DG657" s="219"/>
      <c r="DH657" s="219"/>
      <c r="DI657" s="219"/>
      <c r="DJ657" s="219"/>
      <c r="DK657" s="219"/>
      <c r="DL657" s="219"/>
      <c r="DM657" s="219"/>
      <c r="DN657" s="219"/>
      <c r="DO657" s="219"/>
      <c r="DP657" s="219"/>
      <c r="DQ657" s="219"/>
      <c r="DR657" s="219"/>
      <c r="DS657" s="219"/>
      <c r="DT657" s="219"/>
      <c r="DU657" s="219"/>
      <c r="DV657" s="219"/>
      <c r="DW657" s="219"/>
      <c r="DX657" s="219"/>
      <c r="DY657" s="219"/>
      <c r="DZ657" s="219"/>
      <c r="EA657" s="219"/>
      <c r="EB657" s="219"/>
      <c r="EC657" s="219"/>
      <c r="ED657" s="219"/>
      <c r="EE657" s="219"/>
      <c r="EF657" s="219"/>
      <c r="EG657" s="219"/>
      <c r="EH657" s="219"/>
      <c r="EI657" s="219"/>
      <c r="EJ657" s="219"/>
      <c r="EK657" s="219"/>
      <c r="EL657" s="219"/>
      <c r="EM657" s="219"/>
      <c r="EN657" s="219"/>
      <c r="EO657" s="219"/>
      <c r="EP657" s="219"/>
      <c r="EQ657" s="219"/>
      <c r="ER657" s="219"/>
      <c r="ES657" s="219"/>
      <c r="ET657" s="219"/>
      <c r="EU657" s="219"/>
      <c r="EV657" s="219"/>
      <c r="EW657" s="219"/>
      <c r="EX657" s="219"/>
      <c r="EY657" s="219"/>
      <c r="EZ657" s="219"/>
      <c r="FA657" s="219"/>
      <c r="FB657" s="219"/>
      <c r="FC657" s="219"/>
      <c r="FD657" s="219"/>
      <c r="FE657" s="219"/>
      <c r="FF657" s="219"/>
      <c r="FG657" s="219"/>
      <c r="FH657" s="219"/>
      <c r="FI657" s="219"/>
      <c r="FJ657" s="219"/>
      <c r="FK657" s="219"/>
      <c r="FL657" s="219"/>
      <c r="FM657" s="219"/>
      <c r="FN657" s="219"/>
      <c r="GA657" s="202"/>
      <c r="GB657" s="202"/>
      <c r="GC657" s="202"/>
      <c r="GD657" s="202"/>
      <c r="GE657" s="202"/>
      <c r="GF657" s="202"/>
      <c r="GG657" s="202"/>
      <c r="GH657" s="198"/>
      <c r="GI657" s="198"/>
      <c r="GJ657" s="198"/>
      <c r="GK657" s="198"/>
      <c r="GL657" s="198"/>
      <c r="GM657" s="198"/>
      <c r="GN657" s="198"/>
    </row>
    <row r="658" spans="1:292" x14ac:dyDescent="0.2">
      <c r="A658" s="215" t="s">
        <v>2</v>
      </c>
      <c r="B658" s="216" t="s">
        <v>285</v>
      </c>
      <c r="C658" s="217" t="s">
        <v>294</v>
      </c>
      <c r="D658" s="218" t="s">
        <v>1</v>
      </c>
      <c r="E658" s="337">
        <v>0</v>
      </c>
      <c r="F658">
        <v>27</v>
      </c>
      <c r="G658" s="337">
        <v>0</v>
      </c>
      <c r="H658">
        <v>1</v>
      </c>
      <c r="I658">
        <v>60</v>
      </c>
      <c r="J658">
        <v>93</v>
      </c>
      <c r="K658">
        <v>6</v>
      </c>
      <c r="L658">
        <v>4</v>
      </c>
      <c r="M658">
        <v>11</v>
      </c>
      <c r="N658">
        <v>2</v>
      </c>
      <c r="O658">
        <v>0</v>
      </c>
      <c r="P658">
        <v>6</v>
      </c>
      <c r="Q658">
        <v>1</v>
      </c>
      <c r="R658">
        <v>22</v>
      </c>
      <c r="S658">
        <v>29</v>
      </c>
      <c r="T658">
        <v>0</v>
      </c>
      <c r="U658">
        <v>0</v>
      </c>
      <c r="V658">
        <v>4</v>
      </c>
      <c r="W658">
        <v>4</v>
      </c>
      <c r="X658">
        <v>24</v>
      </c>
      <c r="Y658">
        <v>59</v>
      </c>
      <c r="Z658">
        <v>0</v>
      </c>
      <c r="AA658">
        <v>41</v>
      </c>
      <c r="AB658">
        <v>394</v>
      </c>
      <c r="AC658" s="351">
        <v>1</v>
      </c>
      <c r="AD658" s="351">
        <v>3</v>
      </c>
      <c r="AE658">
        <v>3</v>
      </c>
      <c r="AF658">
        <v>52</v>
      </c>
      <c r="AG658">
        <v>6</v>
      </c>
      <c r="AH658">
        <v>7</v>
      </c>
      <c r="AI658">
        <v>0</v>
      </c>
      <c r="AJ658">
        <v>52</v>
      </c>
      <c r="AK658">
        <v>0</v>
      </c>
      <c r="AL658">
        <v>52</v>
      </c>
      <c r="AM658">
        <v>1</v>
      </c>
      <c r="AN658">
        <v>1</v>
      </c>
      <c r="AO658">
        <v>0</v>
      </c>
      <c r="AP658">
        <v>33</v>
      </c>
      <c r="AQ658">
        <v>0</v>
      </c>
      <c r="AR658">
        <v>28</v>
      </c>
      <c r="AS658">
        <v>28</v>
      </c>
      <c r="AT658">
        <v>0</v>
      </c>
      <c r="AU658">
        <v>0</v>
      </c>
      <c r="AV658">
        <v>0</v>
      </c>
      <c r="AW658">
        <v>6</v>
      </c>
      <c r="AX658">
        <v>0</v>
      </c>
      <c r="AY658">
        <v>0</v>
      </c>
      <c r="AZ658">
        <v>0</v>
      </c>
      <c r="BA658">
        <v>12</v>
      </c>
      <c r="BB658">
        <v>17</v>
      </c>
      <c r="BC658">
        <v>11</v>
      </c>
      <c r="BD658">
        <v>3</v>
      </c>
      <c r="BE658">
        <v>1</v>
      </c>
      <c r="BF658">
        <v>0</v>
      </c>
      <c r="BG658">
        <v>0</v>
      </c>
      <c r="BH658">
        <v>0</v>
      </c>
      <c r="BI658">
        <v>44</v>
      </c>
      <c r="BJ658">
        <v>9</v>
      </c>
      <c r="BK658">
        <v>11</v>
      </c>
      <c r="BL658">
        <v>1</v>
      </c>
      <c r="BM658">
        <v>2</v>
      </c>
      <c r="BN658">
        <v>0</v>
      </c>
      <c r="BO658">
        <v>0</v>
      </c>
      <c r="BP658">
        <v>0</v>
      </c>
      <c r="BQ658">
        <v>0</v>
      </c>
      <c r="BR658">
        <v>23</v>
      </c>
      <c r="BS658" s="148"/>
      <c r="BT658"/>
      <c r="BU658" s="393" t="str">
        <f t="shared" si="90"/>
        <v>Yes</v>
      </c>
      <c r="BV658" s="393" t="str">
        <f t="shared" si="91"/>
        <v>Open</v>
      </c>
      <c r="BW658" s="393"/>
      <c r="BX658" s="151"/>
      <c r="BY658" s="341"/>
      <c r="BZ658" s="384"/>
      <c r="CA658" s="384"/>
      <c r="CB658" s="384"/>
      <c r="CC658" s="384"/>
      <c r="CD658" s="384"/>
      <c r="CE658" s="219"/>
      <c r="CF658" s="219"/>
      <c r="CG658" s="219"/>
      <c r="CH658" s="219"/>
      <c r="CI658" s="219"/>
      <c r="CJ658" s="219"/>
      <c r="CK658" s="219"/>
      <c r="CL658" s="219"/>
      <c r="CM658" s="219"/>
      <c r="CN658" s="219"/>
      <c r="CO658" s="219"/>
      <c r="CP658" s="219"/>
      <c r="CQ658" s="219"/>
      <c r="CR658" s="219"/>
      <c r="CS658" s="219"/>
      <c r="CT658" s="219"/>
      <c r="CU658" s="219"/>
      <c r="CV658" s="219"/>
      <c r="CW658" s="219"/>
      <c r="CX658" s="219"/>
      <c r="CY658" s="219"/>
      <c r="CZ658" s="219"/>
      <c r="DA658" s="219"/>
      <c r="DB658" s="219"/>
      <c r="DC658" s="219"/>
      <c r="DD658" s="219"/>
      <c r="DE658" s="219"/>
      <c r="DF658" s="219"/>
      <c r="DG658" s="219"/>
      <c r="DH658" s="219"/>
      <c r="DI658" s="219"/>
      <c r="DJ658" s="219"/>
      <c r="DK658" s="219"/>
      <c r="DL658" s="219"/>
      <c r="DM658" s="219"/>
      <c r="DN658" s="219"/>
      <c r="DO658" s="219"/>
      <c r="DP658" s="219"/>
      <c r="DQ658" s="219"/>
      <c r="DR658" s="219"/>
      <c r="DS658" s="219"/>
      <c r="DT658" s="219"/>
      <c r="DU658" s="219"/>
      <c r="DV658" s="219"/>
      <c r="DW658" s="219"/>
      <c r="DX658" s="219"/>
      <c r="DY658" s="219"/>
      <c r="DZ658" s="219"/>
      <c r="EA658" s="219"/>
      <c r="EB658" s="219"/>
      <c r="EC658" s="219"/>
      <c r="ED658" s="219"/>
      <c r="EE658" s="219"/>
      <c r="EF658" s="219"/>
      <c r="EG658" s="219"/>
      <c r="EH658" s="219"/>
      <c r="EI658" s="219"/>
      <c r="EJ658" s="219"/>
      <c r="EK658" s="219"/>
      <c r="EL658" s="219"/>
      <c r="EM658" s="219"/>
      <c r="EN658" s="219"/>
      <c r="EO658" s="219"/>
      <c r="EP658" s="219"/>
      <c r="EQ658" s="219"/>
      <c r="ER658" s="219"/>
      <c r="ES658" s="219"/>
      <c r="ET658" s="219"/>
      <c r="EU658" s="219"/>
      <c r="EV658" s="219"/>
      <c r="EW658" s="219"/>
      <c r="EX658" s="219"/>
      <c r="EY658" s="219"/>
      <c r="EZ658" s="219"/>
      <c r="FA658" s="219"/>
      <c r="FB658" s="219"/>
      <c r="FC658" s="219"/>
      <c r="FD658" s="219"/>
      <c r="FE658" s="219"/>
      <c r="FF658" s="219"/>
      <c r="FG658" s="219"/>
      <c r="FH658" s="219"/>
      <c r="FI658" s="219"/>
      <c r="FJ658" s="219"/>
      <c r="FK658" s="219"/>
      <c r="FL658" s="219"/>
      <c r="FM658" s="219"/>
      <c r="FN658" s="219"/>
      <c r="GA658" s="202"/>
      <c r="GB658" s="202"/>
      <c r="GC658" s="202"/>
      <c r="GD658" s="202"/>
      <c r="GE658" s="202"/>
      <c r="GF658" s="202"/>
      <c r="GG658" s="202"/>
      <c r="GH658" s="198"/>
      <c r="GI658" s="198"/>
      <c r="GJ658" s="198"/>
      <c r="GK658" s="198"/>
      <c r="GL658" s="198"/>
      <c r="GM658" s="198"/>
      <c r="GN658" s="198"/>
    </row>
    <row r="659" spans="1:292" x14ac:dyDescent="0.2">
      <c r="A659" s="215" t="s">
        <v>4</v>
      </c>
      <c r="B659" s="216" t="s">
        <v>285</v>
      </c>
      <c r="C659" s="217" t="s">
        <v>294</v>
      </c>
      <c r="D659" s="218" t="s">
        <v>3</v>
      </c>
      <c r="E659" s="337">
        <v>0</v>
      </c>
      <c r="F659">
        <v>31</v>
      </c>
      <c r="G659" s="337">
        <v>0</v>
      </c>
      <c r="H659">
        <v>4</v>
      </c>
      <c r="I659">
        <v>114</v>
      </c>
      <c r="J659">
        <v>246</v>
      </c>
      <c r="K659">
        <v>22</v>
      </c>
      <c r="L659">
        <v>4</v>
      </c>
      <c r="M659">
        <v>9</v>
      </c>
      <c r="N659">
        <v>3</v>
      </c>
      <c r="O659">
        <v>0</v>
      </c>
      <c r="P659">
        <v>7</v>
      </c>
      <c r="Q659">
        <v>3</v>
      </c>
      <c r="R659">
        <v>37</v>
      </c>
      <c r="S659">
        <v>0</v>
      </c>
      <c r="T659">
        <v>6</v>
      </c>
      <c r="U659">
        <v>0</v>
      </c>
      <c r="V659">
        <v>9</v>
      </c>
      <c r="W659">
        <v>14</v>
      </c>
      <c r="X659">
        <v>43</v>
      </c>
      <c r="Y659">
        <v>68</v>
      </c>
      <c r="Z659">
        <v>0</v>
      </c>
      <c r="AA659">
        <v>55</v>
      </c>
      <c r="AB659">
        <v>675</v>
      </c>
      <c r="AC659" s="351">
        <v>1</v>
      </c>
      <c r="AD659" s="351">
        <v>3</v>
      </c>
      <c r="AE659">
        <v>6</v>
      </c>
      <c r="AF659">
        <v>181</v>
      </c>
      <c r="AG659">
        <v>6</v>
      </c>
      <c r="AH659">
        <v>10</v>
      </c>
      <c r="AI659">
        <v>0</v>
      </c>
      <c r="AJ659">
        <v>121</v>
      </c>
      <c r="AK659">
        <v>9</v>
      </c>
      <c r="AL659">
        <v>130</v>
      </c>
      <c r="AM659">
        <v>0</v>
      </c>
      <c r="AN659">
        <v>0</v>
      </c>
      <c r="AO659">
        <v>8</v>
      </c>
      <c r="AP659">
        <v>157</v>
      </c>
      <c r="AQ659">
        <v>0</v>
      </c>
      <c r="AR659">
        <v>0</v>
      </c>
      <c r="AS659">
        <v>43</v>
      </c>
      <c r="AT659">
        <v>4</v>
      </c>
      <c r="AU659">
        <v>1</v>
      </c>
      <c r="AV659">
        <v>3</v>
      </c>
      <c r="AW659">
        <v>3</v>
      </c>
      <c r="AX659">
        <v>0</v>
      </c>
      <c r="AY659">
        <v>0</v>
      </c>
      <c r="AZ659">
        <v>0</v>
      </c>
      <c r="BA659">
        <v>6</v>
      </c>
      <c r="BB659">
        <v>16</v>
      </c>
      <c r="BC659">
        <v>13</v>
      </c>
      <c r="BD659">
        <v>5</v>
      </c>
      <c r="BE659">
        <v>1</v>
      </c>
      <c r="BF659">
        <v>1</v>
      </c>
      <c r="BG659">
        <v>2</v>
      </c>
      <c r="BH659">
        <v>8</v>
      </c>
      <c r="BI659">
        <v>52</v>
      </c>
      <c r="BJ659">
        <v>5</v>
      </c>
      <c r="BK659">
        <v>11</v>
      </c>
      <c r="BL659">
        <v>10</v>
      </c>
      <c r="BM659">
        <v>3</v>
      </c>
      <c r="BN659">
        <v>0</v>
      </c>
      <c r="BO659">
        <v>1</v>
      </c>
      <c r="BP659">
        <v>2</v>
      </c>
      <c r="BQ659">
        <v>8</v>
      </c>
      <c r="BR659">
        <v>40</v>
      </c>
      <c r="BS659" s="148"/>
      <c r="BT659"/>
      <c r="BU659" s="393" t="str">
        <f t="shared" si="90"/>
        <v>Yes</v>
      </c>
      <c r="BV659" s="393" t="str">
        <f t="shared" si="91"/>
        <v>Open</v>
      </c>
      <c r="BW659" s="393"/>
      <c r="BX659" s="151"/>
      <c r="BY659" s="341"/>
      <c r="BZ659" s="384"/>
      <c r="CA659" s="384"/>
      <c r="CB659" s="384"/>
      <c r="CC659" s="384"/>
      <c r="CD659" s="384"/>
      <c r="CE659" s="219"/>
      <c r="CF659" s="219"/>
      <c r="CG659" s="219"/>
      <c r="CH659" s="219"/>
      <c r="CI659" s="219"/>
      <c r="CJ659" s="219"/>
      <c r="CK659" s="219"/>
      <c r="CL659" s="219"/>
      <c r="CM659" s="219"/>
      <c r="CN659" s="219"/>
      <c r="CO659" s="219"/>
      <c r="CP659" s="219"/>
      <c r="CQ659" s="219"/>
      <c r="CR659" s="219"/>
      <c r="CS659" s="219"/>
      <c r="CT659" s="219"/>
      <c r="CU659" s="219"/>
      <c r="CV659" s="219"/>
      <c r="CW659" s="219"/>
      <c r="CX659" s="219"/>
      <c r="CY659" s="219"/>
      <c r="CZ659" s="219"/>
      <c r="DA659" s="219"/>
      <c r="DB659" s="219"/>
      <c r="DC659" s="219"/>
      <c r="DD659" s="219"/>
      <c r="DE659" s="219"/>
      <c r="DF659" s="219"/>
      <c r="DG659" s="219"/>
      <c r="DH659" s="219"/>
      <c r="DI659" s="219"/>
      <c r="DJ659" s="219"/>
      <c r="DK659" s="219"/>
      <c r="DL659" s="219"/>
      <c r="DM659" s="219"/>
      <c r="DN659" s="219"/>
      <c r="DO659" s="219"/>
      <c r="DP659" s="219"/>
      <c r="DQ659" s="219"/>
      <c r="DR659" s="219"/>
      <c r="DS659" s="219"/>
      <c r="DT659" s="219"/>
      <c r="DU659" s="219"/>
      <c r="DV659" s="219"/>
      <c r="DW659" s="219"/>
      <c r="DX659" s="219"/>
      <c r="DY659" s="219"/>
      <c r="DZ659" s="219"/>
      <c r="EA659" s="219"/>
      <c r="EB659" s="219"/>
      <c r="EC659" s="219"/>
      <c r="ED659" s="219"/>
      <c r="EE659" s="219"/>
      <c r="EF659" s="219"/>
      <c r="EG659" s="219"/>
      <c r="EH659" s="219"/>
      <c r="EI659" s="219"/>
      <c r="EJ659" s="219"/>
      <c r="EK659" s="219"/>
      <c r="EL659" s="219"/>
      <c r="EM659" s="219"/>
      <c r="EN659" s="219"/>
      <c r="EO659" s="219"/>
      <c r="EP659" s="219"/>
      <c r="EQ659" s="219"/>
      <c r="ER659" s="219"/>
      <c r="ES659" s="219"/>
      <c r="ET659" s="219"/>
      <c r="EU659" s="219"/>
      <c r="EV659" s="219"/>
      <c r="EW659" s="219"/>
      <c r="EX659" s="219"/>
      <c r="EY659" s="219"/>
      <c r="EZ659" s="219"/>
      <c r="FA659" s="219"/>
      <c r="FB659" s="219"/>
      <c r="FC659" s="219"/>
      <c r="FD659" s="219"/>
      <c r="FE659" s="219"/>
      <c r="FF659" s="219"/>
      <c r="FG659" s="219"/>
      <c r="FH659" s="219"/>
      <c r="FI659" s="219"/>
      <c r="FJ659" s="219"/>
      <c r="FK659" s="219"/>
      <c r="FL659" s="219"/>
      <c r="FM659" s="219"/>
      <c r="FN659" s="219"/>
      <c r="GA659" s="202"/>
      <c r="GB659" s="202"/>
      <c r="GC659" s="202"/>
      <c r="GD659" s="202"/>
      <c r="GE659" s="202"/>
      <c r="GF659" s="202"/>
      <c r="GG659" s="202"/>
      <c r="GH659" s="198"/>
      <c r="GI659" s="198"/>
      <c r="GJ659" s="198"/>
      <c r="GK659" s="198"/>
      <c r="GL659" s="198"/>
      <c r="GM659" s="198"/>
      <c r="GN659" s="198"/>
    </row>
    <row r="660" spans="1:292" x14ac:dyDescent="0.2">
      <c r="A660" s="215" t="s">
        <v>6</v>
      </c>
      <c r="B660" s="216" t="s">
        <v>285</v>
      </c>
      <c r="C660" s="217" t="s">
        <v>287</v>
      </c>
      <c r="D660" s="218" t="s">
        <v>5</v>
      </c>
      <c r="E660" s="337">
        <v>0</v>
      </c>
      <c r="F660">
        <v>2</v>
      </c>
      <c r="G660" s="337">
        <v>0</v>
      </c>
      <c r="H660">
        <v>4</v>
      </c>
      <c r="I660">
        <v>127</v>
      </c>
      <c r="J660">
        <v>225</v>
      </c>
      <c r="K660">
        <v>1</v>
      </c>
      <c r="L660">
        <v>2</v>
      </c>
      <c r="M660">
        <v>3</v>
      </c>
      <c r="N660">
        <v>3</v>
      </c>
      <c r="O660">
        <v>1</v>
      </c>
      <c r="P660">
        <v>21</v>
      </c>
      <c r="Q660">
        <v>211</v>
      </c>
      <c r="R660">
        <v>506</v>
      </c>
      <c r="S660">
        <v>0</v>
      </c>
      <c r="T660">
        <v>0</v>
      </c>
      <c r="U660">
        <v>1</v>
      </c>
      <c r="V660">
        <v>15</v>
      </c>
      <c r="W660">
        <v>9</v>
      </c>
      <c r="X660">
        <v>21</v>
      </c>
      <c r="Y660">
        <v>176</v>
      </c>
      <c r="Z660">
        <v>0</v>
      </c>
      <c r="AA660">
        <v>41</v>
      </c>
      <c r="AB660">
        <v>1369</v>
      </c>
      <c r="AC660" s="351">
        <v>2</v>
      </c>
      <c r="AD660" s="351">
        <v>2</v>
      </c>
      <c r="AE660">
        <v>13</v>
      </c>
      <c r="AF660">
        <v>135</v>
      </c>
      <c r="AG660">
        <v>14</v>
      </c>
      <c r="AH660">
        <v>12</v>
      </c>
      <c r="AI660">
        <v>0</v>
      </c>
      <c r="AJ660">
        <v>96</v>
      </c>
      <c r="AK660">
        <v>6</v>
      </c>
      <c r="AL660">
        <v>97</v>
      </c>
      <c r="AM660">
        <v>4</v>
      </c>
      <c r="AN660">
        <v>1</v>
      </c>
      <c r="AO660">
        <v>1</v>
      </c>
      <c r="AP660">
        <v>137</v>
      </c>
      <c r="AQ660">
        <v>0</v>
      </c>
      <c r="AR660">
        <v>29</v>
      </c>
      <c r="AS660">
        <v>29</v>
      </c>
      <c r="AT660">
        <v>3</v>
      </c>
      <c r="AU660">
        <v>0</v>
      </c>
      <c r="AV660">
        <v>9</v>
      </c>
      <c r="AW660">
        <v>0</v>
      </c>
      <c r="AX660">
        <v>0</v>
      </c>
      <c r="AY660">
        <v>0</v>
      </c>
      <c r="AZ660">
        <v>0</v>
      </c>
      <c r="BA660">
        <v>133</v>
      </c>
      <c r="BB660">
        <v>254</v>
      </c>
      <c r="BC660">
        <v>325</v>
      </c>
      <c r="BD660">
        <v>45</v>
      </c>
      <c r="BE660">
        <v>21</v>
      </c>
      <c r="BF660">
        <v>4</v>
      </c>
      <c r="BG660">
        <v>11</v>
      </c>
      <c r="BH660">
        <v>0</v>
      </c>
      <c r="BI660">
        <v>793</v>
      </c>
      <c r="BJ660">
        <v>101</v>
      </c>
      <c r="BK660">
        <v>227</v>
      </c>
      <c r="BL660">
        <v>319</v>
      </c>
      <c r="BM660">
        <v>40</v>
      </c>
      <c r="BN660">
        <v>16</v>
      </c>
      <c r="BO660">
        <v>4</v>
      </c>
      <c r="BP660">
        <v>10</v>
      </c>
      <c r="BQ660">
        <v>0</v>
      </c>
      <c r="BR660">
        <v>717</v>
      </c>
      <c r="BS660" s="148"/>
      <c r="BT660"/>
      <c r="BU660" s="393" t="str">
        <f t="shared" si="90"/>
        <v>No</v>
      </c>
      <c r="BV660" s="393" t="str">
        <f t="shared" si="91"/>
        <v>No</v>
      </c>
      <c r="BW660" s="393"/>
      <c r="BX660" s="151"/>
      <c r="BY660" s="341"/>
      <c r="BZ660" s="384"/>
      <c r="CA660" s="384"/>
      <c r="CB660" s="384"/>
      <c r="CC660" s="384"/>
      <c r="CD660" s="384"/>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c r="DT660" s="219"/>
      <c r="DU660" s="219"/>
      <c r="DV660" s="219"/>
      <c r="DW660" s="219"/>
      <c r="DX660" s="219"/>
      <c r="DY660" s="219"/>
      <c r="DZ660" s="219"/>
      <c r="EA660" s="219"/>
      <c r="EB660" s="219"/>
      <c r="EC660" s="219"/>
      <c r="ED660" s="219"/>
      <c r="EE660" s="219"/>
      <c r="EF660" s="219"/>
      <c r="EG660" s="219"/>
      <c r="EH660" s="219"/>
      <c r="EI660" s="219"/>
      <c r="EJ660" s="219"/>
      <c r="EK660" s="219"/>
      <c r="EL660" s="219"/>
      <c r="EM660" s="219"/>
      <c r="EN660" s="219"/>
      <c r="EO660" s="219"/>
      <c r="EP660" s="219"/>
      <c r="EQ660" s="219"/>
      <c r="ER660" s="219"/>
      <c r="ES660" s="219"/>
      <c r="ET660" s="219"/>
      <c r="EU660" s="219"/>
      <c r="EV660" s="219"/>
      <c r="EW660" s="219"/>
      <c r="EX660" s="219"/>
      <c r="EY660" s="219"/>
      <c r="EZ660" s="219"/>
      <c r="FA660" s="219"/>
      <c r="FB660" s="219"/>
      <c r="FC660" s="219"/>
      <c r="FD660" s="219"/>
      <c r="FE660" s="219"/>
      <c r="FF660" s="219"/>
      <c r="FG660" s="219"/>
      <c r="FH660" s="219"/>
      <c r="FI660" s="219"/>
      <c r="FJ660" s="219"/>
      <c r="FK660" s="219"/>
      <c r="FL660" s="219"/>
      <c r="FM660" s="219"/>
      <c r="FN660" s="219"/>
      <c r="GA660" s="202"/>
      <c r="GB660" s="202"/>
      <c r="GC660" s="202"/>
      <c r="GD660" s="202"/>
      <c r="GE660" s="202"/>
      <c r="GF660" s="202"/>
      <c r="GG660" s="202"/>
      <c r="GH660" s="198"/>
      <c r="GI660" s="198"/>
      <c r="GJ660" s="198"/>
      <c r="GK660" s="198"/>
      <c r="GL660" s="198"/>
      <c r="GM660" s="198"/>
      <c r="GN660" s="198"/>
    </row>
    <row r="661" spans="1:292" x14ac:dyDescent="0.2">
      <c r="A661" s="215" t="s">
        <v>8</v>
      </c>
      <c r="B661" s="216" t="s">
        <v>285</v>
      </c>
      <c r="C661" s="217" t="s">
        <v>288</v>
      </c>
      <c r="D661" s="218" t="s">
        <v>7</v>
      </c>
      <c r="E661" s="337">
        <v>0</v>
      </c>
      <c r="F661">
        <v>48</v>
      </c>
      <c r="G661" s="337">
        <v>0</v>
      </c>
      <c r="H661">
        <v>2</v>
      </c>
      <c r="I661">
        <v>54</v>
      </c>
      <c r="J661">
        <v>122</v>
      </c>
      <c r="K661">
        <v>9</v>
      </c>
      <c r="L661">
        <v>2</v>
      </c>
      <c r="M661">
        <v>6</v>
      </c>
      <c r="N661">
        <v>4</v>
      </c>
      <c r="O661">
        <v>1</v>
      </c>
      <c r="P661">
        <v>32</v>
      </c>
      <c r="Q661">
        <v>3</v>
      </c>
      <c r="R661">
        <v>46</v>
      </c>
      <c r="S661">
        <v>178</v>
      </c>
      <c r="T661">
        <v>6</v>
      </c>
      <c r="U661">
        <v>3</v>
      </c>
      <c r="V661">
        <v>15</v>
      </c>
      <c r="W661">
        <v>5</v>
      </c>
      <c r="X661">
        <v>15</v>
      </c>
      <c r="Y661">
        <v>44</v>
      </c>
      <c r="Z661">
        <v>0</v>
      </c>
      <c r="AA661">
        <v>30</v>
      </c>
      <c r="AB661">
        <v>625</v>
      </c>
      <c r="AC661" s="351">
        <v>1</v>
      </c>
      <c r="AD661" s="351">
        <v>1</v>
      </c>
      <c r="AE661">
        <v>5</v>
      </c>
      <c r="AF661">
        <v>96</v>
      </c>
      <c r="AG661">
        <v>37</v>
      </c>
      <c r="AH661">
        <v>14</v>
      </c>
      <c r="AI661">
        <v>0</v>
      </c>
      <c r="AJ661">
        <v>90</v>
      </c>
      <c r="AK661">
        <v>1</v>
      </c>
      <c r="AL661">
        <v>91</v>
      </c>
      <c r="AM661">
        <v>0</v>
      </c>
      <c r="AN661">
        <v>0</v>
      </c>
      <c r="AO661">
        <v>2</v>
      </c>
      <c r="AP661">
        <v>107</v>
      </c>
      <c r="AQ661">
        <v>3</v>
      </c>
      <c r="AR661">
        <v>15</v>
      </c>
      <c r="AS661">
        <v>18</v>
      </c>
      <c r="AT661">
        <v>0</v>
      </c>
      <c r="AU661">
        <v>0</v>
      </c>
      <c r="AV661">
        <v>0</v>
      </c>
      <c r="AW661">
        <v>1</v>
      </c>
      <c r="AX661">
        <v>0</v>
      </c>
      <c r="AY661">
        <v>0</v>
      </c>
      <c r="AZ661">
        <v>0</v>
      </c>
      <c r="BA661">
        <v>32</v>
      </c>
      <c r="BB661">
        <v>27</v>
      </c>
      <c r="BC661">
        <v>6</v>
      </c>
      <c r="BD661">
        <v>5</v>
      </c>
      <c r="BE661">
        <v>0</v>
      </c>
      <c r="BF661">
        <v>1</v>
      </c>
      <c r="BG661">
        <v>0</v>
      </c>
      <c r="BH661">
        <v>4</v>
      </c>
      <c r="BI661">
        <v>75</v>
      </c>
      <c r="BJ661">
        <v>25</v>
      </c>
      <c r="BK661">
        <v>17</v>
      </c>
      <c r="BL661">
        <v>1</v>
      </c>
      <c r="BM661">
        <v>2</v>
      </c>
      <c r="BN661">
        <v>0</v>
      </c>
      <c r="BO661">
        <v>1</v>
      </c>
      <c r="BP661">
        <v>0</v>
      </c>
      <c r="BQ661">
        <v>3</v>
      </c>
      <c r="BR661">
        <v>49</v>
      </c>
      <c r="BS661" s="148"/>
      <c r="BT661"/>
      <c r="BU661" s="393" t="str">
        <f t="shared" si="90"/>
        <v>Yes</v>
      </c>
      <c r="BV661" s="393" t="str">
        <f t="shared" si="91"/>
        <v>Yes</v>
      </c>
      <c r="BW661" s="393"/>
      <c r="BX661" s="151"/>
      <c r="BY661" s="341"/>
      <c r="BZ661" s="384"/>
      <c r="CA661" s="384"/>
      <c r="CB661" s="384"/>
      <c r="CC661" s="384"/>
      <c r="CD661" s="384"/>
      <c r="CE661" s="219"/>
      <c r="CF661" s="219"/>
      <c r="CG661" s="219"/>
      <c r="CH661" s="219"/>
      <c r="CI661" s="219"/>
      <c r="CJ661" s="219"/>
      <c r="CK661" s="219"/>
      <c r="CL661" s="219"/>
      <c r="CM661" s="219"/>
      <c r="CN661" s="219"/>
      <c r="CO661" s="219"/>
      <c r="CP661" s="219"/>
      <c r="CQ661" s="219"/>
      <c r="CR661" s="219"/>
      <c r="CS661" s="219"/>
      <c r="CT661" s="219"/>
      <c r="CU661" s="219"/>
      <c r="CV661" s="219"/>
      <c r="CW661" s="219"/>
      <c r="CX661" s="219"/>
      <c r="CY661" s="219"/>
      <c r="CZ661" s="219"/>
      <c r="DA661" s="219"/>
      <c r="DB661" s="219"/>
      <c r="DC661" s="219"/>
      <c r="DD661" s="219"/>
      <c r="DE661" s="219"/>
      <c r="DF661" s="219"/>
      <c r="DG661" s="219"/>
      <c r="DH661" s="219"/>
      <c r="DI661" s="219"/>
      <c r="DJ661" s="219"/>
      <c r="DK661" s="219"/>
      <c r="DL661" s="219"/>
      <c r="DM661" s="219"/>
      <c r="DN661" s="219"/>
      <c r="DO661" s="219"/>
      <c r="DP661" s="219"/>
      <c r="DQ661" s="219"/>
      <c r="DR661" s="219"/>
      <c r="DS661" s="219"/>
      <c r="DT661" s="219"/>
      <c r="DU661" s="219"/>
      <c r="DV661" s="219"/>
      <c r="DW661" s="219"/>
      <c r="DX661" s="219"/>
      <c r="DY661" s="219"/>
      <c r="DZ661" s="219"/>
      <c r="EA661" s="219"/>
      <c r="EB661" s="219"/>
      <c r="EC661" s="219"/>
      <c r="ED661" s="219"/>
      <c r="EE661" s="219"/>
      <c r="EF661" s="219"/>
      <c r="EG661" s="219"/>
      <c r="EH661" s="219"/>
      <c r="EI661" s="219"/>
      <c r="EJ661" s="219"/>
      <c r="EK661" s="219"/>
      <c r="EL661" s="219"/>
      <c r="EM661" s="219"/>
      <c r="EN661" s="219"/>
      <c r="EO661" s="219"/>
      <c r="EP661" s="219"/>
      <c r="EQ661" s="219"/>
      <c r="ER661" s="219"/>
      <c r="ES661" s="219"/>
      <c r="ET661" s="219"/>
      <c r="EU661" s="219"/>
      <c r="EV661" s="219"/>
      <c r="EW661" s="219"/>
      <c r="EX661" s="219"/>
      <c r="EY661" s="219"/>
      <c r="EZ661" s="219"/>
      <c r="FA661" s="219"/>
      <c r="FB661" s="219"/>
      <c r="FC661" s="219"/>
      <c r="FD661" s="219"/>
      <c r="FE661" s="219"/>
      <c r="FF661" s="219"/>
      <c r="FG661" s="219"/>
      <c r="FH661" s="219"/>
      <c r="FI661" s="219"/>
      <c r="FJ661" s="219"/>
      <c r="FK661" s="219"/>
      <c r="FL661" s="219"/>
      <c r="FM661" s="219"/>
      <c r="FN661" s="219"/>
      <c r="GA661" s="202"/>
      <c r="GB661" s="202"/>
      <c r="GC661" s="202"/>
      <c r="GD661" s="202"/>
      <c r="GE661" s="202"/>
      <c r="GF661" s="202"/>
      <c r="GG661" s="202"/>
      <c r="GH661" s="198"/>
      <c r="GI661" s="198"/>
      <c r="GJ661" s="198"/>
      <c r="GK661" s="198"/>
      <c r="GL661" s="198"/>
      <c r="GM661" s="198"/>
      <c r="GN661" s="198"/>
    </row>
    <row r="662" spans="1:292" x14ac:dyDescent="0.2">
      <c r="A662" s="215" t="s">
        <v>10</v>
      </c>
      <c r="B662" s="216" t="s">
        <v>285</v>
      </c>
      <c r="C662" s="217" t="s">
        <v>286</v>
      </c>
      <c r="D662" s="218" t="s">
        <v>9</v>
      </c>
      <c r="E662" s="337">
        <v>0</v>
      </c>
      <c r="F662">
        <v>54</v>
      </c>
      <c r="G662" s="337">
        <v>0</v>
      </c>
      <c r="H662">
        <v>1</v>
      </c>
      <c r="I662">
        <v>72</v>
      </c>
      <c r="J662">
        <v>148</v>
      </c>
      <c r="K662">
        <v>10</v>
      </c>
      <c r="L662">
        <v>3</v>
      </c>
      <c r="M662">
        <v>9</v>
      </c>
      <c r="N662">
        <v>2</v>
      </c>
      <c r="O662">
        <v>0</v>
      </c>
      <c r="P662">
        <v>4</v>
      </c>
      <c r="Q662">
        <v>3</v>
      </c>
      <c r="R662">
        <v>43</v>
      </c>
      <c r="S662">
        <v>1168</v>
      </c>
      <c r="T662">
        <v>6</v>
      </c>
      <c r="U662">
        <v>0</v>
      </c>
      <c r="V662">
        <v>19</v>
      </c>
      <c r="W662">
        <v>5</v>
      </c>
      <c r="X662">
        <v>54</v>
      </c>
      <c r="Y662">
        <v>79</v>
      </c>
      <c r="Z662">
        <v>0</v>
      </c>
      <c r="AA662">
        <v>58</v>
      </c>
      <c r="AB662">
        <v>1738</v>
      </c>
      <c r="AC662" s="351">
        <v>2</v>
      </c>
      <c r="AD662" s="351">
        <v>2</v>
      </c>
      <c r="AE662">
        <v>1</v>
      </c>
      <c r="AF662">
        <v>140</v>
      </c>
      <c r="AG662">
        <v>32</v>
      </c>
      <c r="AH662">
        <v>3</v>
      </c>
      <c r="AI662">
        <v>0</v>
      </c>
      <c r="AJ662">
        <v>77</v>
      </c>
      <c r="AK662">
        <v>0</v>
      </c>
      <c r="AL662">
        <v>0</v>
      </c>
      <c r="AM662">
        <v>0</v>
      </c>
      <c r="AN662">
        <v>0</v>
      </c>
      <c r="AO662">
        <v>0</v>
      </c>
      <c r="AP662">
        <v>25</v>
      </c>
      <c r="AQ662">
        <v>0</v>
      </c>
      <c r="AR662">
        <v>23</v>
      </c>
      <c r="AS662">
        <v>0</v>
      </c>
      <c r="AT662">
        <v>0</v>
      </c>
      <c r="AU662">
        <v>1</v>
      </c>
      <c r="AV662">
        <v>3</v>
      </c>
      <c r="AW662">
        <v>50</v>
      </c>
      <c r="AX662">
        <v>0</v>
      </c>
      <c r="AY662">
        <v>0</v>
      </c>
      <c r="AZ662">
        <v>0</v>
      </c>
      <c r="BA662">
        <v>6</v>
      </c>
      <c r="BB662">
        <v>13</v>
      </c>
      <c r="BC662">
        <v>23</v>
      </c>
      <c r="BD662">
        <v>9</v>
      </c>
      <c r="BE662">
        <v>4</v>
      </c>
      <c r="BF662">
        <v>1</v>
      </c>
      <c r="BG662">
        <v>1</v>
      </c>
      <c r="BH662">
        <v>1</v>
      </c>
      <c r="BI662">
        <v>58</v>
      </c>
      <c r="BJ662">
        <v>1</v>
      </c>
      <c r="BK662">
        <v>9</v>
      </c>
      <c r="BL662">
        <v>22</v>
      </c>
      <c r="BM662">
        <v>7</v>
      </c>
      <c r="BN662">
        <v>3</v>
      </c>
      <c r="BO662">
        <v>0</v>
      </c>
      <c r="BP662">
        <v>3</v>
      </c>
      <c r="BQ662">
        <v>1</v>
      </c>
      <c r="BR662">
        <v>46</v>
      </c>
      <c r="BS662" s="148"/>
      <c r="BT662"/>
      <c r="BU662" s="393" t="str">
        <f t="shared" si="90"/>
        <v>No</v>
      </c>
      <c r="BV662" s="393" t="str">
        <f t="shared" si="91"/>
        <v>No</v>
      </c>
      <c r="BW662" s="393"/>
      <c r="BX662" s="151"/>
      <c r="BY662" s="341"/>
      <c r="BZ662" s="384"/>
      <c r="CA662" s="384"/>
      <c r="CB662" s="384"/>
      <c r="CC662" s="384"/>
      <c r="CD662" s="384"/>
      <c r="CE662" s="219"/>
      <c r="CF662" s="219"/>
      <c r="CG662" s="219"/>
      <c r="CH662" s="219"/>
      <c r="CI662" s="219"/>
      <c r="CJ662" s="219"/>
      <c r="CK662" s="219"/>
      <c r="CL662" s="219"/>
      <c r="CM662" s="219"/>
      <c r="CN662" s="219"/>
      <c r="CO662" s="219"/>
      <c r="CP662" s="219"/>
      <c r="CQ662" s="219"/>
      <c r="CR662" s="219"/>
      <c r="CS662" s="219"/>
      <c r="CT662" s="219"/>
      <c r="CU662" s="219"/>
      <c r="CV662" s="219"/>
      <c r="CW662" s="219"/>
      <c r="CX662" s="219"/>
      <c r="CY662" s="219"/>
      <c r="CZ662" s="219"/>
      <c r="DA662" s="219"/>
      <c r="DB662" s="219"/>
      <c r="DC662" s="219"/>
      <c r="DD662" s="219"/>
      <c r="DE662" s="219"/>
      <c r="DF662" s="219"/>
      <c r="DG662" s="219"/>
      <c r="DH662" s="219"/>
      <c r="DI662" s="219"/>
      <c r="DJ662" s="219"/>
      <c r="DK662" s="219"/>
      <c r="DL662" s="219"/>
      <c r="DM662" s="219"/>
      <c r="DN662" s="219"/>
      <c r="DO662" s="219"/>
      <c r="DP662" s="219"/>
      <c r="DQ662" s="219"/>
      <c r="DR662" s="219"/>
      <c r="DS662" s="219"/>
      <c r="DT662" s="219"/>
      <c r="DU662" s="219"/>
      <c r="DV662" s="219"/>
      <c r="DW662" s="219"/>
      <c r="DX662" s="219"/>
      <c r="DY662" s="219"/>
      <c r="DZ662" s="219"/>
      <c r="EA662" s="219"/>
      <c r="EB662" s="219"/>
      <c r="EC662" s="219"/>
      <c r="ED662" s="219"/>
      <c r="EE662" s="219"/>
      <c r="EF662" s="219"/>
      <c r="EG662" s="219"/>
      <c r="EH662" s="219"/>
      <c r="EI662" s="219"/>
      <c r="EJ662" s="219"/>
      <c r="EK662" s="219"/>
      <c r="EL662" s="219"/>
      <c r="EM662" s="219"/>
      <c r="EN662" s="219"/>
      <c r="EO662" s="219"/>
      <c r="EP662" s="219"/>
      <c r="EQ662" s="219"/>
      <c r="ER662" s="219"/>
      <c r="ES662" s="219"/>
      <c r="ET662" s="219"/>
      <c r="EU662" s="219"/>
      <c r="EV662" s="219"/>
      <c r="EW662" s="219"/>
      <c r="EX662" s="219"/>
      <c r="EY662" s="219"/>
      <c r="EZ662" s="219"/>
      <c r="FA662" s="219"/>
      <c r="FB662" s="219"/>
      <c r="FC662" s="219"/>
      <c r="FD662" s="219"/>
      <c r="FE662" s="219"/>
      <c r="FF662" s="219"/>
      <c r="FG662" s="219"/>
      <c r="FH662" s="219"/>
      <c r="FI662" s="219"/>
      <c r="FJ662" s="219"/>
      <c r="FK662" s="219"/>
      <c r="FL662" s="219"/>
      <c r="FM662" s="219"/>
      <c r="FN662" s="219"/>
      <c r="GA662" s="202"/>
      <c r="GB662" s="202"/>
      <c r="GC662" s="202"/>
      <c r="GD662" s="202"/>
      <c r="GE662" s="202"/>
      <c r="GF662" s="202"/>
      <c r="GG662" s="202"/>
      <c r="GH662" s="198"/>
      <c r="GI662" s="198"/>
      <c r="GJ662" s="198"/>
      <c r="GK662" s="198"/>
      <c r="GL662" s="198"/>
      <c r="GM662" s="198"/>
      <c r="GN662" s="198"/>
    </row>
    <row r="663" spans="1:292" x14ac:dyDescent="0.2">
      <c r="A663" s="215" t="s">
        <v>12</v>
      </c>
      <c r="B663" s="216" t="s">
        <v>285</v>
      </c>
      <c r="C663" s="217" t="s">
        <v>294</v>
      </c>
      <c r="D663" s="218" t="s">
        <v>11</v>
      </c>
      <c r="E663" s="337">
        <v>0</v>
      </c>
      <c r="F663">
        <v>15</v>
      </c>
      <c r="G663" s="337">
        <v>0</v>
      </c>
      <c r="H663">
        <v>0</v>
      </c>
      <c r="I663">
        <v>69</v>
      </c>
      <c r="J663">
        <v>42</v>
      </c>
      <c r="K663">
        <v>4</v>
      </c>
      <c r="L663">
        <v>2</v>
      </c>
      <c r="M663">
        <v>7</v>
      </c>
      <c r="N663">
        <v>1</v>
      </c>
      <c r="O663">
        <v>0</v>
      </c>
      <c r="P663">
        <v>4</v>
      </c>
      <c r="Q663">
        <v>0</v>
      </c>
      <c r="R663">
        <v>1</v>
      </c>
      <c r="S663">
        <v>0</v>
      </c>
      <c r="T663">
        <v>1</v>
      </c>
      <c r="U663">
        <v>1</v>
      </c>
      <c r="V663">
        <v>2</v>
      </c>
      <c r="W663">
        <v>12</v>
      </c>
      <c r="X663">
        <v>5</v>
      </c>
      <c r="Y663">
        <v>31</v>
      </c>
      <c r="Z663">
        <v>0</v>
      </c>
      <c r="AA663">
        <v>12</v>
      </c>
      <c r="AB663">
        <v>209</v>
      </c>
      <c r="AC663" s="351">
        <v>1</v>
      </c>
      <c r="AD663" s="351">
        <v>2</v>
      </c>
      <c r="AE663">
        <v>1</v>
      </c>
      <c r="AF663">
        <v>44</v>
      </c>
      <c r="AG663">
        <v>7</v>
      </c>
      <c r="AH663">
        <v>9</v>
      </c>
      <c r="AI663">
        <v>0</v>
      </c>
      <c r="AJ663">
        <v>0</v>
      </c>
      <c r="AK663">
        <v>0</v>
      </c>
      <c r="AL663">
        <v>0</v>
      </c>
      <c r="AM663">
        <v>0</v>
      </c>
      <c r="AN663">
        <v>0</v>
      </c>
      <c r="AO663">
        <v>13</v>
      </c>
      <c r="AP663">
        <v>0</v>
      </c>
      <c r="AQ663">
        <v>30</v>
      </c>
      <c r="AR663">
        <v>0</v>
      </c>
      <c r="AS663">
        <v>30</v>
      </c>
      <c r="AT663">
        <v>0</v>
      </c>
      <c r="AU663">
        <v>0</v>
      </c>
      <c r="AV663">
        <v>1</v>
      </c>
      <c r="AW663">
        <v>4</v>
      </c>
      <c r="AX663">
        <v>0</v>
      </c>
      <c r="AY663">
        <v>0</v>
      </c>
      <c r="AZ663">
        <v>0</v>
      </c>
      <c r="BA663">
        <v>0</v>
      </c>
      <c r="BB663">
        <v>1</v>
      </c>
      <c r="BC663">
        <v>0</v>
      </c>
      <c r="BD663">
        <v>0</v>
      </c>
      <c r="BE663">
        <v>0</v>
      </c>
      <c r="BF663">
        <v>0</v>
      </c>
      <c r="BG663">
        <v>0</v>
      </c>
      <c r="BH663">
        <v>0</v>
      </c>
      <c r="BI663">
        <v>1</v>
      </c>
      <c r="BJ663">
        <v>0</v>
      </c>
      <c r="BK663">
        <v>1</v>
      </c>
      <c r="BL663">
        <v>0</v>
      </c>
      <c r="BM663">
        <v>0</v>
      </c>
      <c r="BN663">
        <v>0</v>
      </c>
      <c r="BO663">
        <v>0</v>
      </c>
      <c r="BP663">
        <v>0</v>
      </c>
      <c r="BQ663">
        <v>0</v>
      </c>
      <c r="BR663">
        <v>1</v>
      </c>
      <c r="BS663" s="148"/>
      <c r="BT663"/>
      <c r="BU663" s="393" t="str">
        <f t="shared" si="90"/>
        <v>Yes</v>
      </c>
      <c r="BV663" s="393" t="str">
        <f t="shared" si="91"/>
        <v>No</v>
      </c>
      <c r="BW663" s="393"/>
      <c r="BX663" s="151"/>
      <c r="BY663" s="341"/>
      <c r="BZ663" s="384"/>
      <c r="CA663" s="384"/>
      <c r="CB663" s="384"/>
      <c r="CC663" s="384"/>
      <c r="CD663" s="384"/>
      <c r="CE663" s="219"/>
      <c r="CF663" s="219"/>
      <c r="CG663" s="219"/>
      <c r="CH663" s="219"/>
      <c r="CI663" s="219"/>
      <c r="CJ663" s="219"/>
      <c r="CK663" s="219"/>
      <c r="CL663" s="219"/>
      <c r="CM663" s="219"/>
      <c r="CN663" s="219"/>
      <c r="CO663" s="219"/>
      <c r="CP663" s="219"/>
      <c r="CQ663" s="219"/>
      <c r="CR663" s="219"/>
      <c r="CS663" s="219"/>
      <c r="CT663" s="219"/>
      <c r="CU663" s="219"/>
      <c r="CV663" s="219"/>
      <c r="CW663" s="219"/>
      <c r="CX663" s="219"/>
      <c r="CY663" s="219"/>
      <c r="CZ663" s="219"/>
      <c r="DA663" s="219"/>
      <c r="DB663" s="219"/>
      <c r="DC663" s="219"/>
      <c r="DD663" s="219"/>
      <c r="DE663" s="219"/>
      <c r="DF663" s="219"/>
      <c r="DG663" s="219"/>
      <c r="DH663" s="219"/>
      <c r="DI663" s="219"/>
      <c r="DJ663" s="219"/>
      <c r="DK663" s="219"/>
      <c r="DL663" s="219"/>
      <c r="DM663" s="219"/>
      <c r="DN663" s="219"/>
      <c r="DO663" s="219"/>
      <c r="DP663" s="219"/>
      <c r="DQ663" s="219"/>
      <c r="DR663" s="219"/>
      <c r="DS663" s="219"/>
      <c r="DT663" s="219"/>
      <c r="DU663" s="219"/>
      <c r="DV663" s="219"/>
      <c r="DW663" s="219"/>
      <c r="DX663" s="219"/>
      <c r="DY663" s="219"/>
      <c r="DZ663" s="219"/>
      <c r="EA663" s="219"/>
      <c r="EB663" s="219"/>
      <c r="EC663" s="219"/>
      <c r="ED663" s="219"/>
      <c r="EE663" s="219"/>
      <c r="EF663" s="219"/>
      <c r="EG663" s="219"/>
      <c r="EH663" s="219"/>
      <c r="EI663" s="219"/>
      <c r="EJ663" s="219"/>
      <c r="EK663" s="219"/>
      <c r="EL663" s="219"/>
      <c r="EM663" s="219"/>
      <c r="EN663" s="219"/>
      <c r="EO663" s="219"/>
      <c r="EP663" s="219"/>
      <c r="EQ663" s="219"/>
      <c r="ER663" s="219"/>
      <c r="ES663" s="219"/>
      <c r="ET663" s="219"/>
      <c r="EU663" s="219"/>
      <c r="EV663" s="219"/>
      <c r="EW663" s="219"/>
      <c r="EX663" s="219"/>
      <c r="EY663" s="219"/>
      <c r="EZ663" s="219"/>
      <c r="FA663" s="219"/>
      <c r="FB663" s="219"/>
      <c r="FC663" s="219"/>
      <c r="FD663" s="219"/>
      <c r="FE663" s="219"/>
      <c r="FF663" s="219"/>
      <c r="FG663" s="219"/>
      <c r="FH663" s="219"/>
      <c r="FI663" s="219"/>
      <c r="FJ663" s="219"/>
      <c r="FK663" s="219"/>
      <c r="FL663" s="219"/>
      <c r="FM663" s="219"/>
      <c r="FN663" s="219"/>
      <c r="GA663" s="202"/>
      <c r="GB663" s="202"/>
      <c r="GC663" s="202"/>
      <c r="GD663" s="202"/>
      <c r="GE663" s="202"/>
      <c r="GF663" s="202"/>
      <c r="GG663" s="202"/>
      <c r="GH663" s="198"/>
      <c r="GI663" s="198"/>
      <c r="GJ663" s="198"/>
      <c r="GK663" s="198"/>
      <c r="GL663" s="198"/>
      <c r="GM663" s="198"/>
      <c r="GN663" s="198"/>
    </row>
    <row r="664" spans="1:292" x14ac:dyDescent="0.2">
      <c r="A664" s="215" t="s">
        <v>14</v>
      </c>
      <c r="B664" s="216" t="s">
        <v>301</v>
      </c>
      <c r="C664" s="217" t="s">
        <v>109</v>
      </c>
      <c r="D664" s="218" t="s">
        <v>13</v>
      </c>
      <c r="E664" s="337">
        <v>0</v>
      </c>
      <c r="F664">
        <v>2</v>
      </c>
      <c r="G664" s="337">
        <v>0</v>
      </c>
      <c r="H664">
        <v>4</v>
      </c>
      <c r="I664">
        <v>39</v>
      </c>
      <c r="J664">
        <v>299</v>
      </c>
      <c r="K664">
        <v>9</v>
      </c>
      <c r="L664">
        <v>2</v>
      </c>
      <c r="M664">
        <v>5</v>
      </c>
      <c r="N664">
        <v>2</v>
      </c>
      <c r="O664">
        <v>18</v>
      </c>
      <c r="P664">
        <v>12</v>
      </c>
      <c r="Q664">
        <v>58</v>
      </c>
      <c r="R664">
        <v>2287</v>
      </c>
      <c r="S664">
        <v>318</v>
      </c>
      <c r="T664">
        <v>33</v>
      </c>
      <c r="U664">
        <v>1</v>
      </c>
      <c r="V664">
        <v>1</v>
      </c>
      <c r="W664">
        <v>4</v>
      </c>
      <c r="X664">
        <v>2</v>
      </c>
      <c r="Y664">
        <v>391</v>
      </c>
      <c r="Z664">
        <v>981</v>
      </c>
      <c r="AA664">
        <v>1</v>
      </c>
      <c r="AB664">
        <v>4469</v>
      </c>
      <c r="AC664" s="351">
        <v>2</v>
      </c>
      <c r="AD664" s="351">
        <v>2</v>
      </c>
      <c r="AE664">
        <v>4</v>
      </c>
      <c r="AF664">
        <v>100</v>
      </c>
      <c r="AG664">
        <v>0</v>
      </c>
      <c r="AH664">
        <v>0</v>
      </c>
      <c r="AI664">
        <v>0</v>
      </c>
      <c r="AJ664">
        <v>677</v>
      </c>
      <c r="AK664">
        <v>0</v>
      </c>
      <c r="AL664">
        <v>677</v>
      </c>
      <c r="AM664">
        <v>2</v>
      </c>
      <c r="AN664">
        <v>0</v>
      </c>
      <c r="AO664">
        <v>1</v>
      </c>
      <c r="AP664">
        <v>0</v>
      </c>
      <c r="AQ664">
        <v>51</v>
      </c>
      <c r="AR664">
        <v>0</v>
      </c>
      <c r="AS664">
        <v>0</v>
      </c>
      <c r="AT664">
        <v>65</v>
      </c>
      <c r="AU664">
        <v>0</v>
      </c>
      <c r="AV664">
        <v>33</v>
      </c>
      <c r="AW664">
        <v>1</v>
      </c>
      <c r="AX664">
        <v>0</v>
      </c>
      <c r="AY664">
        <v>0</v>
      </c>
      <c r="AZ664">
        <v>981</v>
      </c>
      <c r="BA664">
        <v>68</v>
      </c>
      <c r="BB664">
        <v>366</v>
      </c>
      <c r="BC664">
        <v>445</v>
      </c>
      <c r="BD664">
        <v>707</v>
      </c>
      <c r="BE664">
        <v>930</v>
      </c>
      <c r="BF664">
        <v>772</v>
      </c>
      <c r="BG664">
        <v>771</v>
      </c>
      <c r="BH664">
        <v>185</v>
      </c>
      <c r="BI664">
        <v>4244</v>
      </c>
      <c r="BJ664">
        <v>34</v>
      </c>
      <c r="BK664">
        <v>279</v>
      </c>
      <c r="BL664">
        <v>244</v>
      </c>
      <c r="BM664">
        <v>342</v>
      </c>
      <c r="BN664">
        <v>474</v>
      </c>
      <c r="BO664">
        <v>406</v>
      </c>
      <c r="BP664">
        <v>443</v>
      </c>
      <c r="BQ664">
        <v>123</v>
      </c>
      <c r="BR664">
        <v>2345</v>
      </c>
      <c r="BS664" s="148"/>
      <c r="BT664"/>
      <c r="BU664" s="393" t="str">
        <f t="shared" si="90"/>
        <v>No</v>
      </c>
      <c r="BV664" s="393" t="str">
        <f t="shared" si="91"/>
        <v>No</v>
      </c>
      <c r="BW664" s="393"/>
      <c r="BX664" s="151"/>
      <c r="BY664" s="341"/>
      <c r="BZ664" s="384"/>
      <c r="CA664" s="384"/>
      <c r="CB664" s="384"/>
      <c r="CC664" s="384"/>
      <c r="CD664" s="384"/>
      <c r="CE664" s="219"/>
      <c r="CF664" s="219"/>
      <c r="CG664" s="219"/>
      <c r="CH664" s="219"/>
      <c r="CI664" s="219"/>
      <c r="CJ664" s="219"/>
      <c r="CK664" s="219"/>
      <c r="CL664" s="219"/>
      <c r="CM664" s="219"/>
      <c r="CN664" s="219"/>
      <c r="CO664" s="219"/>
      <c r="CP664" s="219"/>
      <c r="CQ664" s="219"/>
      <c r="CR664" s="219"/>
      <c r="CS664" s="219"/>
      <c r="CT664" s="219"/>
      <c r="CU664" s="219"/>
      <c r="CV664" s="219"/>
      <c r="CW664" s="219"/>
      <c r="CX664" s="219"/>
      <c r="CY664" s="219"/>
      <c r="CZ664" s="219"/>
      <c r="DA664" s="219"/>
      <c r="DB664" s="219"/>
      <c r="DC664" s="219"/>
      <c r="DD664" s="219"/>
      <c r="DE664" s="219"/>
      <c r="DF664" s="219"/>
      <c r="DG664" s="219"/>
      <c r="DH664" s="219"/>
      <c r="DI664" s="219"/>
      <c r="DJ664" s="219"/>
      <c r="DK664" s="219"/>
      <c r="DL664" s="219"/>
      <c r="DM664" s="219"/>
      <c r="DN664" s="219"/>
      <c r="DO664" s="219"/>
      <c r="DP664" s="219"/>
      <c r="DQ664" s="219"/>
      <c r="DR664" s="219"/>
      <c r="DS664" s="219"/>
      <c r="DT664" s="219"/>
      <c r="DU664" s="219"/>
      <c r="DV664" s="219"/>
      <c r="DW664" s="219"/>
      <c r="DX664" s="219"/>
      <c r="DY664" s="219"/>
      <c r="DZ664" s="219"/>
      <c r="EA664" s="219"/>
      <c r="EB664" s="219"/>
      <c r="EC664" s="219"/>
      <c r="ED664" s="219"/>
      <c r="EE664" s="219"/>
      <c r="EF664" s="219"/>
      <c r="EG664" s="219"/>
      <c r="EH664" s="219"/>
      <c r="EI664" s="219"/>
      <c r="EJ664" s="219"/>
      <c r="EK664" s="219"/>
      <c r="EL664" s="219"/>
      <c r="EM664" s="219"/>
      <c r="EN664" s="219"/>
      <c r="EO664" s="219"/>
      <c r="EP664" s="219"/>
      <c r="EQ664" s="219"/>
      <c r="ER664" s="219"/>
      <c r="ES664" s="219"/>
      <c r="ET664" s="219"/>
      <c r="EU664" s="219"/>
      <c r="EV664" s="219"/>
      <c r="EW664" s="219"/>
      <c r="EX664" s="219"/>
      <c r="EY664" s="219"/>
      <c r="EZ664" s="219"/>
      <c r="FA664" s="219"/>
      <c r="FB664" s="219"/>
      <c r="FC664" s="219"/>
      <c r="FD664" s="219"/>
      <c r="FE664" s="219"/>
      <c r="FF664" s="219"/>
      <c r="FG664" s="219"/>
      <c r="FH664" s="219"/>
      <c r="FI664" s="219"/>
      <c r="FJ664" s="219"/>
      <c r="FK664" s="219"/>
      <c r="FL664" s="219"/>
      <c r="FM664" s="219"/>
      <c r="FN664" s="219"/>
      <c r="GA664" s="202"/>
      <c r="GB664" s="202"/>
      <c r="GC664" s="202"/>
      <c r="GD664" s="202"/>
      <c r="GE664" s="202"/>
      <c r="GF664" s="202"/>
      <c r="GG664" s="202"/>
      <c r="GH664" s="198"/>
      <c r="GI664" s="198"/>
      <c r="GJ664" s="198"/>
      <c r="GK664" s="198"/>
      <c r="GL664" s="198"/>
      <c r="GM664" s="198"/>
      <c r="GN664" s="198"/>
    </row>
    <row r="665" spans="1:292" x14ac:dyDescent="0.2">
      <c r="A665" s="215" t="s">
        <v>15</v>
      </c>
      <c r="B665" s="216" t="s">
        <v>285</v>
      </c>
      <c r="C665" s="217" t="s">
        <v>294</v>
      </c>
      <c r="D665" s="218" t="s">
        <v>349</v>
      </c>
      <c r="E665" s="337">
        <v>0</v>
      </c>
      <c r="F665">
        <v>15</v>
      </c>
      <c r="G665" s="337">
        <v>0</v>
      </c>
      <c r="H665">
        <v>0</v>
      </c>
      <c r="I665">
        <v>47</v>
      </c>
      <c r="J665">
        <v>138</v>
      </c>
      <c r="K665">
        <v>6</v>
      </c>
      <c r="L665">
        <v>0</v>
      </c>
      <c r="M665">
        <v>10</v>
      </c>
      <c r="N665">
        <v>1</v>
      </c>
      <c r="O665">
        <v>0</v>
      </c>
      <c r="P665">
        <v>7</v>
      </c>
      <c r="Q665">
        <v>0</v>
      </c>
      <c r="R665">
        <v>24</v>
      </c>
      <c r="S665">
        <v>2</v>
      </c>
      <c r="T665">
        <v>0</v>
      </c>
      <c r="U665">
        <v>0</v>
      </c>
      <c r="V665">
        <v>0</v>
      </c>
      <c r="W665">
        <v>2</v>
      </c>
      <c r="X665">
        <v>8</v>
      </c>
      <c r="Y665">
        <v>54</v>
      </c>
      <c r="Z665">
        <v>0</v>
      </c>
      <c r="AA665">
        <v>15</v>
      </c>
      <c r="AB665">
        <v>329</v>
      </c>
      <c r="AC665" s="351">
        <v>2</v>
      </c>
      <c r="AD665" s="351">
        <v>3</v>
      </c>
      <c r="AE665">
        <v>4</v>
      </c>
      <c r="AF665">
        <v>118</v>
      </c>
      <c r="AG665">
        <v>7</v>
      </c>
      <c r="AH665">
        <v>9</v>
      </c>
      <c r="AI665">
        <v>0</v>
      </c>
      <c r="AJ665">
        <v>77</v>
      </c>
      <c r="AK665">
        <v>9</v>
      </c>
      <c r="AL665">
        <v>86</v>
      </c>
      <c r="AM665">
        <v>0</v>
      </c>
      <c r="AN665">
        <v>0</v>
      </c>
      <c r="AO665">
        <v>5</v>
      </c>
      <c r="AP665">
        <v>86</v>
      </c>
      <c r="AQ665">
        <v>0</v>
      </c>
      <c r="AR665">
        <v>0</v>
      </c>
      <c r="AS665">
        <v>40</v>
      </c>
      <c r="AT665">
        <v>3</v>
      </c>
      <c r="AU665">
        <v>0</v>
      </c>
      <c r="AV665">
        <v>2</v>
      </c>
      <c r="AW665">
        <v>2</v>
      </c>
      <c r="AX665">
        <v>0</v>
      </c>
      <c r="AY665">
        <v>0</v>
      </c>
      <c r="AZ665">
        <v>0</v>
      </c>
      <c r="BA665">
        <v>11</v>
      </c>
      <c r="BB665">
        <v>16</v>
      </c>
      <c r="BC665">
        <v>9</v>
      </c>
      <c r="BD665">
        <v>5</v>
      </c>
      <c r="BE665">
        <v>0</v>
      </c>
      <c r="BF665">
        <v>1</v>
      </c>
      <c r="BG665">
        <v>0</v>
      </c>
      <c r="BH665">
        <v>0</v>
      </c>
      <c r="BI665">
        <v>42</v>
      </c>
      <c r="BJ665">
        <v>8</v>
      </c>
      <c r="BK665">
        <v>11</v>
      </c>
      <c r="BL665">
        <v>3</v>
      </c>
      <c r="BM665">
        <v>1</v>
      </c>
      <c r="BN665">
        <v>1</v>
      </c>
      <c r="BO665">
        <v>0</v>
      </c>
      <c r="BP665">
        <v>0</v>
      </c>
      <c r="BQ665">
        <v>0</v>
      </c>
      <c r="BR665">
        <v>24</v>
      </c>
      <c r="BS665" s="148"/>
      <c r="BT665"/>
      <c r="BU665" s="393" t="str">
        <f t="shared" si="90"/>
        <v>No</v>
      </c>
      <c r="BV665" s="393" t="str">
        <f t="shared" si="91"/>
        <v>Open</v>
      </c>
      <c r="BW665" s="393"/>
      <c r="BX665" s="151"/>
      <c r="BY665" s="341"/>
      <c r="BZ665" s="384"/>
      <c r="CA665" s="384"/>
      <c r="CB665" s="384"/>
      <c r="CC665" s="384"/>
      <c r="CD665" s="384"/>
      <c r="CE665" s="219"/>
      <c r="CF665" s="219"/>
      <c r="CG665" s="219"/>
      <c r="CH665" s="219"/>
      <c r="CI665" s="219"/>
      <c r="CJ665" s="219"/>
      <c r="CK665" s="219"/>
      <c r="CL665" s="219"/>
      <c r="CM665" s="219"/>
      <c r="CN665" s="219"/>
      <c r="CO665" s="219"/>
      <c r="CP665" s="219"/>
      <c r="CQ665" s="219"/>
      <c r="CR665" s="219"/>
      <c r="CS665" s="219"/>
      <c r="CT665" s="219"/>
      <c r="CU665" s="219"/>
      <c r="CV665" s="219"/>
      <c r="CW665" s="219"/>
      <c r="CX665" s="219"/>
      <c r="CY665" s="219"/>
      <c r="CZ665" s="219"/>
      <c r="DA665" s="219"/>
      <c r="DB665" s="219"/>
      <c r="DC665" s="219"/>
      <c r="DD665" s="219"/>
      <c r="DE665" s="219"/>
      <c r="DF665" s="219"/>
      <c r="DG665" s="219"/>
      <c r="DH665" s="219"/>
      <c r="DI665" s="219"/>
      <c r="DJ665" s="219"/>
      <c r="DK665" s="219"/>
      <c r="DL665" s="219"/>
      <c r="DM665" s="219"/>
      <c r="DN665" s="219"/>
      <c r="DO665" s="219"/>
      <c r="DP665" s="219"/>
      <c r="DQ665" s="219"/>
      <c r="DR665" s="219"/>
      <c r="DS665" s="219"/>
      <c r="DT665" s="219"/>
      <c r="DU665" s="219"/>
      <c r="DV665" s="219"/>
      <c r="DW665" s="219"/>
      <c r="DX665" s="219"/>
      <c r="DY665" s="219"/>
      <c r="DZ665" s="219"/>
      <c r="EA665" s="219"/>
      <c r="EB665" s="219"/>
      <c r="EC665" s="219"/>
      <c r="ED665" s="219"/>
      <c r="EE665" s="219"/>
      <c r="EF665" s="219"/>
      <c r="EG665" s="219"/>
      <c r="EH665" s="219"/>
      <c r="EI665" s="219"/>
      <c r="EJ665" s="219"/>
      <c r="EK665" s="219"/>
      <c r="EL665" s="219"/>
      <c r="EM665" s="219"/>
      <c r="EN665" s="219"/>
      <c r="EO665" s="219"/>
      <c r="EP665" s="219"/>
      <c r="EQ665" s="219"/>
      <c r="ER665" s="219"/>
      <c r="ES665" s="219"/>
      <c r="ET665" s="219"/>
      <c r="EU665" s="219"/>
      <c r="EV665" s="219"/>
      <c r="EW665" s="219"/>
      <c r="EX665" s="219"/>
      <c r="EY665" s="219"/>
      <c r="EZ665" s="219"/>
      <c r="FA665" s="219"/>
      <c r="FB665" s="219"/>
      <c r="FC665" s="219"/>
      <c r="FD665" s="219"/>
      <c r="FE665" s="219"/>
      <c r="FF665" s="219"/>
      <c r="FG665" s="219"/>
      <c r="FH665" s="219"/>
      <c r="FI665" s="219"/>
      <c r="FJ665" s="219"/>
      <c r="FK665" s="219"/>
      <c r="FL665" s="219"/>
      <c r="FM665" s="219"/>
      <c r="FN665" s="219"/>
      <c r="GA665" s="202"/>
      <c r="GB665" s="202"/>
      <c r="GC665" s="202"/>
      <c r="GD665" s="202"/>
      <c r="GE665" s="202"/>
      <c r="GF665" s="202"/>
      <c r="GG665" s="202"/>
      <c r="GH665" s="198"/>
      <c r="GI665" s="198"/>
      <c r="GJ665" s="198"/>
      <c r="GK665" s="198"/>
      <c r="GL665" s="198"/>
      <c r="GM665" s="198"/>
      <c r="GN665" s="198"/>
    </row>
    <row r="666" spans="1:292" s="227" customFormat="1" x14ac:dyDescent="0.2">
      <c r="A666" s="220" t="s">
        <v>17</v>
      </c>
      <c r="B666" s="221" t="s">
        <v>291</v>
      </c>
      <c r="C666" s="222" t="s">
        <v>287</v>
      </c>
      <c r="D666" s="223" t="s">
        <v>16</v>
      </c>
      <c r="E666" s="337">
        <v>0</v>
      </c>
      <c r="F666">
        <v>6</v>
      </c>
      <c r="G666" s="337">
        <v>0</v>
      </c>
      <c r="H666">
        <v>7</v>
      </c>
      <c r="I666">
        <v>192</v>
      </c>
      <c r="J666">
        <v>439</v>
      </c>
      <c r="K666">
        <v>4</v>
      </c>
      <c r="L666">
        <v>6</v>
      </c>
      <c r="M666">
        <v>21</v>
      </c>
      <c r="N666">
        <v>3</v>
      </c>
      <c r="O666">
        <v>0</v>
      </c>
      <c r="P666">
        <v>75</v>
      </c>
      <c r="Q666">
        <v>0</v>
      </c>
      <c r="R666">
        <v>149</v>
      </c>
      <c r="S666">
        <v>0</v>
      </c>
      <c r="T666">
        <v>0</v>
      </c>
      <c r="U666">
        <v>2</v>
      </c>
      <c r="V666">
        <v>32</v>
      </c>
      <c r="W666">
        <v>30</v>
      </c>
      <c r="X666">
        <v>9</v>
      </c>
      <c r="Y666">
        <v>605</v>
      </c>
      <c r="Z666">
        <v>0</v>
      </c>
      <c r="AA666">
        <v>24</v>
      </c>
      <c r="AB666">
        <v>1604</v>
      </c>
      <c r="AC666" s="351">
        <v>2</v>
      </c>
      <c r="AD666" s="351">
        <v>2</v>
      </c>
      <c r="AE666">
        <v>12</v>
      </c>
      <c r="AF666">
        <v>379</v>
      </c>
      <c r="AG666">
        <v>15</v>
      </c>
      <c r="AH666">
        <v>32</v>
      </c>
      <c r="AI666">
        <v>0</v>
      </c>
      <c r="AJ666">
        <v>364</v>
      </c>
      <c r="AK666">
        <v>27</v>
      </c>
      <c r="AL666">
        <v>391</v>
      </c>
      <c r="AM666">
        <v>1</v>
      </c>
      <c r="AN666">
        <v>0</v>
      </c>
      <c r="AO666">
        <v>4</v>
      </c>
      <c r="AP666">
        <v>10</v>
      </c>
      <c r="AQ666">
        <v>24</v>
      </c>
      <c r="AR666">
        <v>60</v>
      </c>
      <c r="AS666">
        <v>84</v>
      </c>
      <c r="AT666">
        <v>0</v>
      </c>
      <c r="AU666">
        <v>0</v>
      </c>
      <c r="AV666">
        <v>1</v>
      </c>
      <c r="AW666">
        <v>26</v>
      </c>
      <c r="AX666">
        <v>0</v>
      </c>
      <c r="AY666">
        <v>0</v>
      </c>
      <c r="AZ666">
        <v>0</v>
      </c>
      <c r="BA666">
        <v>0</v>
      </c>
      <c r="BB666">
        <v>0</v>
      </c>
      <c r="BC666">
        <v>0</v>
      </c>
      <c r="BD666">
        <v>0</v>
      </c>
      <c r="BE666">
        <v>0</v>
      </c>
      <c r="BF666">
        <v>0</v>
      </c>
      <c r="BG666">
        <v>0</v>
      </c>
      <c r="BH666">
        <v>0</v>
      </c>
      <c r="BI666">
        <v>0</v>
      </c>
      <c r="BJ666">
        <v>94</v>
      </c>
      <c r="BK666">
        <v>41</v>
      </c>
      <c r="BL666">
        <v>13</v>
      </c>
      <c r="BM666">
        <v>4</v>
      </c>
      <c r="BN666">
        <v>1</v>
      </c>
      <c r="BO666">
        <v>0</v>
      </c>
      <c r="BP666">
        <v>0</v>
      </c>
      <c r="BQ666">
        <v>0</v>
      </c>
      <c r="BR666">
        <v>153</v>
      </c>
      <c r="BS666" s="148"/>
      <c r="BT666"/>
      <c r="BU666" s="393" t="str">
        <f t="shared" si="90"/>
        <v>No</v>
      </c>
      <c r="BV666" s="393" t="str">
        <f t="shared" si="91"/>
        <v>No</v>
      </c>
      <c r="BW666" s="393"/>
      <c r="BX666" s="151"/>
      <c r="BY666" s="341"/>
      <c r="BZ666" s="384"/>
      <c r="CA666" s="384"/>
      <c r="CE666" s="224"/>
      <c r="CF666" s="224"/>
      <c r="CG666" s="224"/>
      <c r="CH666" s="224"/>
      <c r="CI666" s="224"/>
      <c r="CJ666" s="224"/>
      <c r="CK666" s="224"/>
      <c r="CL666" s="224"/>
      <c r="CM666" s="224"/>
      <c r="CN666" s="224"/>
      <c r="CO666" s="224"/>
      <c r="CP666" s="224"/>
      <c r="CQ666" s="224"/>
      <c r="CR666" s="224"/>
      <c r="CS666" s="224"/>
      <c r="CT666" s="224"/>
      <c r="CU666" s="224"/>
      <c r="CV666" s="224"/>
      <c r="CW666" s="224"/>
      <c r="CX666" s="224"/>
      <c r="CY666" s="224"/>
      <c r="CZ666" s="224"/>
      <c r="DA666" s="224"/>
      <c r="DB666" s="224"/>
      <c r="DC666" s="224"/>
      <c r="DD666" s="224"/>
      <c r="DE666" s="224"/>
      <c r="DF666" s="224"/>
      <c r="DG666" s="224"/>
      <c r="DH666" s="224"/>
      <c r="DI666" s="224"/>
      <c r="DJ666" s="224"/>
      <c r="DK666" s="224"/>
      <c r="DL666" s="224"/>
      <c r="DM666" s="224"/>
      <c r="DN666" s="224"/>
      <c r="DO666" s="224"/>
      <c r="DP666" s="224"/>
      <c r="DQ666" s="224"/>
      <c r="DR666" s="224"/>
      <c r="DS666" s="224"/>
      <c r="DT666" s="224"/>
      <c r="DU666" s="224"/>
      <c r="DV666" s="224"/>
      <c r="DW666" s="224"/>
      <c r="DX666" s="224"/>
      <c r="DY666" s="224"/>
      <c r="DZ666" s="224"/>
      <c r="EA666" s="224"/>
      <c r="EB666" s="224"/>
      <c r="EC666" s="224"/>
      <c r="ED666" s="224"/>
      <c r="EE666" s="224"/>
      <c r="EF666" s="224"/>
      <c r="EG666" s="224"/>
      <c r="EH666" s="224"/>
      <c r="EI666" s="224"/>
      <c r="EJ666" s="224"/>
      <c r="EK666" s="224"/>
      <c r="EL666" s="224"/>
      <c r="EM666" s="224"/>
      <c r="EN666" s="224"/>
      <c r="EO666" s="224"/>
      <c r="EP666" s="224"/>
      <c r="EQ666" s="224"/>
      <c r="ER666" s="224"/>
      <c r="ES666" s="224"/>
      <c r="ET666" s="224"/>
      <c r="EU666" s="224"/>
      <c r="EV666" s="224"/>
      <c r="EW666" s="224"/>
      <c r="EX666" s="224"/>
      <c r="EY666" s="224"/>
      <c r="EZ666" s="224"/>
      <c r="FA666" s="224"/>
      <c r="FB666" s="224"/>
      <c r="FC666" s="224"/>
      <c r="FD666" s="224"/>
      <c r="FE666" s="224"/>
      <c r="FF666" s="224"/>
      <c r="FG666" s="224"/>
      <c r="FH666" s="224"/>
      <c r="FI666" s="224"/>
      <c r="FJ666" s="224"/>
      <c r="FK666" s="224"/>
      <c r="FL666" s="224"/>
      <c r="FM666" s="224"/>
      <c r="FN666" s="224"/>
      <c r="FO666" s="225"/>
      <c r="FP666" s="225"/>
      <c r="FQ666" s="225"/>
      <c r="FR666" s="225"/>
      <c r="FS666" s="225"/>
      <c r="FT666" s="225"/>
      <c r="FU666" s="225"/>
      <c r="FV666" s="225"/>
      <c r="FW666" s="432"/>
      <c r="FX666" s="432"/>
      <c r="FY666" s="225"/>
      <c r="FZ666" s="225"/>
      <c r="GA666" s="226"/>
      <c r="GB666" s="226"/>
      <c r="GC666" s="226"/>
      <c r="GD666" s="226"/>
      <c r="GE666" s="226"/>
      <c r="GF666" s="226"/>
      <c r="GG666" s="226"/>
      <c r="JP666" s="459"/>
      <c r="JQ666" s="459"/>
      <c r="JR666" s="459"/>
      <c r="JS666" s="459"/>
      <c r="JT666" s="459"/>
      <c r="JU666" s="459"/>
      <c r="JV666" s="459"/>
      <c r="JW666" s="459"/>
      <c r="JX666" s="459"/>
      <c r="JY666" s="459"/>
      <c r="JZ666" s="359"/>
      <c r="KA666" s="359"/>
      <c r="KB666" s="359"/>
      <c r="KC666" s="359"/>
      <c r="KD666" s="359"/>
      <c r="KE666" s="359"/>
      <c r="KF666" s="359"/>
    </row>
    <row r="667" spans="1:292" x14ac:dyDescent="0.2">
      <c r="A667" s="215" t="s">
        <v>92</v>
      </c>
      <c r="B667" s="216" t="s">
        <v>293</v>
      </c>
      <c r="C667" s="217" t="s">
        <v>294</v>
      </c>
      <c r="D667" s="218" t="s">
        <v>91</v>
      </c>
      <c r="E667" s="337">
        <v>0</v>
      </c>
      <c r="F667">
        <v>9</v>
      </c>
      <c r="G667" s="337">
        <v>0</v>
      </c>
      <c r="H667">
        <v>4</v>
      </c>
      <c r="I667">
        <v>266</v>
      </c>
      <c r="J667">
        <v>638</v>
      </c>
      <c r="K667">
        <v>12</v>
      </c>
      <c r="L667">
        <v>17</v>
      </c>
      <c r="M667">
        <v>32</v>
      </c>
      <c r="N667">
        <v>7</v>
      </c>
      <c r="O667">
        <v>1</v>
      </c>
      <c r="P667">
        <v>21</v>
      </c>
      <c r="Q667">
        <v>32</v>
      </c>
      <c r="R667">
        <v>203</v>
      </c>
      <c r="S667">
        <v>6190</v>
      </c>
      <c r="T667">
        <v>29</v>
      </c>
      <c r="U667">
        <v>11</v>
      </c>
      <c r="V667">
        <v>111</v>
      </c>
      <c r="W667">
        <v>44</v>
      </c>
      <c r="X667">
        <v>185</v>
      </c>
      <c r="Y667">
        <v>398</v>
      </c>
      <c r="Z667">
        <v>0</v>
      </c>
      <c r="AA667">
        <v>156</v>
      </c>
      <c r="AB667">
        <v>8366</v>
      </c>
      <c r="AC667" s="351">
        <v>2</v>
      </c>
      <c r="AD667" s="351">
        <v>2</v>
      </c>
      <c r="AE667">
        <v>16</v>
      </c>
      <c r="AF667">
        <v>538</v>
      </c>
      <c r="AG667">
        <v>42</v>
      </c>
      <c r="AH667">
        <v>24</v>
      </c>
      <c r="AI667">
        <v>0</v>
      </c>
      <c r="AJ667">
        <v>592</v>
      </c>
      <c r="AK667">
        <v>0</v>
      </c>
      <c r="AL667">
        <v>592</v>
      </c>
      <c r="AM667">
        <v>10</v>
      </c>
      <c r="AN667">
        <v>0</v>
      </c>
      <c r="AO667">
        <v>49</v>
      </c>
      <c r="AP667">
        <v>188</v>
      </c>
      <c r="AQ667">
        <v>139</v>
      </c>
      <c r="AR667">
        <v>0</v>
      </c>
      <c r="AS667">
        <v>139</v>
      </c>
      <c r="AT667">
        <v>4</v>
      </c>
      <c r="AU667">
        <v>1</v>
      </c>
      <c r="AV667">
        <v>10</v>
      </c>
      <c r="AW667">
        <v>35</v>
      </c>
      <c r="AX667">
        <v>0</v>
      </c>
      <c r="AY667">
        <v>0</v>
      </c>
      <c r="AZ667">
        <v>0</v>
      </c>
      <c r="BA667">
        <v>80</v>
      </c>
      <c r="BB667">
        <v>99</v>
      </c>
      <c r="BC667">
        <v>93</v>
      </c>
      <c r="BD667">
        <v>45</v>
      </c>
      <c r="BE667">
        <v>11</v>
      </c>
      <c r="BF667">
        <v>10</v>
      </c>
      <c r="BG667">
        <v>10</v>
      </c>
      <c r="BH667">
        <v>16</v>
      </c>
      <c r="BI667">
        <v>364</v>
      </c>
      <c r="BJ667">
        <v>52</v>
      </c>
      <c r="BK667">
        <v>60</v>
      </c>
      <c r="BL667">
        <v>48</v>
      </c>
      <c r="BM667">
        <v>32</v>
      </c>
      <c r="BN667">
        <v>7</v>
      </c>
      <c r="BO667">
        <v>10</v>
      </c>
      <c r="BP667">
        <v>10</v>
      </c>
      <c r="BQ667">
        <v>16</v>
      </c>
      <c r="BR667">
        <v>235</v>
      </c>
      <c r="BS667" s="148"/>
      <c r="BT667"/>
      <c r="BU667" s="393" t="str">
        <f t="shared" si="90"/>
        <v>No</v>
      </c>
      <c r="BV667" s="393" t="str">
        <f t="shared" si="91"/>
        <v>No</v>
      </c>
      <c r="BW667" s="393"/>
      <c r="BX667" s="151"/>
      <c r="BY667" s="341"/>
      <c r="BZ667" s="384"/>
      <c r="CA667" s="384"/>
      <c r="CB667" s="384"/>
      <c r="CC667" s="384"/>
      <c r="CD667" s="384"/>
      <c r="CE667" s="219"/>
      <c r="CF667" s="219"/>
      <c r="CG667" s="219"/>
      <c r="CH667" s="219"/>
      <c r="CI667" s="219"/>
      <c r="CJ667" s="219"/>
      <c r="CK667" s="219"/>
      <c r="CL667" s="219"/>
      <c r="CM667" s="219"/>
      <c r="CN667" s="219"/>
      <c r="CO667" s="219"/>
      <c r="CP667" s="219"/>
      <c r="CQ667" s="219"/>
      <c r="CR667" s="219"/>
      <c r="CS667" s="219"/>
      <c r="CT667" s="219"/>
      <c r="CU667" s="219"/>
      <c r="CV667" s="219"/>
      <c r="CW667" s="219"/>
      <c r="CX667" s="219"/>
      <c r="CY667" s="219"/>
      <c r="CZ667" s="219"/>
      <c r="DA667" s="219"/>
      <c r="DB667" s="219"/>
      <c r="DC667" s="219"/>
      <c r="DD667" s="219"/>
      <c r="DE667" s="219"/>
      <c r="DF667" s="219"/>
      <c r="DG667" s="219"/>
      <c r="DH667" s="219"/>
      <c r="DI667" s="219"/>
      <c r="DJ667" s="219"/>
      <c r="DK667" s="219"/>
      <c r="DL667" s="219"/>
      <c r="DM667" s="219"/>
      <c r="DN667" s="219"/>
      <c r="DO667" s="219"/>
      <c r="DP667" s="219"/>
      <c r="DQ667" s="219"/>
      <c r="DR667" s="219"/>
      <c r="DS667" s="219"/>
      <c r="DT667" s="219"/>
      <c r="DU667" s="219"/>
      <c r="DV667" s="219"/>
      <c r="DW667" s="219"/>
      <c r="DX667" s="219"/>
      <c r="DY667" s="219"/>
      <c r="DZ667" s="219"/>
      <c r="EA667" s="219"/>
      <c r="EB667" s="219"/>
      <c r="EC667" s="219"/>
      <c r="ED667" s="219"/>
      <c r="EE667" s="219"/>
      <c r="EF667" s="219"/>
      <c r="EG667" s="219"/>
      <c r="EH667" s="219"/>
      <c r="EI667" s="219"/>
      <c r="EJ667" s="219"/>
      <c r="EK667" s="219"/>
      <c r="EL667" s="219"/>
      <c r="EM667" s="219"/>
      <c r="EN667" s="219"/>
      <c r="EO667" s="219"/>
      <c r="EP667" s="219"/>
      <c r="EQ667" s="219"/>
      <c r="ER667" s="219"/>
      <c r="ES667" s="219"/>
      <c r="ET667" s="219"/>
      <c r="EU667" s="219"/>
      <c r="EV667" s="219"/>
      <c r="EW667" s="219"/>
      <c r="EX667" s="219"/>
      <c r="EY667" s="219"/>
      <c r="EZ667" s="219"/>
      <c r="FA667" s="219"/>
      <c r="FB667" s="219"/>
      <c r="FC667" s="219"/>
      <c r="FD667" s="219"/>
      <c r="FE667" s="219"/>
      <c r="FF667" s="219"/>
      <c r="FG667" s="219"/>
      <c r="FH667" s="219"/>
      <c r="FI667" s="219"/>
      <c r="FJ667" s="219"/>
      <c r="FK667" s="219"/>
      <c r="FL667" s="219"/>
      <c r="FM667" s="219"/>
      <c r="FN667" s="219"/>
      <c r="GA667" s="202"/>
      <c r="GB667" s="202"/>
      <c r="GC667" s="202"/>
      <c r="GD667" s="202"/>
      <c r="GE667" s="202"/>
      <c r="GF667" s="202"/>
      <c r="GG667" s="202"/>
      <c r="GH667" s="198"/>
      <c r="GI667" s="198"/>
      <c r="GJ667" s="198"/>
      <c r="GK667" s="198"/>
      <c r="GL667" s="198"/>
      <c r="GM667" s="198"/>
      <c r="GN667" s="198"/>
    </row>
    <row r="668" spans="1:292" x14ac:dyDescent="0.2">
      <c r="A668" s="215" t="s">
        <v>19</v>
      </c>
      <c r="B668" s="216" t="s">
        <v>285</v>
      </c>
      <c r="C668" s="217" t="s">
        <v>286</v>
      </c>
      <c r="D668" s="218" t="s">
        <v>18</v>
      </c>
      <c r="E668" s="337">
        <v>0</v>
      </c>
      <c r="F668">
        <v>5</v>
      </c>
      <c r="G668" s="337">
        <v>0</v>
      </c>
      <c r="H668">
        <v>0</v>
      </c>
      <c r="I668">
        <v>77</v>
      </c>
      <c r="J668">
        <v>136</v>
      </c>
      <c r="K668">
        <v>1</v>
      </c>
      <c r="L668">
        <v>0</v>
      </c>
      <c r="M668">
        <v>2</v>
      </c>
      <c r="N668">
        <v>0</v>
      </c>
      <c r="O668">
        <v>1</v>
      </c>
      <c r="P668">
        <v>5</v>
      </c>
      <c r="Q668">
        <v>281</v>
      </c>
      <c r="R668">
        <v>411</v>
      </c>
      <c r="S668">
        <v>427</v>
      </c>
      <c r="T668">
        <v>0</v>
      </c>
      <c r="U668">
        <v>0</v>
      </c>
      <c r="V668">
        <v>35</v>
      </c>
      <c r="W668">
        <v>8</v>
      </c>
      <c r="X668">
        <v>67</v>
      </c>
      <c r="Y668">
        <v>121</v>
      </c>
      <c r="Z668">
        <v>0</v>
      </c>
      <c r="AA668">
        <v>66</v>
      </c>
      <c r="AB668">
        <v>1643</v>
      </c>
      <c r="AC668" s="351">
        <v>1</v>
      </c>
      <c r="AD668" s="351">
        <v>1</v>
      </c>
      <c r="AE668">
        <v>1</v>
      </c>
      <c r="AF668">
        <v>143</v>
      </c>
      <c r="AG668">
        <v>16</v>
      </c>
      <c r="AH668">
        <v>8</v>
      </c>
      <c r="AI668">
        <v>0</v>
      </c>
      <c r="AJ668">
        <v>192</v>
      </c>
      <c r="AK668">
        <v>0</v>
      </c>
      <c r="AL668">
        <v>192</v>
      </c>
      <c r="AM668">
        <v>0</v>
      </c>
      <c r="AN668">
        <v>0</v>
      </c>
      <c r="AO668">
        <v>1</v>
      </c>
      <c r="AP668">
        <v>50</v>
      </c>
      <c r="AQ668">
        <v>1</v>
      </c>
      <c r="AR668">
        <v>14</v>
      </c>
      <c r="AS668">
        <v>15</v>
      </c>
      <c r="AT668">
        <v>1</v>
      </c>
      <c r="AU668">
        <v>0</v>
      </c>
      <c r="AV668">
        <v>7</v>
      </c>
      <c r="AW668">
        <v>35</v>
      </c>
      <c r="AX668">
        <v>0</v>
      </c>
      <c r="AY668">
        <v>0</v>
      </c>
      <c r="AZ668">
        <v>0</v>
      </c>
      <c r="BA668">
        <v>26</v>
      </c>
      <c r="BB668">
        <v>132</v>
      </c>
      <c r="BC668">
        <v>343</v>
      </c>
      <c r="BD668">
        <v>97</v>
      </c>
      <c r="BE668">
        <v>49</v>
      </c>
      <c r="BF668">
        <v>53</v>
      </c>
      <c r="BG668">
        <v>179</v>
      </c>
      <c r="BH668">
        <v>19</v>
      </c>
      <c r="BI668">
        <v>898</v>
      </c>
      <c r="BJ668">
        <v>25</v>
      </c>
      <c r="BK668">
        <v>93</v>
      </c>
      <c r="BL668">
        <v>229</v>
      </c>
      <c r="BM668">
        <v>66</v>
      </c>
      <c r="BN668">
        <v>34</v>
      </c>
      <c r="BO668">
        <v>50</v>
      </c>
      <c r="BP668">
        <v>176</v>
      </c>
      <c r="BQ668">
        <v>19</v>
      </c>
      <c r="BR668">
        <v>692</v>
      </c>
      <c r="BS668" s="148"/>
      <c r="BT668"/>
      <c r="BU668" s="393" t="str">
        <f t="shared" si="90"/>
        <v>Yes</v>
      </c>
      <c r="BV668" s="393" t="str">
        <f t="shared" si="91"/>
        <v>Yes</v>
      </c>
      <c r="BW668" s="393"/>
      <c r="BX668" s="151"/>
      <c r="BY668" s="341"/>
      <c r="BZ668" s="384"/>
      <c r="CA668" s="384"/>
      <c r="CB668" s="384"/>
      <c r="CC668" s="384"/>
      <c r="CD668" s="384"/>
      <c r="CE668" s="219"/>
      <c r="CF668" s="219"/>
      <c r="CG668" s="219"/>
      <c r="CH668" s="219"/>
      <c r="CI668" s="219"/>
      <c r="CJ668" s="219"/>
      <c r="CK668" s="219"/>
      <c r="CL668" s="219"/>
      <c r="CM668" s="219"/>
      <c r="CN668" s="219"/>
      <c r="CO668" s="219"/>
      <c r="CP668" s="219"/>
      <c r="CQ668" s="219"/>
      <c r="CR668" s="219"/>
      <c r="CS668" s="219"/>
      <c r="CT668" s="219"/>
      <c r="CU668" s="219"/>
      <c r="CV668" s="219"/>
      <c r="CW668" s="219"/>
      <c r="CX668" s="219"/>
      <c r="CY668" s="219"/>
      <c r="CZ668" s="219"/>
      <c r="DA668" s="219"/>
      <c r="DB668" s="219"/>
      <c r="DC668" s="219"/>
      <c r="DD668" s="219"/>
      <c r="DE668" s="219"/>
      <c r="DF668" s="219"/>
      <c r="DG668" s="219"/>
      <c r="DH668" s="219"/>
      <c r="DI668" s="219"/>
      <c r="DJ668" s="219"/>
      <c r="DK668" s="219"/>
      <c r="DL668" s="219"/>
      <c r="DM668" s="219"/>
      <c r="DN668" s="219"/>
      <c r="DO668" s="219"/>
      <c r="DP668" s="219"/>
      <c r="DQ668" s="219"/>
      <c r="DR668" s="219"/>
      <c r="DS668" s="219"/>
      <c r="DT668" s="219"/>
      <c r="DU668" s="219"/>
      <c r="DV668" s="219"/>
      <c r="DW668" s="219"/>
      <c r="DX668" s="219"/>
      <c r="DY668" s="219"/>
      <c r="DZ668" s="219"/>
      <c r="EA668" s="219"/>
      <c r="EB668" s="219"/>
      <c r="EC668" s="219"/>
      <c r="ED668" s="219"/>
      <c r="EE668" s="219"/>
      <c r="EF668" s="219"/>
      <c r="EG668" s="219"/>
      <c r="EH668" s="219"/>
      <c r="EI668" s="219"/>
      <c r="EJ668" s="219"/>
      <c r="EK668" s="219"/>
      <c r="EL668" s="219"/>
      <c r="EM668" s="219"/>
      <c r="EN668" s="219"/>
      <c r="EO668" s="219"/>
      <c r="EP668" s="219"/>
      <c r="EQ668" s="219"/>
      <c r="ER668" s="219"/>
      <c r="ES668" s="219"/>
      <c r="ET668" s="219"/>
      <c r="EU668" s="219"/>
      <c r="EV668" s="219"/>
      <c r="EW668" s="219"/>
      <c r="EX668" s="219"/>
      <c r="EY668" s="219"/>
      <c r="EZ668" s="219"/>
      <c r="FA668" s="219"/>
      <c r="FB668" s="219"/>
      <c r="FC668" s="219"/>
      <c r="FD668" s="219"/>
      <c r="FE668" s="219"/>
      <c r="FF668" s="219"/>
      <c r="FG668" s="219"/>
      <c r="FH668" s="219"/>
      <c r="FI668" s="219"/>
      <c r="FJ668" s="219"/>
      <c r="FK668" s="219"/>
      <c r="FL668" s="219"/>
      <c r="FM668" s="219"/>
      <c r="FN668" s="219"/>
      <c r="GA668" s="202"/>
      <c r="GB668" s="202"/>
      <c r="GC668" s="202"/>
      <c r="GD668" s="202"/>
      <c r="GE668" s="202"/>
      <c r="GF668" s="202"/>
      <c r="GG668" s="202"/>
      <c r="GH668" s="198"/>
      <c r="GI668" s="198"/>
      <c r="GJ668" s="198"/>
      <c r="GK668" s="198"/>
      <c r="GL668" s="198"/>
      <c r="GM668" s="198"/>
      <c r="GN668" s="198"/>
    </row>
    <row r="669" spans="1:292" x14ac:dyDescent="0.2">
      <c r="A669" s="215" t="s">
        <v>20</v>
      </c>
      <c r="B669" s="216" t="s">
        <v>293</v>
      </c>
      <c r="C669" s="217" t="s">
        <v>286</v>
      </c>
      <c r="D669" s="218" t="s">
        <v>350</v>
      </c>
      <c r="E669" s="337">
        <v>0</v>
      </c>
      <c r="F669">
        <v>31</v>
      </c>
      <c r="G669" s="337">
        <v>0</v>
      </c>
      <c r="H669">
        <v>0</v>
      </c>
      <c r="I669">
        <v>62</v>
      </c>
      <c r="J669">
        <v>174</v>
      </c>
      <c r="K669">
        <v>7</v>
      </c>
      <c r="L669">
        <v>2</v>
      </c>
      <c r="M669">
        <v>3</v>
      </c>
      <c r="N669">
        <v>1</v>
      </c>
      <c r="O669">
        <v>0</v>
      </c>
      <c r="P669">
        <v>20</v>
      </c>
      <c r="Q669">
        <v>18</v>
      </c>
      <c r="R669">
        <v>61</v>
      </c>
      <c r="S669">
        <v>510</v>
      </c>
      <c r="T669">
        <v>4</v>
      </c>
      <c r="U669">
        <v>0</v>
      </c>
      <c r="V669">
        <v>47</v>
      </c>
      <c r="W669">
        <v>9</v>
      </c>
      <c r="X669">
        <v>43</v>
      </c>
      <c r="Y669">
        <v>84</v>
      </c>
      <c r="Z669">
        <v>4</v>
      </c>
      <c r="AA669">
        <v>41</v>
      </c>
      <c r="AB669">
        <v>1121</v>
      </c>
      <c r="AC669" s="351">
        <v>1</v>
      </c>
      <c r="AD669" s="351">
        <v>2</v>
      </c>
      <c r="AE669">
        <v>7</v>
      </c>
      <c r="AF669">
        <v>155</v>
      </c>
      <c r="AG669">
        <v>7</v>
      </c>
      <c r="AH669">
        <v>8</v>
      </c>
      <c r="AI669">
        <v>0</v>
      </c>
      <c r="AJ669">
        <v>197</v>
      </c>
      <c r="AK669">
        <v>0</v>
      </c>
      <c r="AL669">
        <v>0</v>
      </c>
      <c r="AM669">
        <v>8</v>
      </c>
      <c r="AN669">
        <v>0</v>
      </c>
      <c r="AO669">
        <v>0</v>
      </c>
      <c r="AP669">
        <v>44</v>
      </c>
      <c r="AQ669">
        <v>52</v>
      </c>
      <c r="AR669">
        <v>0</v>
      </c>
      <c r="AS669">
        <v>0</v>
      </c>
      <c r="AT669">
        <v>1</v>
      </c>
      <c r="AU669">
        <v>0</v>
      </c>
      <c r="AV669">
        <v>17</v>
      </c>
      <c r="AW669">
        <v>2</v>
      </c>
      <c r="AX669">
        <v>0</v>
      </c>
      <c r="AY669">
        <v>0</v>
      </c>
      <c r="AZ669">
        <v>0</v>
      </c>
      <c r="BA669">
        <v>7</v>
      </c>
      <c r="BB669">
        <v>8</v>
      </c>
      <c r="BC669">
        <v>26</v>
      </c>
      <c r="BD669">
        <v>22</v>
      </c>
      <c r="BE669">
        <v>24</v>
      </c>
      <c r="BF669">
        <v>5</v>
      </c>
      <c r="BG669">
        <v>8</v>
      </c>
      <c r="BH669">
        <v>5</v>
      </c>
      <c r="BI669">
        <v>105</v>
      </c>
      <c r="BJ669">
        <v>6</v>
      </c>
      <c r="BK669">
        <v>3</v>
      </c>
      <c r="BL669">
        <v>21</v>
      </c>
      <c r="BM669">
        <v>17</v>
      </c>
      <c r="BN669">
        <v>16</v>
      </c>
      <c r="BO669">
        <v>5</v>
      </c>
      <c r="BP669">
        <v>6</v>
      </c>
      <c r="BQ669">
        <v>5</v>
      </c>
      <c r="BR669">
        <v>79</v>
      </c>
      <c r="BS669" s="148"/>
      <c r="BT669"/>
      <c r="BU669" s="393" t="str">
        <f t="shared" si="90"/>
        <v>Yes</v>
      </c>
      <c r="BV669" s="393" t="str">
        <f t="shared" si="91"/>
        <v>No</v>
      </c>
      <c r="BW669" s="393"/>
      <c r="BX669" s="151"/>
      <c r="BY669" s="341"/>
      <c r="BZ669" s="384"/>
      <c r="CA669" s="384"/>
      <c r="CB669" s="384"/>
      <c r="CC669" s="384"/>
      <c r="CD669" s="384"/>
      <c r="CE669" s="219"/>
      <c r="CF669" s="219"/>
      <c r="CG669" s="219"/>
      <c r="CH669" s="219"/>
      <c r="CI669" s="219"/>
      <c r="CJ669" s="219"/>
      <c r="CK669" s="219"/>
      <c r="CL669" s="219"/>
      <c r="CM669" s="219"/>
      <c r="CN669" s="219"/>
      <c r="CO669" s="219"/>
      <c r="CP669" s="219"/>
      <c r="CQ669" s="219"/>
      <c r="CR669" s="219"/>
      <c r="CS669" s="219"/>
      <c r="CT669" s="219"/>
      <c r="CU669" s="219"/>
      <c r="CV669" s="219"/>
      <c r="CW669" s="219"/>
      <c r="CX669" s="219"/>
      <c r="CY669" s="219"/>
      <c r="CZ669" s="219"/>
      <c r="DA669" s="219"/>
      <c r="DB669" s="219"/>
      <c r="DC669" s="219"/>
      <c r="DD669" s="219"/>
      <c r="DE669" s="219"/>
      <c r="DF669" s="219"/>
      <c r="DG669" s="219"/>
      <c r="DH669" s="219"/>
      <c r="DI669" s="219"/>
      <c r="DJ669" s="219"/>
      <c r="DK669" s="219"/>
      <c r="DL669" s="219"/>
      <c r="DM669" s="219"/>
      <c r="DN669" s="219"/>
      <c r="DO669" s="219"/>
      <c r="DP669" s="219"/>
      <c r="DQ669" s="219"/>
      <c r="DR669" s="219"/>
      <c r="DS669" s="219"/>
      <c r="DT669" s="219"/>
      <c r="DU669" s="219"/>
      <c r="DV669" s="219"/>
      <c r="DW669" s="219"/>
      <c r="DX669" s="219"/>
      <c r="DY669" s="219"/>
      <c r="DZ669" s="219"/>
      <c r="EA669" s="219"/>
      <c r="EB669" s="219"/>
      <c r="EC669" s="219"/>
      <c r="ED669" s="219"/>
      <c r="EE669" s="219"/>
      <c r="EF669" s="219"/>
      <c r="EG669" s="219"/>
      <c r="EH669" s="219"/>
      <c r="EI669" s="219"/>
      <c r="EJ669" s="219"/>
      <c r="EK669" s="219"/>
      <c r="EL669" s="219"/>
      <c r="EM669" s="219"/>
      <c r="EN669" s="219"/>
      <c r="EO669" s="219"/>
      <c r="EP669" s="219"/>
      <c r="EQ669" s="219"/>
      <c r="ER669" s="219"/>
      <c r="ES669" s="219"/>
      <c r="ET669" s="219"/>
      <c r="EU669" s="219"/>
      <c r="EV669" s="219"/>
      <c r="EW669" s="219"/>
      <c r="EX669" s="219"/>
      <c r="EY669" s="219"/>
      <c r="EZ669" s="219"/>
      <c r="FA669" s="219"/>
      <c r="FB669" s="219"/>
      <c r="FC669" s="219"/>
      <c r="FD669" s="219"/>
      <c r="FE669" s="219"/>
      <c r="FF669" s="219"/>
      <c r="FG669" s="219"/>
      <c r="FH669" s="219"/>
      <c r="FI669" s="219"/>
      <c r="FJ669" s="219"/>
      <c r="FK669" s="219"/>
      <c r="FL669" s="219"/>
      <c r="FM669" s="219"/>
      <c r="FN669" s="219"/>
      <c r="GA669" s="202"/>
      <c r="GB669" s="202"/>
      <c r="GC669" s="202"/>
      <c r="GD669" s="202"/>
      <c r="GE669" s="202"/>
      <c r="GF669" s="202"/>
      <c r="GG669" s="202"/>
      <c r="GH669" s="198"/>
      <c r="GI669" s="198"/>
      <c r="GJ669" s="198"/>
      <c r="GK669" s="198"/>
      <c r="GL669" s="198"/>
      <c r="GM669" s="198"/>
      <c r="GN669" s="198"/>
    </row>
    <row r="670" spans="1:292" x14ac:dyDescent="0.2">
      <c r="A670" s="215" t="s">
        <v>22</v>
      </c>
      <c r="B670" s="216" t="s">
        <v>291</v>
      </c>
      <c r="C670" s="217" t="s">
        <v>287</v>
      </c>
      <c r="D670" s="218" t="s">
        <v>21</v>
      </c>
      <c r="E670" s="337">
        <v>0</v>
      </c>
      <c r="F670">
        <v>293</v>
      </c>
      <c r="G670" s="337">
        <v>0</v>
      </c>
      <c r="H670">
        <v>12</v>
      </c>
      <c r="I670">
        <v>320</v>
      </c>
      <c r="J670">
        <v>683</v>
      </c>
      <c r="K670">
        <v>9</v>
      </c>
      <c r="L670">
        <v>9</v>
      </c>
      <c r="M670">
        <v>19</v>
      </c>
      <c r="N670">
        <v>6</v>
      </c>
      <c r="O670">
        <v>0</v>
      </c>
      <c r="P670">
        <v>43</v>
      </c>
      <c r="Q670">
        <v>0</v>
      </c>
      <c r="R670">
        <v>0</v>
      </c>
      <c r="S670">
        <v>179</v>
      </c>
      <c r="T670">
        <v>12</v>
      </c>
      <c r="U670">
        <v>0</v>
      </c>
      <c r="V670">
        <v>0</v>
      </c>
      <c r="W670">
        <v>51</v>
      </c>
      <c r="X670">
        <v>3</v>
      </c>
      <c r="Y670">
        <v>394</v>
      </c>
      <c r="Z670">
        <v>0</v>
      </c>
      <c r="AA670">
        <v>17</v>
      </c>
      <c r="AB670">
        <v>2050</v>
      </c>
      <c r="AC670" s="351">
        <v>1</v>
      </c>
      <c r="AD670" s="351">
        <v>1</v>
      </c>
      <c r="AE670">
        <v>0</v>
      </c>
      <c r="AF670">
        <v>39</v>
      </c>
      <c r="AG670">
        <v>74</v>
      </c>
      <c r="AH670">
        <v>40</v>
      </c>
      <c r="AI670">
        <v>0</v>
      </c>
      <c r="AJ670">
        <v>454</v>
      </c>
      <c r="AK670">
        <v>3</v>
      </c>
      <c r="AL670">
        <v>457</v>
      </c>
      <c r="AM670">
        <v>4</v>
      </c>
      <c r="AN670">
        <v>0</v>
      </c>
      <c r="AO670">
        <v>0</v>
      </c>
      <c r="AP670">
        <v>123</v>
      </c>
      <c r="AQ670">
        <v>0</v>
      </c>
      <c r="AR670">
        <v>228</v>
      </c>
      <c r="AS670">
        <v>228</v>
      </c>
      <c r="AT670">
        <v>10</v>
      </c>
      <c r="AU670">
        <v>0</v>
      </c>
      <c r="AV670">
        <v>12</v>
      </c>
      <c r="AW670">
        <v>39</v>
      </c>
      <c r="AX670">
        <v>0</v>
      </c>
      <c r="AY670">
        <v>0</v>
      </c>
      <c r="AZ670">
        <v>0</v>
      </c>
      <c r="BA670">
        <v>158</v>
      </c>
      <c r="BB670">
        <v>65</v>
      </c>
      <c r="BC670">
        <v>30</v>
      </c>
      <c r="BD670">
        <v>15</v>
      </c>
      <c r="BE670">
        <v>3</v>
      </c>
      <c r="BF670">
        <v>2</v>
      </c>
      <c r="BG670">
        <v>0</v>
      </c>
      <c r="BH670">
        <v>0</v>
      </c>
      <c r="BI670">
        <v>273</v>
      </c>
      <c r="BJ670">
        <v>0</v>
      </c>
      <c r="BK670">
        <v>0</v>
      </c>
      <c r="BL670">
        <v>0</v>
      </c>
      <c r="BM670">
        <v>0</v>
      </c>
      <c r="BN670">
        <v>0</v>
      </c>
      <c r="BO670">
        <v>0</v>
      </c>
      <c r="BP670">
        <v>0</v>
      </c>
      <c r="BQ670">
        <v>0</v>
      </c>
      <c r="BR670">
        <v>0</v>
      </c>
      <c r="BS670" s="148"/>
      <c r="BT670"/>
      <c r="BU670" s="393" t="str">
        <f t="shared" si="90"/>
        <v>Yes</v>
      </c>
      <c r="BV670" s="393" t="str">
        <f t="shared" si="91"/>
        <v>Yes</v>
      </c>
      <c r="BW670" s="393"/>
      <c r="BX670" s="151"/>
      <c r="BY670" s="341"/>
      <c r="BZ670" s="384"/>
      <c r="CA670" s="384"/>
      <c r="CB670" s="384"/>
      <c r="CC670" s="384"/>
      <c r="CD670" s="384"/>
      <c r="CE670" s="219"/>
      <c r="CF670" s="219"/>
      <c r="CG670" s="219"/>
      <c r="CH670" s="219"/>
      <c r="CI670" s="219"/>
      <c r="CJ670" s="219"/>
      <c r="CK670" s="219"/>
      <c r="CL670" s="219"/>
      <c r="CM670" s="219"/>
      <c r="CN670" s="219"/>
      <c r="CO670" s="219"/>
      <c r="CP670" s="219"/>
      <c r="CQ670" s="219"/>
      <c r="CR670" s="219"/>
      <c r="CS670" s="219"/>
      <c r="CT670" s="219"/>
      <c r="CU670" s="219"/>
      <c r="CV670" s="219"/>
      <c r="CW670" s="219"/>
      <c r="CX670" s="219"/>
      <c r="CY670" s="219"/>
      <c r="CZ670" s="219"/>
      <c r="DA670" s="219"/>
      <c r="DB670" s="219"/>
      <c r="DC670" s="219"/>
      <c r="DD670" s="219"/>
      <c r="DE670" s="219"/>
      <c r="DF670" s="219"/>
      <c r="DG670" s="219"/>
      <c r="DH670" s="219"/>
      <c r="DI670" s="219"/>
      <c r="DJ670" s="219"/>
      <c r="DK670" s="219"/>
      <c r="DL670" s="219"/>
      <c r="DM670" s="219"/>
      <c r="DN670" s="219"/>
      <c r="DO670" s="219"/>
      <c r="DP670" s="219"/>
      <c r="DQ670" s="219"/>
      <c r="DR670" s="219"/>
      <c r="DS670" s="219"/>
      <c r="DT670" s="219"/>
      <c r="DU670" s="219"/>
      <c r="DV670" s="219"/>
      <c r="DW670" s="219"/>
      <c r="DX670" s="219"/>
      <c r="DY670" s="219"/>
      <c r="DZ670" s="219"/>
      <c r="EA670" s="219"/>
      <c r="EB670" s="219"/>
      <c r="EC670" s="219"/>
      <c r="ED670" s="219"/>
      <c r="EE670" s="219"/>
      <c r="EF670" s="219"/>
      <c r="EG670" s="219"/>
      <c r="EH670" s="219"/>
      <c r="EI670" s="219"/>
      <c r="EJ670" s="219"/>
      <c r="EK670" s="219"/>
      <c r="EL670" s="219"/>
      <c r="EM670" s="219"/>
      <c r="EN670" s="219"/>
      <c r="EO670" s="219"/>
      <c r="EP670" s="219"/>
      <c r="EQ670" s="219"/>
      <c r="ER670" s="219"/>
      <c r="ES670" s="219"/>
      <c r="ET670" s="219"/>
      <c r="EU670" s="219"/>
      <c r="EV670" s="219"/>
      <c r="EW670" s="219"/>
      <c r="EX670" s="219"/>
      <c r="EY670" s="219"/>
      <c r="EZ670" s="219"/>
      <c r="FA670" s="219"/>
      <c r="FB670" s="219"/>
      <c r="FC670" s="219"/>
      <c r="FD670" s="219"/>
      <c r="FE670" s="219"/>
      <c r="FF670" s="219"/>
      <c r="FG670" s="219"/>
      <c r="FH670" s="219"/>
      <c r="FI670" s="219"/>
      <c r="FJ670" s="219"/>
      <c r="FK670" s="219"/>
      <c r="FL670" s="219"/>
      <c r="FM670" s="219"/>
      <c r="FN670" s="219"/>
      <c r="GA670" s="202"/>
      <c r="GB670" s="202"/>
      <c r="GC670" s="202"/>
      <c r="GD670" s="202"/>
      <c r="GE670" s="202"/>
      <c r="GF670" s="202"/>
      <c r="GG670" s="202"/>
      <c r="GH670" s="198"/>
      <c r="GI670" s="198"/>
      <c r="GJ670" s="198"/>
      <c r="GK670" s="198"/>
      <c r="GL670" s="198"/>
      <c r="GM670" s="198"/>
      <c r="GN670" s="198"/>
    </row>
    <row r="671" spans="1:292" x14ac:dyDescent="0.2">
      <c r="A671" s="215" t="s">
        <v>24</v>
      </c>
      <c r="B671" s="216" t="s">
        <v>285</v>
      </c>
      <c r="C671" s="217" t="s">
        <v>286</v>
      </c>
      <c r="D671" s="218" t="s">
        <v>23</v>
      </c>
      <c r="E671" s="337">
        <v>0</v>
      </c>
      <c r="F671">
        <v>2</v>
      </c>
      <c r="G671" s="337">
        <v>0</v>
      </c>
      <c r="H671">
        <v>3</v>
      </c>
      <c r="I671">
        <v>41</v>
      </c>
      <c r="J671">
        <v>122</v>
      </c>
      <c r="K671">
        <v>1</v>
      </c>
      <c r="L671">
        <v>1</v>
      </c>
      <c r="M671">
        <v>3</v>
      </c>
      <c r="N671">
        <v>1</v>
      </c>
      <c r="O671">
        <v>0</v>
      </c>
      <c r="P671">
        <v>0</v>
      </c>
      <c r="Q671">
        <v>0</v>
      </c>
      <c r="R671">
        <v>87</v>
      </c>
      <c r="S671">
        <v>77</v>
      </c>
      <c r="T671">
        <v>1</v>
      </c>
      <c r="U671">
        <v>0</v>
      </c>
      <c r="V671">
        <v>3</v>
      </c>
      <c r="W671">
        <v>3</v>
      </c>
      <c r="X671">
        <v>8</v>
      </c>
      <c r="Y671">
        <v>69</v>
      </c>
      <c r="Z671">
        <v>4</v>
      </c>
      <c r="AA671">
        <v>5</v>
      </c>
      <c r="AB671">
        <v>431</v>
      </c>
      <c r="AC671" s="351">
        <v>2</v>
      </c>
      <c r="AD671" s="351">
        <v>2</v>
      </c>
      <c r="AE671">
        <v>0</v>
      </c>
      <c r="AF671">
        <v>106</v>
      </c>
      <c r="AG671">
        <v>1</v>
      </c>
      <c r="AH671">
        <v>2</v>
      </c>
      <c r="AI671">
        <v>0</v>
      </c>
      <c r="AJ671">
        <v>100</v>
      </c>
      <c r="AK671">
        <v>55</v>
      </c>
      <c r="AL671">
        <v>155</v>
      </c>
      <c r="AM671">
        <v>2</v>
      </c>
      <c r="AN671">
        <v>0</v>
      </c>
      <c r="AO671">
        <v>1</v>
      </c>
      <c r="AP671">
        <v>30</v>
      </c>
      <c r="AQ671">
        <v>18</v>
      </c>
      <c r="AR671">
        <v>18</v>
      </c>
      <c r="AS671">
        <v>36</v>
      </c>
      <c r="AT671">
        <v>15</v>
      </c>
      <c r="AU671">
        <v>0</v>
      </c>
      <c r="AV671">
        <v>7</v>
      </c>
      <c r="AW671">
        <v>2</v>
      </c>
      <c r="AX671">
        <v>0</v>
      </c>
      <c r="AY671">
        <v>0</v>
      </c>
      <c r="AZ671">
        <v>0</v>
      </c>
      <c r="BA671">
        <v>1</v>
      </c>
      <c r="BB671">
        <v>20</v>
      </c>
      <c r="BC671">
        <v>41</v>
      </c>
      <c r="BD671">
        <v>33</v>
      </c>
      <c r="BE671">
        <v>6</v>
      </c>
      <c r="BF671">
        <v>0</v>
      </c>
      <c r="BG671">
        <v>4</v>
      </c>
      <c r="BH671">
        <v>0</v>
      </c>
      <c r="BI671">
        <v>105</v>
      </c>
      <c r="BJ671">
        <v>1</v>
      </c>
      <c r="BK671">
        <v>12</v>
      </c>
      <c r="BL671">
        <v>33</v>
      </c>
      <c r="BM671">
        <v>31</v>
      </c>
      <c r="BN671">
        <v>6</v>
      </c>
      <c r="BO671">
        <v>0</v>
      </c>
      <c r="BP671">
        <v>4</v>
      </c>
      <c r="BQ671">
        <v>0</v>
      </c>
      <c r="BR671">
        <v>87</v>
      </c>
      <c r="BS671" s="148"/>
      <c r="BT671"/>
      <c r="BU671" s="393" t="str">
        <f t="shared" si="90"/>
        <v>No</v>
      </c>
      <c r="BV671" s="393" t="str">
        <f t="shared" si="91"/>
        <v>No</v>
      </c>
      <c r="BW671" s="393"/>
      <c r="BX671" s="151"/>
      <c r="BY671" s="341"/>
      <c r="BZ671" s="384"/>
      <c r="CA671" s="384"/>
      <c r="CB671" s="384"/>
      <c r="CC671" s="384"/>
      <c r="CD671" s="384"/>
      <c r="CE671" s="219"/>
      <c r="CF671" s="219"/>
      <c r="CG671" s="219"/>
      <c r="CH671" s="219"/>
      <c r="CI671" s="219"/>
      <c r="CJ671" s="219"/>
      <c r="CK671" s="219"/>
      <c r="CL671" s="219"/>
      <c r="CM671" s="219"/>
      <c r="CN671" s="219"/>
      <c r="CO671" s="219"/>
      <c r="CP671" s="219"/>
      <c r="CQ671" s="219"/>
      <c r="CR671" s="219"/>
      <c r="CS671" s="219"/>
      <c r="CT671" s="219"/>
      <c r="CU671" s="219"/>
      <c r="CV671" s="219"/>
      <c r="CW671" s="219"/>
      <c r="CX671" s="219"/>
      <c r="CY671" s="219"/>
      <c r="CZ671" s="219"/>
      <c r="DA671" s="219"/>
      <c r="DB671" s="219"/>
      <c r="DC671" s="219"/>
      <c r="DD671" s="219"/>
      <c r="DE671" s="219"/>
      <c r="DF671" s="219"/>
      <c r="DG671" s="219"/>
      <c r="DH671" s="219"/>
      <c r="DI671" s="219"/>
      <c r="DJ671" s="219"/>
      <c r="DK671" s="219"/>
      <c r="DL671" s="219"/>
      <c r="DM671" s="219"/>
      <c r="DN671" s="219"/>
      <c r="DO671" s="219"/>
      <c r="DP671" s="219"/>
      <c r="DQ671" s="219"/>
      <c r="DR671" s="219"/>
      <c r="DS671" s="219"/>
      <c r="DT671" s="219"/>
      <c r="DU671" s="219"/>
      <c r="DV671" s="219"/>
      <c r="DW671" s="219"/>
      <c r="DX671" s="219"/>
      <c r="DY671" s="219"/>
      <c r="DZ671" s="219"/>
      <c r="EA671" s="219"/>
      <c r="EB671" s="219"/>
      <c r="EC671" s="219"/>
      <c r="ED671" s="219"/>
      <c r="EE671" s="219"/>
      <c r="EF671" s="219"/>
      <c r="EG671" s="219"/>
      <c r="EH671" s="219"/>
      <c r="EI671" s="219"/>
      <c r="EJ671" s="219"/>
      <c r="EK671" s="219"/>
      <c r="EL671" s="219"/>
      <c r="EM671" s="219"/>
      <c r="EN671" s="219"/>
      <c r="EO671" s="219"/>
      <c r="EP671" s="219"/>
      <c r="EQ671" s="219"/>
      <c r="ER671" s="219"/>
      <c r="ES671" s="219"/>
      <c r="ET671" s="219"/>
      <c r="EU671" s="219"/>
      <c r="EV671" s="219"/>
      <c r="EW671" s="219"/>
      <c r="EX671" s="219"/>
      <c r="EY671" s="219"/>
      <c r="EZ671" s="219"/>
      <c r="FA671" s="219"/>
      <c r="FB671" s="219"/>
      <c r="FC671" s="219"/>
      <c r="FD671" s="219"/>
      <c r="FE671" s="219"/>
      <c r="FF671" s="219"/>
      <c r="FG671" s="219"/>
      <c r="FH671" s="219"/>
      <c r="FI671" s="219"/>
      <c r="FJ671" s="219"/>
      <c r="FK671" s="219"/>
      <c r="FL671" s="219"/>
      <c r="FM671" s="219"/>
      <c r="FN671" s="219"/>
      <c r="GA671" s="202"/>
      <c r="GB671" s="202"/>
      <c r="GC671" s="202"/>
      <c r="GD671" s="202"/>
      <c r="GE671" s="202"/>
      <c r="GF671" s="202"/>
      <c r="GG671" s="202"/>
      <c r="GH671" s="198"/>
      <c r="GI671" s="198"/>
      <c r="GJ671" s="198"/>
      <c r="GK671" s="198"/>
      <c r="GL671" s="198"/>
      <c r="GM671" s="198"/>
      <c r="GN671" s="198"/>
    </row>
    <row r="672" spans="1:292" x14ac:dyDescent="0.2">
      <c r="A672" s="215" t="s">
        <v>25</v>
      </c>
      <c r="B672" s="216" t="s">
        <v>293</v>
      </c>
      <c r="C672" s="217" t="s">
        <v>286</v>
      </c>
      <c r="D672" s="218" t="s">
        <v>351</v>
      </c>
      <c r="E672" s="337">
        <v>0</v>
      </c>
      <c r="F672">
        <v>21</v>
      </c>
      <c r="G672" s="337">
        <v>0</v>
      </c>
      <c r="H672">
        <v>1</v>
      </c>
      <c r="I672">
        <v>67</v>
      </c>
      <c r="J672">
        <v>187</v>
      </c>
      <c r="K672">
        <v>17</v>
      </c>
      <c r="L672">
        <v>4</v>
      </c>
      <c r="M672">
        <v>7</v>
      </c>
      <c r="N672">
        <v>1</v>
      </c>
      <c r="O672">
        <v>0</v>
      </c>
      <c r="P672">
        <v>4</v>
      </c>
      <c r="Q672">
        <v>98</v>
      </c>
      <c r="R672">
        <v>62</v>
      </c>
      <c r="S672">
        <v>333</v>
      </c>
      <c r="T672">
        <v>0</v>
      </c>
      <c r="U672">
        <v>1</v>
      </c>
      <c r="V672">
        <v>45</v>
      </c>
      <c r="W672">
        <v>1</v>
      </c>
      <c r="X672">
        <v>46</v>
      </c>
      <c r="Y672">
        <v>109</v>
      </c>
      <c r="Z672">
        <v>6</v>
      </c>
      <c r="AA672">
        <v>38</v>
      </c>
      <c r="AB672">
        <v>1048</v>
      </c>
      <c r="AC672" s="351">
        <v>1</v>
      </c>
      <c r="AD672" s="351">
        <v>1</v>
      </c>
      <c r="AE672">
        <v>4</v>
      </c>
      <c r="AF672">
        <v>161</v>
      </c>
      <c r="AG672">
        <v>9</v>
      </c>
      <c r="AH672">
        <v>10</v>
      </c>
      <c r="AI672">
        <v>0</v>
      </c>
      <c r="AJ672">
        <v>201</v>
      </c>
      <c r="AK672">
        <v>0</v>
      </c>
      <c r="AL672">
        <v>201</v>
      </c>
      <c r="AM672">
        <v>0</v>
      </c>
      <c r="AN672">
        <v>0</v>
      </c>
      <c r="AO672">
        <v>6</v>
      </c>
      <c r="AP672">
        <v>88</v>
      </c>
      <c r="AQ672">
        <v>38</v>
      </c>
      <c r="AR672">
        <v>0</v>
      </c>
      <c r="AS672">
        <v>38</v>
      </c>
      <c r="AT672">
        <v>0</v>
      </c>
      <c r="AU672">
        <v>0</v>
      </c>
      <c r="AV672">
        <v>3</v>
      </c>
      <c r="AW672">
        <v>0</v>
      </c>
      <c r="AX672">
        <v>0</v>
      </c>
      <c r="AY672">
        <v>0</v>
      </c>
      <c r="AZ672">
        <v>0</v>
      </c>
      <c r="BA672">
        <v>10</v>
      </c>
      <c r="BB672">
        <v>20</v>
      </c>
      <c r="BC672">
        <v>34</v>
      </c>
      <c r="BD672">
        <v>107</v>
      </c>
      <c r="BE672">
        <v>16</v>
      </c>
      <c r="BF672">
        <v>18</v>
      </c>
      <c r="BG672">
        <v>3</v>
      </c>
      <c r="BH672">
        <v>2</v>
      </c>
      <c r="BI672">
        <v>210</v>
      </c>
      <c r="BJ672">
        <v>8</v>
      </c>
      <c r="BK672">
        <v>12</v>
      </c>
      <c r="BL672">
        <v>14</v>
      </c>
      <c r="BM672">
        <v>96</v>
      </c>
      <c r="BN672">
        <v>10</v>
      </c>
      <c r="BO672">
        <v>16</v>
      </c>
      <c r="BP672">
        <v>2</v>
      </c>
      <c r="BQ672">
        <v>2</v>
      </c>
      <c r="BR672">
        <v>160</v>
      </c>
      <c r="BS672" s="148"/>
      <c r="BT672"/>
      <c r="BU672" s="393" t="str">
        <f t="shared" si="90"/>
        <v>Yes</v>
      </c>
      <c r="BV672" s="393" t="str">
        <f t="shared" si="91"/>
        <v>Yes</v>
      </c>
      <c r="BW672" s="393"/>
      <c r="BX672" s="151"/>
      <c r="BY672" s="341"/>
      <c r="BZ672" s="384"/>
      <c r="CA672" s="384"/>
      <c r="CB672" s="384"/>
      <c r="CC672" s="384"/>
      <c r="CD672" s="384"/>
      <c r="CE672" s="219"/>
      <c r="CF672" s="219"/>
      <c r="CG672" s="219"/>
      <c r="CH672" s="219"/>
      <c r="CI672" s="219"/>
      <c r="CJ672" s="219"/>
      <c r="CK672" s="219"/>
      <c r="CL672" s="219"/>
      <c r="CM672" s="219"/>
      <c r="CN672" s="219"/>
      <c r="CO672" s="219"/>
      <c r="CP672" s="219"/>
      <c r="CQ672" s="219"/>
      <c r="CR672" s="219"/>
      <c r="CS672" s="219"/>
      <c r="CT672" s="219"/>
      <c r="CU672" s="219"/>
      <c r="CV672" s="219"/>
      <c r="CW672" s="219"/>
      <c r="CX672" s="219"/>
      <c r="CY672" s="219"/>
      <c r="CZ672" s="219"/>
      <c r="DA672" s="219"/>
      <c r="DB672" s="219"/>
      <c r="DC672" s="219"/>
      <c r="DD672" s="219"/>
      <c r="DE672" s="219"/>
      <c r="DF672" s="219"/>
      <c r="DG672" s="219"/>
      <c r="DH672" s="219"/>
      <c r="DI672" s="219"/>
      <c r="DJ672" s="219"/>
      <c r="DK672" s="219"/>
      <c r="DL672" s="219"/>
      <c r="DM672" s="219"/>
      <c r="DN672" s="219"/>
      <c r="DO672" s="219"/>
      <c r="DP672" s="219"/>
      <c r="DQ672" s="219"/>
      <c r="DR672" s="219"/>
      <c r="DS672" s="219"/>
      <c r="DT672" s="219"/>
      <c r="DU672" s="219"/>
      <c r="DV672" s="219"/>
      <c r="DW672" s="219"/>
      <c r="DX672" s="219"/>
      <c r="DY672" s="219"/>
      <c r="DZ672" s="219"/>
      <c r="EA672" s="219"/>
      <c r="EB672" s="219"/>
      <c r="EC672" s="219"/>
      <c r="ED672" s="219"/>
      <c r="EE672" s="219"/>
      <c r="EF672" s="219"/>
      <c r="EG672" s="219"/>
      <c r="EH672" s="219"/>
      <c r="EI672" s="219"/>
      <c r="EJ672" s="219"/>
      <c r="EK672" s="219"/>
      <c r="EL672" s="219"/>
      <c r="EM672" s="219"/>
      <c r="EN672" s="219"/>
      <c r="EO672" s="219"/>
      <c r="EP672" s="219"/>
      <c r="EQ672" s="219"/>
      <c r="ER672" s="219"/>
      <c r="ES672" s="219"/>
      <c r="ET672" s="219"/>
      <c r="EU672" s="219"/>
      <c r="EV672" s="219"/>
      <c r="EW672" s="219"/>
      <c r="EX672" s="219"/>
      <c r="EY672" s="219"/>
      <c r="EZ672" s="219"/>
      <c r="FA672" s="219"/>
      <c r="FB672" s="219"/>
      <c r="FC672" s="219"/>
      <c r="FD672" s="219"/>
      <c r="FE672" s="219"/>
      <c r="FF672" s="219"/>
      <c r="FG672" s="219"/>
      <c r="FH672" s="219"/>
      <c r="FI672" s="219"/>
      <c r="FJ672" s="219"/>
      <c r="FK672" s="219"/>
      <c r="FL672" s="219"/>
      <c r="FM672" s="219"/>
      <c r="FN672" s="219"/>
      <c r="GA672" s="202"/>
      <c r="GB672" s="202"/>
      <c r="GC672" s="202"/>
      <c r="GD672" s="202"/>
      <c r="GE672" s="202"/>
      <c r="GF672" s="202"/>
      <c r="GG672" s="202"/>
      <c r="GH672" s="198"/>
      <c r="GI672" s="198"/>
      <c r="GJ672" s="198"/>
      <c r="GK672" s="198"/>
      <c r="GL672" s="198"/>
      <c r="GM672" s="198"/>
      <c r="GN672" s="198"/>
    </row>
    <row r="673" spans="1:197" x14ac:dyDescent="0.2">
      <c r="A673" s="215" t="s">
        <v>27</v>
      </c>
      <c r="B673" s="216" t="s">
        <v>291</v>
      </c>
      <c r="C673" s="217" t="s">
        <v>295</v>
      </c>
      <c r="D673" s="218" t="s">
        <v>26</v>
      </c>
      <c r="E673" s="337">
        <v>0</v>
      </c>
      <c r="F673">
        <v>124</v>
      </c>
      <c r="G673" s="337">
        <v>0</v>
      </c>
      <c r="H673">
        <v>11</v>
      </c>
      <c r="I673">
        <v>148</v>
      </c>
      <c r="J673">
        <v>323</v>
      </c>
      <c r="K673">
        <v>16</v>
      </c>
      <c r="L673">
        <v>3</v>
      </c>
      <c r="M673">
        <v>37</v>
      </c>
      <c r="N673">
        <v>6</v>
      </c>
      <c r="O673">
        <v>0</v>
      </c>
      <c r="P673">
        <v>20</v>
      </c>
      <c r="Q673">
        <v>95</v>
      </c>
      <c r="R673">
        <v>856</v>
      </c>
      <c r="S673">
        <v>0</v>
      </c>
      <c r="T673">
        <v>0</v>
      </c>
      <c r="U673">
        <v>0</v>
      </c>
      <c r="V673">
        <v>11</v>
      </c>
      <c r="W673">
        <v>33</v>
      </c>
      <c r="X673">
        <v>2</v>
      </c>
      <c r="Y673">
        <v>438</v>
      </c>
      <c r="Z673">
        <v>0</v>
      </c>
      <c r="AA673">
        <v>1</v>
      </c>
      <c r="AB673">
        <v>2124</v>
      </c>
      <c r="AC673" s="351">
        <v>1</v>
      </c>
      <c r="AD673" s="351">
        <v>1</v>
      </c>
      <c r="AE673">
        <v>6</v>
      </c>
      <c r="AF673">
        <v>332</v>
      </c>
      <c r="AG673">
        <v>38</v>
      </c>
      <c r="AH673">
        <v>20</v>
      </c>
      <c r="AI673">
        <v>0</v>
      </c>
      <c r="AJ673">
        <v>393</v>
      </c>
      <c r="AK673">
        <v>5</v>
      </c>
      <c r="AL673">
        <v>398</v>
      </c>
      <c r="AM673">
        <v>1</v>
      </c>
      <c r="AN673">
        <v>0</v>
      </c>
      <c r="AO673">
        <v>0</v>
      </c>
      <c r="AP673">
        <v>77</v>
      </c>
      <c r="AQ673">
        <v>130</v>
      </c>
      <c r="AR673">
        <v>0</v>
      </c>
      <c r="AS673">
        <v>130</v>
      </c>
      <c r="AT673">
        <v>14</v>
      </c>
      <c r="AU673">
        <v>0</v>
      </c>
      <c r="AV673">
        <v>9</v>
      </c>
      <c r="AW673">
        <v>40</v>
      </c>
      <c r="AX673">
        <v>0</v>
      </c>
      <c r="AY673">
        <v>0</v>
      </c>
      <c r="AZ673">
        <v>0</v>
      </c>
      <c r="BA673">
        <v>836</v>
      </c>
      <c r="BB673">
        <v>210</v>
      </c>
      <c r="BC673">
        <v>62</v>
      </c>
      <c r="BD673">
        <v>15</v>
      </c>
      <c r="BE673">
        <v>3</v>
      </c>
      <c r="BF673">
        <v>1</v>
      </c>
      <c r="BG673">
        <v>23</v>
      </c>
      <c r="BH673">
        <v>1</v>
      </c>
      <c r="BI673">
        <v>1151</v>
      </c>
      <c r="BJ673">
        <v>717</v>
      </c>
      <c r="BK673">
        <v>156</v>
      </c>
      <c r="BL673">
        <v>41</v>
      </c>
      <c r="BM673">
        <v>9</v>
      </c>
      <c r="BN673">
        <v>2</v>
      </c>
      <c r="BO673">
        <v>1</v>
      </c>
      <c r="BP673">
        <v>24</v>
      </c>
      <c r="BQ673">
        <v>1</v>
      </c>
      <c r="BR673">
        <v>951</v>
      </c>
      <c r="BS673" s="148"/>
      <c r="BT673"/>
      <c r="BU673" s="393" t="str">
        <f t="shared" si="90"/>
        <v>Yes</v>
      </c>
      <c r="BV673" s="393" t="str">
        <f t="shared" si="91"/>
        <v>Yes</v>
      </c>
      <c r="BW673" s="393"/>
      <c r="BX673" s="151"/>
      <c r="BY673" s="341"/>
      <c r="BZ673" s="384"/>
      <c r="CA673" s="384"/>
      <c r="CB673" s="384"/>
      <c r="CC673" s="384"/>
      <c r="CD673" s="384"/>
      <c r="CE673" s="219"/>
      <c r="CF673" s="219"/>
      <c r="CG673" s="219"/>
      <c r="CH673" s="219"/>
      <c r="CI673" s="219"/>
      <c r="CJ673" s="219"/>
      <c r="CK673" s="219"/>
      <c r="CL673" s="219"/>
      <c r="CM673" s="219"/>
      <c r="CN673" s="219"/>
      <c r="CO673" s="219"/>
      <c r="CP673" s="219"/>
      <c r="CQ673" s="219"/>
      <c r="CR673" s="219"/>
      <c r="CS673" s="219"/>
      <c r="CT673" s="219"/>
      <c r="CU673" s="219"/>
      <c r="CV673" s="219"/>
      <c r="CW673" s="219"/>
      <c r="CX673" s="219"/>
      <c r="CY673" s="219"/>
      <c r="CZ673" s="219"/>
      <c r="DA673" s="219"/>
      <c r="DB673" s="219"/>
      <c r="DC673" s="219"/>
      <c r="DD673" s="219"/>
      <c r="DE673" s="219"/>
      <c r="DF673" s="219"/>
      <c r="DG673" s="219"/>
      <c r="DH673" s="219"/>
      <c r="DI673" s="219"/>
      <c r="DJ673" s="219"/>
      <c r="DK673" s="219"/>
      <c r="DL673" s="219"/>
      <c r="DM673" s="219"/>
      <c r="DN673" s="219"/>
      <c r="DO673" s="219"/>
      <c r="DP673" s="219"/>
      <c r="DQ673" s="219"/>
      <c r="DR673" s="219"/>
      <c r="DS673" s="219"/>
      <c r="DT673" s="219"/>
      <c r="DU673" s="219"/>
      <c r="DV673" s="219"/>
      <c r="DW673" s="219"/>
      <c r="DX673" s="219"/>
      <c r="DY673" s="219"/>
      <c r="DZ673" s="219"/>
      <c r="EA673" s="219"/>
      <c r="EB673" s="219"/>
      <c r="EC673" s="219"/>
      <c r="ED673" s="219"/>
      <c r="EE673" s="219"/>
      <c r="EF673" s="219"/>
      <c r="EG673" s="219"/>
      <c r="EH673" s="219"/>
      <c r="EI673" s="219"/>
      <c r="EJ673" s="219"/>
      <c r="EK673" s="219"/>
      <c r="EL673" s="219"/>
      <c r="EM673" s="219"/>
      <c r="EN673" s="219"/>
      <c r="EO673" s="219"/>
      <c r="EP673" s="219"/>
      <c r="EQ673" s="219"/>
      <c r="ER673" s="219"/>
      <c r="ES673" s="219"/>
      <c r="ET673" s="219"/>
      <c r="EU673" s="219"/>
      <c r="EV673" s="219"/>
      <c r="EW673" s="219"/>
      <c r="EX673" s="219"/>
      <c r="EY673" s="219"/>
      <c r="EZ673" s="219"/>
      <c r="FA673" s="219"/>
      <c r="FB673" s="219"/>
      <c r="FC673" s="219"/>
      <c r="FD673" s="219"/>
      <c r="FE673" s="219"/>
      <c r="FF673" s="219"/>
      <c r="FG673" s="219"/>
      <c r="FH673" s="219"/>
      <c r="FI673" s="219"/>
      <c r="FJ673" s="219"/>
      <c r="FK673" s="219"/>
      <c r="FL673" s="219"/>
      <c r="FM673" s="219"/>
      <c r="FN673" s="219"/>
      <c r="GA673" s="202"/>
      <c r="GB673" s="202"/>
      <c r="GC673" s="202"/>
      <c r="GD673" s="202"/>
      <c r="GE673" s="202"/>
      <c r="GF673" s="202"/>
      <c r="GG673" s="202"/>
      <c r="GH673" s="198"/>
      <c r="GI673" s="198"/>
      <c r="GJ673" s="198"/>
      <c r="GK673" s="198"/>
      <c r="GL673" s="198"/>
      <c r="GM673" s="198"/>
      <c r="GN673" s="198"/>
    </row>
    <row r="674" spans="1:197" x14ac:dyDescent="0.2">
      <c r="A674" s="215" t="s">
        <v>29</v>
      </c>
      <c r="B674" s="216" t="s">
        <v>285</v>
      </c>
      <c r="C674" s="217" t="s">
        <v>295</v>
      </c>
      <c r="D674" s="218" t="s">
        <v>28</v>
      </c>
      <c r="E674" s="337">
        <v>0</v>
      </c>
      <c r="F674">
        <v>97</v>
      </c>
      <c r="G674" s="337">
        <v>0</v>
      </c>
      <c r="H674">
        <v>0</v>
      </c>
      <c r="I674">
        <v>61</v>
      </c>
      <c r="J674">
        <v>125</v>
      </c>
      <c r="K674">
        <v>1</v>
      </c>
      <c r="L674">
        <v>3</v>
      </c>
      <c r="M674">
        <v>1</v>
      </c>
      <c r="N674">
        <v>0</v>
      </c>
      <c r="O674">
        <v>0</v>
      </c>
      <c r="P674">
        <v>12</v>
      </c>
      <c r="Q674">
        <v>198</v>
      </c>
      <c r="R674">
        <v>620</v>
      </c>
      <c r="S674">
        <v>0</v>
      </c>
      <c r="T674">
        <v>0</v>
      </c>
      <c r="U674">
        <v>4</v>
      </c>
      <c r="V674">
        <v>1</v>
      </c>
      <c r="W674">
        <v>23</v>
      </c>
      <c r="X674">
        <v>16</v>
      </c>
      <c r="Y674">
        <v>93</v>
      </c>
      <c r="Z674">
        <v>0</v>
      </c>
      <c r="AA674">
        <v>16</v>
      </c>
      <c r="AB674">
        <v>1271</v>
      </c>
      <c r="AC674" s="351">
        <v>1</v>
      </c>
      <c r="AD674" s="351">
        <v>1</v>
      </c>
      <c r="AE674">
        <v>8</v>
      </c>
      <c r="AF674">
        <v>124</v>
      </c>
      <c r="AG674">
        <v>17</v>
      </c>
      <c r="AH674">
        <v>18</v>
      </c>
      <c r="AI674">
        <v>0</v>
      </c>
      <c r="AJ674">
        <v>241</v>
      </c>
      <c r="AK674">
        <v>23</v>
      </c>
      <c r="AL674">
        <v>264</v>
      </c>
      <c r="AM674">
        <v>1</v>
      </c>
      <c r="AN674">
        <v>0</v>
      </c>
      <c r="AO674">
        <v>1</v>
      </c>
      <c r="AP674">
        <v>24</v>
      </c>
      <c r="AQ674">
        <v>36</v>
      </c>
      <c r="AR674">
        <v>0</v>
      </c>
      <c r="AS674">
        <v>36</v>
      </c>
      <c r="AT674">
        <v>14</v>
      </c>
      <c r="AU674">
        <v>0</v>
      </c>
      <c r="AV674">
        <v>0</v>
      </c>
      <c r="AW674">
        <v>13</v>
      </c>
      <c r="AX674">
        <v>0</v>
      </c>
      <c r="AY674">
        <v>0</v>
      </c>
      <c r="AZ674">
        <v>0</v>
      </c>
      <c r="BA674">
        <v>97</v>
      </c>
      <c r="BB674">
        <v>370</v>
      </c>
      <c r="BC674">
        <v>271</v>
      </c>
      <c r="BD674">
        <v>84</v>
      </c>
      <c r="BE674">
        <v>32</v>
      </c>
      <c r="BF674">
        <v>4</v>
      </c>
      <c r="BG674">
        <v>4</v>
      </c>
      <c r="BH674">
        <v>1</v>
      </c>
      <c r="BI674">
        <v>863</v>
      </c>
      <c r="BJ674">
        <v>75</v>
      </c>
      <c r="BK674">
        <v>367</v>
      </c>
      <c r="BL674">
        <v>262</v>
      </c>
      <c r="BM674">
        <v>74</v>
      </c>
      <c r="BN674">
        <v>31</v>
      </c>
      <c r="BO674">
        <v>2</v>
      </c>
      <c r="BP674">
        <v>6</v>
      </c>
      <c r="BQ674">
        <v>1</v>
      </c>
      <c r="BR674">
        <v>818</v>
      </c>
      <c r="BS674" s="148"/>
      <c r="BT674"/>
      <c r="BU674" s="393" t="str">
        <f t="shared" si="90"/>
        <v>Yes</v>
      </c>
      <c r="BV674" s="393" t="str">
        <f t="shared" si="91"/>
        <v>Yes</v>
      </c>
      <c r="BW674" s="393"/>
      <c r="BX674" s="151"/>
      <c r="BY674" s="341"/>
      <c r="BZ674" s="384"/>
      <c r="CA674" s="384"/>
      <c r="CB674" s="384"/>
      <c r="CC674" s="384"/>
      <c r="CD674" s="384"/>
      <c r="CE674" s="219"/>
      <c r="CF674" s="219"/>
      <c r="CG674" s="219"/>
      <c r="CH674" s="219"/>
      <c r="CI674" s="219"/>
      <c r="CJ674" s="219"/>
      <c r="CK674" s="219"/>
      <c r="CL674" s="219"/>
      <c r="CM674" s="219"/>
      <c r="CN674" s="219"/>
      <c r="CO674" s="219"/>
      <c r="CP674" s="219"/>
      <c r="CQ674" s="219"/>
      <c r="CR674" s="219"/>
      <c r="CS674" s="219"/>
      <c r="CT674" s="219"/>
      <c r="CU674" s="219"/>
      <c r="CV674" s="219"/>
      <c r="CW674" s="219"/>
      <c r="CX674" s="219"/>
      <c r="CY674" s="219"/>
      <c r="CZ674" s="219"/>
      <c r="DA674" s="219"/>
      <c r="DB674" s="219"/>
      <c r="DC674" s="219"/>
      <c r="DD674" s="219"/>
      <c r="DE674" s="219"/>
      <c r="DF674" s="219"/>
      <c r="DG674" s="219"/>
      <c r="DH674" s="219"/>
      <c r="DI674" s="219"/>
      <c r="DJ674" s="219"/>
      <c r="DK674" s="219"/>
      <c r="DL674" s="219"/>
      <c r="DM674" s="219"/>
      <c r="DN674" s="219"/>
      <c r="DO674" s="219"/>
      <c r="DP674" s="219"/>
      <c r="DQ674" s="219"/>
      <c r="DR674" s="219"/>
      <c r="DS674" s="219"/>
      <c r="DT674" s="219"/>
      <c r="DU674" s="219"/>
      <c r="DV674" s="219"/>
      <c r="DW674" s="219"/>
      <c r="DX674" s="219"/>
      <c r="DY674" s="219"/>
      <c r="DZ674" s="219"/>
      <c r="EA674" s="219"/>
      <c r="EB674" s="219"/>
      <c r="EC674" s="219"/>
      <c r="ED674" s="219"/>
      <c r="EE674" s="219"/>
      <c r="EF674" s="219"/>
      <c r="EG674" s="219"/>
      <c r="EH674" s="219"/>
      <c r="EI674" s="219"/>
      <c r="EJ674" s="219"/>
      <c r="EK674" s="219"/>
      <c r="EL674" s="219"/>
      <c r="EM674" s="219"/>
      <c r="EN674" s="219"/>
      <c r="EO674" s="219"/>
      <c r="EP674" s="219"/>
      <c r="EQ674" s="219"/>
      <c r="ER674" s="219"/>
      <c r="ES674" s="219"/>
      <c r="ET674" s="219"/>
      <c r="EU674" s="219"/>
      <c r="EV674" s="219"/>
      <c r="EW674" s="219"/>
      <c r="EX674" s="219"/>
      <c r="EY674" s="219"/>
      <c r="EZ674" s="219"/>
      <c r="FA674" s="219"/>
      <c r="FB674" s="219"/>
      <c r="FC674" s="219"/>
      <c r="FD674" s="219"/>
      <c r="FE674" s="219"/>
      <c r="FF674" s="219"/>
      <c r="FG674" s="219"/>
      <c r="FH674" s="219"/>
      <c r="FI674" s="219"/>
      <c r="FJ674" s="219"/>
      <c r="FK674" s="219"/>
      <c r="FL674" s="219"/>
      <c r="FM674" s="219"/>
      <c r="FN674" s="219"/>
      <c r="GA674" s="202"/>
      <c r="GB674" s="202"/>
      <c r="GC674" s="202"/>
      <c r="GD674" s="202"/>
      <c r="GE674" s="202"/>
      <c r="GF674" s="202"/>
      <c r="GG674" s="202"/>
      <c r="GH674" s="198"/>
      <c r="GI674" s="198"/>
      <c r="GJ674" s="198"/>
      <c r="GK674" s="198"/>
      <c r="GL674" s="198"/>
      <c r="GM674" s="198"/>
      <c r="GN674" s="198"/>
    </row>
    <row r="675" spans="1:197" x14ac:dyDescent="0.2">
      <c r="A675" s="215" t="s">
        <v>31</v>
      </c>
      <c r="B675" s="216" t="s">
        <v>285</v>
      </c>
      <c r="C675" s="217" t="s">
        <v>286</v>
      </c>
      <c r="D675" s="218" t="s">
        <v>30</v>
      </c>
      <c r="E675" s="337">
        <v>0</v>
      </c>
      <c r="F675">
        <v>48</v>
      </c>
      <c r="G675" s="337">
        <v>0</v>
      </c>
      <c r="H675">
        <v>1</v>
      </c>
      <c r="I675">
        <v>100</v>
      </c>
      <c r="J675">
        <v>227</v>
      </c>
      <c r="K675">
        <v>1</v>
      </c>
      <c r="L675">
        <v>1</v>
      </c>
      <c r="M675">
        <v>4</v>
      </c>
      <c r="N675">
        <v>0</v>
      </c>
      <c r="O675">
        <v>0</v>
      </c>
      <c r="P675">
        <v>3</v>
      </c>
      <c r="Q675">
        <v>0</v>
      </c>
      <c r="R675">
        <v>60</v>
      </c>
      <c r="S675">
        <v>0</v>
      </c>
      <c r="T675">
        <v>0</v>
      </c>
      <c r="U675">
        <v>0</v>
      </c>
      <c r="V675">
        <v>0</v>
      </c>
      <c r="W675">
        <v>8</v>
      </c>
      <c r="X675">
        <v>2</v>
      </c>
      <c r="Y675">
        <v>127</v>
      </c>
      <c r="Z675">
        <v>0</v>
      </c>
      <c r="AA675">
        <v>7</v>
      </c>
      <c r="AB675">
        <v>589</v>
      </c>
      <c r="AC675" s="351">
        <v>2</v>
      </c>
      <c r="AD675" s="351">
        <v>2</v>
      </c>
      <c r="AE675">
        <v>2</v>
      </c>
      <c r="AF675">
        <v>146</v>
      </c>
      <c r="AG675">
        <v>42</v>
      </c>
      <c r="AH675">
        <v>0</v>
      </c>
      <c r="AI675">
        <v>0</v>
      </c>
      <c r="AJ675">
        <v>179</v>
      </c>
      <c r="AK675">
        <v>41</v>
      </c>
      <c r="AL675">
        <v>220</v>
      </c>
      <c r="AM675">
        <v>0</v>
      </c>
      <c r="AN675">
        <v>0</v>
      </c>
      <c r="AO675">
        <v>0</v>
      </c>
      <c r="AP675">
        <v>79</v>
      </c>
      <c r="AQ675">
        <v>47</v>
      </c>
      <c r="AR675">
        <v>0</v>
      </c>
      <c r="AS675">
        <v>47</v>
      </c>
      <c r="AT675">
        <v>8</v>
      </c>
      <c r="AU675">
        <v>0</v>
      </c>
      <c r="AV675">
        <v>4</v>
      </c>
      <c r="AW675">
        <v>13</v>
      </c>
      <c r="AX675">
        <v>0</v>
      </c>
      <c r="AY675">
        <v>0</v>
      </c>
      <c r="AZ675">
        <v>0</v>
      </c>
      <c r="BA675">
        <v>39</v>
      </c>
      <c r="BB675">
        <v>30</v>
      </c>
      <c r="BC675">
        <v>23</v>
      </c>
      <c r="BD675">
        <v>7</v>
      </c>
      <c r="BE675">
        <v>1</v>
      </c>
      <c r="BF675">
        <v>2</v>
      </c>
      <c r="BG675">
        <v>0</v>
      </c>
      <c r="BH675">
        <v>0</v>
      </c>
      <c r="BI675">
        <v>102</v>
      </c>
      <c r="BJ675">
        <v>21</v>
      </c>
      <c r="BK675">
        <v>16</v>
      </c>
      <c r="BL675">
        <v>16</v>
      </c>
      <c r="BM675">
        <v>4</v>
      </c>
      <c r="BN675">
        <v>1</v>
      </c>
      <c r="BO675">
        <v>1</v>
      </c>
      <c r="BP675">
        <v>1</v>
      </c>
      <c r="BQ675">
        <v>0</v>
      </c>
      <c r="BR675">
        <v>60</v>
      </c>
      <c r="BS675" s="148"/>
      <c r="BT675"/>
      <c r="BU675" s="393" t="str">
        <f t="shared" si="90"/>
        <v>No</v>
      </c>
      <c r="BV675" s="393" t="str">
        <f t="shared" si="91"/>
        <v>No</v>
      </c>
      <c r="BW675" s="393"/>
      <c r="BX675" s="151"/>
      <c r="BY675" s="341"/>
      <c r="BZ675" s="384"/>
      <c r="CA675" s="384"/>
      <c r="CB675" s="384"/>
      <c r="CC675" s="384"/>
      <c r="CD675" s="384"/>
      <c r="CE675" s="219"/>
      <c r="CF675" s="219"/>
      <c r="CG675" s="219"/>
      <c r="CH675" s="219"/>
      <c r="CI675" s="219"/>
      <c r="CJ675" s="219"/>
      <c r="CK675" s="219"/>
      <c r="CL675" s="219"/>
      <c r="CM675" s="219"/>
      <c r="CN675" s="219"/>
      <c r="CO675" s="219"/>
      <c r="CP675" s="219"/>
      <c r="CQ675" s="219"/>
      <c r="CR675" s="219"/>
      <c r="CS675" s="219"/>
      <c r="CT675" s="219"/>
      <c r="CU675" s="219"/>
      <c r="CV675" s="219"/>
      <c r="CW675" s="219"/>
      <c r="CX675" s="219"/>
      <c r="CY675" s="219"/>
      <c r="CZ675" s="219"/>
      <c r="DA675" s="219"/>
      <c r="DB675" s="219"/>
      <c r="DC675" s="219"/>
      <c r="DD675" s="219"/>
      <c r="DE675" s="219"/>
      <c r="DF675" s="219"/>
      <c r="DG675" s="219"/>
      <c r="DH675" s="219"/>
      <c r="DI675" s="219"/>
      <c r="DJ675" s="219"/>
      <c r="DK675" s="219"/>
      <c r="DL675" s="219"/>
      <c r="DM675" s="219"/>
      <c r="DN675" s="219"/>
      <c r="DO675" s="219"/>
      <c r="DP675" s="219"/>
      <c r="DQ675" s="219"/>
      <c r="DR675" s="219"/>
      <c r="DS675" s="219"/>
      <c r="DT675" s="219"/>
      <c r="DU675" s="219"/>
      <c r="DV675" s="219"/>
      <c r="DW675" s="219"/>
      <c r="DX675" s="219"/>
      <c r="DY675" s="219"/>
      <c r="DZ675" s="219"/>
      <c r="EA675" s="219"/>
      <c r="EB675" s="219"/>
      <c r="EC675" s="219"/>
      <c r="ED675" s="219"/>
      <c r="EE675" s="219"/>
      <c r="EF675" s="219"/>
      <c r="EG675" s="219"/>
      <c r="EH675" s="219"/>
      <c r="EI675" s="219"/>
      <c r="EJ675" s="219"/>
      <c r="EK675" s="219"/>
      <c r="EL675" s="219"/>
      <c r="EM675" s="219"/>
      <c r="EN675" s="219"/>
      <c r="EO675" s="219"/>
      <c r="EP675" s="219"/>
      <c r="EQ675" s="219"/>
      <c r="ER675" s="219"/>
      <c r="ES675" s="219"/>
      <c r="ET675" s="219"/>
      <c r="EU675" s="219"/>
      <c r="EV675" s="219"/>
      <c r="EW675" s="219"/>
      <c r="EX675" s="219"/>
      <c r="EY675" s="219"/>
      <c r="EZ675" s="219"/>
      <c r="FA675" s="219"/>
      <c r="FB675" s="219"/>
      <c r="FC675" s="219"/>
      <c r="FD675" s="219"/>
      <c r="FE675" s="219"/>
      <c r="FF675" s="219"/>
      <c r="FG675" s="219"/>
      <c r="FH675" s="219"/>
      <c r="FI675" s="219"/>
      <c r="FJ675" s="219"/>
      <c r="FK675" s="219"/>
      <c r="FL675" s="219"/>
      <c r="FM675" s="219"/>
      <c r="FN675" s="219"/>
      <c r="GA675" s="202"/>
      <c r="GB675" s="202"/>
      <c r="GC675" s="202"/>
      <c r="GD675" s="202"/>
      <c r="GE675" s="202"/>
      <c r="GF675" s="202"/>
      <c r="GG675" s="202"/>
      <c r="GH675" s="198"/>
      <c r="GI675" s="198"/>
      <c r="GJ675" s="198"/>
      <c r="GK675" s="198"/>
      <c r="GL675" s="198"/>
      <c r="GM675" s="198"/>
      <c r="GN675" s="198"/>
    </row>
    <row r="676" spans="1:197" x14ac:dyDescent="0.2">
      <c r="A676" s="215" t="s">
        <v>33</v>
      </c>
      <c r="B676" s="216" t="s">
        <v>285</v>
      </c>
      <c r="C676" s="217" t="s">
        <v>295</v>
      </c>
      <c r="D676" s="218" t="s">
        <v>32</v>
      </c>
      <c r="E676" s="337">
        <v>0</v>
      </c>
      <c r="F676">
        <v>78</v>
      </c>
      <c r="G676" s="337">
        <v>0</v>
      </c>
      <c r="H676">
        <v>2</v>
      </c>
      <c r="I676">
        <v>81</v>
      </c>
      <c r="J676">
        <v>158</v>
      </c>
      <c r="K676">
        <v>6</v>
      </c>
      <c r="L676">
        <v>6</v>
      </c>
      <c r="M676">
        <v>6</v>
      </c>
      <c r="N676">
        <v>2</v>
      </c>
      <c r="O676">
        <v>0</v>
      </c>
      <c r="P676">
        <v>12</v>
      </c>
      <c r="Q676">
        <v>3</v>
      </c>
      <c r="R676">
        <v>22</v>
      </c>
      <c r="S676">
        <v>2</v>
      </c>
      <c r="T676">
        <v>0</v>
      </c>
      <c r="U676">
        <v>3</v>
      </c>
      <c r="V676">
        <v>90</v>
      </c>
      <c r="W676">
        <v>8</v>
      </c>
      <c r="X676">
        <v>92</v>
      </c>
      <c r="Y676">
        <v>86</v>
      </c>
      <c r="Z676">
        <v>0</v>
      </c>
      <c r="AA676">
        <v>65</v>
      </c>
      <c r="AB676">
        <v>722</v>
      </c>
      <c r="AC676" s="351">
        <v>1</v>
      </c>
      <c r="AD676" s="351">
        <v>2</v>
      </c>
      <c r="AE676">
        <v>4</v>
      </c>
      <c r="AF676">
        <v>207</v>
      </c>
      <c r="AG676">
        <v>23</v>
      </c>
      <c r="AH676">
        <v>12</v>
      </c>
      <c r="AI676">
        <v>0</v>
      </c>
      <c r="AJ676">
        <v>116</v>
      </c>
      <c r="AK676">
        <v>30</v>
      </c>
      <c r="AL676">
        <v>146</v>
      </c>
      <c r="AM676">
        <v>4</v>
      </c>
      <c r="AN676">
        <v>0</v>
      </c>
      <c r="AO676">
        <v>0</v>
      </c>
      <c r="AP676">
        <v>29</v>
      </c>
      <c r="AQ676">
        <v>44</v>
      </c>
      <c r="AR676">
        <v>0</v>
      </c>
      <c r="AS676">
        <v>44</v>
      </c>
      <c r="AT676">
        <v>1</v>
      </c>
      <c r="AU676">
        <v>0</v>
      </c>
      <c r="AV676">
        <v>1</v>
      </c>
      <c r="AW676">
        <v>7</v>
      </c>
      <c r="AX676">
        <v>0</v>
      </c>
      <c r="AY676">
        <v>0</v>
      </c>
      <c r="AZ676">
        <v>0</v>
      </c>
      <c r="BA676">
        <v>6</v>
      </c>
      <c r="BB676">
        <v>14</v>
      </c>
      <c r="BC676">
        <v>11</v>
      </c>
      <c r="BD676">
        <v>6</v>
      </c>
      <c r="BE676">
        <v>2</v>
      </c>
      <c r="BF676">
        <v>0</v>
      </c>
      <c r="BG676">
        <v>2</v>
      </c>
      <c r="BH676">
        <v>1</v>
      </c>
      <c r="BI676">
        <v>42</v>
      </c>
      <c r="BJ676">
        <v>5</v>
      </c>
      <c r="BK676">
        <v>9</v>
      </c>
      <c r="BL676">
        <v>5</v>
      </c>
      <c r="BM676">
        <v>2</v>
      </c>
      <c r="BN676">
        <v>1</v>
      </c>
      <c r="BO676">
        <v>0</v>
      </c>
      <c r="BP676">
        <v>2</v>
      </c>
      <c r="BQ676">
        <v>1</v>
      </c>
      <c r="BR676">
        <v>25</v>
      </c>
      <c r="BS676" s="148"/>
      <c r="BT676"/>
      <c r="BU676" s="393" t="str">
        <f t="shared" ref="BU676:BU680" si="92">+IF(AC676=1,"Yes","No")</f>
        <v>Yes</v>
      </c>
      <c r="BV676" s="393" t="str">
        <f t="shared" ref="BV676:BV680" si="93">+IF(AD676=1,"Yes",IF(AD676=2,"No","Open"))</f>
        <v>No</v>
      </c>
      <c r="BW676" s="393"/>
      <c r="BX676" s="151"/>
      <c r="BY676" s="341"/>
      <c r="BZ676" s="384"/>
      <c r="CA676" s="384"/>
      <c r="CB676" s="384"/>
      <c r="CC676" s="384"/>
      <c r="CD676" s="384"/>
      <c r="CE676" s="219"/>
      <c r="CF676" s="219"/>
      <c r="CG676" s="219"/>
      <c r="CH676" s="219"/>
      <c r="CI676" s="219"/>
      <c r="CJ676" s="219"/>
      <c r="CK676" s="219"/>
      <c r="CL676" s="219"/>
      <c r="CM676" s="219"/>
      <c r="CN676" s="219"/>
      <c r="CO676" s="219"/>
      <c r="CP676" s="219"/>
      <c r="CQ676" s="219"/>
      <c r="CR676" s="219"/>
      <c r="CS676" s="219"/>
      <c r="CT676" s="219"/>
      <c r="CU676" s="219"/>
      <c r="CV676" s="219"/>
      <c r="CW676" s="219"/>
      <c r="CX676" s="219"/>
      <c r="CY676" s="219"/>
      <c r="CZ676" s="219"/>
      <c r="DA676" s="219"/>
      <c r="DB676" s="219"/>
      <c r="DC676" s="219"/>
      <c r="DD676" s="219"/>
      <c r="DE676" s="219"/>
      <c r="DF676" s="219"/>
      <c r="DG676" s="219"/>
      <c r="DH676" s="219"/>
      <c r="DI676" s="219"/>
      <c r="DJ676" s="219"/>
      <c r="DK676" s="219"/>
      <c r="DL676" s="219"/>
      <c r="DM676" s="219"/>
      <c r="DN676" s="219"/>
      <c r="DO676" s="219"/>
      <c r="DP676" s="219"/>
      <c r="DQ676" s="219"/>
      <c r="DR676" s="219"/>
      <c r="DS676" s="219"/>
      <c r="DT676" s="219"/>
      <c r="DU676" s="219"/>
      <c r="DV676" s="219"/>
      <c r="DW676" s="219"/>
      <c r="DX676" s="219"/>
      <c r="DY676" s="219"/>
      <c r="DZ676" s="219"/>
      <c r="EA676" s="219"/>
      <c r="EB676" s="219"/>
      <c r="EC676" s="219"/>
      <c r="ED676" s="219"/>
      <c r="EE676" s="219"/>
      <c r="EF676" s="219"/>
      <c r="EG676" s="219"/>
      <c r="EH676" s="219"/>
      <c r="EI676" s="219"/>
      <c r="EJ676" s="219"/>
      <c r="EK676" s="219"/>
      <c r="EL676" s="219"/>
      <c r="EM676" s="219"/>
      <c r="EN676" s="219"/>
      <c r="EO676" s="219"/>
      <c r="EP676" s="219"/>
      <c r="EQ676" s="219"/>
      <c r="ER676" s="219"/>
      <c r="ES676" s="219"/>
      <c r="ET676" s="219"/>
      <c r="EU676" s="219"/>
      <c r="EV676" s="219"/>
      <c r="EW676" s="219"/>
      <c r="EX676" s="219"/>
      <c r="EY676" s="219"/>
      <c r="EZ676" s="219"/>
      <c r="FA676" s="219"/>
      <c r="FB676" s="219"/>
      <c r="FC676" s="219"/>
      <c r="FD676" s="219"/>
      <c r="FE676" s="219"/>
      <c r="FF676" s="219"/>
      <c r="FG676" s="219"/>
      <c r="FH676" s="219"/>
      <c r="FI676" s="219"/>
      <c r="FJ676" s="219"/>
      <c r="FK676" s="219"/>
      <c r="FL676" s="219"/>
      <c r="FM676" s="219"/>
      <c r="FN676" s="219"/>
      <c r="GA676" s="202"/>
      <c r="GB676" s="202"/>
      <c r="GC676" s="202"/>
      <c r="GD676" s="202"/>
      <c r="GE676" s="202"/>
      <c r="GF676" s="202"/>
      <c r="GG676" s="202"/>
      <c r="GH676" s="198"/>
      <c r="GI676" s="198"/>
      <c r="GJ676" s="198"/>
      <c r="GK676" s="198"/>
      <c r="GL676" s="198"/>
      <c r="GM676" s="198"/>
      <c r="GN676" s="198"/>
    </row>
    <row r="677" spans="1:197" x14ac:dyDescent="0.2">
      <c r="A677" s="215" t="s">
        <v>35</v>
      </c>
      <c r="B677" s="216" t="s">
        <v>285</v>
      </c>
      <c r="C677" s="217" t="s">
        <v>286</v>
      </c>
      <c r="D677" s="218" t="s">
        <v>34</v>
      </c>
      <c r="E677" s="337">
        <v>0</v>
      </c>
      <c r="F677">
        <v>54</v>
      </c>
      <c r="G677" s="337">
        <v>0</v>
      </c>
      <c r="H677">
        <v>4</v>
      </c>
      <c r="I677">
        <v>72</v>
      </c>
      <c r="J677">
        <v>252</v>
      </c>
      <c r="K677">
        <v>2</v>
      </c>
      <c r="L677">
        <v>4</v>
      </c>
      <c r="M677">
        <v>6</v>
      </c>
      <c r="N677">
        <v>2</v>
      </c>
      <c r="O677">
        <v>0</v>
      </c>
      <c r="P677">
        <v>5</v>
      </c>
      <c r="Q677">
        <v>72</v>
      </c>
      <c r="R677">
        <v>138</v>
      </c>
      <c r="S677">
        <v>719</v>
      </c>
      <c r="T677">
        <v>23</v>
      </c>
      <c r="U677">
        <v>0</v>
      </c>
      <c r="V677">
        <v>4</v>
      </c>
      <c r="W677">
        <v>2</v>
      </c>
      <c r="X677">
        <v>37</v>
      </c>
      <c r="Y677">
        <v>140</v>
      </c>
      <c r="Z677">
        <v>0</v>
      </c>
      <c r="AA677">
        <v>33</v>
      </c>
      <c r="AB677">
        <v>1569</v>
      </c>
      <c r="AC677" s="351">
        <v>1</v>
      </c>
      <c r="AD677" s="351">
        <v>2</v>
      </c>
      <c r="AE677">
        <v>4</v>
      </c>
      <c r="AF677">
        <v>125</v>
      </c>
      <c r="AG677">
        <v>4</v>
      </c>
      <c r="AH677">
        <v>10</v>
      </c>
      <c r="AI677">
        <v>0</v>
      </c>
      <c r="AJ677">
        <v>197</v>
      </c>
      <c r="AK677">
        <v>0</v>
      </c>
      <c r="AL677">
        <v>0</v>
      </c>
      <c r="AM677">
        <v>5</v>
      </c>
      <c r="AN677">
        <v>0</v>
      </c>
      <c r="AO677">
        <v>0</v>
      </c>
      <c r="AP677">
        <v>73</v>
      </c>
      <c r="AQ677">
        <v>2</v>
      </c>
      <c r="AR677">
        <v>36</v>
      </c>
      <c r="AS677">
        <v>0</v>
      </c>
      <c r="AT677">
        <v>11</v>
      </c>
      <c r="AU677">
        <v>0</v>
      </c>
      <c r="AV677">
        <v>4</v>
      </c>
      <c r="AW677">
        <v>3</v>
      </c>
      <c r="AX677">
        <v>0</v>
      </c>
      <c r="AY677">
        <v>0</v>
      </c>
      <c r="AZ677">
        <v>0</v>
      </c>
      <c r="BA677">
        <v>28</v>
      </c>
      <c r="BB677">
        <v>106</v>
      </c>
      <c r="BC677">
        <v>233</v>
      </c>
      <c r="BD677">
        <v>134</v>
      </c>
      <c r="BE677">
        <v>26</v>
      </c>
      <c r="BF677">
        <v>15</v>
      </c>
      <c r="BG677">
        <v>4</v>
      </c>
      <c r="BH677">
        <v>4</v>
      </c>
      <c r="BI677">
        <v>550</v>
      </c>
      <c r="BJ677">
        <v>15</v>
      </c>
      <c r="BK677">
        <v>34</v>
      </c>
      <c r="BL677">
        <v>65</v>
      </c>
      <c r="BM677">
        <v>78</v>
      </c>
      <c r="BN677">
        <v>6</v>
      </c>
      <c r="BO677">
        <v>7</v>
      </c>
      <c r="BP677">
        <v>1</v>
      </c>
      <c r="BQ677">
        <v>4</v>
      </c>
      <c r="BR677">
        <v>210</v>
      </c>
      <c r="BS677" s="148"/>
      <c r="BT677"/>
      <c r="BU677" s="393" t="str">
        <f t="shared" si="92"/>
        <v>Yes</v>
      </c>
      <c r="BV677" s="393" t="str">
        <f t="shared" si="93"/>
        <v>No</v>
      </c>
      <c r="BW677" s="393"/>
      <c r="BX677" s="151"/>
      <c r="BY677" s="341"/>
      <c r="BZ677" s="384"/>
      <c r="CA677" s="384"/>
      <c r="CB677" s="384"/>
      <c r="CC677" s="384"/>
      <c r="CD677" s="384"/>
      <c r="CE677" s="219"/>
      <c r="CF677" s="219"/>
      <c r="CG677" s="219"/>
      <c r="CH677" s="219"/>
      <c r="CI677" s="219"/>
      <c r="CJ677" s="219"/>
      <c r="CK677" s="219"/>
      <c r="CL677" s="219"/>
      <c r="CM677" s="219"/>
      <c r="CN677" s="219"/>
      <c r="CO677" s="219"/>
      <c r="CP677" s="219"/>
      <c r="CQ677" s="219"/>
      <c r="CR677" s="219"/>
      <c r="CS677" s="219"/>
      <c r="CT677" s="219"/>
      <c r="CU677" s="219"/>
      <c r="CV677" s="219"/>
      <c r="CW677" s="219"/>
      <c r="CX677" s="219"/>
      <c r="CY677" s="219"/>
      <c r="CZ677" s="219"/>
      <c r="DA677" s="219"/>
      <c r="DB677" s="219"/>
      <c r="DC677" s="219"/>
      <c r="DD677" s="219"/>
      <c r="DE677" s="219"/>
      <c r="DF677" s="219"/>
      <c r="DG677" s="219"/>
      <c r="DH677" s="219"/>
      <c r="DI677" s="219"/>
      <c r="DJ677" s="219"/>
      <c r="DK677" s="219"/>
      <c r="DL677" s="219"/>
      <c r="DM677" s="219"/>
      <c r="DN677" s="219"/>
      <c r="DO677" s="219"/>
      <c r="DP677" s="219"/>
      <c r="DQ677" s="219"/>
      <c r="DR677" s="219"/>
      <c r="DS677" s="219"/>
      <c r="DT677" s="219"/>
      <c r="DU677" s="219"/>
      <c r="DV677" s="219"/>
      <c r="DW677" s="219"/>
      <c r="DX677" s="219"/>
      <c r="DY677" s="219"/>
      <c r="DZ677" s="219"/>
      <c r="EA677" s="219"/>
      <c r="EB677" s="219"/>
      <c r="EC677" s="219"/>
      <c r="ED677" s="219"/>
      <c r="EE677" s="219"/>
      <c r="EF677" s="219"/>
      <c r="EG677" s="219"/>
      <c r="EH677" s="219"/>
      <c r="EI677" s="219"/>
      <c r="EJ677" s="219"/>
      <c r="EK677" s="219"/>
      <c r="EL677" s="219"/>
      <c r="EM677" s="219"/>
      <c r="EN677" s="219"/>
      <c r="EO677" s="219"/>
      <c r="EP677" s="219"/>
      <c r="EQ677" s="219"/>
      <c r="ER677" s="219"/>
      <c r="ES677" s="219"/>
      <c r="ET677" s="219"/>
      <c r="EU677" s="219"/>
      <c r="EV677" s="219"/>
      <c r="EW677" s="219"/>
      <c r="EX677" s="219"/>
      <c r="EY677" s="219"/>
      <c r="EZ677" s="219"/>
      <c r="FA677" s="219"/>
      <c r="FB677" s="219"/>
      <c r="FC677" s="219"/>
      <c r="FD677" s="219"/>
      <c r="FE677" s="219"/>
      <c r="FF677" s="219"/>
      <c r="FG677" s="219"/>
      <c r="FH677" s="219"/>
      <c r="FI677" s="219"/>
      <c r="FJ677" s="219"/>
      <c r="FK677" s="219"/>
      <c r="FL677" s="219"/>
      <c r="FM677" s="219"/>
      <c r="FN677" s="219"/>
      <c r="GA677" s="202"/>
      <c r="GB677" s="202"/>
      <c r="GC677" s="202"/>
      <c r="GD677" s="202"/>
      <c r="GE677" s="202"/>
      <c r="GF677" s="202"/>
      <c r="GG677" s="202"/>
      <c r="GH677" s="198"/>
      <c r="GI677" s="198"/>
      <c r="GJ677" s="198"/>
      <c r="GK677" s="198"/>
      <c r="GL677" s="198"/>
      <c r="GM677" s="198"/>
      <c r="GN677" s="198"/>
    </row>
    <row r="678" spans="1:197" x14ac:dyDescent="0.2">
      <c r="A678" s="215" t="s">
        <v>37</v>
      </c>
      <c r="B678" s="216" t="s">
        <v>285</v>
      </c>
      <c r="C678" s="217" t="s">
        <v>287</v>
      </c>
      <c r="D678" s="218" t="s">
        <v>36</v>
      </c>
      <c r="E678" s="337">
        <v>0</v>
      </c>
      <c r="F678">
        <v>27</v>
      </c>
      <c r="G678" s="337">
        <v>0</v>
      </c>
      <c r="H678">
        <v>8</v>
      </c>
      <c r="I678">
        <v>191</v>
      </c>
      <c r="J678">
        <v>266</v>
      </c>
      <c r="K678">
        <v>2</v>
      </c>
      <c r="L678">
        <v>4</v>
      </c>
      <c r="M678">
        <v>11</v>
      </c>
      <c r="N678">
        <v>3</v>
      </c>
      <c r="O678">
        <v>0</v>
      </c>
      <c r="P678">
        <v>29</v>
      </c>
      <c r="Q678">
        <v>4</v>
      </c>
      <c r="R678">
        <v>132</v>
      </c>
      <c r="S678">
        <v>0</v>
      </c>
      <c r="T678">
        <v>0</v>
      </c>
      <c r="U678">
        <v>2</v>
      </c>
      <c r="V678">
        <v>56</v>
      </c>
      <c r="W678">
        <v>20</v>
      </c>
      <c r="X678">
        <v>9</v>
      </c>
      <c r="Y678">
        <v>83</v>
      </c>
      <c r="Z678">
        <v>0</v>
      </c>
      <c r="AA678">
        <v>12</v>
      </c>
      <c r="AB678">
        <v>859</v>
      </c>
      <c r="AC678" s="351">
        <v>2</v>
      </c>
      <c r="AD678" s="351">
        <v>2</v>
      </c>
      <c r="AE678">
        <v>6</v>
      </c>
      <c r="AF678">
        <v>133</v>
      </c>
      <c r="AG678">
        <v>28</v>
      </c>
      <c r="AH678">
        <v>12</v>
      </c>
      <c r="AI678">
        <v>0</v>
      </c>
      <c r="AJ678">
        <v>197</v>
      </c>
      <c r="AK678">
        <v>6</v>
      </c>
      <c r="AL678">
        <v>203</v>
      </c>
      <c r="AM678">
        <v>3</v>
      </c>
      <c r="AN678">
        <v>0</v>
      </c>
      <c r="AO678">
        <v>3</v>
      </c>
      <c r="AP678">
        <v>39</v>
      </c>
      <c r="AQ678">
        <v>1</v>
      </c>
      <c r="AR678">
        <v>41</v>
      </c>
      <c r="AS678">
        <v>42</v>
      </c>
      <c r="AT678">
        <v>2</v>
      </c>
      <c r="AU678">
        <v>0</v>
      </c>
      <c r="AV678">
        <v>0</v>
      </c>
      <c r="AW678">
        <v>3</v>
      </c>
      <c r="AX678">
        <v>0</v>
      </c>
      <c r="AY678">
        <v>0</v>
      </c>
      <c r="AZ678">
        <v>0</v>
      </c>
      <c r="BA678">
        <v>69</v>
      </c>
      <c r="BB678">
        <v>46</v>
      </c>
      <c r="BC678">
        <v>27</v>
      </c>
      <c r="BD678">
        <v>14</v>
      </c>
      <c r="BE678">
        <v>3</v>
      </c>
      <c r="BF678">
        <v>1</v>
      </c>
      <c r="BG678">
        <v>1</v>
      </c>
      <c r="BH678">
        <v>4</v>
      </c>
      <c r="BI678">
        <v>165</v>
      </c>
      <c r="BJ678">
        <v>53</v>
      </c>
      <c r="BK678">
        <v>39</v>
      </c>
      <c r="BL678">
        <v>29</v>
      </c>
      <c r="BM678">
        <v>8</v>
      </c>
      <c r="BN678">
        <v>2</v>
      </c>
      <c r="BO678">
        <v>0</v>
      </c>
      <c r="BP678">
        <v>1</v>
      </c>
      <c r="BQ678">
        <v>4</v>
      </c>
      <c r="BR678">
        <v>136</v>
      </c>
      <c r="BS678" s="148"/>
      <c r="BT678"/>
      <c r="BU678" s="393" t="str">
        <f t="shared" si="92"/>
        <v>No</v>
      </c>
      <c r="BV678" s="393" t="str">
        <f t="shared" si="93"/>
        <v>No</v>
      </c>
      <c r="BW678" s="393"/>
      <c r="BX678" s="151"/>
      <c r="BY678" s="341"/>
      <c r="BZ678" s="384"/>
      <c r="CA678" s="384"/>
      <c r="CB678" s="384"/>
      <c r="CC678" s="384"/>
      <c r="CD678" s="384"/>
      <c r="CE678" s="219"/>
      <c r="CF678" s="219"/>
      <c r="CG678" s="219"/>
      <c r="CH678" s="219"/>
      <c r="CI678" s="219"/>
      <c r="CJ678" s="219"/>
      <c r="CK678" s="219"/>
      <c r="CL678" s="219"/>
      <c r="CM678" s="219"/>
      <c r="CN678" s="219"/>
      <c r="CO678" s="219"/>
      <c r="CP678" s="219"/>
      <c r="CQ678" s="219"/>
      <c r="CR678" s="219"/>
      <c r="CS678" s="219"/>
      <c r="CT678" s="219"/>
      <c r="CU678" s="219"/>
      <c r="CV678" s="219"/>
      <c r="CW678" s="219"/>
      <c r="CX678" s="219"/>
      <c r="CY678" s="219"/>
      <c r="CZ678" s="219"/>
      <c r="DA678" s="219"/>
      <c r="DB678" s="219"/>
      <c r="DC678" s="219"/>
      <c r="DD678" s="219"/>
      <c r="DE678" s="219"/>
      <c r="DF678" s="219"/>
      <c r="DG678" s="219"/>
      <c r="DH678" s="219"/>
      <c r="DI678" s="219"/>
      <c r="DJ678" s="219"/>
      <c r="DK678" s="219"/>
      <c r="DL678" s="219"/>
      <c r="DM678" s="219"/>
      <c r="DN678" s="219"/>
      <c r="DO678" s="219"/>
      <c r="DP678" s="219"/>
      <c r="DQ678" s="219"/>
      <c r="DR678" s="219"/>
      <c r="DS678" s="219"/>
      <c r="DT678" s="219"/>
      <c r="DU678" s="219"/>
      <c r="DV678" s="219"/>
      <c r="DW678" s="219"/>
      <c r="DX678" s="219"/>
      <c r="DY678" s="219"/>
      <c r="DZ678" s="219"/>
      <c r="EA678" s="219"/>
      <c r="EB678" s="219"/>
      <c r="EC678" s="219"/>
      <c r="ED678" s="219"/>
      <c r="EE678" s="219"/>
      <c r="EF678" s="219"/>
      <c r="EG678" s="219"/>
      <c r="EH678" s="219"/>
      <c r="EI678" s="219"/>
      <c r="EJ678" s="219"/>
      <c r="EK678" s="219"/>
      <c r="EL678" s="219"/>
      <c r="EM678" s="219"/>
      <c r="EN678" s="219"/>
      <c r="EO678" s="219"/>
      <c r="EP678" s="219"/>
      <c r="EQ678" s="219"/>
      <c r="ER678" s="219"/>
      <c r="ES678" s="219"/>
      <c r="ET678" s="219"/>
      <c r="EU678" s="219"/>
      <c r="EV678" s="219"/>
      <c r="EW678" s="219"/>
      <c r="EX678" s="219"/>
      <c r="EY678" s="219"/>
      <c r="EZ678" s="219"/>
      <c r="FA678" s="219"/>
      <c r="FB678" s="219"/>
      <c r="FC678" s="219"/>
      <c r="FD678" s="219"/>
      <c r="FE678" s="219"/>
      <c r="FF678" s="219"/>
      <c r="FG678" s="219"/>
      <c r="FH678" s="219"/>
      <c r="FI678" s="219"/>
      <c r="FJ678" s="219"/>
      <c r="FK678" s="219"/>
      <c r="FL678" s="219"/>
      <c r="FM678" s="219"/>
      <c r="FN678" s="219"/>
      <c r="GA678" s="202"/>
      <c r="GB678" s="202"/>
      <c r="GC678" s="202"/>
      <c r="GD678" s="202"/>
      <c r="GE678" s="202"/>
      <c r="GF678" s="202"/>
      <c r="GG678" s="202"/>
      <c r="GH678" s="198"/>
      <c r="GI678" s="198"/>
      <c r="GJ678" s="198"/>
      <c r="GK678" s="198"/>
      <c r="GL678" s="198"/>
      <c r="GM678" s="198"/>
      <c r="GN678" s="198"/>
    </row>
    <row r="679" spans="1:197" x14ac:dyDescent="0.2">
      <c r="A679" s="215" t="s">
        <v>39</v>
      </c>
      <c r="B679" s="216" t="s">
        <v>285</v>
      </c>
      <c r="C679" s="217" t="s">
        <v>295</v>
      </c>
      <c r="D679" s="218" t="s">
        <v>38</v>
      </c>
      <c r="E679" s="337">
        <v>0</v>
      </c>
      <c r="F679">
        <v>111</v>
      </c>
      <c r="G679" s="337">
        <v>0</v>
      </c>
      <c r="H679">
        <v>3</v>
      </c>
      <c r="I679">
        <v>70</v>
      </c>
      <c r="J679">
        <v>147</v>
      </c>
      <c r="K679">
        <v>7</v>
      </c>
      <c r="L679">
        <v>2</v>
      </c>
      <c r="M679">
        <v>9</v>
      </c>
      <c r="N679">
        <v>3</v>
      </c>
      <c r="O679">
        <v>0</v>
      </c>
      <c r="P679">
        <v>8</v>
      </c>
      <c r="Q679">
        <v>0</v>
      </c>
      <c r="R679">
        <v>38</v>
      </c>
      <c r="S679">
        <v>0</v>
      </c>
      <c r="T679">
        <v>0</v>
      </c>
      <c r="U679">
        <v>1</v>
      </c>
      <c r="V679">
        <v>394</v>
      </c>
      <c r="W679">
        <v>16</v>
      </c>
      <c r="X679">
        <v>21</v>
      </c>
      <c r="Y679">
        <v>101</v>
      </c>
      <c r="Z679">
        <v>0</v>
      </c>
      <c r="AA679">
        <v>28</v>
      </c>
      <c r="AB679">
        <v>959</v>
      </c>
      <c r="AC679" s="351">
        <v>1</v>
      </c>
      <c r="AD679" s="351">
        <v>3</v>
      </c>
      <c r="AE679">
        <v>4</v>
      </c>
      <c r="AF679">
        <v>156</v>
      </c>
      <c r="AG679">
        <v>112</v>
      </c>
      <c r="AH679">
        <v>23</v>
      </c>
      <c r="AI679">
        <v>0</v>
      </c>
      <c r="AJ679">
        <v>150</v>
      </c>
      <c r="AK679">
        <v>0</v>
      </c>
      <c r="AL679">
        <v>150</v>
      </c>
      <c r="AM679">
        <v>16</v>
      </c>
      <c r="AN679">
        <v>0</v>
      </c>
      <c r="AO679">
        <v>0</v>
      </c>
      <c r="AP679">
        <v>57</v>
      </c>
      <c r="AQ679">
        <v>48</v>
      </c>
      <c r="AR679">
        <v>0</v>
      </c>
      <c r="AS679">
        <v>48</v>
      </c>
      <c r="AT679">
        <v>9</v>
      </c>
      <c r="AU679">
        <v>0</v>
      </c>
      <c r="AV679">
        <v>1</v>
      </c>
      <c r="AW679">
        <v>9</v>
      </c>
      <c r="AX679">
        <v>0</v>
      </c>
      <c r="AY679">
        <v>0</v>
      </c>
      <c r="AZ679">
        <v>0</v>
      </c>
      <c r="BA679">
        <v>19</v>
      </c>
      <c r="BB679">
        <v>21</v>
      </c>
      <c r="BC679">
        <v>10</v>
      </c>
      <c r="BD679">
        <v>5</v>
      </c>
      <c r="BE679">
        <v>1</v>
      </c>
      <c r="BF679">
        <v>0</v>
      </c>
      <c r="BG679">
        <v>0</v>
      </c>
      <c r="BH679">
        <v>1</v>
      </c>
      <c r="BI679">
        <v>57</v>
      </c>
      <c r="BJ679">
        <v>12</v>
      </c>
      <c r="BK679">
        <v>13</v>
      </c>
      <c r="BL679">
        <v>7</v>
      </c>
      <c r="BM679">
        <v>4</v>
      </c>
      <c r="BN679">
        <v>1</v>
      </c>
      <c r="BO679">
        <v>0</v>
      </c>
      <c r="BP679">
        <v>0</v>
      </c>
      <c r="BQ679">
        <v>1</v>
      </c>
      <c r="BR679">
        <v>38</v>
      </c>
      <c r="BS679" s="148"/>
      <c r="BT679"/>
      <c r="BU679" s="393" t="str">
        <f t="shared" si="92"/>
        <v>Yes</v>
      </c>
      <c r="BV679" s="393" t="str">
        <f t="shared" si="93"/>
        <v>Open</v>
      </c>
      <c r="BW679" s="393"/>
      <c r="BX679" s="151"/>
      <c r="BY679" s="341"/>
      <c r="BZ679" s="384"/>
      <c r="CA679" s="384"/>
      <c r="CB679" s="384"/>
      <c r="CC679" s="384"/>
      <c r="CD679" s="384"/>
      <c r="CE679" s="219"/>
      <c r="CF679" s="219"/>
      <c r="CG679" s="219"/>
      <c r="CH679" s="219"/>
      <c r="CI679" s="219"/>
      <c r="CJ679" s="219"/>
      <c r="CK679" s="219"/>
      <c r="CL679" s="219"/>
      <c r="CM679" s="219"/>
      <c r="CN679" s="219"/>
      <c r="CO679" s="219"/>
      <c r="CP679" s="219"/>
      <c r="CQ679" s="219"/>
      <c r="CR679" s="219"/>
      <c r="CS679" s="219"/>
      <c r="CT679" s="219"/>
      <c r="CU679" s="219"/>
      <c r="CV679" s="219"/>
      <c r="CW679" s="219"/>
      <c r="CX679" s="219"/>
      <c r="CY679" s="219"/>
      <c r="CZ679" s="219"/>
      <c r="DA679" s="219"/>
      <c r="DB679" s="219"/>
      <c r="DC679" s="219"/>
      <c r="DD679" s="219"/>
      <c r="DE679" s="219"/>
      <c r="DF679" s="219"/>
      <c r="DG679" s="219"/>
      <c r="DH679" s="219"/>
      <c r="DI679" s="219"/>
      <c r="DJ679" s="219"/>
      <c r="DK679" s="219"/>
      <c r="DL679" s="219"/>
      <c r="DM679" s="219"/>
      <c r="DN679" s="219"/>
      <c r="DO679" s="219"/>
      <c r="DP679" s="219"/>
      <c r="DQ679" s="219"/>
      <c r="DR679" s="219"/>
      <c r="DS679" s="219"/>
      <c r="DT679" s="219"/>
      <c r="DU679" s="219"/>
      <c r="DV679" s="219"/>
      <c r="DW679" s="219"/>
      <c r="DX679" s="219"/>
      <c r="DY679" s="219"/>
      <c r="DZ679" s="219"/>
      <c r="EA679" s="219"/>
      <c r="EB679" s="219"/>
      <c r="EC679" s="219"/>
      <c r="ED679" s="219"/>
      <c r="EE679" s="219"/>
      <c r="EF679" s="219"/>
      <c r="EG679" s="219"/>
      <c r="EH679" s="219"/>
      <c r="EI679" s="219"/>
      <c r="EJ679" s="219"/>
      <c r="EK679" s="219"/>
      <c r="EL679" s="219"/>
      <c r="EM679" s="219"/>
      <c r="EN679" s="219"/>
      <c r="EO679" s="219"/>
      <c r="EP679" s="219"/>
      <c r="EQ679" s="219"/>
      <c r="ER679" s="219"/>
      <c r="ES679" s="219"/>
      <c r="ET679" s="219"/>
      <c r="EU679" s="219"/>
      <c r="EV679" s="219"/>
      <c r="EW679" s="219"/>
      <c r="EX679" s="219"/>
      <c r="EY679" s="219"/>
      <c r="EZ679" s="219"/>
      <c r="FA679" s="219"/>
      <c r="FB679" s="219"/>
      <c r="FC679" s="219"/>
      <c r="FD679" s="219"/>
      <c r="FE679" s="219"/>
      <c r="FF679" s="219"/>
      <c r="FG679" s="219"/>
      <c r="FH679" s="219"/>
      <c r="FI679" s="219"/>
      <c r="FJ679" s="219"/>
      <c r="FK679" s="219"/>
      <c r="FL679" s="219"/>
      <c r="FM679" s="219"/>
      <c r="FN679" s="219"/>
      <c r="GA679" s="202"/>
      <c r="GB679" s="202"/>
      <c r="GC679" s="202"/>
      <c r="GD679" s="202"/>
      <c r="GE679" s="202"/>
      <c r="GF679" s="202"/>
      <c r="GG679" s="202"/>
      <c r="GH679" s="198"/>
      <c r="GI679" s="198"/>
      <c r="GJ679" s="198"/>
      <c r="GK679" s="198"/>
      <c r="GL679" s="198"/>
      <c r="GM679" s="198"/>
      <c r="GN679" s="198"/>
    </row>
    <row r="680" spans="1:197" x14ac:dyDescent="0.2">
      <c r="A680" s="215" t="s">
        <v>40</v>
      </c>
      <c r="B680" s="216" t="s">
        <v>293</v>
      </c>
      <c r="C680" s="217" t="s">
        <v>292</v>
      </c>
      <c r="D680" s="218" t="s">
        <v>352</v>
      </c>
      <c r="E680" s="337">
        <v>0</v>
      </c>
      <c r="F680">
        <v>26</v>
      </c>
      <c r="G680" s="337">
        <v>0</v>
      </c>
      <c r="H680">
        <v>2</v>
      </c>
      <c r="I680">
        <v>144</v>
      </c>
      <c r="J680">
        <v>331</v>
      </c>
      <c r="K680">
        <v>2</v>
      </c>
      <c r="L680">
        <v>0</v>
      </c>
      <c r="M680">
        <v>11</v>
      </c>
      <c r="N680">
        <v>2</v>
      </c>
      <c r="O680">
        <v>0</v>
      </c>
      <c r="P680">
        <v>3</v>
      </c>
      <c r="Q680">
        <v>229</v>
      </c>
      <c r="R680">
        <v>2928</v>
      </c>
      <c r="S680">
        <v>347</v>
      </c>
      <c r="T680">
        <v>1</v>
      </c>
      <c r="U680">
        <v>0</v>
      </c>
      <c r="V680">
        <v>2</v>
      </c>
      <c r="W680">
        <v>18</v>
      </c>
      <c r="X680">
        <v>0</v>
      </c>
      <c r="Y680">
        <v>417</v>
      </c>
      <c r="Z680">
        <v>0</v>
      </c>
      <c r="AA680">
        <v>22</v>
      </c>
      <c r="AB680">
        <v>4485</v>
      </c>
      <c r="AC680" s="351">
        <v>2</v>
      </c>
      <c r="AD680" s="351">
        <v>2</v>
      </c>
      <c r="AE680">
        <v>5</v>
      </c>
      <c r="AF680">
        <v>306</v>
      </c>
      <c r="AG680">
        <v>2</v>
      </c>
      <c r="AH680">
        <v>11</v>
      </c>
      <c r="AI680">
        <v>0</v>
      </c>
      <c r="AJ680">
        <v>798</v>
      </c>
      <c r="AK680">
        <v>2</v>
      </c>
      <c r="AL680">
        <v>0</v>
      </c>
      <c r="AM680">
        <v>0</v>
      </c>
      <c r="AN680">
        <v>0</v>
      </c>
      <c r="AO680">
        <v>6</v>
      </c>
      <c r="AP680">
        <v>50</v>
      </c>
      <c r="AQ680">
        <v>0</v>
      </c>
      <c r="AR680">
        <v>64</v>
      </c>
      <c r="AS680">
        <v>0</v>
      </c>
      <c r="AT680">
        <v>3</v>
      </c>
      <c r="AU680">
        <v>0</v>
      </c>
      <c r="AV680">
        <v>14</v>
      </c>
      <c r="AW680">
        <v>0</v>
      </c>
      <c r="AX680">
        <v>1</v>
      </c>
      <c r="AY680">
        <v>0</v>
      </c>
      <c r="AZ680">
        <v>0</v>
      </c>
      <c r="BA680">
        <v>326</v>
      </c>
      <c r="BB680">
        <v>1258</v>
      </c>
      <c r="BC680">
        <v>1012</v>
      </c>
      <c r="BD680">
        <v>348</v>
      </c>
      <c r="BE680">
        <v>160</v>
      </c>
      <c r="BF680">
        <v>24</v>
      </c>
      <c r="BG680">
        <v>7</v>
      </c>
      <c r="BH680">
        <v>22</v>
      </c>
      <c r="BI680">
        <v>3157</v>
      </c>
      <c r="BJ680">
        <v>326</v>
      </c>
      <c r="BK680">
        <v>1258</v>
      </c>
      <c r="BL680">
        <v>1012</v>
      </c>
      <c r="BM680">
        <v>348</v>
      </c>
      <c r="BN680">
        <v>160</v>
      </c>
      <c r="BO680">
        <v>24</v>
      </c>
      <c r="BP680">
        <v>7</v>
      </c>
      <c r="BQ680">
        <v>22</v>
      </c>
      <c r="BR680">
        <v>3157</v>
      </c>
      <c r="BS680" s="148"/>
      <c r="BT680"/>
      <c r="BU680" s="393" t="str">
        <f t="shared" si="92"/>
        <v>No</v>
      </c>
      <c r="BV680" s="393" t="str">
        <f t="shared" si="93"/>
        <v>No</v>
      </c>
      <c r="BW680" s="393"/>
      <c r="BX680" s="151"/>
      <c r="BY680" s="341"/>
      <c r="BZ680" s="384"/>
      <c r="CA680" s="384"/>
      <c r="CB680" s="384"/>
      <c r="CC680" s="384"/>
      <c r="CD680" s="384"/>
      <c r="CE680" s="219"/>
      <c r="CF680" s="219"/>
      <c r="CG680" s="219"/>
      <c r="CH680" s="219"/>
      <c r="CI680" s="219"/>
      <c r="CJ680" s="219"/>
      <c r="CK680" s="219"/>
      <c r="CL680" s="219"/>
      <c r="CM680" s="219"/>
      <c r="CN680" s="219"/>
      <c r="CO680" s="219"/>
      <c r="CP680" s="219"/>
      <c r="CQ680" s="219"/>
      <c r="CR680" s="219"/>
      <c r="CS680" s="219"/>
      <c r="CT680" s="219"/>
      <c r="CU680" s="219"/>
      <c r="CV680" s="219"/>
      <c r="CW680" s="219"/>
      <c r="CX680" s="219"/>
      <c r="CY680" s="219"/>
      <c r="CZ680" s="219"/>
      <c r="DA680" s="219"/>
      <c r="DB680" s="219"/>
      <c r="DC680" s="219"/>
      <c r="DD680" s="219"/>
      <c r="DE680" s="219"/>
      <c r="DF680" s="219"/>
      <c r="DG680" s="219"/>
      <c r="DH680" s="219"/>
      <c r="DI680" s="219"/>
      <c r="DJ680" s="219"/>
      <c r="DK680" s="219"/>
      <c r="DL680" s="219"/>
      <c r="DM680" s="219"/>
      <c r="DN680" s="219"/>
      <c r="DO680" s="219"/>
      <c r="DP680" s="219"/>
      <c r="DQ680" s="219"/>
      <c r="DR680" s="219"/>
      <c r="DS680" s="219"/>
      <c r="DT680" s="219"/>
      <c r="DU680" s="219"/>
      <c r="DV680" s="219"/>
      <c r="DW680" s="219"/>
      <c r="DX680" s="219"/>
      <c r="DY680" s="219"/>
      <c r="DZ680" s="219"/>
      <c r="EA680" s="219"/>
      <c r="EB680" s="219"/>
      <c r="EC680" s="219"/>
      <c r="ED680" s="219"/>
      <c r="EE680" s="219"/>
      <c r="EF680" s="219"/>
      <c r="EG680" s="219"/>
      <c r="EH680" s="219"/>
      <c r="EI680" s="219"/>
      <c r="EJ680" s="219"/>
      <c r="EK680" s="219"/>
      <c r="EL680" s="219"/>
      <c r="EM680" s="219"/>
      <c r="EN680" s="219"/>
      <c r="EO680" s="219"/>
      <c r="EP680" s="219"/>
      <c r="EQ680" s="219"/>
      <c r="ER680" s="219"/>
      <c r="ES680" s="219"/>
      <c r="ET680" s="219"/>
      <c r="EU680" s="219"/>
      <c r="EV680" s="219"/>
      <c r="EW680" s="219"/>
      <c r="EX680" s="219"/>
      <c r="EY680" s="219"/>
      <c r="EZ680" s="219"/>
      <c r="FA680" s="219"/>
      <c r="FB680" s="219"/>
      <c r="FC680" s="219"/>
      <c r="FD680" s="219"/>
      <c r="FE680" s="219"/>
      <c r="FF680" s="219"/>
      <c r="FG680" s="219"/>
      <c r="FH680" s="219"/>
      <c r="FI680" s="219"/>
      <c r="FJ680" s="219"/>
      <c r="FK680" s="219"/>
      <c r="FL680" s="219"/>
      <c r="FM680" s="219"/>
      <c r="FN680" s="219"/>
      <c r="GA680" s="202"/>
      <c r="GB680" s="202"/>
      <c r="GC680" s="202"/>
      <c r="GD680" s="202"/>
      <c r="GE680" s="202"/>
      <c r="GF680" s="202"/>
      <c r="GG680" s="202"/>
      <c r="GH680" s="198"/>
      <c r="GI680" s="198"/>
      <c r="GJ680" s="198"/>
      <c r="GK680" s="198"/>
      <c r="GL680" s="198"/>
      <c r="GM680" s="198"/>
      <c r="GN680" s="198"/>
    </row>
    <row r="681" spans="1:197" x14ac:dyDescent="0.2">
      <c r="B681" s="215"/>
      <c r="D681" s="199"/>
      <c r="E681" s="338" t="s">
        <v>68</v>
      </c>
      <c r="F681" s="228" t="s">
        <v>353</v>
      </c>
      <c r="G681" s="338" t="s">
        <v>353</v>
      </c>
      <c r="H681" s="228" t="s">
        <v>353</v>
      </c>
      <c r="I681" s="228" t="s">
        <v>353</v>
      </c>
      <c r="J681" s="228" t="s">
        <v>353</v>
      </c>
      <c r="K681" s="228" t="s">
        <v>353</v>
      </c>
      <c r="L681" s="228" t="s">
        <v>353</v>
      </c>
      <c r="M681" s="228" t="s">
        <v>353</v>
      </c>
      <c r="N681" s="228" t="s">
        <v>68</v>
      </c>
      <c r="O681" s="228" t="s">
        <v>353</v>
      </c>
      <c r="P681" s="228" t="s">
        <v>353</v>
      </c>
      <c r="Q681" s="228" t="s">
        <v>353</v>
      </c>
      <c r="R681" s="228" t="s">
        <v>353</v>
      </c>
      <c r="S681" s="228" t="s">
        <v>353</v>
      </c>
      <c r="T681" s="228" t="s">
        <v>353</v>
      </c>
      <c r="U681" s="228" t="s">
        <v>353</v>
      </c>
      <c r="V681" s="228" t="s">
        <v>353</v>
      </c>
      <c r="W681" s="228" t="s">
        <v>68</v>
      </c>
      <c r="X681" s="228" t="s">
        <v>353</v>
      </c>
      <c r="Y681" s="228" t="s">
        <v>353</v>
      </c>
      <c r="Z681" s="228" t="s">
        <v>353</v>
      </c>
      <c r="AA681" s="228" t="s">
        <v>353</v>
      </c>
      <c r="AB681" s="229" t="s">
        <v>353</v>
      </c>
      <c r="AC681" s="352" t="s">
        <v>353</v>
      </c>
      <c r="AD681" s="353"/>
      <c r="AE681" s="228" t="s">
        <v>353</v>
      </c>
      <c r="AF681" s="228" t="s">
        <v>68</v>
      </c>
      <c r="AG681" s="228" t="s">
        <v>353</v>
      </c>
      <c r="AH681" s="228" t="s">
        <v>353</v>
      </c>
      <c r="AI681" s="228"/>
      <c r="AJ681" s="228" t="s">
        <v>353</v>
      </c>
      <c r="AK681" s="228" t="s">
        <v>353</v>
      </c>
      <c r="AL681" s="228" t="s">
        <v>353</v>
      </c>
      <c r="AM681" s="228" t="s">
        <v>353</v>
      </c>
      <c r="AN681" s="228" t="s">
        <v>353</v>
      </c>
      <c r="AO681" s="228" t="s">
        <v>353</v>
      </c>
      <c r="AP681" s="228" t="s">
        <v>68</v>
      </c>
      <c r="AQ681" s="228" t="s">
        <v>353</v>
      </c>
      <c r="AR681" s="229" t="s">
        <v>353</v>
      </c>
      <c r="AS681" s="230" t="s">
        <v>353</v>
      </c>
      <c r="AT681" s="228" t="s">
        <v>353</v>
      </c>
      <c r="AU681" s="228" t="s">
        <v>353</v>
      </c>
      <c r="AV681" s="228" t="s">
        <v>353</v>
      </c>
      <c r="AW681" s="228" t="s">
        <v>353</v>
      </c>
      <c r="AX681" s="228" t="s">
        <v>353</v>
      </c>
      <c r="AY681" s="228" t="s">
        <v>68</v>
      </c>
      <c r="AZ681" s="228" t="s">
        <v>68</v>
      </c>
      <c r="BA681" s="228" t="s">
        <v>353</v>
      </c>
      <c r="BB681" s="228" t="s">
        <v>353</v>
      </c>
      <c r="BC681" s="228" t="s">
        <v>353</v>
      </c>
      <c r="BD681" s="228" t="s">
        <v>353</v>
      </c>
      <c r="BE681" s="228" t="s">
        <v>353</v>
      </c>
      <c r="BF681" s="228" t="s">
        <v>353</v>
      </c>
      <c r="BG681" s="228" t="s">
        <v>353</v>
      </c>
      <c r="BH681" s="228" t="s">
        <v>353</v>
      </c>
      <c r="BI681" s="228" t="s">
        <v>68</v>
      </c>
      <c r="BJ681" s="228" t="s">
        <v>68</v>
      </c>
      <c r="BK681" s="228" t="s">
        <v>353</v>
      </c>
      <c r="BL681" s="228" t="s">
        <v>353</v>
      </c>
      <c r="BM681" s="228" t="s">
        <v>353</v>
      </c>
      <c r="BN681" s="229" t="s">
        <v>353</v>
      </c>
      <c r="BO681" s="230" t="s">
        <v>353</v>
      </c>
      <c r="BP681" s="228" t="s">
        <v>353</v>
      </c>
      <c r="BQ681" s="228" t="s">
        <v>353</v>
      </c>
      <c r="BR681" s="228" t="s">
        <v>353</v>
      </c>
      <c r="BS681" s="251"/>
      <c r="BT681" s="394" t="s">
        <v>68</v>
      </c>
      <c r="BU681" s="394" t="s">
        <v>68</v>
      </c>
      <c r="BV681" s="394" t="s">
        <v>353</v>
      </c>
      <c r="BW681" s="394"/>
      <c r="BX681" s="394" t="s">
        <v>353</v>
      </c>
      <c r="BY681" s="394" t="s">
        <v>353</v>
      </c>
      <c r="BZ681" s="394"/>
      <c r="CA681" s="384"/>
      <c r="CB681" s="394" t="s">
        <v>353</v>
      </c>
      <c r="CC681" s="395"/>
      <c r="CD681" s="396"/>
      <c r="CE681" s="396"/>
      <c r="CF681" s="396"/>
      <c r="CG681" s="397"/>
      <c r="CH681" s="384"/>
      <c r="CI681" s="384"/>
      <c r="CJ681" s="384"/>
      <c r="CK681" s="384"/>
      <c r="CL681" s="384"/>
      <c r="CM681" s="219"/>
      <c r="CN681" s="219"/>
      <c r="CO681" s="219"/>
      <c r="CP681" s="219"/>
      <c r="CQ681" s="219"/>
      <c r="CR681" s="219"/>
      <c r="CS681" s="219"/>
      <c r="CT681" s="219"/>
      <c r="CU681" s="219"/>
      <c r="CV681" s="219"/>
      <c r="CW681" s="219"/>
      <c r="CX681" s="219"/>
      <c r="CY681" s="219"/>
      <c r="CZ681" s="219"/>
      <c r="DA681" s="219"/>
      <c r="DB681" s="219"/>
      <c r="DC681" s="219"/>
      <c r="DD681" s="219"/>
      <c r="DE681" s="219"/>
      <c r="DF681" s="219"/>
      <c r="DG681" s="219"/>
      <c r="DH681" s="219"/>
      <c r="DI681" s="219"/>
      <c r="DJ681" s="219"/>
      <c r="DK681" s="219"/>
      <c r="DL681" s="219"/>
      <c r="DM681" s="219"/>
      <c r="DN681" s="219"/>
      <c r="DO681" s="219"/>
      <c r="DP681" s="219"/>
      <c r="DQ681" s="219"/>
      <c r="DR681" s="219"/>
      <c r="DS681" s="219"/>
      <c r="DT681" s="219"/>
      <c r="DU681" s="219"/>
      <c r="DV681" s="219"/>
      <c r="DW681" s="219"/>
      <c r="DX681" s="219"/>
      <c r="DY681" s="219"/>
      <c r="DZ681" s="219"/>
      <c r="EA681" s="219"/>
      <c r="EB681" s="219"/>
      <c r="EC681" s="219"/>
      <c r="ED681" s="219"/>
      <c r="EE681" s="219"/>
      <c r="EF681" s="219"/>
      <c r="EG681" s="219"/>
      <c r="EH681" s="219"/>
      <c r="EI681" s="219"/>
      <c r="EJ681" s="219"/>
      <c r="EK681" s="219"/>
      <c r="EL681" s="219"/>
      <c r="EM681" s="219"/>
      <c r="EN681" s="219"/>
      <c r="EO681" s="219"/>
      <c r="EP681" s="219"/>
      <c r="EQ681" s="219"/>
      <c r="ER681" s="219"/>
      <c r="ES681" s="219"/>
      <c r="ET681" s="219"/>
      <c r="EU681" s="219"/>
      <c r="EV681" s="219"/>
      <c r="EW681" s="219"/>
      <c r="EX681" s="219"/>
      <c r="EY681" s="219"/>
      <c r="EZ681" s="219"/>
      <c r="FA681" s="219"/>
      <c r="FB681" s="219"/>
      <c r="FC681" s="219"/>
      <c r="FD681" s="219"/>
      <c r="FE681" s="219"/>
      <c r="FF681" s="219"/>
      <c r="FG681" s="219"/>
      <c r="FH681" s="219"/>
      <c r="FI681" s="219"/>
      <c r="FJ681" s="219"/>
      <c r="FK681" s="219"/>
      <c r="FL681" s="219"/>
      <c r="FM681" s="219"/>
      <c r="FN681" s="219"/>
      <c r="FO681" s="219"/>
      <c r="FP681" s="219"/>
      <c r="FQ681" s="219"/>
      <c r="FR681" s="219"/>
      <c r="FS681" s="219"/>
      <c r="FT681" s="219"/>
      <c r="FU681" s="219"/>
      <c r="FV681" s="219"/>
      <c r="GH681" s="201"/>
      <c r="GO681" s="202"/>
    </row>
    <row r="682" spans="1:197" x14ac:dyDescent="0.2">
      <c r="B682" s="215"/>
      <c r="E682" s="339"/>
      <c r="F682" s="231"/>
      <c r="G682" s="339"/>
      <c r="H682" s="231"/>
      <c r="I682" s="231"/>
      <c r="J682" s="231"/>
      <c r="K682" s="231"/>
      <c r="L682" s="231"/>
      <c r="M682" s="231"/>
      <c r="N682" s="231"/>
      <c r="O682" s="231"/>
      <c r="P682" s="231"/>
      <c r="Q682" s="231"/>
      <c r="R682" s="231"/>
      <c r="S682" s="231"/>
      <c r="T682" s="231"/>
      <c r="U682" s="231"/>
      <c r="V682" s="231"/>
      <c r="W682" s="231"/>
      <c r="X682" s="231"/>
      <c r="Y682" s="231"/>
      <c r="Z682" s="231"/>
      <c r="AA682" s="231"/>
      <c r="AB682" s="232"/>
      <c r="AC682" s="233"/>
      <c r="AD682" s="231"/>
      <c r="AE682" s="231"/>
      <c r="AF682" s="231"/>
      <c r="AG682" s="231"/>
      <c r="AH682" s="231"/>
      <c r="AI682" s="231"/>
      <c r="AJ682" s="231"/>
      <c r="AK682" s="231"/>
      <c r="AL682" s="231"/>
      <c r="AM682" s="231"/>
      <c r="AN682" s="231"/>
      <c r="AO682" s="231"/>
      <c r="AP682" s="231"/>
      <c r="AQ682" s="231"/>
      <c r="AR682" s="232"/>
      <c r="AS682" s="233"/>
      <c r="AT682" s="231"/>
      <c r="AU682" s="231"/>
      <c r="AV682" s="231"/>
      <c r="AW682" s="231"/>
      <c r="AX682" s="231"/>
      <c r="AY682" s="231"/>
      <c r="AZ682" s="231"/>
      <c r="BA682" s="231"/>
      <c r="BB682" s="231"/>
      <c r="BC682" s="231"/>
      <c r="BD682" s="231"/>
      <c r="BE682" s="231"/>
      <c r="BF682" s="231"/>
      <c r="BG682" s="231"/>
      <c r="BH682" s="231"/>
      <c r="BI682" s="231"/>
      <c r="BJ682" s="231"/>
      <c r="BK682" s="231"/>
      <c r="BL682" s="231"/>
      <c r="BM682" s="231"/>
      <c r="BN682" s="232"/>
      <c r="BO682" s="233"/>
      <c r="BP682" s="231"/>
      <c r="BQ682" s="231"/>
      <c r="BR682" s="231"/>
      <c r="BS682" s="288"/>
      <c r="BT682" s="398"/>
      <c r="BU682" s="398"/>
      <c r="BV682" s="398"/>
      <c r="BW682" s="398"/>
      <c r="BX682" s="398"/>
      <c r="BY682" s="398"/>
      <c r="BZ682" s="398"/>
      <c r="CA682" s="398"/>
      <c r="CB682" s="398"/>
      <c r="CC682" s="219"/>
      <c r="CD682" s="219"/>
      <c r="CE682" s="219"/>
      <c r="CF682" s="219"/>
      <c r="CG682" s="219"/>
      <c r="CH682" s="384"/>
      <c r="CI682" s="384"/>
      <c r="CJ682" s="384"/>
      <c r="CK682" s="384"/>
      <c r="CL682" s="384"/>
      <c r="CM682" s="219"/>
      <c r="CN682" s="219"/>
      <c r="CO682" s="219"/>
      <c r="CP682" s="219"/>
      <c r="CQ682" s="219"/>
      <c r="CR682" s="219"/>
      <c r="CS682" s="219"/>
      <c r="CT682" s="219"/>
      <c r="CU682" s="219"/>
      <c r="CV682" s="219"/>
      <c r="CW682" s="219"/>
      <c r="CX682" s="219"/>
      <c r="CY682" s="219"/>
      <c r="CZ682" s="219"/>
      <c r="DA682" s="219"/>
      <c r="DB682" s="219"/>
      <c r="DC682" s="219"/>
      <c r="DD682" s="219"/>
      <c r="DE682" s="219"/>
      <c r="DF682" s="219"/>
      <c r="DG682" s="219"/>
      <c r="DH682" s="219"/>
      <c r="DI682" s="219"/>
      <c r="DJ682" s="219"/>
      <c r="DK682" s="219"/>
      <c r="DL682" s="219"/>
      <c r="DM682" s="219"/>
      <c r="DN682" s="219"/>
      <c r="DO682" s="219"/>
      <c r="DP682" s="219"/>
      <c r="DQ682" s="219"/>
      <c r="DR682" s="219"/>
      <c r="DS682" s="219"/>
      <c r="DT682" s="219"/>
      <c r="DU682" s="219"/>
      <c r="DV682" s="219"/>
      <c r="DW682" s="219"/>
      <c r="DX682" s="219"/>
      <c r="DY682" s="219"/>
      <c r="DZ682" s="219"/>
      <c r="EA682" s="219"/>
      <c r="EB682" s="219"/>
      <c r="EC682" s="219"/>
      <c r="ED682" s="219"/>
      <c r="EE682" s="219"/>
      <c r="EF682" s="219"/>
      <c r="EG682" s="219"/>
      <c r="EH682" s="219"/>
      <c r="EI682" s="219"/>
      <c r="EJ682" s="219"/>
      <c r="EK682" s="219"/>
      <c r="EL682" s="219"/>
      <c r="EM682" s="219"/>
      <c r="EN682" s="219"/>
      <c r="EO682" s="219"/>
      <c r="EP682" s="219"/>
      <c r="EQ682" s="219"/>
      <c r="ER682" s="219"/>
      <c r="ES682" s="219"/>
      <c r="ET682" s="219"/>
      <c r="EU682" s="219"/>
      <c r="EV682" s="219"/>
      <c r="EW682" s="219"/>
      <c r="EX682" s="219"/>
      <c r="EY682" s="219"/>
      <c r="EZ682" s="219"/>
      <c r="FA682" s="219"/>
      <c r="FB682" s="219"/>
      <c r="FC682" s="219"/>
      <c r="FD682" s="219"/>
      <c r="FE682" s="219"/>
      <c r="FF682" s="219"/>
      <c r="FG682" s="219"/>
      <c r="FH682" s="219"/>
      <c r="FI682" s="219"/>
      <c r="FJ682" s="219"/>
      <c r="FK682" s="219"/>
      <c r="FL682" s="219"/>
      <c r="FM682" s="219"/>
      <c r="FN682" s="219"/>
      <c r="FO682" s="219"/>
      <c r="FP682" s="219"/>
      <c r="FQ682" s="219"/>
      <c r="FR682" s="219"/>
      <c r="FS682" s="219"/>
      <c r="FT682" s="219"/>
      <c r="FU682" s="219"/>
      <c r="FV682" s="219"/>
      <c r="GH682" s="201"/>
      <c r="GO682" s="202"/>
    </row>
    <row r="683" spans="1:197" x14ac:dyDescent="0.2">
      <c r="B683" s="215"/>
      <c r="E683" s="339"/>
      <c r="F683" s="231"/>
      <c r="G683" s="339"/>
      <c r="H683" s="231"/>
      <c r="I683" s="231"/>
      <c r="J683" s="231"/>
      <c r="K683" s="231"/>
      <c r="L683" s="231"/>
      <c r="M683" s="231"/>
      <c r="N683" s="231"/>
      <c r="O683" s="231"/>
      <c r="P683" s="231"/>
      <c r="Q683" s="231"/>
      <c r="R683" s="231"/>
      <c r="S683" s="231"/>
      <c r="T683" s="231"/>
      <c r="U683" s="231"/>
      <c r="V683" s="231"/>
      <c r="W683" s="231"/>
      <c r="X683" s="231"/>
      <c r="Y683" s="231"/>
      <c r="Z683" s="231"/>
      <c r="AA683" s="231"/>
      <c r="AB683" s="232"/>
      <c r="AC683" s="233"/>
      <c r="AD683" s="231"/>
      <c r="AE683" s="231"/>
      <c r="AF683" s="231"/>
      <c r="AG683" s="231"/>
      <c r="AH683" s="231"/>
      <c r="AI683" s="231"/>
      <c r="AJ683" s="231"/>
      <c r="AK683" s="231"/>
      <c r="AL683" s="231"/>
      <c r="AM683" s="231"/>
      <c r="AN683" s="231"/>
      <c r="AO683" s="231"/>
      <c r="AP683" s="231"/>
      <c r="AQ683" s="231"/>
      <c r="AR683" s="232"/>
      <c r="AS683" s="233"/>
      <c r="AT683" s="231"/>
      <c r="AU683" s="231"/>
      <c r="AV683" s="231"/>
      <c r="AW683" s="231"/>
      <c r="AX683" s="231"/>
      <c r="AY683" s="231"/>
      <c r="AZ683" s="231"/>
      <c r="BA683" s="231"/>
      <c r="BB683" s="231"/>
      <c r="BC683" s="231"/>
      <c r="BD683" s="231"/>
      <c r="BE683" s="231"/>
      <c r="BF683" s="231"/>
      <c r="BG683" s="231"/>
      <c r="BH683" s="231"/>
      <c r="BI683" s="231"/>
      <c r="BJ683" s="231"/>
      <c r="BK683" s="231"/>
      <c r="BL683" s="231"/>
      <c r="BM683" s="231"/>
      <c r="BN683" s="232"/>
      <c r="BO683" s="233"/>
      <c r="BP683" s="231"/>
      <c r="BQ683" s="231"/>
      <c r="BR683" s="231"/>
      <c r="BS683" s="288"/>
      <c r="BT683" s="398"/>
      <c r="BU683" s="399">
        <v>70</v>
      </c>
      <c r="BV683" s="399">
        <v>71</v>
      </c>
      <c r="BW683" s="399">
        <v>72</v>
      </c>
      <c r="BX683" s="399">
        <v>73</v>
      </c>
      <c r="BY683" s="399">
        <v>74</v>
      </c>
      <c r="BZ683" s="398"/>
      <c r="CA683" s="398"/>
      <c r="CB683" s="398"/>
      <c r="CJ683" s="384"/>
      <c r="CK683" s="384"/>
      <c r="CL683" s="384"/>
      <c r="CM683" s="219"/>
      <c r="CN683" s="219"/>
      <c r="CO683" s="219"/>
      <c r="CP683" s="219"/>
      <c r="CQ683" s="219"/>
      <c r="CR683" s="219"/>
      <c r="CS683" s="219"/>
      <c r="CT683" s="219"/>
      <c r="CU683" s="219"/>
      <c r="CV683" s="219"/>
      <c r="CW683" s="219"/>
      <c r="CX683" s="219"/>
      <c r="CY683" s="219"/>
      <c r="CZ683" s="219"/>
      <c r="DA683" s="219"/>
      <c r="DB683" s="219"/>
      <c r="DC683" s="219"/>
      <c r="DD683" s="219"/>
      <c r="DE683" s="219"/>
      <c r="DF683" s="219"/>
      <c r="DG683" s="219"/>
      <c r="DH683" s="219"/>
      <c r="DI683" s="219"/>
      <c r="DJ683" s="219"/>
      <c r="DK683" s="219"/>
      <c r="DL683" s="219"/>
      <c r="DM683" s="219"/>
      <c r="DN683" s="219"/>
      <c r="DO683" s="219"/>
      <c r="DP683" s="219"/>
      <c r="DQ683" s="219"/>
      <c r="DR683" s="219"/>
      <c r="DS683" s="219"/>
      <c r="DT683" s="219"/>
      <c r="DU683" s="219"/>
      <c r="DV683" s="219"/>
      <c r="DW683" s="219"/>
      <c r="DX683" s="219"/>
      <c r="DY683" s="219"/>
      <c r="DZ683" s="219"/>
      <c r="EA683" s="219"/>
      <c r="EB683" s="219"/>
      <c r="EC683" s="219"/>
      <c r="ED683" s="219"/>
      <c r="EE683" s="219"/>
      <c r="EF683" s="219"/>
      <c r="EG683" s="219"/>
      <c r="EH683" s="219"/>
      <c r="EI683" s="219"/>
      <c r="EJ683" s="219"/>
      <c r="EK683" s="219"/>
      <c r="EL683" s="219"/>
      <c r="EM683" s="219"/>
      <c r="EN683" s="219"/>
      <c r="EO683" s="219"/>
      <c r="EP683" s="219"/>
      <c r="EQ683" s="219"/>
      <c r="ER683" s="219"/>
      <c r="ES683" s="219"/>
      <c r="ET683" s="219"/>
      <c r="EU683" s="219"/>
      <c r="EV683" s="219"/>
      <c r="EW683" s="219"/>
      <c r="EX683" s="219"/>
      <c r="EY683" s="219"/>
      <c r="EZ683" s="219"/>
      <c r="FA683" s="219"/>
      <c r="FB683" s="219"/>
      <c r="FC683" s="219"/>
      <c r="FD683" s="219"/>
      <c r="FE683" s="219"/>
      <c r="FF683" s="219"/>
      <c r="FG683" s="219"/>
      <c r="FH683" s="219"/>
      <c r="FI683" s="219"/>
      <c r="FJ683" s="219"/>
      <c r="FK683" s="219"/>
      <c r="FL683" s="219"/>
      <c r="FM683" s="219"/>
      <c r="FN683" s="219"/>
      <c r="FO683" s="219"/>
      <c r="FP683" s="219"/>
      <c r="FQ683" s="219"/>
      <c r="FR683" s="219"/>
      <c r="FS683" s="219"/>
      <c r="FT683" s="219"/>
      <c r="FU683" s="219"/>
      <c r="FV683" s="219"/>
      <c r="GH683" s="201"/>
      <c r="GO683" s="202"/>
    </row>
    <row r="684" spans="1:197" x14ac:dyDescent="0.2">
      <c r="B684" s="215"/>
      <c r="E684" s="339"/>
      <c r="F684" s="231"/>
      <c r="G684" s="339"/>
      <c r="H684" s="231"/>
      <c r="I684" s="231"/>
      <c r="J684" s="231"/>
      <c r="K684" s="231"/>
      <c r="L684" s="231"/>
      <c r="M684" s="231"/>
      <c r="N684" s="231"/>
      <c r="O684" s="231"/>
      <c r="P684" s="231"/>
      <c r="Q684" s="231"/>
      <c r="R684" s="231"/>
      <c r="S684" s="231"/>
      <c r="T684" s="231"/>
      <c r="U684" s="231"/>
      <c r="V684" s="231"/>
      <c r="W684" s="231"/>
      <c r="X684" s="231"/>
      <c r="Y684" s="231"/>
      <c r="Z684" s="231"/>
      <c r="AA684" s="231"/>
      <c r="AB684" s="232"/>
      <c r="AC684" s="233"/>
      <c r="AD684" s="231"/>
      <c r="AE684" s="231"/>
      <c r="AF684" s="231"/>
      <c r="AG684" s="231"/>
      <c r="AH684" s="231"/>
      <c r="AI684" s="231"/>
      <c r="AJ684" s="231"/>
      <c r="AK684" s="231"/>
      <c r="AL684" s="231"/>
      <c r="AM684" s="231"/>
      <c r="AN684" s="231"/>
      <c r="AO684" s="231"/>
      <c r="AP684" s="231"/>
      <c r="AQ684" s="231"/>
      <c r="AR684" s="232"/>
      <c r="AS684" s="233"/>
      <c r="AT684" s="231"/>
      <c r="AU684" s="231"/>
      <c r="AV684" s="231"/>
      <c r="AW684" s="231"/>
      <c r="AX684" s="231"/>
      <c r="AY684" s="231"/>
      <c r="AZ684" s="231"/>
      <c r="BA684" s="231"/>
      <c r="BB684" s="231"/>
      <c r="BC684" s="231"/>
      <c r="BD684" s="231"/>
      <c r="BE684" s="231"/>
      <c r="BF684" s="231"/>
      <c r="BG684" s="231"/>
      <c r="BH684" s="231"/>
      <c r="BI684" s="231"/>
      <c r="BJ684" s="231"/>
      <c r="BK684" s="231"/>
      <c r="BL684" s="231"/>
      <c r="BM684" s="231"/>
      <c r="BN684" s="232"/>
      <c r="BO684" s="233"/>
      <c r="BP684" s="231"/>
      <c r="BQ684" s="231"/>
      <c r="BR684" s="231"/>
      <c r="BS684" s="288"/>
      <c r="BU684" s="400" t="s">
        <v>915</v>
      </c>
      <c r="BV684" s="400" t="s">
        <v>915</v>
      </c>
      <c r="BW684" s="400" t="s">
        <v>916</v>
      </c>
      <c r="BX684" s="400" t="s">
        <v>916</v>
      </c>
      <c r="BY684" s="400" t="s">
        <v>917</v>
      </c>
      <c r="BZ684" s="398"/>
      <c r="CH684" s="384"/>
      <c r="CI684" s="384"/>
      <c r="CJ684" s="384"/>
      <c r="CK684" s="400" t="s">
        <v>916</v>
      </c>
      <c r="CL684" s="400" t="s">
        <v>916</v>
      </c>
      <c r="CM684" s="400" t="s">
        <v>916</v>
      </c>
      <c r="CN684" s="219"/>
      <c r="CO684" s="219"/>
      <c r="CP684" s="219"/>
      <c r="CQ684" s="219"/>
      <c r="CR684" s="219"/>
      <c r="CS684" s="219"/>
      <c r="CT684" s="219"/>
      <c r="CU684" s="219"/>
      <c r="CV684" s="219"/>
      <c r="CW684" s="219"/>
      <c r="CX684" s="219"/>
      <c r="CY684" s="219"/>
      <c r="CZ684" s="219"/>
      <c r="DA684" s="219"/>
      <c r="DB684" s="219"/>
      <c r="DC684" s="219"/>
      <c r="DD684" s="219"/>
      <c r="DE684" s="219"/>
      <c r="DF684" s="219"/>
      <c r="DG684" s="219"/>
      <c r="DH684" s="219"/>
      <c r="DI684" s="219"/>
      <c r="DJ684" s="219"/>
      <c r="DK684" s="219"/>
      <c r="DL684" s="219"/>
      <c r="DM684" s="219"/>
      <c r="DN684" s="219"/>
      <c r="DO684" s="219"/>
      <c r="DP684" s="219"/>
      <c r="DQ684" s="219"/>
      <c r="DR684" s="219"/>
      <c r="DS684" s="219"/>
      <c r="DT684" s="219"/>
      <c r="DU684" s="219"/>
      <c r="DV684" s="219"/>
      <c r="DW684" s="219"/>
      <c r="DX684" s="219"/>
      <c r="DY684" s="219"/>
      <c r="DZ684" s="219"/>
      <c r="EA684" s="219"/>
      <c r="EB684" s="219"/>
      <c r="EC684" s="219"/>
      <c r="ED684" s="219"/>
      <c r="EE684" s="219"/>
      <c r="EF684" s="219"/>
      <c r="EG684" s="219"/>
      <c r="EH684" s="219"/>
      <c r="EI684" s="219"/>
      <c r="EJ684" s="219"/>
      <c r="EK684" s="219"/>
      <c r="EL684" s="219"/>
      <c r="EM684" s="219"/>
      <c r="EN684" s="219"/>
      <c r="EO684" s="219"/>
      <c r="EP684" s="219"/>
      <c r="EQ684" s="219"/>
      <c r="ER684" s="219"/>
      <c r="ES684" s="219"/>
      <c r="ET684" s="219"/>
      <c r="EU684" s="219"/>
      <c r="EV684" s="219"/>
      <c r="EW684" s="219"/>
      <c r="EX684" s="219"/>
      <c r="EY684" s="219"/>
      <c r="EZ684" s="219"/>
      <c r="FA684" s="219"/>
      <c r="FB684" s="219"/>
      <c r="FC684" s="219"/>
      <c r="FD684" s="219"/>
      <c r="FE684" s="219"/>
      <c r="FF684" s="219"/>
      <c r="FG684" s="219"/>
      <c r="FH684" s="219"/>
      <c r="FI684" s="219"/>
      <c r="FJ684" s="219"/>
      <c r="FK684" s="219"/>
      <c r="FL684" s="219"/>
      <c r="FM684" s="219"/>
      <c r="FN684" s="219"/>
      <c r="FO684" s="219"/>
      <c r="FP684" s="219"/>
      <c r="FQ684" s="219"/>
      <c r="FR684" s="219"/>
      <c r="FS684" s="219"/>
      <c r="FT684" s="219"/>
      <c r="GG684" s="202"/>
      <c r="GN684" s="198"/>
    </row>
    <row r="685" spans="1:197" x14ac:dyDescent="0.2">
      <c r="B685" s="215"/>
      <c r="C685" s="252" t="s">
        <v>416</v>
      </c>
      <c r="D685" s="234" t="s">
        <v>354</v>
      </c>
      <c r="E685" s="340">
        <f>SUM(E$355:E$680)</f>
        <v>0</v>
      </c>
      <c r="F685" s="235">
        <f t="shared" ref="F685:AE685" si="94">SUM(F$355:F$680)</f>
        <v>22299</v>
      </c>
      <c r="G685" s="340">
        <f t="shared" si="94"/>
        <v>0</v>
      </c>
      <c r="H685" s="235">
        <f t="shared" si="94"/>
        <v>1932</v>
      </c>
      <c r="I685" s="235">
        <f t="shared" si="94"/>
        <v>31936</v>
      </c>
      <c r="J685" s="235">
        <f t="shared" si="94"/>
        <v>72537</v>
      </c>
      <c r="K685" s="235">
        <f t="shared" si="94"/>
        <v>8281</v>
      </c>
      <c r="L685" s="235">
        <f t="shared" si="94"/>
        <v>982</v>
      </c>
      <c r="M685" s="235">
        <f t="shared" si="94"/>
        <v>3177</v>
      </c>
      <c r="N685" s="235">
        <f t="shared" si="94"/>
        <v>808</v>
      </c>
      <c r="O685" s="235">
        <f t="shared" si="94"/>
        <v>205</v>
      </c>
      <c r="P685" s="235">
        <f t="shared" si="94"/>
        <v>6061</v>
      </c>
      <c r="Q685" s="235">
        <f t="shared" si="94"/>
        <v>53678</v>
      </c>
      <c r="R685" s="235">
        <f t="shared" si="94"/>
        <v>174129</v>
      </c>
      <c r="S685" s="235">
        <f t="shared" si="94"/>
        <v>45621</v>
      </c>
      <c r="T685" s="235">
        <f t="shared" si="94"/>
        <v>10406</v>
      </c>
      <c r="U685" s="235">
        <f t="shared" si="94"/>
        <v>1025</v>
      </c>
      <c r="V685" s="235">
        <f t="shared" si="94"/>
        <v>5132</v>
      </c>
      <c r="W685" s="235">
        <f t="shared" si="94"/>
        <v>5228</v>
      </c>
      <c r="X685" s="235">
        <f t="shared" si="94"/>
        <v>6523</v>
      </c>
      <c r="Y685" s="235">
        <f t="shared" si="94"/>
        <v>58063</v>
      </c>
      <c r="Z685" s="235">
        <f t="shared" si="94"/>
        <v>3971</v>
      </c>
      <c r="AA685" s="235">
        <f t="shared" si="94"/>
        <v>7985</v>
      </c>
      <c r="AB685" s="236">
        <f t="shared" si="94"/>
        <v>519979</v>
      </c>
      <c r="AC685" s="237">
        <f t="shared" si="94"/>
        <v>515</v>
      </c>
      <c r="AD685" s="235">
        <f t="shared" si="94"/>
        <v>571</v>
      </c>
      <c r="AE685" s="235">
        <f t="shared" si="94"/>
        <v>2179</v>
      </c>
      <c r="AF685" s="235">
        <f>SUM(AF$355:AF$680)</f>
        <v>62481</v>
      </c>
      <c r="AG685" s="235">
        <f>SUM(AG$355:AG$680)</f>
        <v>11631</v>
      </c>
      <c r="AH685" s="235">
        <f t="shared" ref="AH685:AZ685" si="95">SUM(AH$355:AH$680)</f>
        <v>5242</v>
      </c>
      <c r="AI685" s="235">
        <f t="shared" si="95"/>
        <v>10</v>
      </c>
      <c r="AJ685" s="235">
        <f t="shared" si="95"/>
        <v>105812</v>
      </c>
      <c r="AK685" s="235">
        <f t="shared" si="95"/>
        <v>6168</v>
      </c>
      <c r="AL685" s="235">
        <f t="shared" si="95"/>
        <v>108632</v>
      </c>
      <c r="AM685" s="235">
        <f t="shared" si="95"/>
        <v>1074</v>
      </c>
      <c r="AN685" s="235">
        <f t="shared" si="95"/>
        <v>90</v>
      </c>
      <c r="AO685" s="235">
        <f t="shared" si="95"/>
        <v>2039</v>
      </c>
      <c r="AP685" s="235">
        <f t="shared" si="95"/>
        <v>22209</v>
      </c>
      <c r="AQ685" s="235">
        <f t="shared" si="95"/>
        <v>7799</v>
      </c>
      <c r="AR685" s="235">
        <f t="shared" si="95"/>
        <v>8929</v>
      </c>
      <c r="AS685" s="235">
        <f t="shared" si="95"/>
        <v>16746</v>
      </c>
      <c r="AT685" s="235">
        <f t="shared" si="95"/>
        <v>3824</v>
      </c>
      <c r="AU685" s="235">
        <f t="shared" si="95"/>
        <v>37</v>
      </c>
      <c r="AV685" s="235">
        <f t="shared" si="95"/>
        <v>1869</v>
      </c>
      <c r="AW685" s="235">
        <f t="shared" si="95"/>
        <v>5668</v>
      </c>
      <c r="AX685" s="235">
        <f t="shared" si="95"/>
        <v>23</v>
      </c>
      <c r="AY685" s="235">
        <f t="shared" si="95"/>
        <v>88</v>
      </c>
      <c r="AZ685" s="235">
        <f t="shared" si="95"/>
        <v>1000</v>
      </c>
      <c r="BA685" s="235">
        <f>SUM(BA$355:BA$680)</f>
        <v>88217</v>
      </c>
      <c r="BB685" s="235">
        <f t="shared" ref="BB685:BR685" si="96">SUM(BB$355:BB$680)</f>
        <v>65525</v>
      </c>
      <c r="BC685" s="235">
        <f t="shared" si="96"/>
        <v>56569</v>
      </c>
      <c r="BD685" s="235">
        <f t="shared" si="96"/>
        <v>39382</v>
      </c>
      <c r="BE685" s="235">
        <f t="shared" si="96"/>
        <v>17676</v>
      </c>
      <c r="BF685" s="235">
        <f t="shared" si="96"/>
        <v>6673</v>
      </c>
      <c r="BG685" s="235">
        <f t="shared" si="96"/>
        <v>4462</v>
      </c>
      <c r="BH685" s="235">
        <f t="shared" si="96"/>
        <v>4293</v>
      </c>
      <c r="BI685" s="235">
        <f t="shared" si="96"/>
        <v>282893</v>
      </c>
      <c r="BJ685" s="235">
        <f t="shared" si="96"/>
        <v>74884</v>
      </c>
      <c r="BK685" s="235">
        <f t="shared" si="96"/>
        <v>52639</v>
      </c>
      <c r="BL685" s="235">
        <f t="shared" si="96"/>
        <v>43628</v>
      </c>
      <c r="BM685" s="235">
        <f t="shared" si="96"/>
        <v>30815</v>
      </c>
      <c r="BN685" s="235">
        <f t="shared" si="96"/>
        <v>12748</v>
      </c>
      <c r="BO685" s="235">
        <f t="shared" si="96"/>
        <v>4714</v>
      </c>
      <c r="BP685" s="235">
        <f t="shared" si="96"/>
        <v>3388</v>
      </c>
      <c r="BQ685" s="235">
        <f t="shared" si="96"/>
        <v>3964</v>
      </c>
      <c r="BR685" s="235">
        <f t="shared" si="96"/>
        <v>226977</v>
      </c>
      <c r="BS685" s="291"/>
      <c r="BU685" s="401">
        <f>COUNTIF(BU$355:BU$680, "NO")</f>
        <v>189</v>
      </c>
      <c r="BV685" s="401">
        <f>COUNTIF(BV$355:BV$680, "NO")</f>
        <v>191</v>
      </c>
      <c r="BW685" s="401">
        <f>COUNTIF(BU$355:BU$680, "Yes")</f>
        <v>137</v>
      </c>
      <c r="BX685" s="401">
        <f>COUNTIF(BV$355:BV$680, "Yes")</f>
        <v>108</v>
      </c>
      <c r="BY685" s="401">
        <f>COUNTIF(BV$355:BV$680, "Open")</f>
        <v>27</v>
      </c>
      <c r="BZ685" s="235"/>
      <c r="CH685" s="384"/>
      <c r="CI685" s="384"/>
      <c r="CJ685" s="384"/>
      <c r="CK685" s="402">
        <f>COUNTIF(BV$355:BV$680, "YES")</f>
        <v>108</v>
      </c>
      <c r="CL685" s="402">
        <f>COUNTIF(BW$355:BW$680, "YES")</f>
        <v>0</v>
      </c>
      <c r="CM685" s="402">
        <f>COUNTIF(BX$355:BX$680, "YES")</f>
        <v>0</v>
      </c>
      <c r="CN685" s="219"/>
      <c r="CO685" s="219"/>
      <c r="CP685" s="219"/>
      <c r="CQ685" s="219"/>
      <c r="CR685" s="219"/>
      <c r="CS685" s="219"/>
      <c r="CT685" s="219"/>
      <c r="CU685" s="219"/>
      <c r="CV685" s="219"/>
      <c r="CW685" s="219"/>
      <c r="CX685" s="219"/>
      <c r="CY685" s="219"/>
      <c r="CZ685" s="219"/>
      <c r="DA685" s="219"/>
      <c r="DB685" s="219"/>
      <c r="DC685" s="219"/>
      <c r="DD685" s="219"/>
      <c r="DE685" s="219"/>
      <c r="DF685" s="219"/>
      <c r="DG685" s="219"/>
      <c r="DH685" s="219"/>
      <c r="DI685" s="219"/>
      <c r="DJ685" s="219"/>
      <c r="DK685" s="219"/>
      <c r="DL685" s="219"/>
      <c r="DM685" s="219"/>
      <c r="DN685" s="219"/>
      <c r="DO685" s="219"/>
      <c r="DP685" s="219"/>
      <c r="DQ685" s="219"/>
      <c r="DR685" s="219"/>
      <c r="DS685" s="219"/>
      <c r="DT685" s="219"/>
      <c r="DU685" s="219"/>
      <c r="DV685" s="219"/>
      <c r="DW685" s="219"/>
      <c r="DX685" s="219"/>
      <c r="DY685" s="219"/>
      <c r="DZ685" s="219"/>
      <c r="EA685" s="219"/>
      <c r="EB685" s="219"/>
      <c r="EC685" s="219"/>
      <c r="ED685" s="219"/>
      <c r="EE685" s="219"/>
      <c r="EF685" s="219"/>
      <c r="EG685" s="219"/>
      <c r="EH685" s="219"/>
      <c r="EI685" s="219"/>
      <c r="EJ685" s="219"/>
      <c r="EK685" s="219"/>
      <c r="EL685" s="219"/>
      <c r="EM685" s="219"/>
      <c r="EN685" s="219"/>
      <c r="EO685" s="219"/>
      <c r="EP685" s="219"/>
      <c r="EQ685" s="219"/>
      <c r="ER685" s="219"/>
      <c r="ES685" s="219"/>
      <c r="ET685" s="219"/>
      <c r="EU685" s="219"/>
      <c r="EV685" s="219"/>
      <c r="EW685" s="219"/>
      <c r="EX685" s="219"/>
      <c r="EY685" s="219"/>
      <c r="EZ685" s="219"/>
      <c r="FA685" s="219"/>
      <c r="FB685" s="219"/>
      <c r="FC685" s="219"/>
      <c r="FD685" s="219"/>
      <c r="FE685" s="219"/>
      <c r="FF685" s="219"/>
      <c r="FG685" s="219"/>
      <c r="FH685" s="219"/>
      <c r="FI685" s="219"/>
      <c r="FJ685" s="219"/>
      <c r="FK685" s="219"/>
      <c r="FL685" s="219"/>
      <c r="FM685" s="219"/>
      <c r="FN685" s="219"/>
      <c r="FO685" s="219"/>
      <c r="FP685" s="219"/>
      <c r="FQ685" s="219"/>
      <c r="FR685" s="219"/>
      <c r="FS685" s="219"/>
      <c r="FT685" s="219"/>
      <c r="GG685" s="202"/>
      <c r="GN685" s="198"/>
    </row>
    <row r="686" spans="1:197" x14ac:dyDescent="0.2">
      <c r="B686" s="215"/>
      <c r="D686" s="239"/>
      <c r="E686" s="339"/>
      <c r="F686" s="231"/>
      <c r="G686" s="339"/>
      <c r="H686" s="231"/>
      <c r="I686" s="231"/>
      <c r="J686" s="231"/>
      <c r="K686" s="231"/>
      <c r="L686" s="231"/>
      <c r="M686" s="231"/>
      <c r="N686" s="231"/>
      <c r="O686" s="231"/>
      <c r="P686" s="231"/>
      <c r="Q686" s="231"/>
      <c r="R686" s="231"/>
      <c r="S686" s="231"/>
      <c r="T686" s="231"/>
      <c r="U686" s="231"/>
      <c r="V686" s="231"/>
      <c r="W686" s="231"/>
      <c r="X686" s="231"/>
      <c r="Y686" s="231"/>
      <c r="Z686" s="231"/>
      <c r="AA686" s="231"/>
      <c r="AB686" s="232"/>
      <c r="AC686" s="233"/>
      <c r="AD686" s="231"/>
      <c r="AE686" s="231"/>
      <c r="AF686" s="231"/>
      <c r="AG686" s="231"/>
      <c r="AH686" s="231"/>
      <c r="AI686" s="231"/>
      <c r="AJ686" s="231"/>
      <c r="AK686" s="231"/>
      <c r="AL686" s="231"/>
      <c r="AM686" s="231"/>
      <c r="AN686" s="231"/>
      <c r="AO686" s="231"/>
      <c r="AP686" s="231"/>
      <c r="AQ686" s="231"/>
      <c r="AR686" s="231"/>
      <c r="AS686" s="231"/>
      <c r="AT686" s="231"/>
      <c r="AU686" s="231"/>
      <c r="AV686" s="231"/>
      <c r="AW686" s="231"/>
      <c r="AX686" s="231"/>
      <c r="AY686" s="231"/>
      <c r="AZ686" s="231"/>
      <c r="BA686" s="231"/>
      <c r="BB686" s="231"/>
      <c r="BC686" s="231"/>
      <c r="BD686" s="231"/>
      <c r="BE686" s="231"/>
      <c r="BF686" s="231"/>
      <c r="BG686" s="231"/>
      <c r="BH686" s="231"/>
      <c r="BI686" s="231"/>
      <c r="BJ686" s="231"/>
      <c r="BK686" s="231"/>
      <c r="BL686" s="231"/>
      <c r="BM686" s="231"/>
      <c r="BN686" s="231"/>
      <c r="BO686" s="231"/>
      <c r="BP686" s="231"/>
      <c r="BQ686" s="231"/>
      <c r="BR686" s="231"/>
      <c r="BS686" s="288"/>
      <c r="BZ686" s="398"/>
      <c r="CH686" s="384"/>
      <c r="CI686" s="384"/>
      <c r="CJ686" s="384"/>
      <c r="CK686" s="219"/>
      <c r="CL686" s="219"/>
      <c r="CM686" s="219"/>
      <c r="CN686" s="219"/>
      <c r="CO686" s="219"/>
      <c r="CP686" s="219"/>
      <c r="CQ686" s="219"/>
      <c r="CR686" s="219"/>
      <c r="CS686" s="219"/>
      <c r="CT686" s="219"/>
      <c r="CU686" s="219"/>
      <c r="CV686" s="219"/>
      <c r="CW686" s="219"/>
      <c r="CX686" s="219"/>
      <c r="CY686" s="219"/>
      <c r="CZ686" s="219"/>
      <c r="DA686" s="219"/>
      <c r="DB686" s="219"/>
      <c r="DC686" s="219"/>
      <c r="DD686" s="219"/>
      <c r="DE686" s="219"/>
      <c r="DF686" s="219"/>
      <c r="DG686" s="219"/>
      <c r="DH686" s="219"/>
      <c r="DI686" s="219"/>
      <c r="DJ686" s="219"/>
      <c r="DK686" s="219"/>
      <c r="DL686" s="219"/>
      <c r="DM686" s="219"/>
      <c r="DN686" s="219"/>
      <c r="DO686" s="219"/>
      <c r="DP686" s="219"/>
      <c r="DQ686" s="219"/>
      <c r="DR686" s="219"/>
      <c r="DS686" s="219"/>
      <c r="DT686" s="219"/>
      <c r="DU686" s="219"/>
      <c r="DV686" s="219"/>
      <c r="DW686" s="219"/>
      <c r="DX686" s="219"/>
      <c r="DY686" s="219"/>
      <c r="DZ686" s="219"/>
      <c r="EA686" s="219"/>
      <c r="EB686" s="219"/>
      <c r="EC686" s="219"/>
      <c r="ED686" s="219"/>
      <c r="EE686" s="219"/>
      <c r="EF686" s="219"/>
      <c r="EG686" s="219"/>
      <c r="EH686" s="219"/>
      <c r="EI686" s="219"/>
      <c r="EJ686" s="219"/>
      <c r="EK686" s="219"/>
      <c r="EL686" s="219"/>
      <c r="EM686" s="219"/>
      <c r="EN686" s="219"/>
      <c r="EO686" s="219"/>
      <c r="EP686" s="219"/>
      <c r="EQ686" s="219"/>
      <c r="ER686" s="219"/>
      <c r="ES686" s="219"/>
      <c r="ET686" s="219"/>
      <c r="EU686" s="219"/>
      <c r="EV686" s="219"/>
      <c r="EW686" s="219"/>
      <c r="EX686" s="219"/>
      <c r="EY686" s="219"/>
      <c r="EZ686" s="219"/>
      <c r="FA686" s="219"/>
      <c r="FB686" s="219"/>
      <c r="FC686" s="219"/>
      <c r="FD686" s="219"/>
      <c r="FE686" s="219"/>
      <c r="FF686" s="219"/>
      <c r="FG686" s="219"/>
      <c r="FH686" s="219"/>
      <c r="FI686" s="219"/>
      <c r="FJ686" s="219"/>
      <c r="FK686" s="219"/>
      <c r="FL686" s="219"/>
      <c r="FM686" s="219"/>
      <c r="FN686" s="219"/>
      <c r="FO686" s="219"/>
      <c r="FP686" s="219"/>
      <c r="FQ686" s="219"/>
      <c r="FR686" s="219"/>
      <c r="FS686" s="219"/>
      <c r="FT686" s="219"/>
      <c r="GG686" s="202"/>
      <c r="GN686" s="198"/>
    </row>
    <row r="687" spans="1:197" x14ac:dyDescent="0.2">
      <c r="B687" s="215"/>
      <c r="D687" s="239"/>
      <c r="E687" s="339"/>
      <c r="F687" s="231"/>
      <c r="G687" s="339"/>
      <c r="H687" s="231"/>
      <c r="I687" s="231"/>
      <c r="J687" s="231"/>
      <c r="K687" s="231"/>
      <c r="L687" s="231"/>
      <c r="M687" s="231"/>
      <c r="N687" s="231"/>
      <c r="O687" s="231"/>
      <c r="P687" s="231"/>
      <c r="Q687" s="231"/>
      <c r="R687" s="231"/>
      <c r="S687" s="231"/>
      <c r="T687" s="231"/>
      <c r="U687" s="231"/>
      <c r="V687" s="231"/>
      <c r="W687" s="231"/>
      <c r="X687" s="231"/>
      <c r="Y687" s="231"/>
      <c r="Z687" s="231"/>
      <c r="AA687" s="231"/>
      <c r="AB687" s="232"/>
      <c r="AC687" s="233"/>
      <c r="AD687" s="231"/>
      <c r="AE687" s="231"/>
      <c r="AF687" s="231"/>
      <c r="AG687" s="231"/>
      <c r="AH687" s="231"/>
      <c r="AI687" s="231"/>
      <c r="AJ687" s="231"/>
      <c r="AK687" s="231"/>
      <c r="AL687" s="231"/>
      <c r="AM687" s="231"/>
      <c r="AN687" s="231"/>
      <c r="AO687" s="231"/>
      <c r="AP687" s="231"/>
      <c r="AQ687" s="231"/>
      <c r="AR687" s="231"/>
      <c r="AS687" s="231"/>
      <c r="AT687" s="231"/>
      <c r="AU687" s="231"/>
      <c r="AV687" s="231"/>
      <c r="AW687" s="231"/>
      <c r="AX687" s="231"/>
      <c r="AY687" s="231"/>
      <c r="AZ687" s="231"/>
      <c r="BA687" s="231"/>
      <c r="BB687" s="231"/>
      <c r="BC687" s="231"/>
      <c r="BD687" s="231"/>
      <c r="BE687" s="231"/>
      <c r="BF687" s="231"/>
      <c r="BG687" s="231"/>
      <c r="BH687" s="231"/>
      <c r="BI687" s="231"/>
      <c r="BJ687" s="231"/>
      <c r="BK687" s="231"/>
      <c r="BL687" s="231"/>
      <c r="BM687" s="231"/>
      <c r="BN687" s="231"/>
      <c r="BO687" s="231"/>
      <c r="BP687" s="231"/>
      <c r="BQ687" s="231"/>
      <c r="BR687" s="231"/>
      <c r="BS687" s="288"/>
      <c r="BU687" s="401"/>
      <c r="BV687" s="158"/>
      <c r="BW687" s="158"/>
      <c r="BX687" s="158"/>
      <c r="BY687" s="158"/>
      <c r="BZ687" s="398"/>
      <c r="CH687" s="384"/>
      <c r="CI687" s="384"/>
      <c r="CJ687" s="384"/>
      <c r="CK687" s="219"/>
      <c r="CL687" s="219"/>
      <c r="CM687" s="219"/>
      <c r="CN687" s="219"/>
      <c r="CO687" s="219"/>
      <c r="CP687" s="219"/>
      <c r="CQ687" s="219"/>
      <c r="CR687" s="219"/>
      <c r="CS687" s="219"/>
      <c r="CT687" s="219"/>
      <c r="CU687" s="219"/>
      <c r="CV687" s="219"/>
      <c r="CW687" s="219"/>
      <c r="CX687" s="219"/>
      <c r="CY687" s="219"/>
      <c r="CZ687" s="219"/>
      <c r="DA687" s="219"/>
      <c r="DB687" s="219"/>
      <c r="DC687" s="219"/>
      <c r="DD687" s="219"/>
      <c r="DE687" s="219"/>
      <c r="DF687" s="219"/>
      <c r="DG687" s="219"/>
      <c r="DH687" s="219"/>
      <c r="DI687" s="219"/>
      <c r="DJ687" s="219"/>
      <c r="DK687" s="219"/>
      <c r="DL687" s="219"/>
      <c r="DM687" s="219"/>
      <c r="DN687" s="219"/>
      <c r="DO687" s="219"/>
      <c r="DP687" s="219"/>
      <c r="DQ687" s="219"/>
      <c r="DR687" s="219"/>
      <c r="DS687" s="219"/>
      <c r="DT687" s="219"/>
      <c r="DU687" s="219"/>
      <c r="DV687" s="219"/>
      <c r="DW687" s="219"/>
      <c r="DX687" s="219"/>
      <c r="DY687" s="219"/>
      <c r="DZ687" s="219"/>
      <c r="EA687" s="219"/>
      <c r="EB687" s="219"/>
      <c r="EC687" s="219"/>
      <c r="ED687" s="219"/>
      <c r="EE687" s="219"/>
      <c r="EF687" s="219"/>
      <c r="EG687" s="219"/>
      <c r="EH687" s="219"/>
      <c r="EI687" s="219"/>
      <c r="EJ687" s="219"/>
      <c r="EK687" s="219"/>
      <c r="EL687" s="219"/>
      <c r="EM687" s="219"/>
      <c r="EN687" s="219"/>
      <c r="EO687" s="219"/>
      <c r="EP687" s="219"/>
      <c r="EQ687" s="219"/>
      <c r="ER687" s="219"/>
      <c r="ES687" s="219"/>
      <c r="ET687" s="219"/>
      <c r="EU687" s="219"/>
      <c r="EV687" s="219"/>
      <c r="EW687" s="219"/>
      <c r="EX687" s="219"/>
      <c r="EY687" s="219"/>
      <c r="EZ687" s="219"/>
      <c r="FA687" s="219"/>
      <c r="FB687" s="219"/>
      <c r="FC687" s="219"/>
      <c r="FD687" s="219"/>
      <c r="FE687" s="219"/>
      <c r="FF687" s="219"/>
      <c r="FG687" s="219"/>
      <c r="FH687" s="219"/>
      <c r="FI687" s="219"/>
      <c r="FJ687" s="219"/>
      <c r="FK687" s="219"/>
      <c r="FL687" s="219"/>
      <c r="FM687" s="219"/>
      <c r="FN687" s="219"/>
      <c r="FO687" s="219"/>
      <c r="FP687" s="219"/>
      <c r="FQ687" s="219"/>
      <c r="FR687" s="219"/>
      <c r="FS687" s="219"/>
      <c r="FT687" s="219"/>
      <c r="GG687" s="202"/>
      <c r="GN687" s="198"/>
    </row>
    <row r="688" spans="1:197" x14ac:dyDescent="0.2">
      <c r="B688" s="344">
        <f>COUNTIF($B$355:$B$680,$C688)</f>
        <v>13</v>
      </c>
      <c r="C688" s="198" t="s">
        <v>301</v>
      </c>
      <c r="D688" s="240" t="s">
        <v>355</v>
      </c>
      <c r="E688" s="340">
        <f>SUMIF($B$355:$B$680,$C688,E$355:E$680)</f>
        <v>0</v>
      </c>
      <c r="F688" s="235">
        <f t="shared" ref="F688:AH689" si="97">SUMIF($B$355:$B$680,$C688,F$355:F$680)</f>
        <v>877</v>
      </c>
      <c r="G688" s="340">
        <f t="shared" si="97"/>
        <v>0</v>
      </c>
      <c r="H688" s="235">
        <f t="shared" si="97"/>
        <v>192</v>
      </c>
      <c r="I688" s="235">
        <f t="shared" si="97"/>
        <v>339</v>
      </c>
      <c r="J688" s="235">
        <f t="shared" si="97"/>
        <v>2348</v>
      </c>
      <c r="K688" s="235">
        <f t="shared" si="97"/>
        <v>362</v>
      </c>
      <c r="L688" s="235">
        <f t="shared" si="97"/>
        <v>14</v>
      </c>
      <c r="M688" s="235">
        <f t="shared" si="97"/>
        <v>60</v>
      </c>
      <c r="N688" s="235">
        <f t="shared" si="97"/>
        <v>26</v>
      </c>
      <c r="O688" s="235">
        <f t="shared" si="97"/>
        <v>25</v>
      </c>
      <c r="P688" s="235">
        <f t="shared" si="97"/>
        <v>143</v>
      </c>
      <c r="Q688" s="235">
        <f t="shared" si="97"/>
        <v>8925</v>
      </c>
      <c r="R688" s="235">
        <f t="shared" si="97"/>
        <v>19549</v>
      </c>
      <c r="S688" s="235">
        <f t="shared" si="97"/>
        <v>761</v>
      </c>
      <c r="T688" s="235">
        <f t="shared" si="97"/>
        <v>110</v>
      </c>
      <c r="U688" s="235">
        <f t="shared" si="97"/>
        <v>20</v>
      </c>
      <c r="V688" s="235">
        <f t="shared" si="97"/>
        <v>67</v>
      </c>
      <c r="W688" s="235">
        <f t="shared" si="97"/>
        <v>144</v>
      </c>
      <c r="X688" s="235">
        <f t="shared" si="97"/>
        <v>14</v>
      </c>
      <c r="Y688" s="235">
        <f t="shared" si="97"/>
        <v>3738</v>
      </c>
      <c r="Z688" s="235">
        <f t="shared" si="97"/>
        <v>2499</v>
      </c>
      <c r="AA688" s="235">
        <f t="shared" si="97"/>
        <v>21</v>
      </c>
      <c r="AB688" s="236">
        <f t="shared" si="97"/>
        <v>40234</v>
      </c>
      <c r="AC688" s="237">
        <f t="shared" si="97"/>
        <v>23</v>
      </c>
      <c r="AD688" s="235">
        <f t="shared" si="97"/>
        <v>25</v>
      </c>
      <c r="AE688" s="235">
        <f t="shared" si="97"/>
        <v>97</v>
      </c>
      <c r="AF688" s="235">
        <f t="shared" si="97"/>
        <v>1336</v>
      </c>
      <c r="AG688" s="235">
        <f t="shared" si="97"/>
        <v>328</v>
      </c>
      <c r="AH688" s="235">
        <f t="shared" si="97"/>
        <v>106</v>
      </c>
      <c r="AI688" s="235">
        <f t="shared" ref="AH688:AW692" si="98">SUMIF($B$355:$B$680,$C688,AI$355:AI$680)</f>
        <v>1</v>
      </c>
      <c r="AJ688" s="235">
        <f t="shared" si="98"/>
        <v>10579</v>
      </c>
      <c r="AK688" s="235">
        <f t="shared" si="98"/>
        <v>396</v>
      </c>
      <c r="AL688" s="235">
        <f t="shared" si="98"/>
        <v>10975</v>
      </c>
      <c r="AM688" s="235">
        <f t="shared" si="98"/>
        <v>9</v>
      </c>
      <c r="AN688" s="235">
        <f t="shared" si="98"/>
        <v>7</v>
      </c>
      <c r="AO688" s="235">
        <f t="shared" si="98"/>
        <v>27</v>
      </c>
      <c r="AP688" s="235">
        <f t="shared" si="98"/>
        <v>424</v>
      </c>
      <c r="AQ688" s="235">
        <f t="shared" si="98"/>
        <v>190</v>
      </c>
      <c r="AR688" s="235">
        <f t="shared" si="98"/>
        <v>213</v>
      </c>
      <c r="AS688" s="235">
        <f t="shared" si="98"/>
        <v>364</v>
      </c>
      <c r="AT688" s="235">
        <f t="shared" si="98"/>
        <v>541</v>
      </c>
      <c r="AU688" s="235">
        <f t="shared" si="98"/>
        <v>3</v>
      </c>
      <c r="AV688" s="235">
        <f t="shared" si="98"/>
        <v>257</v>
      </c>
      <c r="AW688" s="235">
        <f t="shared" si="98"/>
        <v>242</v>
      </c>
      <c r="AX688" s="235">
        <f t="shared" ref="AN688:BF692" si="99">SUMIF($B$355:$B$680,$C688,AX$355:AX$680)</f>
        <v>1</v>
      </c>
      <c r="AY688" s="235">
        <f t="shared" si="99"/>
        <v>16</v>
      </c>
      <c r="AZ688" s="235">
        <f t="shared" si="99"/>
        <v>981</v>
      </c>
      <c r="BA688" s="235">
        <f t="shared" si="99"/>
        <v>7538</v>
      </c>
      <c r="BB688" s="235">
        <f t="shared" si="99"/>
        <v>7215</v>
      </c>
      <c r="BC688" s="235">
        <f t="shared" si="99"/>
        <v>8264</v>
      </c>
      <c r="BD688" s="235">
        <f t="shared" si="99"/>
        <v>7759</v>
      </c>
      <c r="BE688" s="235">
        <f t="shared" si="99"/>
        <v>5881</v>
      </c>
      <c r="BF688" s="235">
        <f t="shared" si="99"/>
        <v>3567</v>
      </c>
      <c r="BG688" s="235">
        <f t="shared" ref="BB688:BQ692" si="100">SUMIF($B$355:$B$680,$C688,BG$355:BG$680)</f>
        <v>2126</v>
      </c>
      <c r="BH688" s="235">
        <f t="shared" si="100"/>
        <v>457</v>
      </c>
      <c r="BI688" s="235">
        <f t="shared" si="100"/>
        <v>42807</v>
      </c>
      <c r="BJ688" s="235">
        <f t="shared" si="100"/>
        <v>6998</v>
      </c>
      <c r="BK688" s="235">
        <f t="shared" si="100"/>
        <v>4977</v>
      </c>
      <c r="BL688" s="235">
        <f t="shared" si="100"/>
        <v>4693</v>
      </c>
      <c r="BM688" s="235">
        <f t="shared" si="100"/>
        <v>4329</v>
      </c>
      <c r="BN688" s="235">
        <f t="shared" si="100"/>
        <v>3585</v>
      </c>
      <c r="BO688" s="235">
        <f t="shared" si="100"/>
        <v>2274</v>
      </c>
      <c r="BP688" s="235">
        <f t="shared" si="100"/>
        <v>1280</v>
      </c>
      <c r="BQ688" s="235">
        <f t="shared" si="100"/>
        <v>334</v>
      </c>
      <c r="BR688" s="235">
        <f t="shared" ref="BJ688:BR692" si="101">SUMIF($B$355:$B$680,$C688,BR$355:BR$680)</f>
        <v>28470</v>
      </c>
      <c r="BS688" s="291"/>
      <c r="BU688" s="401">
        <f t="array" ref="BU688">SUM((BU$355:BU$680="NO")*($B$355:$B$680=$C688))</f>
        <v>10</v>
      </c>
      <c r="BV688" s="401">
        <f t="array" ref="BV688">SUM((BV$355:BV$680="NO")*($B$355:$B$680=$C688))</f>
        <v>10</v>
      </c>
      <c r="BW688" s="401">
        <f t="shared" ref="BW688:BY692" si="102">+$B688-BU688</f>
        <v>3</v>
      </c>
      <c r="BX688" s="403">
        <f t="shared" si="102"/>
        <v>3</v>
      </c>
      <c r="BY688" s="403">
        <f t="shared" si="102"/>
        <v>10</v>
      </c>
      <c r="BZ688" s="235"/>
      <c r="CH688" s="384"/>
      <c r="CI688" s="384"/>
      <c r="CJ688" s="384"/>
      <c r="CK688" s="402">
        <f t="array" ref="CK688">SUM((BV$355:BV$680="YES")*($B$355:$B$680=$C688))</f>
        <v>2</v>
      </c>
      <c r="CL688" s="402">
        <f t="array" ref="CL688">SUM((BW$355:BW$680="YES")*($B$355:$B$680=$C688))</f>
        <v>13</v>
      </c>
      <c r="CM688" s="402">
        <f t="array" ref="CM688">SUM((BX$355:BX$680="YES")*($B$355:$B$680=$C688))</f>
        <v>13</v>
      </c>
      <c r="CN688" s="219"/>
      <c r="CO688" s="219"/>
      <c r="CP688" s="219"/>
      <c r="CQ688" s="219"/>
      <c r="CR688" s="219"/>
      <c r="CS688" s="219"/>
      <c r="CT688" s="219"/>
      <c r="CU688" s="219"/>
      <c r="CV688" s="219"/>
      <c r="CW688" s="219"/>
      <c r="CX688" s="219"/>
      <c r="CY688" s="219"/>
      <c r="CZ688" s="219"/>
      <c r="DA688" s="219"/>
      <c r="DB688" s="219"/>
      <c r="DC688" s="219"/>
      <c r="DD688" s="219"/>
      <c r="DE688" s="219"/>
      <c r="DF688" s="219"/>
      <c r="DG688" s="219"/>
      <c r="DH688" s="219"/>
      <c r="DI688" s="219"/>
      <c r="DJ688" s="219"/>
      <c r="DK688" s="219"/>
      <c r="DL688" s="219"/>
      <c r="DM688" s="219"/>
      <c r="DN688" s="219"/>
      <c r="DO688" s="219"/>
      <c r="DP688" s="219"/>
      <c r="DQ688" s="219"/>
      <c r="DR688" s="219"/>
      <c r="DS688" s="219"/>
      <c r="DT688" s="219"/>
      <c r="DU688" s="219"/>
      <c r="DV688" s="219"/>
      <c r="DW688" s="219"/>
      <c r="DX688" s="219"/>
      <c r="DY688" s="219"/>
      <c r="DZ688" s="219"/>
      <c r="EA688" s="219"/>
      <c r="EB688" s="219"/>
      <c r="EC688" s="219"/>
      <c r="ED688" s="219"/>
      <c r="EE688" s="219"/>
      <c r="EF688" s="219"/>
      <c r="EG688" s="219"/>
      <c r="EH688" s="219"/>
      <c r="EI688" s="219"/>
      <c r="EJ688" s="219"/>
      <c r="EK688" s="219"/>
      <c r="EL688" s="219"/>
      <c r="EM688" s="219"/>
      <c r="EN688" s="219"/>
      <c r="EO688" s="219"/>
      <c r="EP688" s="219"/>
      <c r="EQ688" s="219"/>
      <c r="ER688" s="219"/>
      <c r="ES688" s="219"/>
      <c r="ET688" s="219"/>
      <c r="EU688" s="219"/>
      <c r="EV688" s="219"/>
      <c r="EW688" s="219"/>
      <c r="EX688" s="219"/>
      <c r="EY688" s="219"/>
      <c r="EZ688" s="219"/>
      <c r="FA688" s="219"/>
      <c r="FB688" s="219"/>
      <c r="FC688" s="219"/>
      <c r="FD688" s="219"/>
      <c r="FE688" s="219"/>
      <c r="FF688" s="219"/>
      <c r="FG688" s="219"/>
      <c r="FH688" s="219"/>
      <c r="FI688" s="219"/>
      <c r="FJ688" s="219"/>
      <c r="FK688" s="219"/>
      <c r="FL688" s="219"/>
      <c r="FM688" s="219"/>
      <c r="FN688" s="219"/>
      <c r="FO688" s="219"/>
      <c r="FP688" s="219"/>
      <c r="FQ688" s="219"/>
      <c r="FR688" s="219"/>
      <c r="FS688" s="219"/>
      <c r="FT688" s="219"/>
      <c r="GG688" s="202"/>
      <c r="GN688" s="198"/>
    </row>
    <row r="689" spans="1:292" x14ac:dyDescent="0.2">
      <c r="B689" s="344">
        <f>COUNTIF($B$355:$B$680,$C689)</f>
        <v>20</v>
      </c>
      <c r="C689" s="198" t="s">
        <v>289</v>
      </c>
      <c r="D689" s="240" t="s">
        <v>356</v>
      </c>
      <c r="E689" s="340">
        <f>SUMIF($B$355:$B$680,$C689,E$355:E$680)</f>
        <v>0</v>
      </c>
      <c r="F689" s="235">
        <f t="shared" ref="F689:T689" si="103">SUMIF($B$355:$B$680,$C689,F$355:F$680)</f>
        <v>1046</v>
      </c>
      <c r="G689" s="340">
        <f t="shared" si="103"/>
        <v>0</v>
      </c>
      <c r="H689" s="235">
        <f t="shared" si="103"/>
        <v>160</v>
      </c>
      <c r="I689" s="235">
        <f t="shared" si="103"/>
        <v>1623</v>
      </c>
      <c r="J689" s="235">
        <f t="shared" si="103"/>
        <v>5866</v>
      </c>
      <c r="K689" s="235">
        <f t="shared" si="103"/>
        <v>771</v>
      </c>
      <c r="L689" s="235">
        <f t="shared" si="103"/>
        <v>53</v>
      </c>
      <c r="M689" s="235">
        <f t="shared" si="103"/>
        <v>174</v>
      </c>
      <c r="N689" s="235">
        <f t="shared" si="103"/>
        <v>68</v>
      </c>
      <c r="O689" s="235">
        <f t="shared" si="103"/>
        <v>2</v>
      </c>
      <c r="P689" s="235">
        <f t="shared" si="103"/>
        <v>408</v>
      </c>
      <c r="Q689" s="235">
        <f t="shared" si="103"/>
        <v>2411</v>
      </c>
      <c r="R689" s="235">
        <f t="shared" si="103"/>
        <v>10806</v>
      </c>
      <c r="S689" s="235">
        <f t="shared" si="103"/>
        <v>1349</v>
      </c>
      <c r="T689" s="235">
        <f t="shared" si="103"/>
        <v>177</v>
      </c>
      <c r="U689" s="235">
        <f t="shared" si="97"/>
        <v>154</v>
      </c>
      <c r="V689" s="235">
        <f t="shared" si="97"/>
        <v>70</v>
      </c>
      <c r="W689" s="235">
        <f t="shared" si="97"/>
        <v>308</v>
      </c>
      <c r="X689" s="235">
        <f t="shared" si="97"/>
        <v>69</v>
      </c>
      <c r="Y689" s="235">
        <f t="shared" si="97"/>
        <v>5305</v>
      </c>
      <c r="Z689" s="235">
        <f t="shared" si="97"/>
        <v>1093</v>
      </c>
      <c r="AA689" s="235">
        <f t="shared" si="97"/>
        <v>99</v>
      </c>
      <c r="AB689" s="236">
        <f t="shared" si="97"/>
        <v>32012</v>
      </c>
      <c r="AC689" s="237">
        <f t="shared" si="97"/>
        <v>37</v>
      </c>
      <c r="AD689" s="235">
        <f t="shared" si="97"/>
        <v>39</v>
      </c>
      <c r="AE689" s="235">
        <f t="shared" si="97"/>
        <v>156</v>
      </c>
      <c r="AF689" s="235">
        <f t="shared" si="97"/>
        <v>4225</v>
      </c>
      <c r="AG689" s="235">
        <f t="shared" si="97"/>
        <v>1002</v>
      </c>
      <c r="AH689" s="235">
        <f t="shared" si="98"/>
        <v>191</v>
      </c>
      <c r="AI689" s="235">
        <f t="shared" si="98"/>
        <v>2</v>
      </c>
      <c r="AJ689" s="235">
        <f t="shared" si="98"/>
        <v>13339</v>
      </c>
      <c r="AK689" s="235">
        <f t="shared" si="98"/>
        <v>447</v>
      </c>
      <c r="AL689" s="235">
        <f t="shared" si="98"/>
        <v>12789</v>
      </c>
      <c r="AM689" s="235">
        <f t="shared" si="98"/>
        <v>92</v>
      </c>
      <c r="AN689" s="235">
        <f t="shared" si="99"/>
        <v>5</v>
      </c>
      <c r="AO689" s="235">
        <f t="shared" si="99"/>
        <v>218</v>
      </c>
      <c r="AP689" s="235">
        <f t="shared" si="99"/>
        <v>1382</v>
      </c>
      <c r="AQ689" s="235">
        <f t="shared" si="99"/>
        <v>689</v>
      </c>
      <c r="AR689" s="235">
        <f t="shared" si="99"/>
        <v>505</v>
      </c>
      <c r="AS689" s="235">
        <f t="shared" si="99"/>
        <v>1167</v>
      </c>
      <c r="AT689" s="235">
        <f t="shared" si="99"/>
        <v>199</v>
      </c>
      <c r="AU689" s="235">
        <f t="shared" si="99"/>
        <v>8</v>
      </c>
      <c r="AV689" s="235">
        <f t="shared" si="99"/>
        <v>288</v>
      </c>
      <c r="AW689" s="235">
        <f t="shared" si="99"/>
        <v>421</v>
      </c>
      <c r="AX689" s="235">
        <f t="shared" si="99"/>
        <v>0</v>
      </c>
      <c r="AY689" s="235">
        <f t="shared" si="99"/>
        <v>11</v>
      </c>
      <c r="AZ689" s="235">
        <f t="shared" si="99"/>
        <v>7</v>
      </c>
      <c r="BA689" s="235">
        <f t="shared" si="99"/>
        <v>1709</v>
      </c>
      <c r="BB689" s="235">
        <f t="shared" si="100"/>
        <v>3512</v>
      </c>
      <c r="BC689" s="235">
        <f t="shared" si="100"/>
        <v>6020</v>
      </c>
      <c r="BD689" s="235">
        <f t="shared" si="100"/>
        <v>4382</v>
      </c>
      <c r="BE689" s="235">
        <f t="shared" si="100"/>
        <v>1919</v>
      </c>
      <c r="BF689" s="235">
        <f t="shared" si="100"/>
        <v>581</v>
      </c>
      <c r="BG689" s="235">
        <f t="shared" si="100"/>
        <v>484</v>
      </c>
      <c r="BH689" s="235">
        <f t="shared" si="100"/>
        <v>52</v>
      </c>
      <c r="BI689" s="235">
        <f t="shared" si="100"/>
        <v>18659</v>
      </c>
      <c r="BJ689" s="235">
        <f t="shared" si="101"/>
        <v>1213</v>
      </c>
      <c r="BK689" s="235">
        <f t="shared" si="101"/>
        <v>2386</v>
      </c>
      <c r="BL689" s="235">
        <f t="shared" si="101"/>
        <v>3973</v>
      </c>
      <c r="BM689" s="235">
        <f t="shared" si="101"/>
        <v>2811</v>
      </c>
      <c r="BN689" s="235">
        <f t="shared" si="101"/>
        <v>1210</v>
      </c>
      <c r="BO689" s="235">
        <f t="shared" si="101"/>
        <v>376</v>
      </c>
      <c r="BP689" s="235">
        <f t="shared" si="101"/>
        <v>416</v>
      </c>
      <c r="BQ689" s="235">
        <f t="shared" si="101"/>
        <v>33</v>
      </c>
      <c r="BR689" s="235">
        <f t="shared" si="101"/>
        <v>12418</v>
      </c>
      <c r="BS689" s="291"/>
      <c r="BU689" s="401">
        <f t="array" ref="BU689">SUM((BU$355:BU$680="NO")*($B$355:$B$680=$C689))</f>
        <v>17</v>
      </c>
      <c r="BV689" s="401">
        <f t="array" ref="BV689">SUM((BV$355:BV$680="NO")*($B$355:$B$680=$C689))</f>
        <v>15</v>
      </c>
      <c r="BW689" s="401">
        <f t="shared" si="102"/>
        <v>3</v>
      </c>
      <c r="BX689" s="403">
        <f t="shared" si="102"/>
        <v>5</v>
      </c>
      <c r="BY689" s="403">
        <f t="shared" si="102"/>
        <v>17</v>
      </c>
      <c r="BZ689" s="235"/>
      <c r="CH689" s="384"/>
      <c r="CI689" s="384"/>
      <c r="CJ689" s="384"/>
      <c r="CK689" s="402">
        <f t="array" ref="CK689">SUM((BV$355:BV$680="YES")*($B$355:$B$680=$C689))</f>
        <v>3</v>
      </c>
      <c r="CL689" s="402">
        <f t="array" ref="CL689">SUM((BW$355:BW$680="YES")*($B$355:$B$680=$C689))</f>
        <v>20</v>
      </c>
      <c r="CM689" s="402">
        <f t="array" ref="CM689">SUM((BX$355:BX$680="YES")*($B$355:$B$680=$C689))</f>
        <v>20</v>
      </c>
      <c r="CN689" s="219"/>
      <c r="CO689" s="219"/>
      <c r="CP689" s="219"/>
      <c r="CQ689" s="219"/>
      <c r="CR689" s="219"/>
      <c r="CS689" s="219"/>
      <c r="CT689" s="219"/>
      <c r="CU689" s="219"/>
      <c r="CV689" s="219"/>
      <c r="CW689" s="219"/>
      <c r="CX689" s="219"/>
      <c r="CY689" s="219"/>
      <c r="CZ689" s="219"/>
      <c r="DA689" s="219"/>
      <c r="DB689" s="219"/>
      <c r="DC689" s="219"/>
      <c r="DD689" s="219"/>
      <c r="DE689" s="219"/>
      <c r="DF689" s="219"/>
      <c r="DG689" s="219"/>
      <c r="DH689" s="219"/>
      <c r="DI689" s="219"/>
      <c r="DJ689" s="219"/>
      <c r="DK689" s="219"/>
      <c r="DL689" s="219"/>
      <c r="DM689" s="219"/>
      <c r="DN689" s="219"/>
      <c r="DO689" s="219"/>
      <c r="DP689" s="219"/>
      <c r="DQ689" s="219"/>
      <c r="DR689" s="219"/>
      <c r="DS689" s="219"/>
      <c r="DT689" s="219"/>
      <c r="DU689" s="219"/>
      <c r="DV689" s="219"/>
      <c r="DW689" s="219"/>
      <c r="DX689" s="219"/>
      <c r="DY689" s="219"/>
      <c r="DZ689" s="219"/>
      <c r="EA689" s="219"/>
      <c r="EB689" s="219"/>
      <c r="EC689" s="219"/>
      <c r="ED689" s="219"/>
      <c r="EE689" s="219"/>
      <c r="EF689" s="219"/>
      <c r="EG689" s="219"/>
      <c r="EH689" s="219"/>
      <c r="EI689" s="219"/>
      <c r="EJ689" s="219"/>
      <c r="EK689" s="219"/>
      <c r="EL689" s="219"/>
      <c r="EM689" s="219"/>
      <c r="EN689" s="219"/>
      <c r="EO689" s="219"/>
      <c r="EP689" s="219"/>
      <c r="EQ689" s="219"/>
      <c r="ER689" s="219"/>
      <c r="ES689" s="219"/>
      <c r="ET689" s="219"/>
      <c r="EU689" s="219"/>
      <c r="EV689" s="219"/>
      <c r="EW689" s="219"/>
      <c r="EX689" s="219"/>
      <c r="EY689" s="219"/>
      <c r="EZ689" s="219"/>
      <c r="FA689" s="219"/>
      <c r="FB689" s="219"/>
      <c r="FC689" s="219"/>
      <c r="FD689" s="219"/>
      <c r="FE689" s="219"/>
      <c r="FF689" s="219"/>
      <c r="FG689" s="219"/>
      <c r="FH689" s="219"/>
      <c r="FI689" s="219"/>
      <c r="FJ689" s="219"/>
      <c r="FK689" s="219"/>
      <c r="FL689" s="219"/>
      <c r="FM689" s="219"/>
      <c r="FN689" s="219"/>
      <c r="FO689" s="219"/>
      <c r="FP689" s="219"/>
      <c r="FQ689" s="219"/>
      <c r="FR689" s="219"/>
      <c r="FS689" s="219"/>
      <c r="FT689" s="219"/>
      <c r="GG689" s="202"/>
      <c r="GN689" s="198"/>
    </row>
    <row r="690" spans="1:292" x14ac:dyDescent="0.2">
      <c r="B690" s="344">
        <f>COUNTIF($B$355:$B$680,$C690)</f>
        <v>36</v>
      </c>
      <c r="C690" s="198" t="s">
        <v>291</v>
      </c>
      <c r="D690" s="240" t="s">
        <v>357</v>
      </c>
      <c r="E690" s="340">
        <f>SUMIF($B$355:$B$680,$C690,E$355:E$680)</f>
        <v>0</v>
      </c>
      <c r="F690" s="235">
        <f t="shared" ref="F690:AH692" si="104">SUMIF($B$355:$B$680,$C690,F$355:F$680)</f>
        <v>6592</v>
      </c>
      <c r="G690" s="340">
        <f t="shared" si="104"/>
        <v>0</v>
      </c>
      <c r="H690" s="235">
        <f t="shared" si="104"/>
        <v>534</v>
      </c>
      <c r="I690" s="235">
        <f t="shared" si="104"/>
        <v>6643</v>
      </c>
      <c r="J690" s="235">
        <f t="shared" si="104"/>
        <v>15946</v>
      </c>
      <c r="K690" s="235">
        <f t="shared" si="104"/>
        <v>2982</v>
      </c>
      <c r="L690" s="235">
        <f t="shared" si="104"/>
        <v>227</v>
      </c>
      <c r="M690" s="235">
        <f t="shared" si="104"/>
        <v>711</v>
      </c>
      <c r="N690" s="235">
        <f t="shared" si="104"/>
        <v>171</v>
      </c>
      <c r="O690" s="235">
        <f t="shared" si="104"/>
        <v>25</v>
      </c>
      <c r="P690" s="235">
        <f t="shared" si="104"/>
        <v>1993</v>
      </c>
      <c r="Q690" s="235">
        <f t="shared" si="104"/>
        <v>16240</v>
      </c>
      <c r="R690" s="235">
        <f t="shared" si="104"/>
        <v>53233</v>
      </c>
      <c r="S690" s="235">
        <f t="shared" si="104"/>
        <v>373</v>
      </c>
      <c r="T690" s="235">
        <f t="shared" si="104"/>
        <v>49</v>
      </c>
      <c r="U690" s="235">
        <f t="shared" si="104"/>
        <v>238</v>
      </c>
      <c r="V690" s="235">
        <f t="shared" si="104"/>
        <v>577</v>
      </c>
      <c r="W690" s="235">
        <f t="shared" si="104"/>
        <v>1618</v>
      </c>
      <c r="X690" s="235">
        <f t="shared" si="104"/>
        <v>366</v>
      </c>
      <c r="Y690" s="235">
        <f t="shared" si="104"/>
        <v>16448</v>
      </c>
      <c r="Z690" s="235">
        <f t="shared" si="104"/>
        <v>90</v>
      </c>
      <c r="AA690" s="235">
        <f t="shared" si="104"/>
        <v>497</v>
      </c>
      <c r="AB690" s="236">
        <f t="shared" si="104"/>
        <v>125553</v>
      </c>
      <c r="AC690" s="237">
        <f t="shared" si="104"/>
        <v>58</v>
      </c>
      <c r="AD690" s="235">
        <f t="shared" si="104"/>
        <v>61</v>
      </c>
      <c r="AE690" s="235">
        <f t="shared" si="104"/>
        <v>507</v>
      </c>
      <c r="AF690" s="235">
        <f t="shared" si="104"/>
        <v>14956</v>
      </c>
      <c r="AG690" s="235">
        <f t="shared" si="104"/>
        <v>2807</v>
      </c>
      <c r="AH690" s="235">
        <f t="shared" si="104"/>
        <v>1318</v>
      </c>
      <c r="AI690" s="235">
        <f t="shared" si="98"/>
        <v>3</v>
      </c>
      <c r="AJ690" s="235">
        <f t="shared" si="98"/>
        <v>24670</v>
      </c>
      <c r="AK690" s="235">
        <f t="shared" si="98"/>
        <v>1396</v>
      </c>
      <c r="AL690" s="235">
        <f t="shared" si="98"/>
        <v>25430</v>
      </c>
      <c r="AM690" s="235">
        <f t="shared" si="98"/>
        <v>193</v>
      </c>
      <c r="AN690" s="235">
        <f t="shared" si="99"/>
        <v>34</v>
      </c>
      <c r="AO690" s="235">
        <f t="shared" si="99"/>
        <v>156</v>
      </c>
      <c r="AP690" s="235">
        <f t="shared" si="99"/>
        <v>3794</v>
      </c>
      <c r="AQ690" s="235">
        <f t="shared" si="99"/>
        <v>1743</v>
      </c>
      <c r="AR690" s="235">
        <f t="shared" si="99"/>
        <v>2463</v>
      </c>
      <c r="AS690" s="235">
        <f t="shared" si="99"/>
        <v>4134</v>
      </c>
      <c r="AT690" s="235">
        <f t="shared" si="99"/>
        <v>826</v>
      </c>
      <c r="AU690" s="235">
        <f t="shared" si="99"/>
        <v>2</v>
      </c>
      <c r="AV690" s="235">
        <f t="shared" si="99"/>
        <v>351</v>
      </c>
      <c r="AW690" s="235">
        <f t="shared" si="99"/>
        <v>1139</v>
      </c>
      <c r="AX690" s="235">
        <f t="shared" si="99"/>
        <v>1</v>
      </c>
      <c r="AY690" s="235">
        <f t="shared" si="99"/>
        <v>21</v>
      </c>
      <c r="AZ690" s="235">
        <f t="shared" si="99"/>
        <v>2</v>
      </c>
      <c r="BA690" s="235">
        <f t="shared" si="99"/>
        <v>35899</v>
      </c>
      <c r="BB690" s="235">
        <f t="shared" si="100"/>
        <v>23034</v>
      </c>
      <c r="BC690" s="235">
        <f t="shared" si="100"/>
        <v>11909</v>
      </c>
      <c r="BD690" s="235">
        <f t="shared" si="100"/>
        <v>7096</v>
      </c>
      <c r="BE690" s="235">
        <f t="shared" si="100"/>
        <v>2451</v>
      </c>
      <c r="BF690" s="235">
        <f t="shared" si="100"/>
        <v>386</v>
      </c>
      <c r="BG690" s="235">
        <f t="shared" si="100"/>
        <v>213</v>
      </c>
      <c r="BH690" s="235">
        <f t="shared" si="100"/>
        <v>169</v>
      </c>
      <c r="BI690" s="235">
        <f t="shared" si="100"/>
        <v>81157</v>
      </c>
      <c r="BJ690" s="235">
        <f t="shared" si="101"/>
        <v>30647</v>
      </c>
      <c r="BK690" s="235">
        <f t="shared" si="101"/>
        <v>19862</v>
      </c>
      <c r="BL690" s="235">
        <f t="shared" si="101"/>
        <v>10596</v>
      </c>
      <c r="BM690" s="235">
        <f t="shared" si="101"/>
        <v>5783</v>
      </c>
      <c r="BN690" s="235">
        <f t="shared" si="101"/>
        <v>1947</v>
      </c>
      <c r="BO690" s="235">
        <f t="shared" si="101"/>
        <v>288</v>
      </c>
      <c r="BP690" s="235">
        <f t="shared" si="101"/>
        <v>185</v>
      </c>
      <c r="BQ690" s="235">
        <f t="shared" si="101"/>
        <v>169</v>
      </c>
      <c r="BR690" s="235">
        <f t="shared" si="101"/>
        <v>69477</v>
      </c>
      <c r="BS690" s="291"/>
      <c r="BU690" s="401">
        <f t="array" ref="BU690">SUM((BU$355:BU$680="NO")*($B$355:$B$680=$C690))</f>
        <v>22</v>
      </c>
      <c r="BV690" s="401">
        <f t="array" ref="BV690">SUM((BV$355:BV$680="NO")*($B$355:$B$680=$C690))</f>
        <v>19</v>
      </c>
      <c r="BW690" s="401">
        <f t="shared" si="102"/>
        <v>14</v>
      </c>
      <c r="BX690" s="403">
        <f t="shared" si="102"/>
        <v>17</v>
      </c>
      <c r="BY690" s="403">
        <f t="shared" si="102"/>
        <v>22</v>
      </c>
      <c r="BZ690" s="235"/>
      <c r="CH690" s="384"/>
      <c r="CI690" s="384"/>
      <c r="CJ690" s="384"/>
      <c r="CK690" s="402">
        <f t="array" ref="CK690">SUM((BV$355:BV$680="YES")*($B$355:$B$680=$C690))</f>
        <v>14</v>
      </c>
      <c r="CL690" s="402">
        <f t="array" ref="CL690">SUM((BW$355:BW$680="YES")*($B$355:$B$680=$C690))</f>
        <v>36</v>
      </c>
      <c r="CM690" s="402">
        <f t="array" ref="CM690">SUM((BX$355:BX$680="YES")*($B$355:$B$680=$C690))</f>
        <v>36</v>
      </c>
      <c r="CN690" s="219"/>
      <c r="CO690" s="219"/>
      <c r="CP690" s="219"/>
      <c r="CQ690" s="219"/>
      <c r="CR690" s="219"/>
      <c r="CS690" s="219"/>
      <c r="CT690" s="219"/>
      <c r="CU690" s="219"/>
      <c r="CV690" s="219"/>
      <c r="CW690" s="219"/>
      <c r="CX690" s="219"/>
      <c r="CY690" s="219"/>
      <c r="CZ690" s="219"/>
      <c r="DA690" s="219"/>
      <c r="DB690" s="219"/>
      <c r="DC690" s="219"/>
      <c r="DD690" s="219"/>
      <c r="DE690" s="219"/>
      <c r="DF690" s="219"/>
      <c r="DG690" s="219"/>
      <c r="DH690" s="219"/>
      <c r="DI690" s="219"/>
      <c r="DJ690" s="219"/>
      <c r="DK690" s="219"/>
      <c r="DL690" s="219"/>
      <c r="DM690" s="219"/>
      <c r="DN690" s="219"/>
      <c r="DO690" s="219"/>
      <c r="DP690" s="219"/>
      <c r="DQ690" s="219"/>
      <c r="DR690" s="219"/>
      <c r="DS690" s="219"/>
      <c r="DT690" s="219"/>
      <c r="DU690" s="219"/>
      <c r="DV690" s="219"/>
      <c r="DW690" s="219"/>
      <c r="DX690" s="219"/>
      <c r="DY690" s="219"/>
      <c r="DZ690" s="219"/>
      <c r="EA690" s="219"/>
      <c r="EB690" s="219"/>
      <c r="EC690" s="219"/>
      <c r="ED690" s="219"/>
      <c r="EE690" s="219"/>
      <c r="EF690" s="219"/>
      <c r="EG690" s="219"/>
      <c r="EH690" s="219"/>
      <c r="EI690" s="219"/>
      <c r="EJ690" s="219"/>
      <c r="EK690" s="219"/>
      <c r="EL690" s="219"/>
      <c r="EM690" s="219"/>
      <c r="EN690" s="219"/>
      <c r="EO690" s="219"/>
      <c r="EP690" s="219"/>
      <c r="EQ690" s="219"/>
      <c r="ER690" s="219"/>
      <c r="ES690" s="219"/>
      <c r="ET690" s="219"/>
      <c r="EU690" s="219"/>
      <c r="EV690" s="219"/>
      <c r="EW690" s="219"/>
      <c r="EX690" s="219"/>
      <c r="EY690" s="219"/>
      <c r="EZ690" s="219"/>
      <c r="FA690" s="219"/>
      <c r="FB690" s="219"/>
      <c r="FC690" s="219"/>
      <c r="FD690" s="219"/>
      <c r="FE690" s="219"/>
      <c r="FF690" s="219"/>
      <c r="FG690" s="219"/>
      <c r="FH690" s="219"/>
      <c r="FI690" s="219"/>
      <c r="FJ690" s="219"/>
      <c r="FK690" s="219"/>
      <c r="FL690" s="219"/>
      <c r="FM690" s="219"/>
      <c r="FN690" s="219"/>
      <c r="FO690" s="219"/>
      <c r="FP690" s="219"/>
      <c r="FQ690" s="219"/>
      <c r="FR690" s="219"/>
      <c r="FS690" s="219"/>
      <c r="FT690" s="219"/>
      <c r="GG690" s="202"/>
      <c r="GN690" s="198"/>
    </row>
    <row r="691" spans="1:292" x14ac:dyDescent="0.2">
      <c r="B691" s="344">
        <f>COUNTIF($B$355:$B$680,$C691)</f>
        <v>56</v>
      </c>
      <c r="C691" s="198" t="s">
        <v>293</v>
      </c>
      <c r="D691" s="240" t="s">
        <v>358</v>
      </c>
      <c r="E691" s="340">
        <f>SUMIF($B$355:$B$680,$C691,E$355:E$680)</f>
        <v>0</v>
      </c>
      <c r="F691" s="235">
        <f t="shared" si="104"/>
        <v>6733</v>
      </c>
      <c r="G691" s="340">
        <f t="shared" si="104"/>
        <v>0</v>
      </c>
      <c r="H691" s="235">
        <f t="shared" si="104"/>
        <v>421</v>
      </c>
      <c r="I691" s="235">
        <f t="shared" si="104"/>
        <v>7738</v>
      </c>
      <c r="J691" s="235">
        <f t="shared" si="104"/>
        <v>16722</v>
      </c>
      <c r="K691" s="235">
        <f t="shared" si="104"/>
        <v>2299</v>
      </c>
      <c r="L691" s="235">
        <f t="shared" si="104"/>
        <v>229</v>
      </c>
      <c r="M691" s="235">
        <f t="shared" si="104"/>
        <v>855</v>
      </c>
      <c r="N691" s="235">
        <f t="shared" si="104"/>
        <v>181</v>
      </c>
      <c r="O691" s="235">
        <f t="shared" si="104"/>
        <v>49</v>
      </c>
      <c r="P691" s="235">
        <f t="shared" si="104"/>
        <v>1624</v>
      </c>
      <c r="Q691" s="235">
        <f t="shared" si="104"/>
        <v>13772</v>
      </c>
      <c r="R691" s="235">
        <f t="shared" si="104"/>
        <v>53615</v>
      </c>
      <c r="S691" s="235">
        <f t="shared" si="104"/>
        <v>15337</v>
      </c>
      <c r="T691" s="235">
        <f t="shared" si="104"/>
        <v>257</v>
      </c>
      <c r="U691" s="235">
        <f t="shared" si="104"/>
        <v>281</v>
      </c>
      <c r="V691" s="235">
        <f t="shared" si="104"/>
        <v>1028</v>
      </c>
      <c r="W691" s="235">
        <f t="shared" si="104"/>
        <v>1331</v>
      </c>
      <c r="X691" s="235">
        <f t="shared" si="104"/>
        <v>1357</v>
      </c>
      <c r="Y691" s="235">
        <f t="shared" si="104"/>
        <v>12585</v>
      </c>
      <c r="Z691" s="235">
        <f t="shared" si="104"/>
        <v>44</v>
      </c>
      <c r="AA691" s="235">
        <f t="shared" si="104"/>
        <v>1905</v>
      </c>
      <c r="AB691" s="236">
        <f t="shared" si="104"/>
        <v>138363</v>
      </c>
      <c r="AC691" s="237">
        <f t="shared" si="104"/>
        <v>84</v>
      </c>
      <c r="AD691" s="235">
        <f t="shared" si="104"/>
        <v>89</v>
      </c>
      <c r="AE691" s="235">
        <f t="shared" si="104"/>
        <v>591</v>
      </c>
      <c r="AF691" s="235">
        <f t="shared" si="104"/>
        <v>14064</v>
      </c>
      <c r="AG691" s="235">
        <f t="shared" si="104"/>
        <v>2885</v>
      </c>
      <c r="AH691" s="235">
        <f t="shared" si="98"/>
        <v>1440</v>
      </c>
      <c r="AI691" s="235">
        <f t="shared" si="98"/>
        <v>4</v>
      </c>
      <c r="AJ691" s="235">
        <f t="shared" si="98"/>
        <v>24125</v>
      </c>
      <c r="AK691" s="235">
        <f t="shared" si="98"/>
        <v>1385</v>
      </c>
      <c r="AL691" s="235">
        <f t="shared" si="98"/>
        <v>24497</v>
      </c>
      <c r="AM691" s="235">
        <f t="shared" si="98"/>
        <v>283</v>
      </c>
      <c r="AN691" s="235">
        <f t="shared" si="99"/>
        <v>12</v>
      </c>
      <c r="AO691" s="235">
        <f t="shared" si="99"/>
        <v>582</v>
      </c>
      <c r="AP691" s="235">
        <f t="shared" si="99"/>
        <v>5280</v>
      </c>
      <c r="AQ691" s="235">
        <f t="shared" si="99"/>
        <v>1470</v>
      </c>
      <c r="AR691" s="235">
        <f t="shared" si="99"/>
        <v>2603</v>
      </c>
      <c r="AS691" s="235">
        <f t="shared" si="99"/>
        <v>4183</v>
      </c>
      <c r="AT691" s="235">
        <f t="shared" si="99"/>
        <v>1371</v>
      </c>
      <c r="AU691" s="235">
        <f t="shared" si="99"/>
        <v>7</v>
      </c>
      <c r="AV691" s="235">
        <f t="shared" si="99"/>
        <v>324</v>
      </c>
      <c r="AW691" s="235">
        <f t="shared" si="99"/>
        <v>1120</v>
      </c>
      <c r="AX691" s="235">
        <f t="shared" si="99"/>
        <v>4</v>
      </c>
      <c r="AY691" s="235">
        <f t="shared" si="99"/>
        <v>7</v>
      </c>
      <c r="AZ691" s="235">
        <f t="shared" si="99"/>
        <v>1</v>
      </c>
      <c r="BA691" s="235">
        <f t="shared" si="99"/>
        <v>27717</v>
      </c>
      <c r="BB691" s="235">
        <f t="shared" si="100"/>
        <v>17963</v>
      </c>
      <c r="BC691" s="235">
        <f t="shared" si="100"/>
        <v>16237</v>
      </c>
      <c r="BD691" s="235">
        <f t="shared" si="100"/>
        <v>10823</v>
      </c>
      <c r="BE691" s="235">
        <f t="shared" si="100"/>
        <v>3203</v>
      </c>
      <c r="BF691" s="235">
        <f t="shared" si="100"/>
        <v>843</v>
      </c>
      <c r="BG691" s="235">
        <f t="shared" si="100"/>
        <v>380</v>
      </c>
      <c r="BH691" s="235">
        <f t="shared" si="100"/>
        <v>2795</v>
      </c>
      <c r="BI691" s="235">
        <f t="shared" si="100"/>
        <v>79961</v>
      </c>
      <c r="BJ691" s="235">
        <f t="shared" si="101"/>
        <v>22849</v>
      </c>
      <c r="BK691" s="235">
        <f t="shared" si="101"/>
        <v>14318</v>
      </c>
      <c r="BL691" s="235">
        <f t="shared" si="101"/>
        <v>13378</v>
      </c>
      <c r="BM691" s="235">
        <f t="shared" si="101"/>
        <v>10524</v>
      </c>
      <c r="BN691" s="235">
        <f t="shared" si="101"/>
        <v>2663</v>
      </c>
      <c r="BO691" s="235">
        <f t="shared" si="101"/>
        <v>709</v>
      </c>
      <c r="BP691" s="235">
        <f t="shared" si="101"/>
        <v>334</v>
      </c>
      <c r="BQ691" s="235">
        <f t="shared" si="101"/>
        <v>2612</v>
      </c>
      <c r="BR691" s="235">
        <f t="shared" si="101"/>
        <v>67387</v>
      </c>
      <c r="BS691" s="291"/>
      <c r="BU691" s="401">
        <f t="array" ref="BU691">SUM((BU$355:BU$680="NO")*($B$355:$B$680=$C691))</f>
        <v>28</v>
      </c>
      <c r="BV691" s="401">
        <f t="array" ref="BV691">SUM((BV$355:BV$680="NO")*($B$355:$B$680=$C691))</f>
        <v>29</v>
      </c>
      <c r="BW691" s="401">
        <f t="shared" si="102"/>
        <v>28</v>
      </c>
      <c r="BX691" s="403">
        <f t="shared" si="102"/>
        <v>27</v>
      </c>
      <c r="BY691" s="403">
        <f t="shared" si="102"/>
        <v>28</v>
      </c>
      <c r="BZ691" s="235"/>
      <c r="CH691" s="384"/>
      <c r="CI691" s="384"/>
      <c r="CJ691" s="384"/>
      <c r="CK691" s="402">
        <f t="array" ref="CK691">SUM((BV$355:BV$680="YES")*($B$355:$B$680=$C691))</f>
        <v>25</v>
      </c>
      <c r="CL691" s="402">
        <f t="array" ref="CL691">SUM((BW$355:BW$680="YES")*($B$355:$B$680=$C691))</f>
        <v>56</v>
      </c>
      <c r="CM691" s="402">
        <f t="array" ref="CM691">SUM((BX$355:BX$680="YES")*($B$355:$B$680=$C691))</f>
        <v>56</v>
      </c>
      <c r="CN691" s="219"/>
      <c r="CO691" s="219"/>
      <c r="CP691" s="219"/>
      <c r="CQ691" s="219"/>
      <c r="CR691" s="219"/>
      <c r="CS691" s="219"/>
      <c r="CT691" s="219"/>
      <c r="CU691" s="219"/>
      <c r="CV691" s="219"/>
      <c r="CW691" s="219"/>
      <c r="CX691" s="219"/>
      <c r="CY691" s="219"/>
      <c r="CZ691" s="219"/>
      <c r="DA691" s="219"/>
      <c r="DB691" s="219"/>
      <c r="DC691" s="219"/>
      <c r="DD691" s="219"/>
      <c r="DE691" s="219"/>
      <c r="DF691" s="219"/>
      <c r="DG691" s="219"/>
      <c r="DH691" s="219"/>
      <c r="DI691" s="219"/>
      <c r="DJ691" s="219"/>
      <c r="DK691" s="219"/>
      <c r="DL691" s="219"/>
      <c r="DM691" s="219"/>
      <c r="DN691" s="219"/>
      <c r="DO691" s="219"/>
      <c r="DP691" s="219"/>
      <c r="DQ691" s="219"/>
      <c r="DR691" s="219"/>
      <c r="DS691" s="219"/>
      <c r="DT691" s="219"/>
      <c r="DU691" s="219"/>
      <c r="DV691" s="219"/>
      <c r="DW691" s="219"/>
      <c r="DX691" s="219"/>
      <c r="DY691" s="219"/>
      <c r="DZ691" s="219"/>
      <c r="EA691" s="219"/>
      <c r="EB691" s="219"/>
      <c r="EC691" s="219"/>
      <c r="ED691" s="219"/>
      <c r="EE691" s="219"/>
      <c r="EF691" s="219"/>
      <c r="EG691" s="219"/>
      <c r="EH691" s="219"/>
      <c r="EI691" s="219"/>
      <c r="EJ691" s="219"/>
      <c r="EK691" s="219"/>
      <c r="EL691" s="219"/>
      <c r="EM691" s="219"/>
      <c r="EN691" s="219"/>
      <c r="EO691" s="219"/>
      <c r="EP691" s="219"/>
      <c r="EQ691" s="219"/>
      <c r="ER691" s="219"/>
      <c r="ES691" s="219"/>
      <c r="ET691" s="219"/>
      <c r="EU691" s="219"/>
      <c r="EV691" s="219"/>
      <c r="EW691" s="219"/>
      <c r="EX691" s="219"/>
      <c r="EY691" s="219"/>
      <c r="EZ691" s="219"/>
      <c r="FA691" s="219"/>
      <c r="FB691" s="219"/>
      <c r="FC691" s="219"/>
      <c r="FD691" s="219"/>
      <c r="FE691" s="219"/>
      <c r="FF691" s="219"/>
      <c r="FG691" s="219"/>
      <c r="FH691" s="219"/>
      <c r="FI691" s="219"/>
      <c r="FJ691" s="219"/>
      <c r="FK691" s="219"/>
      <c r="FL691" s="219"/>
      <c r="FM691" s="219"/>
      <c r="FN691" s="219"/>
      <c r="FO691" s="219"/>
      <c r="FP691" s="219"/>
      <c r="FQ691" s="219"/>
      <c r="FR691" s="219"/>
      <c r="FS691" s="219"/>
      <c r="FT691" s="219"/>
      <c r="GG691" s="202"/>
      <c r="GN691" s="198"/>
    </row>
    <row r="692" spans="1:292" x14ac:dyDescent="0.2">
      <c r="B692" s="344">
        <f>COUNTIF($B$355:$B$680,$C692)</f>
        <v>201</v>
      </c>
      <c r="C692" s="198" t="s">
        <v>285</v>
      </c>
      <c r="D692" s="240" t="s">
        <v>359</v>
      </c>
      <c r="E692" s="340">
        <f>SUMIF($B$355:$B$680,$C692,E$355:E$680)</f>
        <v>0</v>
      </c>
      <c r="F692" s="235">
        <f t="shared" si="104"/>
        <v>7051</v>
      </c>
      <c r="G692" s="340">
        <f t="shared" si="104"/>
        <v>0</v>
      </c>
      <c r="H692" s="235">
        <f t="shared" si="104"/>
        <v>625</v>
      </c>
      <c r="I692" s="235">
        <f t="shared" si="104"/>
        <v>15593</v>
      </c>
      <c r="J692" s="235">
        <f t="shared" si="104"/>
        <v>31655</v>
      </c>
      <c r="K692" s="235">
        <f t="shared" si="104"/>
        <v>1867</v>
      </c>
      <c r="L692" s="235">
        <f t="shared" si="104"/>
        <v>459</v>
      </c>
      <c r="M692" s="235">
        <f t="shared" si="104"/>
        <v>1377</v>
      </c>
      <c r="N692" s="235">
        <f t="shared" si="104"/>
        <v>362</v>
      </c>
      <c r="O692" s="235">
        <f t="shared" si="104"/>
        <v>104</v>
      </c>
      <c r="P692" s="235">
        <f t="shared" si="104"/>
        <v>1893</v>
      </c>
      <c r="Q692" s="235">
        <f t="shared" si="104"/>
        <v>12330</v>
      </c>
      <c r="R692" s="235">
        <f t="shared" si="104"/>
        <v>36926</v>
      </c>
      <c r="S692" s="235">
        <f t="shared" si="104"/>
        <v>27801</v>
      </c>
      <c r="T692" s="235">
        <f t="shared" si="104"/>
        <v>9813</v>
      </c>
      <c r="U692" s="235">
        <f t="shared" si="104"/>
        <v>332</v>
      </c>
      <c r="V692" s="235">
        <f t="shared" si="104"/>
        <v>3390</v>
      </c>
      <c r="W692" s="235">
        <f t="shared" si="104"/>
        <v>1827</v>
      </c>
      <c r="X692" s="235">
        <f t="shared" si="104"/>
        <v>4717</v>
      </c>
      <c r="Y692" s="235">
        <f t="shared" si="104"/>
        <v>19987</v>
      </c>
      <c r="Z692" s="235">
        <f t="shared" si="104"/>
        <v>245</v>
      </c>
      <c r="AA692" s="235">
        <f t="shared" si="104"/>
        <v>5463</v>
      </c>
      <c r="AB692" s="236">
        <f t="shared" si="104"/>
        <v>183817</v>
      </c>
      <c r="AC692" s="237">
        <f t="shared" si="104"/>
        <v>313</v>
      </c>
      <c r="AD692" s="235">
        <f t="shared" si="104"/>
        <v>357</v>
      </c>
      <c r="AE692" s="235">
        <f t="shared" si="104"/>
        <v>828</v>
      </c>
      <c r="AF692" s="235">
        <f t="shared" si="104"/>
        <v>27900</v>
      </c>
      <c r="AG692" s="235">
        <f t="shared" si="104"/>
        <v>4609</v>
      </c>
      <c r="AH692" s="235">
        <f t="shared" si="98"/>
        <v>2187</v>
      </c>
      <c r="AI692" s="235">
        <f t="shared" si="98"/>
        <v>0</v>
      </c>
      <c r="AJ692" s="235">
        <f t="shared" si="98"/>
        <v>33099</v>
      </c>
      <c r="AK692" s="235">
        <f t="shared" si="98"/>
        <v>2544</v>
      </c>
      <c r="AL692" s="235">
        <f t="shared" si="98"/>
        <v>34941</v>
      </c>
      <c r="AM692" s="235">
        <f t="shared" si="98"/>
        <v>497</v>
      </c>
      <c r="AN692" s="235">
        <f t="shared" si="99"/>
        <v>32</v>
      </c>
      <c r="AO692" s="235">
        <f t="shared" si="99"/>
        <v>1056</v>
      </c>
      <c r="AP692" s="235">
        <f t="shared" si="99"/>
        <v>11329</v>
      </c>
      <c r="AQ692" s="235">
        <f t="shared" si="99"/>
        <v>3707</v>
      </c>
      <c r="AR692" s="235">
        <f t="shared" si="99"/>
        <v>3145</v>
      </c>
      <c r="AS692" s="235">
        <f t="shared" si="99"/>
        <v>6898</v>
      </c>
      <c r="AT692" s="235">
        <f t="shared" si="99"/>
        <v>887</v>
      </c>
      <c r="AU692" s="235">
        <f t="shared" si="99"/>
        <v>17</v>
      </c>
      <c r="AV692" s="235">
        <f t="shared" si="99"/>
        <v>649</v>
      </c>
      <c r="AW692" s="235">
        <f t="shared" si="99"/>
        <v>2746</v>
      </c>
      <c r="AX692" s="235">
        <f t="shared" si="99"/>
        <v>17</v>
      </c>
      <c r="AY692" s="235">
        <f t="shared" si="99"/>
        <v>33</v>
      </c>
      <c r="AZ692" s="235">
        <f t="shared" si="99"/>
        <v>9</v>
      </c>
      <c r="BA692" s="235">
        <f t="shared" si="99"/>
        <v>15354</v>
      </c>
      <c r="BB692" s="235">
        <f t="shared" si="100"/>
        <v>13801</v>
      </c>
      <c r="BC692" s="235">
        <f t="shared" si="100"/>
        <v>14139</v>
      </c>
      <c r="BD692" s="235">
        <f t="shared" si="100"/>
        <v>9322</v>
      </c>
      <c r="BE692" s="235">
        <f t="shared" si="100"/>
        <v>4222</v>
      </c>
      <c r="BF692" s="235">
        <f t="shared" si="100"/>
        <v>1296</v>
      </c>
      <c r="BG692" s="235">
        <f t="shared" si="100"/>
        <v>1259</v>
      </c>
      <c r="BH692" s="235">
        <f t="shared" si="100"/>
        <v>820</v>
      </c>
      <c r="BI692" s="235">
        <f t="shared" si="100"/>
        <v>60309</v>
      </c>
      <c r="BJ692" s="235">
        <f t="shared" si="101"/>
        <v>13177</v>
      </c>
      <c r="BK692" s="235">
        <f t="shared" si="101"/>
        <v>11096</v>
      </c>
      <c r="BL692" s="235">
        <f t="shared" si="101"/>
        <v>10988</v>
      </c>
      <c r="BM692" s="235">
        <f t="shared" si="101"/>
        <v>7368</v>
      </c>
      <c r="BN692" s="235">
        <f t="shared" si="101"/>
        <v>3343</v>
      </c>
      <c r="BO692" s="235">
        <f t="shared" si="101"/>
        <v>1067</v>
      </c>
      <c r="BP692" s="235">
        <f t="shared" si="101"/>
        <v>1173</v>
      </c>
      <c r="BQ692" s="235">
        <f t="shared" si="101"/>
        <v>816</v>
      </c>
      <c r="BR692" s="235">
        <f t="shared" si="101"/>
        <v>49225</v>
      </c>
      <c r="BS692" s="291"/>
      <c r="BU692" s="401">
        <f t="array" ref="BU692">SUM((BU$355:BU$680="NO")*($B$355:$B$680=$C692))</f>
        <v>112</v>
      </c>
      <c r="BV692" s="401">
        <f t="array" ref="BV692">SUM((BV$355:BV$680="NO")*($B$355:$B$680=$C692))</f>
        <v>118</v>
      </c>
      <c r="BW692" s="401">
        <f t="shared" si="102"/>
        <v>89</v>
      </c>
      <c r="BX692" s="403">
        <f t="shared" si="102"/>
        <v>83</v>
      </c>
      <c r="BY692" s="403">
        <f t="shared" si="102"/>
        <v>112</v>
      </c>
      <c r="BZ692" s="235"/>
      <c r="CH692" s="384"/>
      <c r="CI692" s="384"/>
      <c r="CJ692" s="384"/>
      <c r="CK692" s="402">
        <f t="array" ref="CK692">SUM((BV$355:BV$680="YES")*($B$355:$B$680=$C692))</f>
        <v>64</v>
      </c>
      <c r="CL692" s="402">
        <f t="array" ref="CL692">SUM((BW$355:BW$680="YES")*($B$355:$B$680=$C692))</f>
        <v>201</v>
      </c>
      <c r="CM692" s="402">
        <f t="array" ref="CM692">SUM((BX$355:BX$680="YES")*($B$355:$B$680=$C692))</f>
        <v>201</v>
      </c>
      <c r="CN692" s="219"/>
      <c r="CO692" s="219"/>
      <c r="CP692" s="219"/>
      <c r="CQ692" s="219"/>
      <c r="CR692" s="219"/>
      <c r="CS692" s="219"/>
      <c r="CT692" s="219"/>
      <c r="CU692" s="219"/>
      <c r="CV692" s="219"/>
      <c r="CW692" s="219"/>
      <c r="CX692" s="219"/>
      <c r="CY692" s="219"/>
      <c r="CZ692" s="219"/>
      <c r="DA692" s="219"/>
      <c r="DB692" s="219"/>
      <c r="DC692" s="219"/>
      <c r="DD692" s="219"/>
      <c r="DE692" s="219"/>
      <c r="DF692" s="219"/>
      <c r="DG692" s="219"/>
      <c r="DH692" s="219"/>
      <c r="DI692" s="219"/>
      <c r="DJ692" s="219"/>
      <c r="DK692" s="219"/>
      <c r="DL692" s="219"/>
      <c r="DM692" s="219"/>
      <c r="DN692" s="219"/>
      <c r="DO692" s="219"/>
      <c r="DP692" s="219"/>
      <c r="DQ692" s="219"/>
      <c r="DR692" s="219"/>
      <c r="DS692" s="219"/>
      <c r="DT692" s="219"/>
      <c r="DU692" s="219"/>
      <c r="DV692" s="219"/>
      <c r="DW692" s="219"/>
      <c r="DX692" s="219"/>
      <c r="DY692" s="219"/>
      <c r="DZ692" s="219"/>
      <c r="EA692" s="219"/>
      <c r="EB692" s="219"/>
      <c r="EC692" s="219"/>
      <c r="ED692" s="219"/>
      <c r="EE692" s="219"/>
      <c r="EF692" s="219"/>
      <c r="EG692" s="219"/>
      <c r="EH692" s="219"/>
      <c r="EI692" s="219"/>
      <c r="EJ692" s="219"/>
      <c r="EK692" s="219"/>
      <c r="EL692" s="219"/>
      <c r="EM692" s="219"/>
      <c r="EN692" s="219"/>
      <c r="EO692" s="219"/>
      <c r="EP692" s="219"/>
      <c r="EQ692" s="219"/>
      <c r="ER692" s="219"/>
      <c r="ES692" s="219"/>
      <c r="ET692" s="219"/>
      <c r="EU692" s="219"/>
      <c r="EV692" s="219"/>
      <c r="EW692" s="219"/>
      <c r="EX692" s="219"/>
      <c r="EY692" s="219"/>
      <c r="EZ692" s="219"/>
      <c r="FA692" s="219"/>
      <c r="FB692" s="219"/>
      <c r="FC692" s="219"/>
      <c r="FD692" s="219"/>
      <c r="FE692" s="219"/>
      <c r="FF692" s="219"/>
      <c r="FG692" s="219"/>
      <c r="FH692" s="219"/>
      <c r="FI692" s="219"/>
      <c r="FJ692" s="219"/>
      <c r="FK692" s="219"/>
      <c r="FL692" s="219"/>
      <c r="FM692" s="219"/>
      <c r="FN692" s="219"/>
      <c r="FO692" s="219"/>
      <c r="FP692" s="219"/>
      <c r="FQ692" s="219"/>
      <c r="FR692" s="219"/>
      <c r="FS692" s="219"/>
      <c r="FT692" s="219"/>
      <c r="GG692" s="202"/>
      <c r="GN692" s="198"/>
    </row>
    <row r="693" spans="1:292" x14ac:dyDescent="0.2">
      <c r="BS693" s="225"/>
      <c r="BU693" s="404">
        <f>+BU688+BU689+BU690+BU691+BU692-BU685</f>
        <v>0</v>
      </c>
      <c r="BV693" s="404">
        <f>+BV688+BV689+BV690+BV691+BV692-BV685</f>
        <v>0</v>
      </c>
      <c r="BW693" s="404">
        <f>+BW688+BW689+BW690+BW691+BW692-BW685</f>
        <v>0</v>
      </c>
      <c r="BX693" s="404">
        <f>+BX688+BX689+BX690+BX691+BX692-BX685</f>
        <v>27</v>
      </c>
      <c r="BY693" s="404">
        <f>+BY688+BY689+BY690+BY691+BY692-BY685</f>
        <v>162</v>
      </c>
      <c r="BZ693" s="384"/>
      <c r="CH693" s="384"/>
      <c r="CI693" s="384"/>
      <c r="CJ693" s="384"/>
      <c r="CK693" s="384"/>
      <c r="CL693" s="384"/>
      <c r="CM693" s="384"/>
      <c r="CN693" s="384"/>
      <c r="CO693" s="384"/>
      <c r="CP693" s="384"/>
      <c r="CQ693" s="384"/>
      <c r="CR693" s="384"/>
      <c r="CS693" s="384"/>
      <c r="CT693" s="384"/>
      <c r="CU693" s="384"/>
      <c r="GF693" s="202"/>
      <c r="GG693" s="202"/>
      <c r="GM693" s="198"/>
      <c r="GN693" s="198"/>
    </row>
    <row r="694" spans="1:292" x14ac:dyDescent="0.2">
      <c r="A694" s="198" t="s">
        <v>929</v>
      </c>
      <c r="BS694" s="225"/>
      <c r="BZ694" s="382"/>
      <c r="CA694" s="382"/>
      <c r="CB694" s="382"/>
      <c r="CC694" s="225"/>
      <c r="CD694" s="225"/>
      <c r="CE694" s="225"/>
      <c r="CF694" s="225"/>
      <c r="CG694" s="225"/>
      <c r="CH694" s="225"/>
      <c r="CI694" s="225"/>
      <c r="CJ694" s="225"/>
      <c r="CK694" s="225"/>
      <c r="CL694" s="225"/>
      <c r="CM694" s="225"/>
      <c r="CN694" s="225"/>
      <c r="CO694" s="225"/>
      <c r="CP694" s="225"/>
      <c r="CQ694" s="225"/>
      <c r="CR694" s="225"/>
      <c r="GF694" s="202"/>
      <c r="GG694" s="202"/>
      <c r="GM694" s="198"/>
      <c r="GN694" s="198"/>
    </row>
    <row r="695" spans="1:292" x14ac:dyDescent="0.2">
      <c r="A695" s="556"/>
      <c r="B695" s="556"/>
      <c r="C695" s="557"/>
      <c r="BS695" s="225"/>
      <c r="BT695" s="225"/>
      <c r="BU695" s="225"/>
      <c r="BV695" s="225"/>
      <c r="BZ695" s="342"/>
      <c r="CA695" s="342"/>
      <c r="CB695" s="342"/>
      <c r="GF695" s="202"/>
      <c r="GG695" s="202"/>
      <c r="GM695" s="198"/>
      <c r="GN695" s="198"/>
    </row>
    <row r="696" spans="1:292" s="285" customFormat="1" ht="15.75" x14ac:dyDescent="0.25">
      <c r="A696" s="556"/>
      <c r="B696" s="556"/>
      <c r="C696" s="557"/>
      <c r="E696" s="548"/>
      <c r="F696" s="548"/>
      <c r="G696" s="548"/>
      <c r="H696" s="548"/>
      <c r="I696" s="548"/>
      <c r="J696" s="548"/>
      <c r="K696" s="548"/>
      <c r="L696" s="548"/>
      <c r="M696" s="548"/>
      <c r="N696" s="548"/>
      <c r="O696" s="548"/>
      <c r="P696" s="548"/>
      <c r="Q696" s="548"/>
      <c r="R696" s="548"/>
      <c r="S696" s="548"/>
      <c r="T696" s="548"/>
      <c r="U696" s="548"/>
      <c r="V696" s="548"/>
      <c r="W696" s="548"/>
      <c r="X696" s="548"/>
      <c r="Y696" s="548"/>
      <c r="Z696" s="548"/>
      <c r="AA696" s="548"/>
      <c r="AB696" s="548"/>
      <c r="AC696" s="548"/>
      <c r="AD696" s="548"/>
      <c r="AE696" s="548"/>
      <c r="AF696" s="548"/>
      <c r="AG696" s="548"/>
      <c r="AH696" s="548"/>
      <c r="AI696" s="548"/>
      <c r="AJ696" s="548"/>
      <c r="AK696" s="548"/>
      <c r="AL696" s="548"/>
      <c r="AM696" s="548"/>
      <c r="AN696" s="548"/>
      <c r="AO696" s="548"/>
      <c r="AP696" s="548"/>
      <c r="AQ696" s="548"/>
      <c r="AR696" s="548"/>
      <c r="AS696" s="286"/>
      <c r="AT696" s="286"/>
      <c r="AU696" s="287"/>
      <c r="AV696" s="287"/>
      <c r="AW696" s="287"/>
      <c r="AX696" s="287"/>
      <c r="AY696" s="287"/>
      <c r="AZ696" s="287"/>
      <c r="BA696" s="287"/>
      <c r="BB696" s="287"/>
      <c r="BC696" s="287"/>
      <c r="BD696" s="287"/>
      <c r="BE696" s="287"/>
      <c r="BF696" s="287"/>
      <c r="BG696" s="287"/>
      <c r="BH696" s="287"/>
      <c r="BI696" s="287"/>
      <c r="BJ696" s="287"/>
      <c r="BK696" s="287"/>
      <c r="BL696" s="287"/>
      <c r="BM696" s="287"/>
      <c r="BN696" s="287"/>
      <c r="BO696" s="287"/>
      <c r="BP696" s="287"/>
      <c r="BQ696" s="287"/>
      <c r="BR696" s="287"/>
      <c r="BS696" s="380"/>
      <c r="BT696" s="380"/>
      <c r="BU696" s="380"/>
      <c r="BV696" s="380"/>
      <c r="BW696" s="287"/>
      <c r="BX696" s="287"/>
      <c r="BY696" s="287"/>
      <c r="BZ696" s="287"/>
      <c r="CA696" s="287"/>
      <c r="CB696" s="287"/>
      <c r="CC696" s="287"/>
      <c r="CD696" s="287"/>
      <c r="CE696" s="287"/>
      <c r="CF696" s="287"/>
      <c r="CG696" s="287"/>
      <c r="CH696" s="287"/>
      <c r="CI696" s="287"/>
      <c r="CJ696" s="287"/>
      <c r="CK696" s="287"/>
      <c r="CL696" s="287"/>
      <c r="CM696" s="287"/>
      <c r="CN696" s="287"/>
      <c r="CO696" s="287"/>
      <c r="CP696" s="287"/>
      <c r="CQ696" s="287"/>
      <c r="CR696" s="287"/>
      <c r="CS696" s="287"/>
      <c r="CT696" s="287"/>
      <c r="CU696" s="287"/>
      <c r="CV696" s="287"/>
      <c r="CW696" s="287"/>
      <c r="CX696" s="287"/>
      <c r="CY696" s="287"/>
      <c r="CZ696" s="287"/>
      <c r="DA696" s="287"/>
      <c r="DB696" s="287"/>
      <c r="DC696" s="287"/>
      <c r="DD696" s="287"/>
      <c r="DE696" s="287"/>
      <c r="DF696" s="287"/>
      <c r="DG696" s="287"/>
      <c r="DH696" s="287"/>
      <c r="DI696" s="287"/>
      <c r="DJ696" s="287"/>
      <c r="DK696" s="287"/>
      <c r="DL696" s="287"/>
      <c r="DM696" s="287"/>
      <c r="DN696" s="287"/>
      <c r="DO696" s="287"/>
      <c r="DP696" s="287"/>
      <c r="DQ696" s="287"/>
      <c r="DR696" s="287"/>
      <c r="DS696" s="287"/>
      <c r="DT696" s="287"/>
      <c r="DU696" s="287"/>
      <c r="DV696" s="287"/>
      <c r="DW696" s="287"/>
      <c r="DX696" s="287"/>
      <c r="DY696" s="287"/>
      <c r="DZ696" s="287"/>
      <c r="EA696" s="287"/>
      <c r="EB696" s="287"/>
      <c r="EC696" s="287"/>
      <c r="ED696" s="287"/>
      <c r="EE696" s="287"/>
      <c r="EF696" s="287"/>
      <c r="EG696" s="287"/>
      <c r="EH696" s="287"/>
      <c r="EI696" s="287"/>
      <c r="EJ696" s="287"/>
      <c r="EK696" s="287"/>
      <c r="EL696" s="287"/>
      <c r="EM696" s="287"/>
      <c r="EN696" s="287"/>
      <c r="EO696" s="287"/>
      <c r="EP696" s="287"/>
      <c r="EQ696" s="287"/>
      <c r="ER696" s="287"/>
      <c r="ES696" s="287"/>
      <c r="ET696" s="287"/>
      <c r="EU696" s="287"/>
      <c r="EV696" s="287"/>
      <c r="EW696" s="287"/>
      <c r="EX696" s="287"/>
      <c r="EY696" s="287"/>
      <c r="EZ696" s="287"/>
      <c r="FA696" s="287"/>
      <c r="FB696" s="287"/>
      <c r="FC696" s="287"/>
      <c r="FD696" s="287"/>
      <c r="FE696" s="287"/>
      <c r="FF696" s="287"/>
      <c r="FG696" s="287"/>
      <c r="FH696" s="287"/>
      <c r="FI696" s="287"/>
      <c r="FJ696" s="287"/>
      <c r="FK696" s="287"/>
      <c r="FL696" s="287"/>
      <c r="FM696" s="287"/>
      <c r="FN696" s="287"/>
      <c r="FO696" s="287"/>
      <c r="FP696" s="287"/>
      <c r="FQ696" s="287"/>
      <c r="FR696" s="287"/>
      <c r="FS696" s="287"/>
      <c r="FT696" s="287"/>
      <c r="FU696" s="287"/>
      <c r="FV696" s="287"/>
      <c r="FW696" s="433"/>
      <c r="FX696" s="433"/>
      <c r="FY696" s="287"/>
      <c r="FZ696" s="287"/>
      <c r="GA696" s="287"/>
      <c r="GB696" s="287"/>
      <c r="GC696" s="287"/>
      <c r="GD696" s="287"/>
      <c r="GE696" s="287"/>
      <c r="GF696" s="287"/>
      <c r="GG696" s="287"/>
      <c r="JP696" s="468"/>
      <c r="JQ696" s="468"/>
      <c r="JR696" s="468"/>
      <c r="JS696" s="468"/>
      <c r="JT696" s="468"/>
      <c r="JU696" s="468"/>
      <c r="JV696" s="468"/>
      <c r="JW696" s="468"/>
      <c r="JX696" s="468"/>
      <c r="JY696" s="468"/>
      <c r="JZ696" s="469"/>
      <c r="KA696" s="469"/>
      <c r="KB696" s="469"/>
      <c r="KC696" s="469"/>
      <c r="KD696" s="469"/>
      <c r="KE696" s="469"/>
      <c r="KF696" s="469"/>
    </row>
    <row r="697" spans="1:292" ht="33.75" x14ac:dyDescent="0.2">
      <c r="A697" s="556"/>
      <c r="B697" s="556"/>
      <c r="C697" s="557"/>
      <c r="D697" s="199"/>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c r="AL697" s="284"/>
      <c r="AM697" s="284"/>
      <c r="AN697" s="284"/>
      <c r="AO697" s="284"/>
      <c r="AP697" s="284"/>
      <c r="AQ697" s="284"/>
      <c r="AR697" s="284"/>
      <c r="AS697" s="284"/>
      <c r="AT697" s="284"/>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T697" s="288"/>
      <c r="BU697" s="288"/>
      <c r="BV697" s="288"/>
      <c r="BW697" s="288"/>
      <c r="BX697" s="288"/>
      <c r="BY697" s="288"/>
      <c r="BZ697" s="288"/>
      <c r="CA697" s="288"/>
      <c r="CB697" s="288"/>
      <c r="CC697" s="288"/>
      <c r="CD697" s="288"/>
      <c r="CE697" s="288"/>
    </row>
    <row r="698" spans="1:292" ht="13.5" thickBot="1" x14ac:dyDescent="0.25">
      <c r="A698" s="209"/>
      <c r="B698" s="210"/>
      <c r="C698" s="210"/>
      <c r="D698" s="211"/>
      <c r="E698" s="214"/>
      <c r="F698" s="212"/>
      <c r="G698" s="212"/>
      <c r="H698" s="212"/>
      <c r="I698" s="212"/>
      <c r="J698" s="212"/>
      <c r="K698" s="212"/>
      <c r="L698" s="212"/>
      <c r="M698" s="213"/>
      <c r="N698" s="214"/>
      <c r="O698" s="212"/>
      <c r="P698" s="212"/>
      <c r="Q698" s="212"/>
      <c r="R698" s="212"/>
      <c r="S698" s="212"/>
      <c r="T698" s="212"/>
      <c r="U698" s="212"/>
      <c r="V698" s="213"/>
      <c r="W698" s="214"/>
      <c r="X698" s="212"/>
      <c r="Y698" s="212"/>
      <c r="Z698" s="212"/>
      <c r="AA698" s="212"/>
      <c r="AB698" s="212"/>
      <c r="AC698" s="212"/>
      <c r="AD698" s="212"/>
      <c r="AE698" s="213"/>
      <c r="AF698" s="214"/>
      <c r="AG698" s="212"/>
      <c r="AH698" s="212"/>
      <c r="AI698" s="212"/>
      <c r="AJ698" s="212"/>
      <c r="AK698" s="212"/>
      <c r="AL698" s="212"/>
      <c r="AM698" s="212"/>
      <c r="AN698" s="213"/>
      <c r="AO698" s="214"/>
      <c r="AP698" s="212"/>
      <c r="AQ698" s="212"/>
      <c r="AR698" s="212"/>
      <c r="AS698" s="212"/>
      <c r="AT698" s="212"/>
      <c r="AU698" s="251"/>
      <c r="AV698" s="251"/>
      <c r="AW698" s="251"/>
      <c r="AX698" s="251"/>
      <c r="AY698" s="251"/>
      <c r="AZ698" s="251"/>
      <c r="BA698" s="251"/>
      <c r="BB698" s="251"/>
      <c r="BC698" s="251"/>
      <c r="BD698" s="251"/>
      <c r="BE698" s="251"/>
      <c r="BF698" s="251"/>
      <c r="BG698" s="251"/>
      <c r="BH698" s="251"/>
      <c r="BI698" s="251"/>
      <c r="BJ698" s="251"/>
      <c r="BK698" s="251"/>
      <c r="BL698" s="251"/>
      <c r="BM698" s="251"/>
      <c r="BN698" s="251"/>
      <c r="BO698" s="251"/>
      <c r="BP698" s="251"/>
      <c r="BQ698" s="251"/>
      <c r="BR698" s="251"/>
      <c r="BS698" s="251"/>
      <c r="BT698" s="251"/>
      <c r="BU698" s="251"/>
      <c r="BV698" s="251"/>
      <c r="BW698" s="251"/>
      <c r="BX698" s="251"/>
      <c r="BY698" s="251"/>
      <c r="BZ698" s="251"/>
      <c r="CA698" s="251"/>
      <c r="CB698" s="288"/>
      <c r="CC698" s="251"/>
      <c r="CD698" s="251"/>
      <c r="CE698" s="288"/>
    </row>
    <row r="699" spans="1:292" x14ac:dyDescent="0.2">
      <c r="A699" s="215"/>
      <c r="B699" s="216"/>
      <c r="C699" s="217"/>
      <c r="D699" s="218"/>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c r="AL699" s="219"/>
      <c r="AM699" s="219"/>
      <c r="AN699" s="219"/>
      <c r="AO699" s="219"/>
      <c r="AP699" s="219"/>
      <c r="AQ699" s="219"/>
      <c r="AR699" s="219"/>
      <c r="AS699" s="219"/>
      <c r="AT699" s="219"/>
      <c r="AU699" s="289"/>
      <c r="AV699" s="289"/>
      <c r="AW699" s="289"/>
      <c r="AX699" s="289"/>
      <c r="AY699" s="289"/>
      <c r="AZ699" s="289"/>
      <c r="BA699" s="289"/>
      <c r="BB699" s="289"/>
      <c r="BC699" s="289"/>
      <c r="BD699" s="289"/>
      <c r="BE699" s="289"/>
      <c r="BF699" s="289"/>
      <c r="BG699" s="289"/>
      <c r="BH699" s="289"/>
      <c r="BI699" s="289"/>
      <c r="BJ699" s="289"/>
      <c r="BK699" s="289"/>
      <c r="BL699" s="289"/>
      <c r="BM699" s="289"/>
      <c r="BN699" s="289"/>
      <c r="BO699" s="289"/>
      <c r="BP699" s="289"/>
      <c r="BQ699" s="289"/>
      <c r="BR699" s="289"/>
      <c r="BS699" s="289"/>
      <c r="BT699" s="289"/>
      <c r="BU699" s="289"/>
      <c r="BV699" s="289"/>
      <c r="BW699" s="289"/>
      <c r="BX699" s="289"/>
      <c r="BY699" s="289"/>
      <c r="BZ699" s="289"/>
      <c r="CA699" s="289"/>
      <c r="CB699" s="289"/>
      <c r="CC699" s="289"/>
      <c r="CD699" s="289"/>
      <c r="CE699" s="288"/>
    </row>
    <row r="700" spans="1:292" s="483" customFormat="1" x14ac:dyDescent="0.2">
      <c r="A700" s="471" t="s">
        <v>935</v>
      </c>
      <c r="B700" s="473"/>
      <c r="C700" s="474"/>
      <c r="D700" s="475"/>
      <c r="E700" s="476"/>
      <c r="F700" s="476"/>
      <c r="G700" s="476"/>
      <c r="H700" s="476"/>
      <c r="I700" s="476"/>
      <c r="J700" s="476"/>
      <c r="K700" s="476"/>
      <c r="L700" s="476"/>
      <c r="M700" s="477"/>
      <c r="N700" s="477"/>
      <c r="O700" s="477"/>
      <c r="P700" s="477"/>
      <c r="Q700" s="477"/>
      <c r="R700" s="477"/>
      <c r="S700" s="477"/>
      <c r="T700" s="477"/>
      <c r="U700" s="477"/>
      <c r="V700" s="477"/>
      <c r="W700" s="477"/>
      <c r="X700" s="477"/>
      <c r="Y700" s="477"/>
      <c r="Z700" s="477"/>
      <c r="AA700" s="477"/>
      <c r="AB700" s="477"/>
      <c r="AC700" s="477"/>
      <c r="AD700" s="477"/>
      <c r="AE700" s="477"/>
      <c r="AF700" s="477"/>
      <c r="AG700" s="477"/>
      <c r="AH700" s="477"/>
      <c r="AI700" s="477"/>
      <c r="AJ700" s="477"/>
      <c r="AK700" s="477"/>
      <c r="AL700" s="477"/>
      <c r="AM700" s="477"/>
      <c r="AN700" s="477"/>
      <c r="AO700" s="477"/>
      <c r="AP700" s="477"/>
      <c r="AQ700" s="477"/>
      <c r="AR700" s="477"/>
      <c r="AS700" s="477"/>
      <c r="AT700" s="477"/>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T700" s="478"/>
      <c r="BU700" s="478"/>
      <c r="BV700" s="478"/>
      <c r="BW700" s="478"/>
      <c r="BX700" s="478"/>
      <c r="BY700" s="478"/>
      <c r="BZ700" s="478"/>
      <c r="CA700" s="478"/>
      <c r="CB700" s="478"/>
      <c r="CC700" s="478"/>
      <c r="CD700" s="478"/>
      <c r="CE700" s="479"/>
      <c r="CF700" s="480"/>
      <c r="CG700" s="480"/>
      <c r="CH700" s="480"/>
      <c r="CI700" s="480"/>
      <c r="CJ700" s="480"/>
      <c r="CK700" s="480"/>
      <c r="CL700" s="480"/>
      <c r="CM700" s="480"/>
      <c r="CN700" s="480"/>
      <c r="CO700" s="480"/>
      <c r="CP700" s="480"/>
      <c r="CQ700" s="480"/>
      <c r="CR700" s="480"/>
      <c r="CS700" s="480"/>
      <c r="CT700" s="480"/>
      <c r="CU700" s="480"/>
      <c r="CV700" s="480"/>
      <c r="CW700" s="480"/>
      <c r="CX700" s="480"/>
      <c r="CY700" s="480"/>
      <c r="CZ700" s="480"/>
      <c r="DA700" s="480"/>
      <c r="DB700" s="480"/>
      <c r="DC700" s="480"/>
      <c r="DD700" s="480"/>
      <c r="DE700" s="480"/>
      <c r="DF700" s="480"/>
      <c r="DG700" s="480"/>
      <c r="DH700" s="480"/>
      <c r="DI700" s="480"/>
      <c r="DJ700" s="480"/>
      <c r="DK700" s="480"/>
      <c r="DL700" s="480"/>
      <c r="DM700" s="480"/>
      <c r="DN700" s="480"/>
      <c r="DO700" s="480"/>
      <c r="DP700" s="480"/>
      <c r="DQ700" s="480"/>
      <c r="DR700" s="480"/>
      <c r="DS700" s="480"/>
      <c r="DT700" s="480"/>
      <c r="DU700" s="480"/>
      <c r="DV700" s="480"/>
      <c r="DW700" s="480"/>
      <c r="DX700" s="480"/>
      <c r="DY700" s="480"/>
      <c r="DZ700" s="480"/>
      <c r="EA700" s="480"/>
      <c r="EB700" s="480"/>
      <c r="EC700" s="480"/>
      <c r="ED700" s="480"/>
      <c r="EE700" s="480"/>
      <c r="EF700" s="480"/>
      <c r="EG700" s="480"/>
      <c r="EH700" s="480"/>
      <c r="EI700" s="480"/>
      <c r="EJ700" s="480"/>
      <c r="EK700" s="480"/>
      <c r="EL700" s="480"/>
      <c r="EM700" s="480"/>
      <c r="EN700" s="480"/>
      <c r="EO700" s="480"/>
      <c r="EP700" s="480"/>
      <c r="EQ700" s="480"/>
      <c r="ER700" s="480"/>
      <c r="ES700" s="480"/>
      <c r="ET700" s="480"/>
      <c r="EU700" s="480"/>
      <c r="EV700" s="480"/>
      <c r="EW700" s="480"/>
      <c r="EX700" s="480"/>
      <c r="EY700" s="480"/>
      <c r="EZ700" s="480"/>
      <c r="FA700" s="480"/>
      <c r="FB700" s="480"/>
      <c r="FC700" s="480"/>
      <c r="FD700" s="480"/>
      <c r="FE700" s="480"/>
      <c r="FF700" s="480"/>
      <c r="FG700" s="480"/>
      <c r="FH700" s="480"/>
      <c r="FI700" s="480"/>
      <c r="FJ700" s="480"/>
      <c r="FK700" s="480"/>
      <c r="FL700" s="480"/>
      <c r="FM700" s="480"/>
      <c r="FN700" s="480"/>
      <c r="FO700" s="480"/>
      <c r="FP700" s="480"/>
      <c r="FQ700" s="480"/>
      <c r="FR700" s="480"/>
      <c r="FS700" s="480"/>
      <c r="FT700" s="480"/>
      <c r="FU700" s="480"/>
      <c r="FV700" s="480"/>
      <c r="FW700" s="481"/>
      <c r="FX700" s="481"/>
      <c r="FY700" s="480"/>
      <c r="FZ700" s="480"/>
      <c r="GA700" s="480"/>
      <c r="GB700" s="480"/>
      <c r="GC700" s="480"/>
      <c r="GD700" s="480"/>
      <c r="GE700" s="480"/>
      <c r="GF700" s="480"/>
      <c r="GG700" s="480"/>
      <c r="GH700" s="482"/>
      <c r="GI700" s="482"/>
      <c r="GJ700" s="482"/>
      <c r="GK700" s="482"/>
      <c r="GL700" s="482"/>
      <c r="GM700" s="482"/>
      <c r="GN700" s="482"/>
      <c r="JP700" s="484"/>
      <c r="JQ700" s="484"/>
      <c r="JR700" s="484"/>
      <c r="JS700" s="484"/>
      <c r="JT700" s="484"/>
      <c r="JU700" s="484"/>
      <c r="JV700" s="484"/>
      <c r="JW700" s="484"/>
      <c r="JX700" s="484"/>
      <c r="JY700" s="484"/>
      <c r="JZ700" s="474"/>
      <c r="KA700" s="474"/>
      <c r="KB700" s="474"/>
      <c r="KC700" s="474"/>
      <c r="KD700" s="474"/>
      <c r="KE700" s="474"/>
      <c r="KF700" s="474"/>
    </row>
    <row r="701" spans="1:292" s="483" customFormat="1" x14ac:dyDescent="0.2">
      <c r="A701" s="471" t="s">
        <v>939</v>
      </c>
      <c r="B701" s="473"/>
      <c r="C701" s="474"/>
      <c r="D701" s="475"/>
      <c r="E701" s="476"/>
      <c r="F701" s="476"/>
      <c r="G701" s="476"/>
      <c r="H701" s="476"/>
      <c r="I701" s="476"/>
      <c r="J701" s="476"/>
      <c r="K701" s="476"/>
      <c r="L701" s="476"/>
      <c r="M701" s="477"/>
      <c r="N701" s="477"/>
      <c r="O701" s="477"/>
      <c r="P701" s="477"/>
      <c r="Q701" s="477"/>
      <c r="R701" s="477"/>
      <c r="S701" s="477"/>
      <c r="T701" s="477"/>
      <c r="U701" s="477"/>
      <c r="V701" s="477"/>
      <c r="W701" s="477"/>
      <c r="X701" s="477"/>
      <c r="Y701" s="477"/>
      <c r="Z701" s="477"/>
      <c r="AA701" s="477"/>
      <c r="AB701" s="477"/>
      <c r="AC701" s="477"/>
      <c r="AD701" s="477"/>
      <c r="AE701" s="477"/>
      <c r="AF701" s="477"/>
      <c r="AG701" s="477"/>
      <c r="AH701" s="477"/>
      <c r="AI701" s="477"/>
      <c r="AJ701" s="477"/>
      <c r="AK701" s="477"/>
      <c r="AL701" s="477"/>
      <c r="AM701" s="477"/>
      <c r="AN701" s="477"/>
      <c r="AO701" s="477"/>
      <c r="AP701" s="477"/>
      <c r="AQ701" s="477"/>
      <c r="AR701" s="477"/>
      <c r="AS701" s="477"/>
      <c r="AT701" s="477"/>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T701" s="478"/>
      <c r="BU701" s="478"/>
      <c r="BV701" s="478"/>
      <c r="BW701" s="478"/>
      <c r="BX701" s="478"/>
      <c r="BY701" s="478"/>
      <c r="BZ701" s="478"/>
      <c r="CA701" s="478"/>
      <c r="CB701" s="478"/>
      <c r="CC701" s="478"/>
      <c r="CD701" s="478"/>
      <c r="CE701" s="479"/>
      <c r="CF701" s="480"/>
      <c r="CG701" s="480"/>
      <c r="CH701" s="480"/>
      <c r="CI701" s="480"/>
      <c r="CJ701" s="480"/>
      <c r="CK701" s="480"/>
      <c r="CL701" s="480"/>
      <c r="CM701" s="480"/>
      <c r="CN701" s="480"/>
      <c r="CO701" s="480"/>
      <c r="CP701" s="480"/>
      <c r="CQ701" s="480"/>
      <c r="CR701" s="480"/>
      <c r="CS701" s="480"/>
      <c r="CT701" s="480"/>
      <c r="CU701" s="480"/>
      <c r="CV701" s="480"/>
      <c r="CW701" s="480"/>
      <c r="CX701" s="480"/>
      <c r="CY701" s="480"/>
      <c r="CZ701" s="480"/>
      <c r="DA701" s="480"/>
      <c r="DB701" s="480"/>
      <c r="DC701" s="480"/>
      <c r="DD701" s="480"/>
      <c r="DE701" s="480"/>
      <c r="DF701" s="480"/>
      <c r="DG701" s="480"/>
      <c r="DH701" s="480"/>
      <c r="DI701" s="480"/>
      <c r="DJ701" s="480"/>
      <c r="DK701" s="480"/>
      <c r="DL701" s="480"/>
      <c r="DM701" s="480"/>
      <c r="DN701" s="480"/>
      <c r="DO701" s="480"/>
      <c r="DP701" s="480"/>
      <c r="DQ701" s="480"/>
      <c r="DR701" s="480"/>
      <c r="DS701" s="480"/>
      <c r="DT701" s="480"/>
      <c r="DU701" s="480"/>
      <c r="DV701" s="480"/>
      <c r="DW701" s="480"/>
      <c r="DX701" s="480"/>
      <c r="DY701" s="480"/>
      <c r="DZ701" s="480"/>
      <c r="EA701" s="480"/>
      <c r="EB701" s="480"/>
      <c r="EC701" s="480"/>
      <c r="ED701" s="480"/>
      <c r="EE701" s="480"/>
      <c r="EF701" s="480"/>
      <c r="EG701" s="480"/>
      <c r="EH701" s="480"/>
      <c r="EI701" s="480"/>
      <c r="EJ701" s="480"/>
      <c r="EK701" s="480"/>
      <c r="EL701" s="480"/>
      <c r="EM701" s="480"/>
      <c r="EN701" s="480"/>
      <c r="EO701" s="480"/>
      <c r="EP701" s="480"/>
      <c r="EQ701" s="480"/>
      <c r="ER701" s="480"/>
      <c r="ES701" s="480"/>
      <c r="ET701" s="480"/>
      <c r="EU701" s="480"/>
      <c r="EV701" s="480"/>
      <c r="EW701" s="480"/>
      <c r="EX701" s="480"/>
      <c r="EY701" s="480"/>
      <c r="EZ701" s="480"/>
      <c r="FA701" s="480"/>
      <c r="FB701" s="480"/>
      <c r="FC701" s="480"/>
      <c r="FD701" s="480"/>
      <c r="FE701" s="480"/>
      <c r="FF701" s="480"/>
      <c r="FG701" s="480"/>
      <c r="FH701" s="480"/>
      <c r="FI701" s="480"/>
      <c r="FJ701" s="480"/>
      <c r="FK701" s="480"/>
      <c r="FL701" s="480"/>
      <c r="FM701" s="480"/>
      <c r="FN701" s="480"/>
      <c r="FO701" s="480"/>
      <c r="FP701" s="480"/>
      <c r="FQ701" s="480"/>
      <c r="FR701" s="480"/>
      <c r="FS701" s="480"/>
      <c r="FT701" s="480"/>
      <c r="FU701" s="480"/>
      <c r="FV701" s="480"/>
      <c r="FW701" s="481"/>
      <c r="FX701" s="481"/>
      <c r="FY701" s="480"/>
      <c r="FZ701" s="480"/>
      <c r="GA701" s="480"/>
      <c r="GB701" s="480"/>
      <c r="GC701" s="480"/>
      <c r="GD701" s="480"/>
      <c r="GE701" s="480"/>
      <c r="GF701" s="480"/>
      <c r="GG701" s="480"/>
      <c r="GH701" s="482"/>
      <c r="GI701" s="482"/>
      <c r="GJ701" s="482"/>
      <c r="GK701" s="482"/>
      <c r="GL701" s="482"/>
      <c r="GM701" s="482"/>
      <c r="GN701" s="482"/>
      <c r="JP701" s="484"/>
      <c r="JQ701" s="484"/>
      <c r="JR701" s="484"/>
      <c r="JS701" s="484"/>
      <c r="JT701" s="484"/>
      <c r="JU701" s="484"/>
      <c r="JV701" s="484"/>
      <c r="JW701" s="484"/>
      <c r="JX701" s="484"/>
      <c r="JY701" s="484"/>
      <c r="JZ701" s="474"/>
      <c r="KA701" s="474"/>
      <c r="KB701" s="474"/>
      <c r="KC701" s="474"/>
      <c r="KD701" s="474"/>
      <c r="KE701" s="474"/>
      <c r="KF701" s="474"/>
    </row>
    <row r="702" spans="1:292" x14ac:dyDescent="0.2">
      <c r="A702" s="215"/>
      <c r="B702" s="216"/>
      <c r="C702" s="217"/>
      <c r="D702" s="218"/>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c r="AL702" s="219"/>
      <c r="AM702" s="219"/>
      <c r="AN702" s="219"/>
      <c r="AO702" s="219"/>
      <c r="AP702" s="219"/>
      <c r="AQ702" s="219"/>
      <c r="AR702" s="219"/>
      <c r="AS702" s="219"/>
      <c r="AT702" s="219"/>
      <c r="AU702" s="289"/>
      <c r="AV702" s="289"/>
      <c r="AW702" s="289"/>
      <c r="AX702" s="289"/>
      <c r="AY702" s="289"/>
      <c r="AZ702" s="289"/>
      <c r="BA702" s="289"/>
      <c r="BB702" s="289"/>
      <c r="BC702" s="289"/>
      <c r="BD702" s="289"/>
      <c r="BE702" s="289"/>
      <c r="BF702" s="289"/>
      <c r="BG702" s="289"/>
      <c r="BH702" s="289"/>
      <c r="BI702" s="289"/>
      <c r="BJ702" s="289"/>
      <c r="BK702" s="289"/>
      <c r="BL702" s="289"/>
      <c r="BM702" s="289"/>
      <c r="BN702" s="289"/>
      <c r="BO702" s="289"/>
      <c r="BP702" s="289"/>
      <c r="BQ702" s="289"/>
      <c r="BR702" s="289"/>
      <c r="BS702" s="289"/>
      <c r="BT702" s="289"/>
      <c r="BU702" s="289"/>
      <c r="BV702" s="289"/>
      <c r="BW702" s="289"/>
      <c r="BX702" s="289"/>
      <c r="BY702" s="289"/>
      <c r="BZ702" s="289"/>
      <c r="CA702" s="289"/>
      <c r="CB702" s="289"/>
      <c r="CC702" s="289"/>
      <c r="CD702" s="289"/>
      <c r="CE702" s="288"/>
    </row>
    <row r="703" spans="1:292" ht="15" x14ac:dyDescent="0.2">
      <c r="A703" s="472" t="s">
        <v>159</v>
      </c>
      <c r="B703" s="216"/>
      <c r="C703" s="217"/>
      <c r="D703" s="218"/>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c r="AL703" s="219"/>
      <c r="AM703" s="219"/>
      <c r="AN703" s="219"/>
      <c r="AO703" s="219"/>
      <c r="AP703" s="219"/>
      <c r="AQ703" s="219"/>
      <c r="AR703" s="219"/>
      <c r="AS703" s="219"/>
      <c r="AT703" s="219"/>
      <c r="AU703" s="289"/>
      <c r="AV703" s="289"/>
      <c r="AW703" s="289"/>
      <c r="AX703" s="289"/>
      <c r="AY703" s="289"/>
      <c r="AZ703" s="289"/>
      <c r="BA703" s="289"/>
      <c r="BB703" s="289"/>
      <c r="BC703" s="289"/>
      <c r="BD703" s="289"/>
      <c r="BE703" s="289"/>
      <c r="BF703" s="289"/>
      <c r="BG703" s="289"/>
      <c r="BH703" s="289"/>
      <c r="BI703" s="289"/>
      <c r="BJ703" s="289"/>
      <c r="BK703" s="289"/>
      <c r="BL703" s="289"/>
      <c r="BM703" s="289"/>
      <c r="BN703" s="289"/>
      <c r="BO703" s="289"/>
      <c r="BP703" s="289"/>
      <c r="BQ703" s="289"/>
      <c r="BR703" s="289"/>
      <c r="BS703" s="289"/>
      <c r="BT703" s="289"/>
      <c r="BU703" s="289"/>
      <c r="BV703" s="289"/>
      <c r="BW703" s="289"/>
      <c r="BX703" s="289"/>
      <c r="BY703" s="289"/>
      <c r="BZ703" s="289"/>
      <c r="CA703" s="289"/>
      <c r="CB703" s="289"/>
      <c r="CC703" s="289"/>
      <c r="CD703" s="289"/>
      <c r="CE703" s="288"/>
    </row>
    <row r="704" spans="1:292" ht="15" x14ac:dyDescent="0.2">
      <c r="A704" s="472" t="s">
        <v>195</v>
      </c>
      <c r="B704" s="216"/>
      <c r="C704" s="217"/>
      <c r="D704" s="218"/>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c r="AL704" s="219"/>
      <c r="AM704" s="219"/>
      <c r="AN704" s="219"/>
      <c r="AO704" s="219"/>
      <c r="AP704" s="219"/>
      <c r="AQ704" s="219"/>
      <c r="AR704" s="219"/>
      <c r="AS704" s="219"/>
      <c r="AT704" s="219"/>
      <c r="AU704" s="289"/>
      <c r="AV704" s="289"/>
      <c r="AW704" s="289"/>
      <c r="AX704" s="289"/>
      <c r="AY704" s="289"/>
      <c r="AZ704" s="289"/>
      <c r="BA704" s="289"/>
      <c r="BB704" s="289"/>
      <c r="BC704" s="289"/>
      <c r="BD704" s="289"/>
      <c r="BE704" s="289"/>
      <c r="BF704" s="289"/>
      <c r="BG704" s="289"/>
      <c r="BH704" s="289"/>
      <c r="BI704" s="289"/>
      <c r="BJ704" s="289"/>
      <c r="BK704" s="289"/>
      <c r="BL704" s="289"/>
      <c r="BM704" s="289"/>
      <c r="BN704" s="289"/>
      <c r="BO704" s="289"/>
      <c r="BP704" s="289"/>
      <c r="BQ704" s="289"/>
      <c r="BR704" s="289"/>
      <c r="BS704" s="289"/>
      <c r="BT704" s="289"/>
      <c r="BU704" s="289"/>
      <c r="BV704" s="289"/>
      <c r="BW704" s="289"/>
      <c r="BX704" s="289"/>
      <c r="BY704" s="289"/>
      <c r="BZ704" s="289"/>
      <c r="CA704" s="289"/>
      <c r="CB704" s="289"/>
      <c r="CC704" s="289"/>
      <c r="CD704" s="289"/>
      <c r="CE704" s="288"/>
    </row>
    <row r="705" spans="1:83" ht="15" x14ac:dyDescent="0.2">
      <c r="A705" s="472" t="s">
        <v>940</v>
      </c>
      <c r="B705" s="216"/>
      <c r="C705" s="217"/>
      <c r="D705" s="218"/>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c r="AL705" s="219"/>
      <c r="AM705" s="219"/>
      <c r="AN705" s="219"/>
      <c r="AO705" s="219"/>
      <c r="AP705" s="219"/>
      <c r="AQ705" s="219"/>
      <c r="AR705" s="219"/>
      <c r="AS705" s="219"/>
      <c r="AT705" s="219"/>
      <c r="AU705" s="289"/>
      <c r="AV705" s="289"/>
      <c r="AW705" s="289"/>
      <c r="AX705" s="289"/>
      <c r="AY705" s="289"/>
      <c r="AZ705" s="289"/>
      <c r="BA705" s="289"/>
      <c r="BB705" s="289"/>
      <c r="BC705" s="289"/>
      <c r="BD705" s="289"/>
      <c r="BE705" s="289"/>
      <c r="BF705" s="289"/>
      <c r="BG705" s="289"/>
      <c r="BH705" s="289"/>
      <c r="BI705" s="289"/>
      <c r="BJ705" s="289"/>
      <c r="BK705" s="289"/>
      <c r="BL705" s="289"/>
      <c r="BM705" s="289"/>
      <c r="BN705" s="289"/>
      <c r="BO705" s="289"/>
      <c r="BP705" s="289"/>
      <c r="BQ705" s="289"/>
      <c r="BR705" s="289"/>
      <c r="BS705" s="289"/>
      <c r="BT705" s="289"/>
      <c r="BU705" s="289"/>
      <c r="BV705" s="289"/>
      <c r="BW705" s="289"/>
      <c r="BX705" s="289"/>
      <c r="BY705" s="289"/>
      <c r="BZ705" s="289"/>
      <c r="CA705" s="289"/>
      <c r="CB705" s="289"/>
      <c r="CC705" s="289"/>
      <c r="CD705" s="289"/>
      <c r="CE705" s="288"/>
    </row>
    <row r="706" spans="1:83" ht="15" x14ac:dyDescent="0.2">
      <c r="A706" s="472" t="s">
        <v>242</v>
      </c>
      <c r="B706" s="216"/>
      <c r="C706" s="217"/>
      <c r="D706" s="218"/>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c r="AL706" s="219"/>
      <c r="AM706" s="219"/>
      <c r="AN706" s="219"/>
      <c r="AO706" s="219"/>
      <c r="AP706" s="219"/>
      <c r="AQ706" s="219"/>
      <c r="AR706" s="219"/>
      <c r="AS706" s="219"/>
      <c r="AT706" s="219"/>
      <c r="AU706" s="289"/>
      <c r="AV706" s="289"/>
      <c r="AW706" s="289"/>
      <c r="AX706" s="289"/>
      <c r="AY706" s="289"/>
      <c r="AZ706" s="289"/>
      <c r="BA706" s="289"/>
      <c r="BB706" s="289"/>
      <c r="BC706" s="289"/>
      <c r="BD706" s="289"/>
      <c r="BE706" s="289"/>
      <c r="BF706" s="289"/>
      <c r="BG706" s="289"/>
      <c r="BH706" s="289"/>
      <c r="BI706" s="289"/>
      <c r="BJ706" s="289"/>
      <c r="BK706" s="289"/>
      <c r="BL706" s="289"/>
      <c r="BM706" s="289"/>
      <c r="BN706" s="289"/>
      <c r="BO706" s="289"/>
      <c r="BP706" s="289"/>
      <c r="BQ706" s="289"/>
      <c r="BR706" s="289"/>
      <c r="BS706" s="289"/>
      <c r="BT706" s="289"/>
      <c r="BU706" s="289"/>
      <c r="BV706" s="289"/>
      <c r="BW706" s="289"/>
      <c r="BX706" s="289"/>
      <c r="BY706" s="289"/>
      <c r="BZ706" s="289"/>
      <c r="CA706" s="289"/>
      <c r="CB706" s="289"/>
      <c r="CC706" s="289"/>
      <c r="CD706" s="289"/>
      <c r="CE706" s="288"/>
    </row>
    <row r="707" spans="1:83" ht="15" x14ac:dyDescent="0.2">
      <c r="A707" s="472" t="s">
        <v>450</v>
      </c>
      <c r="B707" s="216"/>
      <c r="C707" s="217"/>
      <c r="D707" s="218"/>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c r="AL707" s="219"/>
      <c r="AM707" s="219"/>
      <c r="AN707" s="219"/>
      <c r="AO707" s="219"/>
      <c r="AP707" s="219"/>
      <c r="AQ707" s="219"/>
      <c r="AR707" s="219"/>
      <c r="AS707" s="219"/>
      <c r="AT707" s="219"/>
      <c r="AU707" s="289"/>
      <c r="AV707" s="289"/>
      <c r="AW707" s="289"/>
      <c r="AX707" s="289"/>
      <c r="AY707" s="289"/>
      <c r="AZ707" s="289"/>
      <c r="BA707" s="289"/>
      <c r="BB707" s="289"/>
      <c r="BC707" s="289"/>
      <c r="BD707" s="289"/>
      <c r="BE707" s="289"/>
      <c r="BF707" s="289"/>
      <c r="BG707" s="289"/>
      <c r="BH707" s="289"/>
      <c r="BI707" s="289"/>
      <c r="BJ707" s="289"/>
      <c r="BK707" s="289"/>
      <c r="BL707" s="289"/>
      <c r="BM707" s="289"/>
      <c r="BN707" s="289"/>
      <c r="BO707" s="289"/>
      <c r="BP707" s="289"/>
      <c r="BQ707" s="289"/>
      <c r="BR707" s="289"/>
      <c r="BS707" s="289"/>
      <c r="BT707" s="289"/>
      <c r="BU707" s="289"/>
      <c r="BV707" s="289"/>
      <c r="BW707" s="289"/>
      <c r="BX707" s="289"/>
      <c r="BY707" s="289"/>
      <c r="BZ707" s="289"/>
      <c r="CA707" s="289"/>
      <c r="CB707" s="289"/>
      <c r="CC707" s="289"/>
      <c r="CD707" s="289"/>
      <c r="CE707" s="288"/>
    </row>
    <row r="708" spans="1:83" ht="15" x14ac:dyDescent="0.2">
      <c r="A708" s="472" t="s">
        <v>486</v>
      </c>
      <c r="B708" s="216"/>
      <c r="C708" s="217"/>
      <c r="D708" s="218"/>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c r="AL708" s="219"/>
      <c r="AM708" s="219"/>
      <c r="AN708" s="219"/>
      <c r="AO708" s="219"/>
      <c r="AP708" s="219"/>
      <c r="AQ708" s="219"/>
      <c r="AR708" s="219"/>
      <c r="AS708" s="219"/>
      <c r="AT708" s="219"/>
      <c r="AU708" s="289"/>
      <c r="AV708" s="289"/>
      <c r="AW708" s="289"/>
      <c r="AX708" s="289"/>
      <c r="AY708" s="289"/>
      <c r="AZ708" s="289"/>
      <c r="BA708" s="289"/>
      <c r="BB708" s="289"/>
      <c r="BC708" s="289"/>
      <c r="BD708" s="289"/>
      <c r="BE708" s="289"/>
      <c r="BF708" s="289"/>
      <c r="BG708" s="289"/>
      <c r="BH708" s="289"/>
      <c r="BI708" s="289"/>
      <c r="BJ708" s="289"/>
      <c r="BK708" s="289"/>
      <c r="BL708" s="289"/>
      <c r="BM708" s="289"/>
      <c r="BN708" s="289"/>
      <c r="BO708" s="289"/>
      <c r="BP708" s="289"/>
      <c r="BQ708" s="289"/>
      <c r="BR708" s="289"/>
      <c r="BS708" s="289"/>
      <c r="BT708" s="289"/>
      <c r="BU708" s="289"/>
      <c r="BV708" s="289"/>
      <c r="BW708" s="289"/>
      <c r="BX708" s="289"/>
      <c r="BY708" s="289"/>
      <c r="BZ708" s="289"/>
      <c r="CA708" s="289"/>
      <c r="CB708" s="289"/>
      <c r="CC708" s="289"/>
      <c r="CD708" s="289"/>
      <c r="CE708" s="288"/>
    </row>
    <row r="709" spans="1:83" ht="15" x14ac:dyDescent="0.2">
      <c r="A709" s="472" t="s">
        <v>488</v>
      </c>
      <c r="B709" s="216"/>
      <c r="C709" s="217"/>
      <c r="D709" s="218"/>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c r="AL709" s="219"/>
      <c r="AM709" s="219"/>
      <c r="AN709" s="219"/>
      <c r="AO709" s="219"/>
      <c r="AP709" s="219"/>
      <c r="AQ709" s="219"/>
      <c r="AR709" s="219"/>
      <c r="AS709" s="219"/>
      <c r="AT709" s="219"/>
      <c r="AU709" s="289"/>
      <c r="AV709" s="289"/>
      <c r="AW709" s="289"/>
      <c r="AX709" s="289"/>
      <c r="AY709" s="289"/>
      <c r="AZ709" s="289"/>
      <c r="BA709" s="289"/>
      <c r="BB709" s="289"/>
      <c r="BC709" s="289"/>
      <c r="BD709" s="289"/>
      <c r="BE709" s="289"/>
      <c r="BF709" s="289"/>
      <c r="BG709" s="289"/>
      <c r="BH709" s="289"/>
      <c r="BI709" s="289"/>
      <c r="BJ709" s="289"/>
      <c r="BK709" s="289"/>
      <c r="BL709" s="289"/>
      <c r="BM709" s="289"/>
      <c r="BN709" s="289"/>
      <c r="BO709" s="289"/>
      <c r="BP709" s="289"/>
      <c r="BQ709" s="289"/>
      <c r="BR709" s="289"/>
      <c r="BS709" s="289"/>
      <c r="BT709" s="289"/>
      <c r="BU709" s="289"/>
      <c r="BV709" s="289"/>
      <c r="BW709" s="289"/>
      <c r="BX709" s="289"/>
      <c r="BY709" s="289"/>
      <c r="BZ709" s="289"/>
      <c r="CA709" s="289"/>
      <c r="CB709" s="289"/>
      <c r="CC709" s="289"/>
      <c r="CD709" s="289"/>
      <c r="CE709" s="288"/>
    </row>
    <row r="710" spans="1:83" ht="15" x14ac:dyDescent="0.2">
      <c r="A710" s="472" t="s">
        <v>937</v>
      </c>
      <c r="B710" s="216"/>
      <c r="C710" s="217"/>
      <c r="D710" s="218"/>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89"/>
      <c r="AV710" s="289"/>
      <c r="AW710" s="289"/>
      <c r="AX710" s="289"/>
      <c r="AY710" s="289"/>
      <c r="AZ710" s="289"/>
      <c r="BA710" s="289"/>
      <c r="BB710" s="289"/>
      <c r="BC710" s="289"/>
      <c r="BD710" s="289"/>
      <c r="BE710" s="289"/>
      <c r="BF710" s="289"/>
      <c r="BG710" s="289"/>
      <c r="BH710" s="289"/>
      <c r="BI710" s="289"/>
      <c r="BJ710" s="289"/>
      <c r="BK710" s="289"/>
      <c r="BL710" s="289"/>
      <c r="BM710" s="289"/>
      <c r="BN710" s="289"/>
      <c r="BO710" s="289"/>
      <c r="BP710" s="289"/>
      <c r="BQ710" s="289"/>
      <c r="BR710" s="289"/>
      <c r="BS710" s="289"/>
      <c r="BT710" s="289"/>
      <c r="BU710" s="289"/>
      <c r="BV710" s="289"/>
      <c r="BW710" s="289"/>
      <c r="BX710" s="289"/>
      <c r="BY710" s="289"/>
      <c r="BZ710" s="289"/>
      <c r="CA710" s="289"/>
      <c r="CB710" s="289"/>
      <c r="CC710" s="289"/>
      <c r="CD710" s="289"/>
      <c r="CE710" s="288"/>
    </row>
    <row r="711" spans="1:83" ht="15" x14ac:dyDescent="0.2">
      <c r="A711" s="472" t="s">
        <v>558</v>
      </c>
      <c r="B711" s="216"/>
      <c r="C711" s="217"/>
      <c r="D711" s="218"/>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c r="AL711" s="219"/>
      <c r="AM711" s="219"/>
      <c r="AN711" s="219"/>
      <c r="AO711" s="219"/>
      <c r="AP711" s="219"/>
      <c r="AQ711" s="219"/>
      <c r="AR711" s="219"/>
      <c r="AS711" s="219"/>
      <c r="AT711" s="219"/>
      <c r="AU711" s="289"/>
      <c r="AV711" s="289"/>
      <c r="AW711" s="289"/>
      <c r="AX711" s="289"/>
      <c r="AY711" s="289"/>
      <c r="AZ711" s="289"/>
      <c r="BA711" s="289"/>
      <c r="BB711" s="289"/>
      <c r="BC711" s="289"/>
      <c r="BD711" s="289"/>
      <c r="BE711" s="289"/>
      <c r="BF711" s="289"/>
      <c r="BG711" s="289"/>
      <c r="BH711" s="289"/>
      <c r="BI711" s="289"/>
      <c r="BJ711" s="289"/>
      <c r="BK711" s="289"/>
      <c r="BL711" s="289"/>
      <c r="BM711" s="289"/>
      <c r="BN711" s="289"/>
      <c r="BO711" s="289"/>
      <c r="BP711" s="289"/>
      <c r="BQ711" s="289"/>
      <c r="BR711" s="289"/>
      <c r="BS711" s="289"/>
      <c r="BT711" s="289"/>
      <c r="BU711" s="289"/>
      <c r="BV711" s="289"/>
      <c r="BW711" s="289"/>
      <c r="BX711" s="289"/>
      <c r="BY711" s="289"/>
      <c r="BZ711" s="289"/>
      <c r="CA711" s="289"/>
      <c r="CB711" s="289"/>
      <c r="CC711" s="289"/>
      <c r="CD711" s="289"/>
      <c r="CE711" s="288"/>
    </row>
    <row r="712" spans="1:83" ht="15" x14ac:dyDescent="0.2">
      <c r="A712" s="472" t="s">
        <v>938</v>
      </c>
      <c r="B712" s="216"/>
      <c r="C712" s="217"/>
      <c r="D712" s="218"/>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c r="AL712" s="219"/>
      <c r="AM712" s="219"/>
      <c r="AN712" s="219"/>
      <c r="AO712" s="219"/>
      <c r="AP712" s="219"/>
      <c r="AQ712" s="219"/>
      <c r="AR712" s="219"/>
      <c r="AS712" s="219"/>
      <c r="AT712" s="219"/>
      <c r="AU712" s="289"/>
      <c r="AV712" s="289"/>
      <c r="AW712" s="289"/>
      <c r="AX712" s="289"/>
      <c r="AY712" s="289"/>
      <c r="AZ712" s="289"/>
      <c r="BA712" s="289"/>
      <c r="BB712" s="289"/>
      <c r="BC712" s="289"/>
      <c r="BD712" s="289"/>
      <c r="BE712" s="289"/>
      <c r="BF712" s="289"/>
      <c r="BG712" s="289"/>
      <c r="BH712" s="289"/>
      <c r="BI712" s="289"/>
      <c r="BJ712" s="289"/>
      <c r="BK712" s="289"/>
      <c r="BL712" s="289"/>
      <c r="BM712" s="289"/>
      <c r="BN712" s="289"/>
      <c r="BO712" s="289"/>
      <c r="BP712" s="289"/>
      <c r="BQ712" s="289"/>
      <c r="BR712" s="289"/>
      <c r="BS712" s="289"/>
      <c r="BT712" s="289"/>
      <c r="BU712" s="289"/>
      <c r="BV712" s="289"/>
      <c r="BW712" s="289"/>
      <c r="BX712" s="289"/>
      <c r="BY712" s="289"/>
      <c r="BZ712" s="289"/>
      <c r="CA712" s="289"/>
      <c r="CB712" s="289"/>
      <c r="CC712" s="289"/>
      <c r="CD712" s="289"/>
      <c r="CE712" s="288"/>
    </row>
    <row r="713" spans="1:83" ht="15" x14ac:dyDescent="0.2">
      <c r="A713" s="472" t="s">
        <v>604</v>
      </c>
      <c r="B713" s="216"/>
      <c r="C713" s="217"/>
      <c r="D713" s="218"/>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c r="AL713" s="219"/>
      <c r="AM713" s="219"/>
      <c r="AN713" s="219"/>
      <c r="AO713" s="219"/>
      <c r="AP713" s="219"/>
      <c r="AQ713" s="219"/>
      <c r="AR713" s="219"/>
      <c r="AS713" s="219"/>
      <c r="AT713" s="219"/>
      <c r="AU713" s="289"/>
      <c r="AV713" s="289"/>
      <c r="AW713" s="289"/>
      <c r="AX713" s="289"/>
      <c r="AY713" s="289"/>
      <c r="AZ713" s="289"/>
      <c r="BA713" s="289"/>
      <c r="BB713" s="289"/>
      <c r="BC713" s="289"/>
      <c r="BD713" s="289"/>
      <c r="BE713" s="289"/>
      <c r="BF713" s="289"/>
      <c r="BG713" s="289"/>
      <c r="BH713" s="289"/>
      <c r="BI713" s="289"/>
      <c r="BJ713" s="289"/>
      <c r="BK713" s="289"/>
      <c r="BL713" s="289"/>
      <c r="BM713" s="289"/>
      <c r="BN713" s="289"/>
      <c r="BO713" s="289"/>
      <c r="BP713" s="289"/>
      <c r="BQ713" s="289"/>
      <c r="BR713" s="289"/>
      <c r="BS713" s="289"/>
      <c r="BT713" s="289"/>
      <c r="BU713" s="289"/>
      <c r="BV713" s="289"/>
      <c r="BW713" s="289"/>
      <c r="BX713" s="289"/>
      <c r="BY713" s="289"/>
      <c r="BZ713" s="289"/>
      <c r="CA713" s="289"/>
      <c r="CB713" s="289"/>
      <c r="CC713" s="289"/>
      <c r="CD713" s="289"/>
      <c r="CE713" s="288"/>
    </row>
    <row r="714" spans="1:83" ht="15" x14ac:dyDescent="0.2">
      <c r="A714" s="472" t="s">
        <v>736</v>
      </c>
      <c r="B714" s="216"/>
      <c r="C714" s="217"/>
      <c r="D714" s="218"/>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c r="AL714" s="219"/>
      <c r="AM714" s="219"/>
      <c r="AN714" s="219"/>
      <c r="AO714" s="219"/>
      <c r="AP714" s="219"/>
      <c r="AQ714" s="219"/>
      <c r="AR714" s="219"/>
      <c r="AS714" s="219"/>
      <c r="AT714" s="219"/>
      <c r="AU714" s="289"/>
      <c r="AV714" s="289"/>
      <c r="AW714" s="289"/>
      <c r="AX714" s="289"/>
      <c r="AY714" s="289"/>
      <c r="AZ714" s="289"/>
      <c r="BA714" s="289"/>
      <c r="BB714" s="289"/>
      <c r="BC714" s="289"/>
      <c r="BD714" s="289"/>
      <c r="BE714" s="289"/>
      <c r="BF714" s="289"/>
      <c r="BG714" s="289"/>
      <c r="BH714" s="289"/>
      <c r="BI714" s="289"/>
      <c r="BJ714" s="289"/>
      <c r="BK714" s="289"/>
      <c r="BL714" s="289"/>
      <c r="BM714" s="289"/>
      <c r="BN714" s="289"/>
      <c r="BO714" s="289"/>
      <c r="BP714" s="289"/>
      <c r="BQ714" s="289"/>
      <c r="BR714" s="289"/>
      <c r="BS714" s="289"/>
      <c r="BT714" s="289"/>
      <c r="BU714" s="289"/>
      <c r="BV714" s="289"/>
      <c r="BW714" s="289"/>
      <c r="BX714" s="289"/>
      <c r="BY714" s="289"/>
      <c r="BZ714" s="289"/>
      <c r="CA714" s="289"/>
      <c r="CB714" s="289"/>
      <c r="CC714" s="289"/>
      <c r="CD714" s="289"/>
      <c r="CE714" s="288"/>
    </row>
    <row r="715" spans="1:83" ht="15" x14ac:dyDescent="0.2">
      <c r="A715" s="472" t="s">
        <v>758</v>
      </c>
      <c r="B715" s="216"/>
      <c r="C715" s="217"/>
      <c r="D715" s="218"/>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c r="AL715" s="219"/>
      <c r="AM715" s="219"/>
      <c r="AN715" s="219"/>
      <c r="AO715" s="219"/>
      <c r="AP715" s="219"/>
      <c r="AQ715" s="219"/>
      <c r="AR715" s="219"/>
      <c r="AS715" s="219"/>
      <c r="AT715" s="219"/>
      <c r="AU715" s="289"/>
      <c r="AV715" s="289"/>
      <c r="AW715" s="289"/>
      <c r="AX715" s="289"/>
      <c r="AY715" s="289"/>
      <c r="AZ715" s="289"/>
      <c r="BA715" s="289"/>
      <c r="BB715" s="289"/>
      <c r="BC715" s="289"/>
      <c r="BD715" s="289"/>
      <c r="BE715" s="289"/>
      <c r="BF715" s="289"/>
      <c r="BG715" s="289"/>
      <c r="BH715" s="289"/>
      <c r="BI715" s="289"/>
      <c r="BJ715" s="289"/>
      <c r="BK715" s="289"/>
      <c r="BL715" s="289"/>
      <c r="BM715" s="289"/>
      <c r="BN715" s="289"/>
      <c r="BO715" s="289"/>
      <c r="BP715" s="289"/>
      <c r="BQ715" s="289"/>
      <c r="BR715" s="289"/>
      <c r="BS715" s="289"/>
      <c r="BT715" s="289"/>
      <c r="BU715" s="289"/>
      <c r="BV715" s="289"/>
      <c r="BW715" s="289"/>
      <c r="BX715" s="289"/>
      <c r="BY715" s="289"/>
      <c r="BZ715" s="289"/>
      <c r="CA715" s="289"/>
      <c r="CB715" s="289"/>
      <c r="CC715" s="289"/>
      <c r="CD715" s="289"/>
      <c r="CE715" s="288"/>
    </row>
    <row r="716" spans="1:83" ht="15" x14ac:dyDescent="0.2">
      <c r="A716" s="472" t="s">
        <v>776</v>
      </c>
      <c r="B716" s="216"/>
      <c r="C716" s="217"/>
      <c r="D716" s="218"/>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c r="AL716" s="219"/>
      <c r="AM716" s="219"/>
      <c r="AN716" s="219"/>
      <c r="AO716" s="219"/>
      <c r="AP716" s="219"/>
      <c r="AQ716" s="219"/>
      <c r="AR716" s="219"/>
      <c r="AS716" s="219"/>
      <c r="AT716" s="219"/>
      <c r="AU716" s="289"/>
      <c r="AV716" s="289"/>
      <c r="AW716" s="289"/>
      <c r="AX716" s="289"/>
      <c r="AY716" s="289"/>
      <c r="AZ716" s="289"/>
      <c r="BA716" s="289"/>
      <c r="BB716" s="289"/>
      <c r="BC716" s="289"/>
      <c r="BD716" s="289"/>
      <c r="BE716" s="289"/>
      <c r="BF716" s="289"/>
      <c r="BG716" s="289"/>
      <c r="BH716" s="289"/>
      <c r="BI716" s="289"/>
      <c r="BJ716" s="289"/>
      <c r="BK716" s="289"/>
      <c r="BL716" s="289"/>
      <c r="BM716" s="289"/>
      <c r="BN716" s="289"/>
      <c r="BO716" s="289"/>
      <c r="BP716" s="289"/>
      <c r="BQ716" s="289"/>
      <c r="BR716" s="289"/>
      <c r="BS716" s="289"/>
      <c r="BT716" s="289"/>
      <c r="BU716" s="289"/>
      <c r="BV716" s="289"/>
      <c r="BW716" s="289"/>
      <c r="BX716" s="289"/>
      <c r="BY716" s="289"/>
      <c r="BZ716" s="289"/>
      <c r="CA716" s="289"/>
      <c r="CB716" s="289"/>
      <c r="CC716" s="289"/>
      <c r="CD716" s="289"/>
      <c r="CE716" s="288"/>
    </row>
    <row r="717" spans="1:83" ht="15" x14ac:dyDescent="0.2">
      <c r="A717" s="472" t="s">
        <v>784</v>
      </c>
      <c r="B717" s="216"/>
      <c r="C717" s="217"/>
      <c r="D717" s="218"/>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c r="AL717" s="219"/>
      <c r="AM717" s="219"/>
      <c r="AN717" s="219"/>
      <c r="AO717" s="219"/>
      <c r="AP717" s="219"/>
      <c r="AQ717" s="219"/>
      <c r="AR717" s="219"/>
      <c r="AS717" s="219"/>
      <c r="AT717" s="219"/>
      <c r="AU717" s="289"/>
      <c r="AV717" s="289"/>
      <c r="AW717" s="289"/>
      <c r="AX717" s="289"/>
      <c r="AY717" s="289"/>
      <c r="AZ717" s="289"/>
      <c r="BA717" s="289"/>
      <c r="BB717" s="289"/>
      <c r="BC717" s="289"/>
      <c r="BD717" s="289"/>
      <c r="BE717" s="289"/>
      <c r="BF717" s="289"/>
      <c r="BG717" s="289"/>
      <c r="BH717" s="289"/>
      <c r="BI717" s="289"/>
      <c r="BJ717" s="289"/>
      <c r="BK717" s="289"/>
      <c r="BL717" s="289"/>
      <c r="BM717" s="289"/>
      <c r="BN717" s="289"/>
      <c r="BO717" s="289"/>
      <c r="BP717" s="289"/>
      <c r="BQ717" s="289"/>
      <c r="BR717" s="289"/>
      <c r="BS717" s="289"/>
      <c r="BT717" s="289"/>
      <c r="BU717" s="289"/>
      <c r="BV717" s="289"/>
      <c r="BW717" s="289"/>
      <c r="BX717" s="289"/>
      <c r="BY717" s="289"/>
      <c r="BZ717" s="289"/>
      <c r="CA717" s="289"/>
      <c r="CB717" s="289"/>
      <c r="CC717" s="289"/>
      <c r="CD717" s="289"/>
      <c r="CE717" s="288"/>
    </row>
    <row r="718" spans="1:83" ht="15" x14ac:dyDescent="0.2">
      <c r="A718" s="472" t="s">
        <v>38</v>
      </c>
      <c r="B718" s="216"/>
      <c r="C718" s="217"/>
      <c r="D718" s="218"/>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89"/>
      <c r="AV718" s="289"/>
      <c r="AW718" s="289"/>
      <c r="AX718" s="289"/>
      <c r="AY718" s="289"/>
      <c r="AZ718" s="289"/>
      <c r="BA718" s="289"/>
      <c r="BB718" s="289"/>
      <c r="BC718" s="289"/>
      <c r="BD718" s="289"/>
      <c r="BE718" s="289"/>
      <c r="BF718" s="289"/>
      <c r="BG718" s="289"/>
      <c r="BH718" s="289"/>
      <c r="BI718" s="289"/>
      <c r="BJ718" s="289"/>
      <c r="BK718" s="289"/>
      <c r="BL718" s="289"/>
      <c r="BM718" s="289"/>
      <c r="BN718" s="289"/>
      <c r="BO718" s="289"/>
      <c r="BP718" s="289"/>
      <c r="BQ718" s="289"/>
      <c r="BR718" s="289"/>
      <c r="BS718" s="289"/>
      <c r="BT718" s="289"/>
      <c r="BU718" s="289"/>
      <c r="BV718" s="289"/>
      <c r="BW718" s="289"/>
      <c r="BX718" s="289"/>
      <c r="BY718" s="289"/>
      <c r="BZ718" s="289"/>
      <c r="CA718" s="289"/>
      <c r="CB718" s="289"/>
      <c r="CC718" s="289"/>
      <c r="CD718" s="289"/>
      <c r="CE718" s="288"/>
    </row>
    <row r="719" spans="1:83" x14ac:dyDescent="0.2">
      <c r="A719" s="215"/>
      <c r="B719" s="216"/>
      <c r="C719" s="217"/>
      <c r="D719" s="218"/>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c r="AL719" s="219"/>
      <c r="AM719" s="219"/>
      <c r="AN719" s="219"/>
      <c r="AO719" s="219"/>
      <c r="AP719" s="219"/>
      <c r="AQ719" s="219"/>
      <c r="AR719" s="219"/>
      <c r="AS719" s="219"/>
      <c r="AT719" s="219"/>
      <c r="AU719" s="289"/>
      <c r="AV719" s="289"/>
      <c r="AW719" s="289"/>
      <c r="AX719" s="289"/>
      <c r="AY719" s="289"/>
      <c r="AZ719" s="289"/>
      <c r="BA719" s="289"/>
      <c r="BB719" s="289"/>
      <c r="BC719" s="289"/>
      <c r="BD719" s="289"/>
      <c r="BE719" s="289"/>
      <c r="BF719" s="289"/>
      <c r="BG719" s="289"/>
      <c r="BH719" s="289"/>
      <c r="BI719" s="289"/>
      <c r="BJ719" s="289"/>
      <c r="BK719" s="289"/>
      <c r="BL719" s="289"/>
      <c r="BM719" s="289"/>
      <c r="BN719" s="289"/>
      <c r="BO719" s="289"/>
      <c r="BP719" s="289"/>
      <c r="BQ719" s="289"/>
      <c r="BR719" s="289"/>
      <c r="BS719" s="289"/>
      <c r="BT719" s="289"/>
      <c r="BU719" s="289"/>
      <c r="BV719" s="289"/>
      <c r="BW719" s="289"/>
      <c r="BX719" s="289"/>
      <c r="BY719" s="289"/>
      <c r="BZ719" s="289"/>
      <c r="CA719" s="289"/>
      <c r="CB719" s="289"/>
      <c r="CC719" s="289"/>
      <c r="CD719" s="289"/>
      <c r="CE719" s="288"/>
    </row>
    <row r="720" spans="1:83" x14ac:dyDescent="0.2">
      <c r="A720" s="215"/>
      <c r="B720" s="216"/>
      <c r="C720" s="217"/>
      <c r="D720" s="218"/>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c r="AL720" s="219"/>
      <c r="AM720" s="219"/>
      <c r="AN720" s="219"/>
      <c r="AO720" s="219"/>
      <c r="AP720" s="219"/>
      <c r="AQ720" s="219"/>
      <c r="AR720" s="219"/>
      <c r="AS720" s="219"/>
      <c r="AT720" s="219"/>
      <c r="AU720" s="289"/>
      <c r="AV720" s="289"/>
      <c r="AW720" s="289"/>
      <c r="AX720" s="289"/>
      <c r="AY720" s="289"/>
      <c r="AZ720" s="289"/>
      <c r="BA720" s="289"/>
      <c r="BB720" s="289"/>
      <c r="BC720" s="289"/>
      <c r="BD720" s="289"/>
      <c r="BE720" s="289"/>
      <c r="BF720" s="289"/>
      <c r="BG720" s="289"/>
      <c r="BH720" s="289"/>
      <c r="BI720" s="289"/>
      <c r="BJ720" s="289"/>
      <c r="BK720" s="289"/>
      <c r="BL720" s="289"/>
      <c r="BM720" s="289"/>
      <c r="BN720" s="289"/>
      <c r="BO720" s="289"/>
      <c r="BP720" s="289"/>
      <c r="BQ720" s="289"/>
      <c r="BR720" s="289"/>
      <c r="BS720" s="289"/>
      <c r="BT720" s="289"/>
      <c r="BU720" s="289"/>
      <c r="BV720" s="289"/>
      <c r="BW720" s="289"/>
      <c r="BX720" s="289"/>
      <c r="BY720" s="289"/>
      <c r="BZ720" s="289"/>
      <c r="CA720" s="289"/>
      <c r="CB720" s="289"/>
      <c r="CC720" s="289"/>
      <c r="CD720" s="289"/>
      <c r="CE720" s="288"/>
    </row>
    <row r="721" spans="1:83" x14ac:dyDescent="0.2">
      <c r="A721" s="215"/>
      <c r="B721" s="216"/>
      <c r="C721" s="217"/>
      <c r="D721" s="218"/>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c r="AL721" s="219"/>
      <c r="AM721" s="219"/>
      <c r="AN721" s="219"/>
      <c r="AO721" s="219"/>
      <c r="AP721" s="219"/>
      <c r="AQ721" s="219"/>
      <c r="AR721" s="219"/>
      <c r="AS721" s="219"/>
      <c r="AT721" s="219"/>
      <c r="AU721" s="289"/>
      <c r="AV721" s="289"/>
      <c r="AW721" s="289"/>
      <c r="AX721" s="289"/>
      <c r="AY721" s="289"/>
      <c r="AZ721" s="289"/>
      <c r="BA721" s="289"/>
      <c r="BB721" s="289"/>
      <c r="BC721" s="289"/>
      <c r="BD721" s="289"/>
      <c r="BE721" s="289"/>
      <c r="BF721" s="289"/>
      <c r="BG721" s="289"/>
      <c r="BH721" s="289"/>
      <c r="BI721" s="289"/>
      <c r="BJ721" s="289"/>
      <c r="BK721" s="289"/>
      <c r="BL721" s="289"/>
      <c r="BM721" s="289"/>
      <c r="BN721" s="289"/>
      <c r="BO721" s="289"/>
      <c r="BP721" s="289"/>
      <c r="BQ721" s="289"/>
      <c r="BR721" s="289"/>
      <c r="BS721" s="289"/>
      <c r="BT721" s="289"/>
      <c r="BU721" s="289"/>
      <c r="BV721" s="289"/>
      <c r="BW721" s="289"/>
      <c r="BX721" s="289"/>
      <c r="BY721" s="289"/>
      <c r="BZ721" s="289"/>
      <c r="CA721" s="289"/>
      <c r="CB721" s="289"/>
      <c r="CC721" s="289"/>
      <c r="CD721" s="289"/>
      <c r="CE721" s="288"/>
    </row>
    <row r="722" spans="1:83" x14ac:dyDescent="0.2">
      <c r="A722" s="215"/>
      <c r="B722" s="216"/>
      <c r="C722" s="217"/>
      <c r="D722" s="218"/>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c r="AL722" s="219"/>
      <c r="AM722" s="219"/>
      <c r="AN722" s="219"/>
      <c r="AO722" s="219"/>
      <c r="AP722" s="219"/>
      <c r="AQ722" s="219"/>
      <c r="AR722" s="219"/>
      <c r="AS722" s="219"/>
      <c r="AT722" s="219"/>
      <c r="AU722" s="289"/>
      <c r="AV722" s="289"/>
      <c r="AW722" s="289"/>
      <c r="AX722" s="289"/>
      <c r="AY722" s="289"/>
      <c r="AZ722" s="289"/>
      <c r="BA722" s="289"/>
      <c r="BB722" s="289"/>
      <c r="BC722" s="289"/>
      <c r="BD722" s="289"/>
      <c r="BE722" s="289"/>
      <c r="BF722" s="289"/>
      <c r="BG722" s="289"/>
      <c r="BH722" s="289"/>
      <c r="BI722" s="289"/>
      <c r="BJ722" s="289"/>
      <c r="BK722" s="289"/>
      <c r="BL722" s="289"/>
      <c r="BM722" s="289"/>
      <c r="BN722" s="289"/>
      <c r="BO722" s="289"/>
      <c r="BP722" s="289"/>
      <c r="BQ722" s="289"/>
      <c r="BR722" s="289"/>
      <c r="BS722" s="289"/>
      <c r="BT722" s="289"/>
      <c r="BU722" s="289"/>
      <c r="BV722" s="289"/>
      <c r="BW722" s="289"/>
      <c r="BX722" s="289"/>
      <c r="BY722" s="289"/>
      <c r="BZ722" s="289"/>
      <c r="CA722" s="289"/>
      <c r="CB722" s="289"/>
      <c r="CC722" s="289"/>
      <c r="CD722" s="289"/>
      <c r="CE722" s="288"/>
    </row>
    <row r="723" spans="1:83" x14ac:dyDescent="0.2">
      <c r="A723" s="215"/>
      <c r="B723" s="216"/>
      <c r="C723" s="217"/>
      <c r="D723" s="218"/>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c r="AL723" s="219"/>
      <c r="AM723" s="219"/>
      <c r="AN723" s="219"/>
      <c r="AO723" s="219"/>
      <c r="AP723" s="219"/>
      <c r="AQ723" s="219"/>
      <c r="AR723" s="219"/>
      <c r="AS723" s="219"/>
      <c r="AT723" s="219"/>
      <c r="AU723" s="289"/>
      <c r="AV723" s="289"/>
      <c r="AW723" s="289"/>
      <c r="AX723" s="289"/>
      <c r="AY723" s="289"/>
      <c r="AZ723" s="289"/>
      <c r="BA723" s="289"/>
      <c r="BB723" s="289"/>
      <c r="BC723" s="289"/>
      <c r="BD723" s="289"/>
      <c r="BE723" s="289"/>
      <c r="BF723" s="289"/>
      <c r="BG723" s="289"/>
      <c r="BH723" s="289"/>
      <c r="BI723" s="289"/>
      <c r="BJ723" s="289"/>
      <c r="BK723" s="289"/>
      <c r="BL723" s="289"/>
      <c r="BM723" s="289"/>
      <c r="BN723" s="289"/>
      <c r="BO723" s="289"/>
      <c r="BP723" s="289"/>
      <c r="BQ723" s="289"/>
      <c r="BR723" s="289"/>
      <c r="BS723" s="289"/>
      <c r="BT723" s="289"/>
      <c r="BU723" s="289"/>
      <c r="BV723" s="289"/>
      <c r="BW723" s="289"/>
      <c r="BX723" s="289"/>
      <c r="BY723" s="289"/>
      <c r="BZ723" s="289"/>
      <c r="CA723" s="289"/>
      <c r="CB723" s="289"/>
      <c r="CC723" s="289"/>
      <c r="CD723" s="289"/>
      <c r="CE723" s="288"/>
    </row>
    <row r="724" spans="1:83" x14ac:dyDescent="0.2">
      <c r="A724" s="215"/>
      <c r="B724" s="216"/>
      <c r="C724" s="217"/>
      <c r="D724" s="218"/>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c r="AL724" s="219"/>
      <c r="AM724" s="219"/>
      <c r="AN724" s="219"/>
      <c r="AO724" s="219"/>
      <c r="AP724" s="219"/>
      <c r="AQ724" s="219"/>
      <c r="AR724" s="219"/>
      <c r="AS724" s="219"/>
      <c r="AT724" s="219"/>
      <c r="AU724" s="289"/>
      <c r="AV724" s="289"/>
      <c r="AW724" s="289"/>
      <c r="AX724" s="289"/>
      <c r="AY724" s="289"/>
      <c r="AZ724" s="289"/>
      <c r="BA724" s="289"/>
      <c r="BB724" s="289"/>
      <c r="BC724" s="289"/>
      <c r="BD724" s="289"/>
      <c r="BE724" s="289"/>
      <c r="BF724" s="289"/>
      <c r="BG724" s="289"/>
      <c r="BH724" s="289"/>
      <c r="BI724" s="289"/>
      <c r="BJ724" s="289"/>
      <c r="BK724" s="289"/>
      <c r="BL724" s="289"/>
      <c r="BM724" s="289"/>
      <c r="BN724" s="289"/>
      <c r="BO724" s="289"/>
      <c r="BP724" s="289"/>
      <c r="BQ724" s="289"/>
      <c r="BR724" s="289"/>
      <c r="BS724" s="289"/>
      <c r="BT724" s="289"/>
      <c r="BU724" s="289"/>
      <c r="BV724" s="289"/>
      <c r="BW724" s="289"/>
      <c r="BX724" s="289"/>
      <c r="BY724" s="289"/>
      <c r="BZ724" s="289"/>
      <c r="CA724" s="289"/>
      <c r="CB724" s="289"/>
      <c r="CC724" s="289"/>
      <c r="CD724" s="289"/>
      <c r="CE724" s="288"/>
    </row>
    <row r="725" spans="1:83" x14ac:dyDescent="0.2">
      <c r="A725" s="215"/>
      <c r="B725" s="216"/>
      <c r="C725" s="217"/>
      <c r="D725" s="218"/>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c r="AL725" s="219"/>
      <c r="AM725" s="219"/>
      <c r="AN725" s="219"/>
      <c r="AO725" s="219"/>
      <c r="AP725" s="219"/>
      <c r="AQ725" s="219"/>
      <c r="AR725" s="219"/>
      <c r="AS725" s="219"/>
      <c r="AT725" s="219"/>
      <c r="AU725" s="289"/>
      <c r="AV725" s="289"/>
      <c r="AW725" s="289"/>
      <c r="AX725" s="289"/>
      <c r="AY725" s="289"/>
      <c r="AZ725" s="289"/>
      <c r="BA725" s="289"/>
      <c r="BB725" s="289"/>
      <c r="BC725" s="289"/>
      <c r="BD725" s="289"/>
      <c r="BE725" s="289"/>
      <c r="BF725" s="289"/>
      <c r="BG725" s="289"/>
      <c r="BH725" s="289"/>
      <c r="BI725" s="289"/>
      <c r="BJ725" s="289"/>
      <c r="BK725" s="289"/>
      <c r="BL725" s="289"/>
      <c r="BM725" s="289"/>
      <c r="BN725" s="289"/>
      <c r="BO725" s="289"/>
      <c r="BP725" s="289"/>
      <c r="BQ725" s="289"/>
      <c r="BR725" s="289"/>
      <c r="BS725" s="289"/>
      <c r="BT725" s="289"/>
      <c r="BU725" s="289"/>
      <c r="BV725" s="289"/>
      <c r="BW725" s="289"/>
      <c r="BX725" s="289"/>
      <c r="BY725" s="289"/>
      <c r="BZ725" s="289"/>
      <c r="CA725" s="289"/>
      <c r="CB725" s="289"/>
      <c r="CC725" s="289"/>
      <c r="CD725" s="289"/>
      <c r="CE725" s="288"/>
    </row>
    <row r="726" spans="1:83" x14ac:dyDescent="0.2">
      <c r="A726" s="215"/>
      <c r="B726" s="216"/>
      <c r="C726" s="217"/>
      <c r="D726" s="218"/>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c r="AL726" s="219"/>
      <c r="AM726" s="219"/>
      <c r="AN726" s="219"/>
      <c r="AO726" s="219"/>
      <c r="AP726" s="219"/>
      <c r="AQ726" s="219"/>
      <c r="AR726" s="219"/>
      <c r="AS726" s="219"/>
      <c r="AT726" s="219"/>
      <c r="AU726" s="289"/>
      <c r="AV726" s="289"/>
      <c r="AW726" s="289"/>
      <c r="AX726" s="289"/>
      <c r="AY726" s="289"/>
      <c r="AZ726" s="289"/>
      <c r="BA726" s="289"/>
      <c r="BB726" s="289"/>
      <c r="BC726" s="289"/>
      <c r="BD726" s="289"/>
      <c r="BE726" s="289"/>
      <c r="BF726" s="289"/>
      <c r="BG726" s="289"/>
      <c r="BH726" s="289"/>
      <c r="BI726" s="289"/>
      <c r="BJ726" s="289"/>
      <c r="BK726" s="289"/>
      <c r="BL726" s="289"/>
      <c r="BM726" s="289"/>
      <c r="BN726" s="289"/>
      <c r="BO726" s="289"/>
      <c r="BP726" s="289"/>
      <c r="BQ726" s="289"/>
      <c r="BR726" s="289"/>
      <c r="BS726" s="289"/>
      <c r="BT726" s="289"/>
      <c r="BU726" s="289"/>
      <c r="BV726" s="289"/>
      <c r="BW726" s="289"/>
      <c r="BX726" s="289"/>
      <c r="BY726" s="289"/>
      <c r="BZ726" s="289"/>
      <c r="CA726" s="289"/>
      <c r="CB726" s="289"/>
      <c r="CC726" s="289"/>
      <c r="CD726" s="289"/>
      <c r="CE726" s="288"/>
    </row>
    <row r="727" spans="1:83" x14ac:dyDescent="0.2">
      <c r="A727" s="215"/>
      <c r="B727" s="216"/>
      <c r="C727" s="217"/>
      <c r="D727" s="218"/>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c r="AL727" s="219"/>
      <c r="AM727" s="219"/>
      <c r="AN727" s="219"/>
      <c r="AO727" s="219"/>
      <c r="AP727" s="219"/>
      <c r="AQ727" s="219"/>
      <c r="AR727" s="219"/>
      <c r="AS727" s="219"/>
      <c r="AT727" s="219"/>
      <c r="AU727" s="289"/>
      <c r="AV727" s="289"/>
      <c r="AW727" s="289"/>
      <c r="AX727" s="289"/>
      <c r="AY727" s="289"/>
      <c r="AZ727" s="289"/>
      <c r="BA727" s="289"/>
      <c r="BB727" s="289"/>
      <c r="BC727" s="289"/>
      <c r="BD727" s="289"/>
      <c r="BE727" s="289"/>
      <c r="BF727" s="289"/>
      <c r="BG727" s="289"/>
      <c r="BH727" s="289"/>
      <c r="BI727" s="289"/>
      <c r="BJ727" s="289"/>
      <c r="BK727" s="289"/>
      <c r="BL727" s="289"/>
      <c r="BM727" s="289"/>
      <c r="BN727" s="289"/>
      <c r="BO727" s="289"/>
      <c r="BP727" s="289"/>
      <c r="BQ727" s="289"/>
      <c r="BR727" s="289"/>
      <c r="BS727" s="289"/>
      <c r="BT727" s="289"/>
      <c r="BU727" s="289"/>
      <c r="BV727" s="289"/>
      <c r="BW727" s="289"/>
      <c r="BX727" s="289"/>
      <c r="BY727" s="289"/>
      <c r="BZ727" s="289"/>
      <c r="CA727" s="289"/>
      <c r="CB727" s="289"/>
      <c r="CC727" s="289"/>
      <c r="CD727" s="289"/>
      <c r="CE727" s="288"/>
    </row>
    <row r="728" spans="1:83" x14ac:dyDescent="0.2">
      <c r="A728" s="215"/>
      <c r="B728" s="216"/>
      <c r="C728" s="217"/>
      <c r="D728" s="218"/>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c r="AL728" s="219"/>
      <c r="AM728" s="219"/>
      <c r="AN728" s="219"/>
      <c r="AO728" s="219"/>
      <c r="AP728" s="219"/>
      <c r="AQ728" s="219"/>
      <c r="AR728" s="219"/>
      <c r="AS728" s="219"/>
      <c r="AT728" s="219"/>
      <c r="AU728" s="289"/>
      <c r="AV728" s="289"/>
      <c r="AW728" s="289"/>
      <c r="AX728" s="289"/>
      <c r="AY728" s="289"/>
      <c r="AZ728" s="289"/>
      <c r="BA728" s="289"/>
      <c r="BB728" s="289"/>
      <c r="BC728" s="289"/>
      <c r="BD728" s="289"/>
      <c r="BE728" s="289"/>
      <c r="BF728" s="289"/>
      <c r="BG728" s="289"/>
      <c r="BH728" s="289"/>
      <c r="BI728" s="289"/>
      <c r="BJ728" s="289"/>
      <c r="BK728" s="289"/>
      <c r="BL728" s="289"/>
      <c r="BM728" s="289"/>
      <c r="BN728" s="289"/>
      <c r="BO728" s="289"/>
      <c r="BP728" s="289"/>
      <c r="BQ728" s="289"/>
      <c r="BR728" s="289"/>
      <c r="BS728" s="289"/>
      <c r="BT728" s="289"/>
      <c r="BU728" s="289"/>
      <c r="BV728" s="289"/>
      <c r="BW728" s="289"/>
      <c r="BX728" s="289"/>
      <c r="BY728" s="289"/>
      <c r="BZ728" s="289"/>
      <c r="CA728" s="289"/>
      <c r="CB728" s="289"/>
      <c r="CC728" s="289"/>
      <c r="CD728" s="289"/>
      <c r="CE728" s="288"/>
    </row>
    <row r="729" spans="1:83" x14ac:dyDescent="0.2">
      <c r="A729" s="215"/>
      <c r="B729" s="216"/>
      <c r="C729" s="217"/>
      <c r="D729" s="218"/>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c r="AL729" s="219"/>
      <c r="AM729" s="219"/>
      <c r="AN729" s="219"/>
      <c r="AO729" s="219"/>
      <c r="AP729" s="219"/>
      <c r="AQ729" s="219"/>
      <c r="AR729" s="219"/>
      <c r="AS729" s="219"/>
      <c r="AT729" s="219"/>
      <c r="AU729" s="289"/>
      <c r="AV729" s="289"/>
      <c r="AW729" s="289"/>
      <c r="AX729" s="289"/>
      <c r="AY729" s="289"/>
      <c r="AZ729" s="289"/>
      <c r="BA729" s="289"/>
      <c r="BB729" s="289"/>
      <c r="BC729" s="289"/>
      <c r="BD729" s="289"/>
      <c r="BE729" s="289"/>
      <c r="BF729" s="289"/>
      <c r="BG729" s="289"/>
      <c r="BH729" s="289"/>
      <c r="BI729" s="289"/>
      <c r="BJ729" s="289"/>
      <c r="BK729" s="289"/>
      <c r="BL729" s="289"/>
      <c r="BM729" s="289"/>
      <c r="BN729" s="289"/>
      <c r="BO729" s="289"/>
      <c r="BP729" s="289"/>
      <c r="BQ729" s="289"/>
      <c r="BR729" s="289"/>
      <c r="BS729" s="289"/>
      <c r="BT729" s="289"/>
      <c r="BU729" s="289"/>
      <c r="BV729" s="289"/>
      <c r="BW729" s="289"/>
      <c r="BX729" s="289"/>
      <c r="BY729" s="289"/>
      <c r="BZ729" s="289"/>
      <c r="CA729" s="289"/>
      <c r="CB729" s="289"/>
      <c r="CC729" s="289"/>
      <c r="CD729" s="289"/>
      <c r="CE729" s="288"/>
    </row>
    <row r="730" spans="1:83" x14ac:dyDescent="0.2">
      <c r="A730" s="215"/>
      <c r="B730" s="216"/>
      <c r="C730" s="217"/>
      <c r="D730" s="218"/>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89"/>
      <c r="AV730" s="289"/>
      <c r="AW730" s="289"/>
      <c r="AX730" s="289"/>
      <c r="AY730" s="289"/>
      <c r="AZ730" s="289"/>
      <c r="BA730" s="289"/>
      <c r="BB730" s="289"/>
      <c r="BC730" s="289"/>
      <c r="BD730" s="289"/>
      <c r="BE730" s="289"/>
      <c r="BF730" s="289"/>
      <c r="BG730" s="289"/>
      <c r="BH730" s="289"/>
      <c r="BI730" s="289"/>
      <c r="BJ730" s="289"/>
      <c r="BK730" s="289"/>
      <c r="BL730" s="289"/>
      <c r="BM730" s="289"/>
      <c r="BN730" s="289"/>
      <c r="BO730" s="289"/>
      <c r="BP730" s="289"/>
      <c r="BQ730" s="289"/>
      <c r="BR730" s="289"/>
      <c r="BS730" s="289"/>
      <c r="BT730" s="289"/>
      <c r="BU730" s="289"/>
      <c r="BV730" s="289"/>
      <c r="BW730" s="289"/>
      <c r="BX730" s="289"/>
      <c r="BY730" s="289"/>
      <c r="BZ730" s="289"/>
      <c r="CA730" s="289"/>
      <c r="CB730" s="289"/>
      <c r="CC730" s="289"/>
      <c r="CD730" s="289"/>
      <c r="CE730" s="288"/>
    </row>
    <row r="731" spans="1:83" x14ac:dyDescent="0.2">
      <c r="A731" s="215"/>
      <c r="B731" s="216"/>
      <c r="C731" s="217"/>
      <c r="D731" s="218"/>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c r="AL731" s="219"/>
      <c r="AM731" s="219"/>
      <c r="AN731" s="219"/>
      <c r="AO731" s="219"/>
      <c r="AP731" s="219"/>
      <c r="AQ731" s="219"/>
      <c r="AR731" s="219"/>
      <c r="AS731" s="219"/>
      <c r="AT731" s="219"/>
      <c r="AU731" s="289"/>
      <c r="AV731" s="289"/>
      <c r="AW731" s="289"/>
      <c r="AX731" s="289"/>
      <c r="AY731" s="289"/>
      <c r="AZ731" s="289"/>
      <c r="BA731" s="289"/>
      <c r="BB731" s="289"/>
      <c r="BC731" s="289"/>
      <c r="BD731" s="289"/>
      <c r="BE731" s="289"/>
      <c r="BF731" s="289"/>
      <c r="BG731" s="289"/>
      <c r="BH731" s="289"/>
      <c r="BI731" s="289"/>
      <c r="BJ731" s="289"/>
      <c r="BK731" s="289"/>
      <c r="BL731" s="289"/>
      <c r="BM731" s="289"/>
      <c r="BN731" s="289"/>
      <c r="BO731" s="289"/>
      <c r="BP731" s="289"/>
      <c r="BQ731" s="289"/>
      <c r="BR731" s="289"/>
      <c r="BS731" s="289"/>
      <c r="BT731" s="289"/>
      <c r="BU731" s="289"/>
      <c r="BV731" s="289"/>
      <c r="BW731" s="289"/>
      <c r="BX731" s="289"/>
      <c r="BY731" s="289"/>
      <c r="BZ731" s="289"/>
      <c r="CA731" s="289"/>
      <c r="CB731" s="289"/>
      <c r="CC731" s="289"/>
      <c r="CD731" s="289"/>
      <c r="CE731" s="288"/>
    </row>
    <row r="732" spans="1:83" x14ac:dyDescent="0.2">
      <c r="A732" s="215"/>
      <c r="B732" s="216"/>
      <c r="C732" s="217"/>
      <c r="D732" s="218"/>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c r="AL732" s="219"/>
      <c r="AM732" s="219"/>
      <c r="AN732" s="219"/>
      <c r="AO732" s="219"/>
      <c r="AP732" s="219"/>
      <c r="AQ732" s="219"/>
      <c r="AR732" s="219"/>
      <c r="AS732" s="219"/>
      <c r="AT732" s="219"/>
      <c r="AU732" s="289"/>
      <c r="AV732" s="289"/>
      <c r="AW732" s="289"/>
      <c r="AX732" s="289"/>
      <c r="AY732" s="289"/>
      <c r="AZ732" s="289"/>
      <c r="BA732" s="289"/>
      <c r="BB732" s="289"/>
      <c r="BC732" s="289"/>
      <c r="BD732" s="289"/>
      <c r="BE732" s="289"/>
      <c r="BF732" s="289"/>
      <c r="BG732" s="289"/>
      <c r="BH732" s="289"/>
      <c r="BI732" s="289"/>
      <c r="BJ732" s="289"/>
      <c r="BK732" s="289"/>
      <c r="BL732" s="289"/>
      <c r="BM732" s="289"/>
      <c r="BN732" s="289"/>
      <c r="BO732" s="289"/>
      <c r="BP732" s="289"/>
      <c r="BQ732" s="289"/>
      <c r="BR732" s="289"/>
      <c r="BS732" s="289"/>
      <c r="BT732" s="289"/>
      <c r="BU732" s="289"/>
      <c r="BV732" s="289"/>
      <c r="BW732" s="289"/>
      <c r="BX732" s="289"/>
      <c r="BY732" s="289"/>
      <c r="BZ732" s="289"/>
      <c r="CA732" s="289"/>
      <c r="CB732" s="289"/>
      <c r="CC732" s="289"/>
      <c r="CD732" s="289"/>
      <c r="CE732" s="288"/>
    </row>
    <row r="733" spans="1:83" x14ac:dyDescent="0.2">
      <c r="A733" s="215"/>
      <c r="B733" s="216"/>
      <c r="C733" s="217"/>
      <c r="D733" s="218"/>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c r="AL733" s="219"/>
      <c r="AM733" s="219"/>
      <c r="AN733" s="219"/>
      <c r="AO733" s="219"/>
      <c r="AP733" s="219"/>
      <c r="AQ733" s="219"/>
      <c r="AR733" s="219"/>
      <c r="AS733" s="219"/>
      <c r="AT733" s="219"/>
      <c r="AU733" s="289"/>
      <c r="AV733" s="289"/>
      <c r="AW733" s="289"/>
      <c r="AX733" s="289"/>
      <c r="AY733" s="289"/>
      <c r="AZ733" s="289"/>
      <c r="BA733" s="289"/>
      <c r="BB733" s="289"/>
      <c r="BC733" s="289"/>
      <c r="BD733" s="289"/>
      <c r="BE733" s="289"/>
      <c r="BF733" s="289"/>
      <c r="BG733" s="289"/>
      <c r="BH733" s="289"/>
      <c r="BI733" s="289"/>
      <c r="BJ733" s="289"/>
      <c r="BK733" s="289"/>
      <c r="BL733" s="289"/>
      <c r="BM733" s="289"/>
      <c r="BN733" s="289"/>
      <c r="BO733" s="289"/>
      <c r="BP733" s="289"/>
      <c r="BQ733" s="289"/>
      <c r="BR733" s="289"/>
      <c r="BS733" s="289"/>
      <c r="BT733" s="289"/>
      <c r="BU733" s="289"/>
      <c r="BV733" s="289"/>
      <c r="BW733" s="289"/>
      <c r="BX733" s="289"/>
      <c r="BY733" s="289"/>
      <c r="BZ733" s="289"/>
      <c r="CA733" s="289"/>
      <c r="CB733" s="289"/>
      <c r="CC733" s="289"/>
      <c r="CD733" s="289"/>
      <c r="CE733" s="288"/>
    </row>
    <row r="734" spans="1:83" x14ac:dyDescent="0.2">
      <c r="A734" s="215"/>
      <c r="B734" s="216"/>
      <c r="C734" s="217"/>
      <c r="D734" s="218"/>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c r="AL734" s="219"/>
      <c r="AM734" s="219"/>
      <c r="AN734" s="219"/>
      <c r="AO734" s="219"/>
      <c r="AP734" s="219"/>
      <c r="AQ734" s="219"/>
      <c r="AR734" s="219"/>
      <c r="AS734" s="219"/>
      <c r="AT734" s="219"/>
      <c r="AU734" s="289"/>
      <c r="AV734" s="289"/>
      <c r="AW734" s="289"/>
      <c r="AX734" s="289"/>
      <c r="AY734" s="289"/>
      <c r="AZ734" s="289"/>
      <c r="BA734" s="289"/>
      <c r="BB734" s="289"/>
      <c r="BC734" s="289"/>
      <c r="BD734" s="289"/>
      <c r="BE734" s="289"/>
      <c r="BF734" s="289"/>
      <c r="BG734" s="289"/>
      <c r="BH734" s="289"/>
      <c r="BI734" s="289"/>
      <c r="BJ734" s="289"/>
      <c r="BK734" s="289"/>
      <c r="BL734" s="289"/>
      <c r="BM734" s="289"/>
      <c r="BN734" s="289"/>
      <c r="BO734" s="289"/>
      <c r="BP734" s="289"/>
      <c r="BQ734" s="289"/>
      <c r="BR734" s="289"/>
      <c r="BS734" s="289"/>
      <c r="BT734" s="289"/>
      <c r="BU734" s="289"/>
      <c r="BV734" s="289"/>
      <c r="BW734" s="289"/>
      <c r="BX734" s="289"/>
      <c r="BY734" s="289"/>
      <c r="BZ734" s="289"/>
      <c r="CA734" s="289"/>
      <c r="CB734" s="289"/>
      <c r="CC734" s="289"/>
      <c r="CD734" s="289"/>
      <c r="CE734" s="288"/>
    </row>
    <row r="735" spans="1:83" x14ac:dyDescent="0.2">
      <c r="A735" s="215"/>
      <c r="B735" s="216"/>
      <c r="C735" s="217"/>
      <c r="D735" s="218"/>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c r="AL735" s="219"/>
      <c r="AM735" s="219"/>
      <c r="AN735" s="219"/>
      <c r="AO735" s="219"/>
      <c r="AP735" s="219"/>
      <c r="AQ735" s="219"/>
      <c r="AR735" s="219"/>
      <c r="AS735" s="219"/>
      <c r="AT735" s="219"/>
      <c r="AU735" s="289"/>
      <c r="AV735" s="289"/>
      <c r="AW735" s="289"/>
      <c r="AX735" s="289"/>
      <c r="AY735" s="289"/>
      <c r="AZ735" s="289"/>
      <c r="BA735" s="289"/>
      <c r="BB735" s="289"/>
      <c r="BC735" s="289"/>
      <c r="BD735" s="289"/>
      <c r="BE735" s="289"/>
      <c r="BF735" s="289"/>
      <c r="BG735" s="289"/>
      <c r="BH735" s="289"/>
      <c r="BI735" s="289"/>
      <c r="BJ735" s="289"/>
      <c r="BK735" s="289"/>
      <c r="BL735" s="289"/>
      <c r="BM735" s="289"/>
      <c r="BN735" s="289"/>
      <c r="BO735" s="289"/>
      <c r="BP735" s="289"/>
      <c r="BQ735" s="289"/>
      <c r="BR735" s="289"/>
      <c r="BS735" s="289"/>
      <c r="BT735" s="289"/>
      <c r="BU735" s="289"/>
      <c r="BV735" s="289"/>
      <c r="BW735" s="289"/>
      <c r="BX735" s="289"/>
      <c r="BY735" s="289"/>
      <c r="BZ735" s="289"/>
      <c r="CA735" s="289"/>
      <c r="CB735" s="289"/>
      <c r="CC735" s="289"/>
      <c r="CD735" s="289"/>
      <c r="CE735" s="288"/>
    </row>
    <row r="736" spans="1:83" x14ac:dyDescent="0.2">
      <c r="A736" s="215"/>
      <c r="B736" s="216"/>
      <c r="C736" s="217"/>
      <c r="D736" s="218"/>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c r="AL736" s="219"/>
      <c r="AM736" s="219"/>
      <c r="AN736" s="219"/>
      <c r="AO736" s="219"/>
      <c r="AP736" s="219"/>
      <c r="AQ736" s="219"/>
      <c r="AR736" s="219"/>
      <c r="AS736" s="219"/>
      <c r="AT736" s="219"/>
      <c r="AU736" s="289"/>
      <c r="AV736" s="289"/>
      <c r="AW736" s="289"/>
      <c r="AX736" s="289"/>
      <c r="AY736" s="289"/>
      <c r="AZ736" s="289"/>
      <c r="BA736" s="289"/>
      <c r="BB736" s="289"/>
      <c r="BC736" s="289"/>
      <c r="BD736" s="289"/>
      <c r="BE736" s="289"/>
      <c r="BF736" s="289"/>
      <c r="BG736" s="289"/>
      <c r="BH736" s="289"/>
      <c r="BI736" s="289"/>
      <c r="BJ736" s="289"/>
      <c r="BK736" s="289"/>
      <c r="BL736" s="289"/>
      <c r="BM736" s="289"/>
      <c r="BN736" s="289"/>
      <c r="BO736" s="289"/>
      <c r="BP736" s="289"/>
      <c r="BQ736" s="289"/>
      <c r="BR736" s="289"/>
      <c r="BS736" s="289"/>
      <c r="BT736" s="289"/>
      <c r="BU736" s="289"/>
      <c r="BV736" s="289"/>
      <c r="BW736" s="289"/>
      <c r="BX736" s="289"/>
      <c r="BY736" s="289"/>
      <c r="BZ736" s="289"/>
      <c r="CA736" s="289"/>
      <c r="CB736" s="289"/>
      <c r="CC736" s="289"/>
      <c r="CD736" s="289"/>
      <c r="CE736" s="288"/>
    </row>
    <row r="737" spans="1:83" x14ac:dyDescent="0.2">
      <c r="A737" s="215"/>
      <c r="B737" s="216"/>
      <c r="C737" s="217"/>
      <c r="D737" s="218"/>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89"/>
      <c r="AV737" s="289"/>
      <c r="AW737" s="289"/>
      <c r="AX737" s="289"/>
      <c r="AY737" s="289"/>
      <c r="AZ737" s="289"/>
      <c r="BA737" s="289"/>
      <c r="BB737" s="289"/>
      <c r="BC737" s="289"/>
      <c r="BD737" s="289"/>
      <c r="BE737" s="289"/>
      <c r="BF737" s="289"/>
      <c r="BG737" s="289"/>
      <c r="BH737" s="289"/>
      <c r="BI737" s="289"/>
      <c r="BJ737" s="289"/>
      <c r="BK737" s="289"/>
      <c r="BL737" s="289"/>
      <c r="BM737" s="289"/>
      <c r="BN737" s="289"/>
      <c r="BO737" s="289"/>
      <c r="BP737" s="289"/>
      <c r="BQ737" s="289"/>
      <c r="BR737" s="289"/>
      <c r="BS737" s="289"/>
      <c r="BT737" s="289"/>
      <c r="BU737" s="289"/>
      <c r="BV737" s="289"/>
      <c r="BW737" s="289"/>
      <c r="BX737" s="289"/>
      <c r="BY737" s="289"/>
      <c r="BZ737" s="289"/>
      <c r="CA737" s="289"/>
      <c r="CB737" s="289"/>
      <c r="CC737" s="289"/>
      <c r="CD737" s="289"/>
      <c r="CE737" s="288"/>
    </row>
    <row r="738" spans="1:83" x14ac:dyDescent="0.2">
      <c r="A738" s="215"/>
      <c r="B738" s="216"/>
      <c r="C738" s="217"/>
      <c r="D738" s="218"/>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89"/>
      <c r="AV738" s="289"/>
      <c r="AW738" s="289"/>
      <c r="AX738" s="289"/>
      <c r="AY738" s="289"/>
      <c r="AZ738" s="289"/>
      <c r="BA738" s="289"/>
      <c r="BB738" s="289"/>
      <c r="BC738" s="289"/>
      <c r="BD738" s="289"/>
      <c r="BE738" s="289"/>
      <c r="BF738" s="289"/>
      <c r="BG738" s="289"/>
      <c r="BH738" s="289"/>
      <c r="BI738" s="289"/>
      <c r="BJ738" s="289"/>
      <c r="BK738" s="289"/>
      <c r="BL738" s="289"/>
      <c r="BM738" s="289"/>
      <c r="BN738" s="289"/>
      <c r="BO738" s="289"/>
      <c r="BP738" s="289"/>
      <c r="BQ738" s="289"/>
      <c r="BR738" s="289"/>
      <c r="BS738" s="289"/>
      <c r="BT738" s="289"/>
      <c r="BU738" s="289"/>
      <c r="BV738" s="289"/>
      <c r="BW738" s="289"/>
      <c r="BX738" s="289"/>
      <c r="BY738" s="289"/>
      <c r="BZ738" s="289"/>
      <c r="CA738" s="289"/>
      <c r="CB738" s="289"/>
      <c r="CC738" s="289"/>
      <c r="CD738" s="289"/>
      <c r="CE738" s="288"/>
    </row>
    <row r="739" spans="1:83" x14ac:dyDescent="0.2">
      <c r="A739" s="215"/>
      <c r="B739" s="216"/>
      <c r="C739" s="217"/>
      <c r="D739" s="218"/>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89"/>
      <c r="AV739" s="289"/>
      <c r="AW739" s="289"/>
      <c r="AX739" s="289"/>
      <c r="AY739" s="289"/>
      <c r="AZ739" s="289"/>
      <c r="BA739" s="289"/>
      <c r="BB739" s="289"/>
      <c r="BC739" s="289"/>
      <c r="BD739" s="289"/>
      <c r="BE739" s="289"/>
      <c r="BF739" s="289"/>
      <c r="BG739" s="289"/>
      <c r="BH739" s="289"/>
      <c r="BI739" s="289"/>
      <c r="BJ739" s="289"/>
      <c r="BK739" s="289"/>
      <c r="BL739" s="289"/>
      <c r="BM739" s="289"/>
      <c r="BN739" s="289"/>
      <c r="BO739" s="289"/>
      <c r="BP739" s="289"/>
      <c r="BQ739" s="289"/>
      <c r="BR739" s="289"/>
      <c r="BS739" s="289"/>
      <c r="BT739" s="289"/>
      <c r="BU739" s="289"/>
      <c r="BV739" s="289"/>
      <c r="BW739" s="289"/>
      <c r="BX739" s="289"/>
      <c r="BY739" s="289"/>
      <c r="BZ739" s="289"/>
      <c r="CA739" s="289"/>
      <c r="CB739" s="289"/>
      <c r="CC739" s="289"/>
      <c r="CD739" s="289"/>
      <c r="CE739" s="288"/>
    </row>
    <row r="740" spans="1:83" x14ac:dyDescent="0.2">
      <c r="A740" s="215"/>
      <c r="B740" s="216"/>
      <c r="C740" s="217"/>
      <c r="D740" s="218"/>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89"/>
      <c r="AV740" s="289"/>
      <c r="AW740" s="289"/>
      <c r="AX740" s="289"/>
      <c r="AY740" s="289"/>
      <c r="AZ740" s="289"/>
      <c r="BA740" s="289"/>
      <c r="BB740" s="289"/>
      <c r="BC740" s="289"/>
      <c r="BD740" s="289"/>
      <c r="BE740" s="289"/>
      <c r="BF740" s="289"/>
      <c r="BG740" s="289"/>
      <c r="BH740" s="289"/>
      <c r="BI740" s="289"/>
      <c r="BJ740" s="289"/>
      <c r="BK740" s="289"/>
      <c r="BL740" s="289"/>
      <c r="BM740" s="289"/>
      <c r="BN740" s="289"/>
      <c r="BO740" s="289"/>
      <c r="BP740" s="289"/>
      <c r="BQ740" s="289"/>
      <c r="BR740" s="289"/>
      <c r="BS740" s="289"/>
      <c r="BT740" s="289"/>
      <c r="BU740" s="289"/>
      <c r="BV740" s="289"/>
      <c r="BW740" s="289"/>
      <c r="BX740" s="289"/>
      <c r="BY740" s="289"/>
      <c r="BZ740" s="289"/>
      <c r="CA740" s="289"/>
      <c r="CB740" s="289"/>
      <c r="CC740" s="289"/>
      <c r="CD740" s="289"/>
      <c r="CE740" s="288"/>
    </row>
    <row r="741" spans="1:83" x14ac:dyDescent="0.2">
      <c r="A741" s="215"/>
      <c r="B741" s="216"/>
      <c r="C741" s="217"/>
      <c r="D741" s="218"/>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c r="AL741" s="219"/>
      <c r="AM741" s="219"/>
      <c r="AN741" s="219"/>
      <c r="AO741" s="219"/>
      <c r="AP741" s="219"/>
      <c r="AQ741" s="219"/>
      <c r="AR741" s="219"/>
      <c r="AS741" s="219"/>
      <c r="AT741" s="219"/>
      <c r="AU741" s="289"/>
      <c r="AV741" s="289"/>
      <c r="AW741" s="289"/>
      <c r="AX741" s="289"/>
      <c r="AY741" s="289"/>
      <c r="AZ741" s="289"/>
      <c r="BA741" s="289"/>
      <c r="BB741" s="289"/>
      <c r="BC741" s="289"/>
      <c r="BD741" s="289"/>
      <c r="BE741" s="289"/>
      <c r="BF741" s="289"/>
      <c r="BG741" s="289"/>
      <c r="BH741" s="289"/>
      <c r="BI741" s="289"/>
      <c r="BJ741" s="289"/>
      <c r="BK741" s="289"/>
      <c r="BL741" s="289"/>
      <c r="BM741" s="289"/>
      <c r="BN741" s="289"/>
      <c r="BO741" s="289"/>
      <c r="BP741" s="289"/>
      <c r="BQ741" s="289"/>
      <c r="BR741" s="289"/>
      <c r="BS741" s="289"/>
      <c r="BT741" s="289"/>
      <c r="BU741" s="289"/>
      <c r="BV741" s="289"/>
      <c r="BW741" s="289"/>
      <c r="BX741" s="289"/>
      <c r="BY741" s="289"/>
      <c r="BZ741" s="289"/>
      <c r="CA741" s="289"/>
      <c r="CB741" s="289"/>
      <c r="CC741" s="289"/>
      <c r="CD741" s="289"/>
      <c r="CE741" s="288"/>
    </row>
    <row r="742" spans="1:83" x14ac:dyDescent="0.2">
      <c r="A742" s="215"/>
      <c r="B742" s="216"/>
      <c r="C742" s="217"/>
      <c r="D742" s="218"/>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c r="AL742" s="219"/>
      <c r="AM742" s="219"/>
      <c r="AN742" s="219"/>
      <c r="AO742" s="219"/>
      <c r="AP742" s="219"/>
      <c r="AQ742" s="219"/>
      <c r="AR742" s="219"/>
      <c r="AS742" s="219"/>
      <c r="AT742" s="219"/>
      <c r="AU742" s="289"/>
      <c r="AV742" s="289"/>
      <c r="AW742" s="289"/>
      <c r="AX742" s="289"/>
      <c r="AY742" s="289"/>
      <c r="AZ742" s="289"/>
      <c r="BA742" s="289"/>
      <c r="BB742" s="289"/>
      <c r="BC742" s="289"/>
      <c r="BD742" s="289"/>
      <c r="BE742" s="289"/>
      <c r="BF742" s="289"/>
      <c r="BG742" s="289"/>
      <c r="BH742" s="289"/>
      <c r="BI742" s="289"/>
      <c r="BJ742" s="289"/>
      <c r="BK742" s="289"/>
      <c r="BL742" s="289"/>
      <c r="BM742" s="289"/>
      <c r="BN742" s="289"/>
      <c r="BO742" s="289"/>
      <c r="BP742" s="289"/>
      <c r="BQ742" s="289"/>
      <c r="BR742" s="289"/>
      <c r="BS742" s="289"/>
      <c r="BT742" s="289"/>
      <c r="BU742" s="289"/>
      <c r="BV742" s="289"/>
      <c r="BW742" s="289"/>
      <c r="BX742" s="289"/>
      <c r="BY742" s="289"/>
      <c r="BZ742" s="289"/>
      <c r="CA742" s="289"/>
      <c r="CB742" s="289"/>
      <c r="CC742" s="289"/>
      <c r="CD742" s="289"/>
      <c r="CE742" s="288"/>
    </row>
    <row r="743" spans="1:83" x14ac:dyDescent="0.2">
      <c r="A743" s="215"/>
      <c r="B743" s="216"/>
      <c r="C743" s="217"/>
      <c r="D743" s="218"/>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c r="AL743" s="219"/>
      <c r="AM743" s="219"/>
      <c r="AN743" s="219"/>
      <c r="AO743" s="219"/>
      <c r="AP743" s="219"/>
      <c r="AQ743" s="219"/>
      <c r="AR743" s="219"/>
      <c r="AS743" s="219"/>
      <c r="AT743" s="219"/>
      <c r="AU743" s="289"/>
      <c r="AV743" s="289"/>
      <c r="AW743" s="289"/>
      <c r="AX743" s="289"/>
      <c r="AY743" s="289"/>
      <c r="AZ743" s="289"/>
      <c r="BA743" s="289"/>
      <c r="BB743" s="289"/>
      <c r="BC743" s="289"/>
      <c r="BD743" s="289"/>
      <c r="BE743" s="289"/>
      <c r="BF743" s="289"/>
      <c r="BG743" s="289"/>
      <c r="BH743" s="289"/>
      <c r="BI743" s="289"/>
      <c r="BJ743" s="289"/>
      <c r="BK743" s="289"/>
      <c r="BL743" s="289"/>
      <c r="BM743" s="289"/>
      <c r="BN743" s="289"/>
      <c r="BO743" s="289"/>
      <c r="BP743" s="289"/>
      <c r="BQ743" s="289"/>
      <c r="BR743" s="289"/>
      <c r="BS743" s="289"/>
      <c r="BT743" s="289"/>
      <c r="BU743" s="289"/>
      <c r="BV743" s="289"/>
      <c r="BW743" s="289"/>
      <c r="BX743" s="289"/>
      <c r="BY743" s="289"/>
      <c r="BZ743" s="289"/>
      <c r="CA743" s="289"/>
      <c r="CB743" s="289"/>
      <c r="CC743" s="289"/>
      <c r="CD743" s="289"/>
      <c r="CE743" s="288"/>
    </row>
    <row r="744" spans="1:83" x14ac:dyDescent="0.2">
      <c r="A744" s="215"/>
      <c r="B744" s="216"/>
      <c r="C744" s="217"/>
      <c r="D744" s="218"/>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c r="AL744" s="219"/>
      <c r="AM744" s="219"/>
      <c r="AN744" s="219"/>
      <c r="AO744" s="219"/>
      <c r="AP744" s="219"/>
      <c r="AQ744" s="219"/>
      <c r="AR744" s="219"/>
      <c r="AS744" s="219"/>
      <c r="AT744" s="219"/>
      <c r="AU744" s="289"/>
      <c r="AV744" s="289"/>
      <c r="AW744" s="289"/>
      <c r="AX744" s="289"/>
      <c r="AY744" s="289"/>
      <c r="AZ744" s="289"/>
      <c r="BA744" s="289"/>
      <c r="BB744" s="289"/>
      <c r="BC744" s="289"/>
      <c r="BD744" s="289"/>
      <c r="BE744" s="289"/>
      <c r="BF744" s="289"/>
      <c r="BG744" s="289"/>
      <c r="BH744" s="289"/>
      <c r="BI744" s="289"/>
      <c r="BJ744" s="289"/>
      <c r="BK744" s="289"/>
      <c r="BL744" s="289"/>
      <c r="BM744" s="289"/>
      <c r="BN744" s="289"/>
      <c r="BO744" s="289"/>
      <c r="BP744" s="289"/>
      <c r="BQ744" s="289"/>
      <c r="BR744" s="289"/>
      <c r="BS744" s="289"/>
      <c r="BT744" s="289"/>
      <c r="BU744" s="289"/>
      <c r="BV744" s="289"/>
      <c r="BW744" s="289"/>
      <c r="BX744" s="289"/>
      <c r="BY744" s="289"/>
      <c r="BZ744" s="289"/>
      <c r="CA744" s="289"/>
      <c r="CB744" s="289"/>
      <c r="CC744" s="289"/>
      <c r="CD744" s="289"/>
      <c r="CE744" s="288"/>
    </row>
    <row r="745" spans="1:83" x14ac:dyDescent="0.2">
      <c r="A745" s="215"/>
      <c r="B745" s="216"/>
      <c r="C745" s="217"/>
      <c r="D745" s="218"/>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89"/>
      <c r="AV745" s="289"/>
      <c r="AW745" s="289"/>
      <c r="AX745" s="289"/>
      <c r="AY745" s="289"/>
      <c r="AZ745" s="289"/>
      <c r="BA745" s="289"/>
      <c r="BB745" s="289"/>
      <c r="BC745" s="289"/>
      <c r="BD745" s="289"/>
      <c r="BE745" s="289"/>
      <c r="BF745" s="289"/>
      <c r="BG745" s="289"/>
      <c r="BH745" s="289"/>
      <c r="BI745" s="289"/>
      <c r="BJ745" s="289"/>
      <c r="BK745" s="289"/>
      <c r="BL745" s="289"/>
      <c r="BM745" s="289"/>
      <c r="BN745" s="289"/>
      <c r="BO745" s="289"/>
      <c r="BP745" s="289"/>
      <c r="BQ745" s="289"/>
      <c r="BR745" s="289"/>
      <c r="BS745" s="289"/>
      <c r="BT745" s="289"/>
      <c r="BU745" s="289"/>
      <c r="BV745" s="289"/>
      <c r="BW745" s="289"/>
      <c r="BX745" s="289"/>
      <c r="BY745" s="289"/>
      <c r="BZ745" s="289"/>
      <c r="CA745" s="289"/>
      <c r="CB745" s="289"/>
      <c r="CC745" s="289"/>
      <c r="CD745" s="289"/>
      <c r="CE745" s="288"/>
    </row>
    <row r="746" spans="1:83" x14ac:dyDescent="0.2">
      <c r="A746" s="215"/>
      <c r="B746" s="216"/>
      <c r="C746" s="217"/>
      <c r="D746" s="218"/>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c r="AL746" s="219"/>
      <c r="AM746" s="219"/>
      <c r="AN746" s="219"/>
      <c r="AO746" s="219"/>
      <c r="AP746" s="219"/>
      <c r="AQ746" s="219"/>
      <c r="AR746" s="219"/>
      <c r="AS746" s="219"/>
      <c r="AT746" s="219"/>
      <c r="AU746" s="289"/>
      <c r="AV746" s="289"/>
      <c r="AW746" s="289"/>
      <c r="AX746" s="289"/>
      <c r="AY746" s="289"/>
      <c r="AZ746" s="289"/>
      <c r="BA746" s="289"/>
      <c r="BB746" s="289"/>
      <c r="BC746" s="289"/>
      <c r="BD746" s="289"/>
      <c r="BE746" s="289"/>
      <c r="BF746" s="289"/>
      <c r="BG746" s="289"/>
      <c r="BH746" s="289"/>
      <c r="BI746" s="289"/>
      <c r="BJ746" s="289"/>
      <c r="BK746" s="289"/>
      <c r="BL746" s="289"/>
      <c r="BM746" s="289"/>
      <c r="BN746" s="289"/>
      <c r="BO746" s="289"/>
      <c r="BP746" s="289"/>
      <c r="BQ746" s="289"/>
      <c r="BR746" s="289"/>
      <c r="BS746" s="289"/>
      <c r="BT746" s="289"/>
      <c r="BU746" s="289"/>
      <c r="BV746" s="289"/>
      <c r="BW746" s="289"/>
      <c r="BX746" s="289"/>
      <c r="BY746" s="289"/>
      <c r="BZ746" s="289"/>
      <c r="CA746" s="289"/>
      <c r="CB746" s="289"/>
      <c r="CC746" s="289"/>
      <c r="CD746" s="289"/>
      <c r="CE746" s="288"/>
    </row>
    <row r="747" spans="1:83" x14ac:dyDescent="0.2">
      <c r="A747" s="215"/>
      <c r="B747" s="216"/>
      <c r="C747" s="217"/>
      <c r="D747" s="218"/>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c r="AL747" s="219"/>
      <c r="AM747" s="219"/>
      <c r="AN747" s="219"/>
      <c r="AO747" s="219"/>
      <c r="AP747" s="219"/>
      <c r="AQ747" s="219"/>
      <c r="AR747" s="219"/>
      <c r="AS747" s="219"/>
      <c r="AT747" s="219"/>
      <c r="AU747" s="289"/>
      <c r="AV747" s="289"/>
      <c r="AW747" s="289"/>
      <c r="AX747" s="289"/>
      <c r="AY747" s="289"/>
      <c r="AZ747" s="289"/>
      <c r="BA747" s="289"/>
      <c r="BB747" s="289"/>
      <c r="BC747" s="289"/>
      <c r="BD747" s="289"/>
      <c r="BE747" s="289"/>
      <c r="BF747" s="289"/>
      <c r="BG747" s="289"/>
      <c r="BH747" s="289"/>
      <c r="BI747" s="289"/>
      <c r="BJ747" s="289"/>
      <c r="BK747" s="289"/>
      <c r="BL747" s="289"/>
      <c r="BM747" s="289"/>
      <c r="BN747" s="289"/>
      <c r="BO747" s="289"/>
      <c r="BP747" s="289"/>
      <c r="BQ747" s="289"/>
      <c r="BR747" s="289"/>
      <c r="BS747" s="289"/>
      <c r="BT747" s="289"/>
      <c r="BU747" s="289"/>
      <c r="BV747" s="289"/>
      <c r="BW747" s="289"/>
      <c r="BX747" s="289"/>
      <c r="BY747" s="289"/>
      <c r="BZ747" s="289"/>
      <c r="CA747" s="289"/>
      <c r="CB747" s="289"/>
      <c r="CC747" s="289"/>
      <c r="CD747" s="289"/>
      <c r="CE747" s="288"/>
    </row>
    <row r="748" spans="1:83" x14ac:dyDescent="0.2">
      <c r="A748" s="215"/>
      <c r="B748" s="216"/>
      <c r="C748" s="217"/>
      <c r="D748" s="218"/>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c r="AL748" s="219"/>
      <c r="AM748" s="219"/>
      <c r="AN748" s="219"/>
      <c r="AO748" s="219"/>
      <c r="AP748" s="219"/>
      <c r="AQ748" s="219"/>
      <c r="AR748" s="219"/>
      <c r="AS748" s="219"/>
      <c r="AT748" s="219"/>
      <c r="AU748" s="289"/>
      <c r="AV748" s="289"/>
      <c r="AW748" s="289"/>
      <c r="AX748" s="289"/>
      <c r="AY748" s="289"/>
      <c r="AZ748" s="289"/>
      <c r="BA748" s="289"/>
      <c r="BB748" s="289"/>
      <c r="BC748" s="289"/>
      <c r="BD748" s="289"/>
      <c r="BE748" s="289"/>
      <c r="BF748" s="289"/>
      <c r="BG748" s="289"/>
      <c r="BH748" s="289"/>
      <c r="BI748" s="289"/>
      <c r="BJ748" s="289"/>
      <c r="BK748" s="289"/>
      <c r="BL748" s="289"/>
      <c r="BM748" s="289"/>
      <c r="BN748" s="289"/>
      <c r="BO748" s="289"/>
      <c r="BP748" s="289"/>
      <c r="BQ748" s="289"/>
      <c r="BR748" s="289"/>
      <c r="BS748" s="289"/>
      <c r="BT748" s="289"/>
      <c r="BU748" s="289"/>
      <c r="BV748" s="289"/>
      <c r="BW748" s="289"/>
      <c r="BX748" s="289"/>
      <c r="BY748" s="289"/>
      <c r="BZ748" s="289"/>
      <c r="CA748" s="289"/>
      <c r="CB748" s="289"/>
      <c r="CC748" s="289"/>
      <c r="CD748" s="289"/>
      <c r="CE748" s="288"/>
    </row>
    <row r="749" spans="1:83" x14ac:dyDescent="0.2">
      <c r="A749" s="215"/>
      <c r="B749" s="216"/>
      <c r="C749" s="217"/>
      <c r="D749" s="218"/>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89"/>
      <c r="AV749" s="289"/>
      <c r="AW749" s="289"/>
      <c r="AX749" s="289"/>
      <c r="AY749" s="289"/>
      <c r="AZ749" s="289"/>
      <c r="BA749" s="289"/>
      <c r="BB749" s="289"/>
      <c r="BC749" s="289"/>
      <c r="BD749" s="289"/>
      <c r="BE749" s="289"/>
      <c r="BF749" s="289"/>
      <c r="BG749" s="289"/>
      <c r="BH749" s="289"/>
      <c r="BI749" s="289"/>
      <c r="BJ749" s="289"/>
      <c r="BK749" s="289"/>
      <c r="BL749" s="289"/>
      <c r="BM749" s="289"/>
      <c r="BN749" s="289"/>
      <c r="BO749" s="289"/>
      <c r="BP749" s="289"/>
      <c r="BQ749" s="289"/>
      <c r="BR749" s="289"/>
      <c r="BS749" s="289"/>
      <c r="BT749" s="289"/>
      <c r="BU749" s="289"/>
      <c r="BV749" s="289"/>
      <c r="BW749" s="289"/>
      <c r="BX749" s="289"/>
      <c r="BY749" s="289"/>
      <c r="BZ749" s="289"/>
      <c r="CA749" s="289"/>
      <c r="CB749" s="289"/>
      <c r="CC749" s="289"/>
      <c r="CD749" s="289"/>
      <c r="CE749" s="288"/>
    </row>
    <row r="750" spans="1:83" x14ac:dyDescent="0.2">
      <c r="A750" s="215"/>
      <c r="B750" s="216"/>
      <c r="C750" s="217"/>
      <c r="D750" s="218"/>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89"/>
      <c r="AV750" s="289"/>
      <c r="AW750" s="289"/>
      <c r="AX750" s="289"/>
      <c r="AY750" s="289"/>
      <c r="AZ750" s="289"/>
      <c r="BA750" s="289"/>
      <c r="BB750" s="289"/>
      <c r="BC750" s="289"/>
      <c r="BD750" s="289"/>
      <c r="BE750" s="289"/>
      <c r="BF750" s="289"/>
      <c r="BG750" s="289"/>
      <c r="BH750" s="289"/>
      <c r="BI750" s="289"/>
      <c r="BJ750" s="289"/>
      <c r="BK750" s="289"/>
      <c r="BL750" s="289"/>
      <c r="BM750" s="289"/>
      <c r="BN750" s="289"/>
      <c r="BO750" s="289"/>
      <c r="BP750" s="289"/>
      <c r="BQ750" s="289"/>
      <c r="BR750" s="289"/>
      <c r="BS750" s="289"/>
      <c r="BT750" s="289"/>
      <c r="BU750" s="289"/>
      <c r="BV750" s="289"/>
      <c r="BW750" s="289"/>
      <c r="BX750" s="289"/>
      <c r="BY750" s="289"/>
      <c r="BZ750" s="289"/>
      <c r="CA750" s="289"/>
      <c r="CB750" s="289"/>
      <c r="CC750" s="289"/>
      <c r="CD750" s="289"/>
      <c r="CE750" s="288"/>
    </row>
    <row r="751" spans="1:83" x14ac:dyDescent="0.2">
      <c r="A751" s="215"/>
      <c r="B751" s="216"/>
      <c r="C751" s="217"/>
      <c r="D751" s="218"/>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c r="AL751" s="219"/>
      <c r="AM751" s="219"/>
      <c r="AN751" s="219"/>
      <c r="AO751" s="219"/>
      <c r="AP751" s="219"/>
      <c r="AQ751" s="219"/>
      <c r="AR751" s="219"/>
      <c r="AS751" s="219"/>
      <c r="AT751" s="219"/>
      <c r="AU751" s="289"/>
      <c r="AV751" s="289"/>
      <c r="AW751" s="289"/>
      <c r="AX751" s="289"/>
      <c r="AY751" s="289"/>
      <c r="AZ751" s="289"/>
      <c r="BA751" s="289"/>
      <c r="BB751" s="289"/>
      <c r="BC751" s="289"/>
      <c r="BD751" s="289"/>
      <c r="BE751" s="289"/>
      <c r="BF751" s="289"/>
      <c r="BG751" s="289"/>
      <c r="BH751" s="289"/>
      <c r="BI751" s="289"/>
      <c r="BJ751" s="289"/>
      <c r="BK751" s="289"/>
      <c r="BL751" s="289"/>
      <c r="BM751" s="289"/>
      <c r="BN751" s="289"/>
      <c r="BO751" s="289"/>
      <c r="BP751" s="289"/>
      <c r="BQ751" s="289"/>
      <c r="BR751" s="289"/>
      <c r="BS751" s="289"/>
      <c r="BT751" s="289"/>
      <c r="BU751" s="289"/>
      <c r="BV751" s="289"/>
      <c r="BW751" s="289"/>
      <c r="BX751" s="289"/>
      <c r="BY751" s="289"/>
      <c r="BZ751" s="289"/>
      <c r="CA751" s="289"/>
      <c r="CB751" s="289"/>
      <c r="CC751" s="289"/>
      <c r="CD751" s="289"/>
      <c r="CE751" s="288"/>
    </row>
    <row r="752" spans="1:83" x14ac:dyDescent="0.2">
      <c r="A752" s="215"/>
      <c r="B752" s="216"/>
      <c r="C752" s="217"/>
      <c r="D752" s="218"/>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89"/>
      <c r="AV752" s="289"/>
      <c r="AW752" s="289"/>
      <c r="AX752" s="289"/>
      <c r="AY752" s="289"/>
      <c r="AZ752" s="289"/>
      <c r="BA752" s="289"/>
      <c r="BB752" s="289"/>
      <c r="BC752" s="289"/>
      <c r="BD752" s="289"/>
      <c r="BE752" s="289"/>
      <c r="BF752" s="289"/>
      <c r="BG752" s="289"/>
      <c r="BH752" s="289"/>
      <c r="BI752" s="289"/>
      <c r="BJ752" s="289"/>
      <c r="BK752" s="289"/>
      <c r="BL752" s="289"/>
      <c r="BM752" s="289"/>
      <c r="BN752" s="289"/>
      <c r="BO752" s="289"/>
      <c r="BP752" s="289"/>
      <c r="BQ752" s="289"/>
      <c r="BR752" s="289"/>
      <c r="BS752" s="289"/>
      <c r="BT752" s="289"/>
      <c r="BU752" s="289"/>
      <c r="BV752" s="289"/>
      <c r="BW752" s="289"/>
      <c r="BX752" s="289"/>
      <c r="BY752" s="289"/>
      <c r="BZ752" s="289"/>
      <c r="CA752" s="289"/>
      <c r="CB752" s="289"/>
      <c r="CC752" s="289"/>
      <c r="CD752" s="289"/>
      <c r="CE752" s="288"/>
    </row>
    <row r="753" spans="1:83" x14ac:dyDescent="0.2">
      <c r="A753" s="215"/>
      <c r="B753" s="216"/>
      <c r="C753" s="217"/>
      <c r="D753" s="218"/>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89"/>
      <c r="AV753" s="289"/>
      <c r="AW753" s="289"/>
      <c r="AX753" s="289"/>
      <c r="AY753" s="289"/>
      <c r="AZ753" s="289"/>
      <c r="BA753" s="289"/>
      <c r="BB753" s="289"/>
      <c r="BC753" s="289"/>
      <c r="BD753" s="289"/>
      <c r="BE753" s="289"/>
      <c r="BF753" s="289"/>
      <c r="BG753" s="289"/>
      <c r="BH753" s="289"/>
      <c r="BI753" s="289"/>
      <c r="BJ753" s="289"/>
      <c r="BK753" s="289"/>
      <c r="BL753" s="289"/>
      <c r="BM753" s="289"/>
      <c r="BN753" s="289"/>
      <c r="BO753" s="289"/>
      <c r="BP753" s="289"/>
      <c r="BQ753" s="289"/>
      <c r="BR753" s="289"/>
      <c r="BS753" s="289"/>
      <c r="BT753" s="289"/>
      <c r="BU753" s="289"/>
      <c r="BV753" s="289"/>
      <c r="BW753" s="289"/>
      <c r="BX753" s="289"/>
      <c r="BY753" s="289"/>
      <c r="BZ753" s="289"/>
      <c r="CA753" s="289"/>
      <c r="CB753" s="289"/>
      <c r="CC753" s="289"/>
      <c r="CD753" s="289"/>
      <c r="CE753" s="288"/>
    </row>
    <row r="754" spans="1:83" x14ac:dyDescent="0.2">
      <c r="A754" s="215"/>
      <c r="B754" s="216"/>
      <c r="C754" s="217"/>
      <c r="D754" s="218"/>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c r="AL754" s="219"/>
      <c r="AM754" s="219"/>
      <c r="AN754" s="219"/>
      <c r="AO754" s="219"/>
      <c r="AP754" s="219"/>
      <c r="AQ754" s="219"/>
      <c r="AR754" s="219"/>
      <c r="AS754" s="219"/>
      <c r="AT754" s="219"/>
      <c r="AU754" s="289"/>
      <c r="AV754" s="289"/>
      <c r="AW754" s="289"/>
      <c r="AX754" s="289"/>
      <c r="AY754" s="289"/>
      <c r="AZ754" s="289"/>
      <c r="BA754" s="289"/>
      <c r="BB754" s="289"/>
      <c r="BC754" s="289"/>
      <c r="BD754" s="289"/>
      <c r="BE754" s="289"/>
      <c r="BF754" s="289"/>
      <c r="BG754" s="289"/>
      <c r="BH754" s="289"/>
      <c r="BI754" s="289"/>
      <c r="BJ754" s="289"/>
      <c r="BK754" s="289"/>
      <c r="BL754" s="289"/>
      <c r="BM754" s="289"/>
      <c r="BN754" s="289"/>
      <c r="BO754" s="289"/>
      <c r="BP754" s="289"/>
      <c r="BQ754" s="289"/>
      <c r="BR754" s="289"/>
      <c r="BS754" s="289"/>
      <c r="BT754" s="289"/>
      <c r="BU754" s="289"/>
      <c r="BV754" s="289"/>
      <c r="BW754" s="289"/>
      <c r="BX754" s="289"/>
      <c r="BY754" s="289"/>
      <c r="BZ754" s="289"/>
      <c r="CA754" s="289"/>
      <c r="CB754" s="289"/>
      <c r="CC754" s="289"/>
      <c r="CD754" s="289"/>
      <c r="CE754" s="288"/>
    </row>
    <row r="755" spans="1:83" x14ac:dyDescent="0.2">
      <c r="A755" s="215"/>
      <c r="B755" s="216"/>
      <c r="C755" s="217"/>
      <c r="D755" s="218"/>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c r="AL755" s="219"/>
      <c r="AM755" s="219"/>
      <c r="AN755" s="219"/>
      <c r="AO755" s="219"/>
      <c r="AP755" s="219"/>
      <c r="AQ755" s="219"/>
      <c r="AR755" s="219"/>
      <c r="AS755" s="219"/>
      <c r="AT755" s="219"/>
      <c r="AU755" s="289"/>
      <c r="AV755" s="289"/>
      <c r="AW755" s="289"/>
      <c r="AX755" s="289"/>
      <c r="AY755" s="289"/>
      <c r="AZ755" s="289"/>
      <c r="BA755" s="289"/>
      <c r="BB755" s="289"/>
      <c r="BC755" s="289"/>
      <c r="BD755" s="289"/>
      <c r="BE755" s="289"/>
      <c r="BF755" s="289"/>
      <c r="BG755" s="289"/>
      <c r="BH755" s="289"/>
      <c r="BI755" s="289"/>
      <c r="BJ755" s="289"/>
      <c r="BK755" s="289"/>
      <c r="BL755" s="289"/>
      <c r="BM755" s="289"/>
      <c r="BN755" s="289"/>
      <c r="BO755" s="289"/>
      <c r="BP755" s="289"/>
      <c r="BQ755" s="289"/>
      <c r="BR755" s="289"/>
      <c r="BS755" s="289"/>
      <c r="BT755" s="289"/>
      <c r="BU755" s="289"/>
      <c r="BV755" s="289"/>
      <c r="BW755" s="289"/>
      <c r="BX755" s="289"/>
      <c r="BY755" s="289"/>
      <c r="BZ755" s="289"/>
      <c r="CA755" s="289"/>
      <c r="CB755" s="289"/>
      <c r="CC755" s="289"/>
      <c r="CD755" s="289"/>
      <c r="CE755" s="288"/>
    </row>
    <row r="756" spans="1:83" x14ac:dyDescent="0.2">
      <c r="A756" s="215"/>
      <c r="B756" s="216"/>
      <c r="C756" s="217"/>
      <c r="D756" s="218"/>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c r="AL756" s="219"/>
      <c r="AM756" s="219"/>
      <c r="AN756" s="219"/>
      <c r="AO756" s="219"/>
      <c r="AP756" s="219"/>
      <c r="AQ756" s="219"/>
      <c r="AR756" s="219"/>
      <c r="AS756" s="219"/>
      <c r="AT756" s="219"/>
      <c r="AU756" s="289"/>
      <c r="AV756" s="289"/>
      <c r="AW756" s="289"/>
      <c r="AX756" s="289"/>
      <c r="AY756" s="289"/>
      <c r="AZ756" s="289"/>
      <c r="BA756" s="289"/>
      <c r="BB756" s="289"/>
      <c r="BC756" s="289"/>
      <c r="BD756" s="289"/>
      <c r="BE756" s="289"/>
      <c r="BF756" s="289"/>
      <c r="BG756" s="289"/>
      <c r="BH756" s="289"/>
      <c r="BI756" s="289"/>
      <c r="BJ756" s="289"/>
      <c r="BK756" s="289"/>
      <c r="BL756" s="289"/>
      <c r="BM756" s="289"/>
      <c r="BN756" s="289"/>
      <c r="BO756" s="289"/>
      <c r="BP756" s="289"/>
      <c r="BQ756" s="289"/>
      <c r="BR756" s="289"/>
      <c r="BS756" s="289"/>
      <c r="BT756" s="289"/>
      <c r="BU756" s="289"/>
      <c r="BV756" s="289"/>
      <c r="BW756" s="289"/>
      <c r="BX756" s="289"/>
      <c r="BY756" s="289"/>
      <c r="BZ756" s="289"/>
      <c r="CA756" s="289"/>
      <c r="CB756" s="289"/>
      <c r="CC756" s="289"/>
      <c r="CD756" s="289"/>
      <c r="CE756" s="288"/>
    </row>
    <row r="757" spans="1:83" x14ac:dyDescent="0.2">
      <c r="A757" s="215"/>
      <c r="B757" s="216"/>
      <c r="C757" s="217"/>
      <c r="D757" s="218"/>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89"/>
      <c r="AV757" s="289"/>
      <c r="AW757" s="289"/>
      <c r="AX757" s="289"/>
      <c r="AY757" s="289"/>
      <c r="AZ757" s="289"/>
      <c r="BA757" s="289"/>
      <c r="BB757" s="289"/>
      <c r="BC757" s="289"/>
      <c r="BD757" s="289"/>
      <c r="BE757" s="289"/>
      <c r="BF757" s="289"/>
      <c r="BG757" s="289"/>
      <c r="BH757" s="289"/>
      <c r="BI757" s="289"/>
      <c r="BJ757" s="289"/>
      <c r="BK757" s="289"/>
      <c r="BL757" s="289"/>
      <c r="BM757" s="289"/>
      <c r="BN757" s="289"/>
      <c r="BO757" s="289"/>
      <c r="BP757" s="289"/>
      <c r="BQ757" s="289"/>
      <c r="BR757" s="289"/>
      <c r="BS757" s="289"/>
      <c r="BT757" s="289"/>
      <c r="BU757" s="289"/>
      <c r="BV757" s="289"/>
      <c r="BW757" s="289"/>
      <c r="BX757" s="289"/>
      <c r="BY757" s="289"/>
      <c r="BZ757" s="289"/>
      <c r="CA757" s="289"/>
      <c r="CB757" s="289"/>
      <c r="CC757" s="289"/>
      <c r="CD757" s="289"/>
      <c r="CE757" s="288"/>
    </row>
    <row r="758" spans="1:83" x14ac:dyDescent="0.2">
      <c r="A758" s="215"/>
      <c r="B758" s="216"/>
      <c r="C758" s="217"/>
      <c r="D758" s="218"/>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89"/>
      <c r="AV758" s="289"/>
      <c r="AW758" s="289"/>
      <c r="AX758" s="289"/>
      <c r="AY758" s="289"/>
      <c r="AZ758" s="289"/>
      <c r="BA758" s="289"/>
      <c r="BB758" s="289"/>
      <c r="BC758" s="289"/>
      <c r="BD758" s="289"/>
      <c r="BE758" s="289"/>
      <c r="BF758" s="289"/>
      <c r="BG758" s="289"/>
      <c r="BH758" s="289"/>
      <c r="BI758" s="289"/>
      <c r="BJ758" s="289"/>
      <c r="BK758" s="289"/>
      <c r="BL758" s="289"/>
      <c r="BM758" s="289"/>
      <c r="BN758" s="289"/>
      <c r="BO758" s="289"/>
      <c r="BP758" s="289"/>
      <c r="BQ758" s="289"/>
      <c r="BR758" s="289"/>
      <c r="BS758" s="289"/>
      <c r="BT758" s="289"/>
      <c r="BU758" s="289"/>
      <c r="BV758" s="289"/>
      <c r="BW758" s="289"/>
      <c r="BX758" s="289"/>
      <c r="BY758" s="289"/>
      <c r="BZ758" s="289"/>
      <c r="CA758" s="289"/>
      <c r="CB758" s="289"/>
      <c r="CC758" s="289"/>
      <c r="CD758" s="289"/>
      <c r="CE758" s="288"/>
    </row>
    <row r="759" spans="1:83" x14ac:dyDescent="0.2">
      <c r="A759" s="215"/>
      <c r="B759" s="216"/>
      <c r="C759" s="217"/>
      <c r="D759" s="218"/>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89"/>
      <c r="AV759" s="289"/>
      <c r="AW759" s="289"/>
      <c r="AX759" s="289"/>
      <c r="AY759" s="289"/>
      <c r="AZ759" s="289"/>
      <c r="BA759" s="289"/>
      <c r="BB759" s="289"/>
      <c r="BC759" s="289"/>
      <c r="BD759" s="289"/>
      <c r="BE759" s="289"/>
      <c r="BF759" s="289"/>
      <c r="BG759" s="289"/>
      <c r="BH759" s="289"/>
      <c r="BI759" s="289"/>
      <c r="BJ759" s="289"/>
      <c r="BK759" s="289"/>
      <c r="BL759" s="289"/>
      <c r="BM759" s="289"/>
      <c r="BN759" s="289"/>
      <c r="BO759" s="289"/>
      <c r="BP759" s="289"/>
      <c r="BQ759" s="289"/>
      <c r="BR759" s="289"/>
      <c r="BS759" s="289"/>
      <c r="BT759" s="289"/>
      <c r="BU759" s="289"/>
      <c r="BV759" s="289"/>
      <c r="BW759" s="289"/>
      <c r="BX759" s="289"/>
      <c r="BY759" s="289"/>
      <c r="BZ759" s="289"/>
      <c r="CA759" s="289"/>
      <c r="CB759" s="289"/>
      <c r="CC759" s="289"/>
      <c r="CD759" s="289"/>
      <c r="CE759" s="288"/>
    </row>
    <row r="760" spans="1:83" x14ac:dyDescent="0.2">
      <c r="A760" s="215"/>
      <c r="B760" s="216"/>
      <c r="C760" s="217"/>
      <c r="D760" s="218"/>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89"/>
      <c r="AV760" s="289"/>
      <c r="AW760" s="289"/>
      <c r="AX760" s="289"/>
      <c r="AY760" s="289"/>
      <c r="AZ760" s="289"/>
      <c r="BA760" s="289"/>
      <c r="BB760" s="289"/>
      <c r="BC760" s="289"/>
      <c r="BD760" s="289"/>
      <c r="BE760" s="289"/>
      <c r="BF760" s="289"/>
      <c r="BG760" s="289"/>
      <c r="BH760" s="289"/>
      <c r="BI760" s="289"/>
      <c r="BJ760" s="289"/>
      <c r="BK760" s="289"/>
      <c r="BL760" s="289"/>
      <c r="BM760" s="289"/>
      <c r="BN760" s="289"/>
      <c r="BO760" s="289"/>
      <c r="BP760" s="289"/>
      <c r="BQ760" s="289"/>
      <c r="BR760" s="289"/>
      <c r="BS760" s="289"/>
      <c r="BT760" s="289"/>
      <c r="BU760" s="289"/>
      <c r="BV760" s="289"/>
      <c r="BW760" s="289"/>
      <c r="BX760" s="289"/>
      <c r="BY760" s="289"/>
      <c r="BZ760" s="289"/>
      <c r="CA760" s="289"/>
      <c r="CB760" s="289"/>
      <c r="CC760" s="289"/>
      <c r="CD760" s="289"/>
      <c r="CE760" s="288"/>
    </row>
    <row r="761" spans="1:83" x14ac:dyDescent="0.2">
      <c r="A761" s="215"/>
      <c r="B761" s="216"/>
      <c r="C761" s="217"/>
      <c r="D761" s="218"/>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89"/>
      <c r="AV761" s="289"/>
      <c r="AW761" s="289"/>
      <c r="AX761" s="289"/>
      <c r="AY761" s="289"/>
      <c r="AZ761" s="289"/>
      <c r="BA761" s="289"/>
      <c r="BB761" s="289"/>
      <c r="BC761" s="289"/>
      <c r="BD761" s="289"/>
      <c r="BE761" s="289"/>
      <c r="BF761" s="289"/>
      <c r="BG761" s="289"/>
      <c r="BH761" s="289"/>
      <c r="BI761" s="289"/>
      <c r="BJ761" s="289"/>
      <c r="BK761" s="289"/>
      <c r="BL761" s="289"/>
      <c r="BM761" s="289"/>
      <c r="BN761" s="289"/>
      <c r="BO761" s="289"/>
      <c r="BP761" s="289"/>
      <c r="BQ761" s="289"/>
      <c r="BR761" s="289"/>
      <c r="BS761" s="289"/>
      <c r="BT761" s="289"/>
      <c r="BU761" s="289"/>
      <c r="BV761" s="289"/>
      <c r="BW761" s="289"/>
      <c r="BX761" s="289"/>
      <c r="BY761" s="289"/>
      <c r="BZ761" s="289"/>
      <c r="CA761" s="289"/>
      <c r="CB761" s="289"/>
      <c r="CC761" s="289"/>
      <c r="CD761" s="289"/>
      <c r="CE761" s="288"/>
    </row>
    <row r="762" spans="1:83" x14ac:dyDescent="0.2">
      <c r="A762" s="215"/>
      <c r="B762" s="216"/>
      <c r="C762" s="217"/>
      <c r="D762" s="218"/>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c r="AL762" s="219"/>
      <c r="AM762" s="219"/>
      <c r="AN762" s="219"/>
      <c r="AO762" s="219"/>
      <c r="AP762" s="219"/>
      <c r="AQ762" s="219"/>
      <c r="AR762" s="219"/>
      <c r="AS762" s="219"/>
      <c r="AT762" s="219"/>
      <c r="AU762" s="289"/>
      <c r="AV762" s="289"/>
      <c r="AW762" s="289"/>
      <c r="AX762" s="289"/>
      <c r="AY762" s="289"/>
      <c r="AZ762" s="289"/>
      <c r="BA762" s="289"/>
      <c r="BB762" s="289"/>
      <c r="BC762" s="289"/>
      <c r="BD762" s="289"/>
      <c r="BE762" s="289"/>
      <c r="BF762" s="289"/>
      <c r="BG762" s="289"/>
      <c r="BH762" s="289"/>
      <c r="BI762" s="289"/>
      <c r="BJ762" s="289"/>
      <c r="BK762" s="289"/>
      <c r="BL762" s="289"/>
      <c r="BM762" s="289"/>
      <c r="BN762" s="289"/>
      <c r="BO762" s="289"/>
      <c r="BP762" s="289"/>
      <c r="BQ762" s="289"/>
      <c r="BR762" s="289"/>
      <c r="BS762" s="289"/>
      <c r="BT762" s="289"/>
      <c r="BU762" s="289"/>
      <c r="BV762" s="289"/>
      <c r="BW762" s="289"/>
      <c r="BX762" s="289"/>
      <c r="BY762" s="289"/>
      <c r="BZ762" s="289"/>
      <c r="CA762" s="289"/>
      <c r="CB762" s="289"/>
      <c r="CC762" s="289"/>
      <c r="CD762" s="289"/>
      <c r="CE762" s="288"/>
    </row>
    <row r="763" spans="1:83" x14ac:dyDescent="0.2">
      <c r="A763" s="215"/>
      <c r="B763" s="216"/>
      <c r="C763" s="217"/>
      <c r="D763" s="218"/>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c r="AL763" s="219"/>
      <c r="AM763" s="219"/>
      <c r="AN763" s="219"/>
      <c r="AO763" s="219"/>
      <c r="AP763" s="219"/>
      <c r="AQ763" s="219"/>
      <c r="AR763" s="219"/>
      <c r="AS763" s="219"/>
      <c r="AT763" s="219"/>
      <c r="AU763" s="289"/>
      <c r="AV763" s="289"/>
      <c r="AW763" s="289"/>
      <c r="AX763" s="289"/>
      <c r="AY763" s="289"/>
      <c r="AZ763" s="289"/>
      <c r="BA763" s="289"/>
      <c r="BB763" s="289"/>
      <c r="BC763" s="289"/>
      <c r="BD763" s="289"/>
      <c r="BE763" s="289"/>
      <c r="BF763" s="289"/>
      <c r="BG763" s="289"/>
      <c r="BH763" s="289"/>
      <c r="BI763" s="289"/>
      <c r="BJ763" s="289"/>
      <c r="BK763" s="289"/>
      <c r="BL763" s="289"/>
      <c r="BM763" s="289"/>
      <c r="BN763" s="289"/>
      <c r="BO763" s="289"/>
      <c r="BP763" s="289"/>
      <c r="BQ763" s="289"/>
      <c r="BR763" s="289"/>
      <c r="BS763" s="289"/>
      <c r="BT763" s="289"/>
      <c r="BU763" s="289"/>
      <c r="BV763" s="289"/>
      <c r="BW763" s="289"/>
      <c r="BX763" s="289"/>
      <c r="BY763" s="289"/>
      <c r="BZ763" s="289"/>
      <c r="CA763" s="289"/>
      <c r="CB763" s="289"/>
      <c r="CC763" s="289"/>
      <c r="CD763" s="289"/>
      <c r="CE763" s="288"/>
    </row>
    <row r="764" spans="1:83" x14ac:dyDescent="0.2">
      <c r="A764" s="215"/>
      <c r="B764" s="216"/>
      <c r="C764" s="217"/>
      <c r="D764" s="218"/>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c r="AL764" s="219"/>
      <c r="AM764" s="219"/>
      <c r="AN764" s="219"/>
      <c r="AO764" s="219"/>
      <c r="AP764" s="219"/>
      <c r="AQ764" s="219"/>
      <c r="AR764" s="219"/>
      <c r="AS764" s="219"/>
      <c r="AT764" s="219"/>
      <c r="AU764" s="289"/>
      <c r="AV764" s="289"/>
      <c r="AW764" s="289"/>
      <c r="AX764" s="289"/>
      <c r="AY764" s="289"/>
      <c r="AZ764" s="289"/>
      <c r="BA764" s="289"/>
      <c r="BB764" s="289"/>
      <c r="BC764" s="289"/>
      <c r="BD764" s="289"/>
      <c r="BE764" s="289"/>
      <c r="BF764" s="289"/>
      <c r="BG764" s="289"/>
      <c r="BH764" s="289"/>
      <c r="BI764" s="289"/>
      <c r="BJ764" s="289"/>
      <c r="BK764" s="289"/>
      <c r="BL764" s="289"/>
      <c r="BM764" s="289"/>
      <c r="BN764" s="289"/>
      <c r="BO764" s="289"/>
      <c r="BP764" s="289"/>
      <c r="BQ764" s="289"/>
      <c r="BR764" s="289"/>
      <c r="BS764" s="289"/>
      <c r="BT764" s="289"/>
      <c r="BU764" s="289"/>
      <c r="BV764" s="289"/>
      <c r="BW764" s="289"/>
      <c r="BX764" s="289"/>
      <c r="BY764" s="289"/>
      <c r="BZ764" s="289"/>
      <c r="CA764" s="289"/>
      <c r="CB764" s="289"/>
      <c r="CC764" s="289"/>
      <c r="CD764" s="289"/>
      <c r="CE764" s="288"/>
    </row>
    <row r="765" spans="1:83" x14ac:dyDescent="0.2">
      <c r="A765" s="215"/>
      <c r="B765" s="216"/>
      <c r="C765" s="217"/>
      <c r="D765" s="218"/>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89"/>
      <c r="AV765" s="289"/>
      <c r="AW765" s="289"/>
      <c r="AX765" s="289"/>
      <c r="AY765" s="289"/>
      <c r="AZ765" s="289"/>
      <c r="BA765" s="289"/>
      <c r="BB765" s="289"/>
      <c r="BC765" s="289"/>
      <c r="BD765" s="289"/>
      <c r="BE765" s="289"/>
      <c r="BF765" s="289"/>
      <c r="BG765" s="289"/>
      <c r="BH765" s="289"/>
      <c r="BI765" s="289"/>
      <c r="BJ765" s="289"/>
      <c r="BK765" s="289"/>
      <c r="BL765" s="289"/>
      <c r="BM765" s="289"/>
      <c r="BN765" s="289"/>
      <c r="BO765" s="289"/>
      <c r="BP765" s="289"/>
      <c r="BQ765" s="289"/>
      <c r="BR765" s="289"/>
      <c r="BS765" s="289"/>
      <c r="BT765" s="289"/>
      <c r="BU765" s="289"/>
      <c r="BV765" s="289"/>
      <c r="BW765" s="289"/>
      <c r="BX765" s="289"/>
      <c r="BY765" s="289"/>
      <c r="BZ765" s="289"/>
      <c r="CA765" s="289"/>
      <c r="CB765" s="289"/>
      <c r="CC765" s="289"/>
      <c r="CD765" s="289"/>
      <c r="CE765" s="288"/>
    </row>
    <row r="766" spans="1:83" x14ac:dyDescent="0.2">
      <c r="A766" s="215"/>
      <c r="B766" s="216"/>
      <c r="C766" s="217"/>
      <c r="D766" s="218"/>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c r="AL766" s="219"/>
      <c r="AM766" s="219"/>
      <c r="AN766" s="219"/>
      <c r="AO766" s="219"/>
      <c r="AP766" s="219"/>
      <c r="AQ766" s="219"/>
      <c r="AR766" s="219"/>
      <c r="AS766" s="219"/>
      <c r="AT766" s="219"/>
      <c r="AU766" s="289"/>
      <c r="AV766" s="289"/>
      <c r="AW766" s="289"/>
      <c r="AX766" s="289"/>
      <c r="AY766" s="289"/>
      <c r="AZ766" s="289"/>
      <c r="BA766" s="289"/>
      <c r="BB766" s="289"/>
      <c r="BC766" s="289"/>
      <c r="BD766" s="289"/>
      <c r="BE766" s="289"/>
      <c r="BF766" s="289"/>
      <c r="BG766" s="289"/>
      <c r="BH766" s="289"/>
      <c r="BI766" s="289"/>
      <c r="BJ766" s="289"/>
      <c r="BK766" s="289"/>
      <c r="BL766" s="289"/>
      <c r="BM766" s="289"/>
      <c r="BN766" s="289"/>
      <c r="BO766" s="289"/>
      <c r="BP766" s="289"/>
      <c r="BQ766" s="289"/>
      <c r="BR766" s="289"/>
      <c r="BS766" s="289"/>
      <c r="BT766" s="289"/>
      <c r="BU766" s="289"/>
      <c r="BV766" s="289"/>
      <c r="BW766" s="289"/>
      <c r="BX766" s="289"/>
      <c r="BY766" s="289"/>
      <c r="BZ766" s="289"/>
      <c r="CA766" s="289"/>
      <c r="CB766" s="289"/>
      <c r="CC766" s="289"/>
      <c r="CD766" s="289"/>
      <c r="CE766" s="288"/>
    </row>
    <row r="767" spans="1:83" x14ac:dyDescent="0.2">
      <c r="A767" s="215"/>
      <c r="B767" s="216"/>
      <c r="C767" s="217"/>
      <c r="D767" s="218"/>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c r="AL767" s="219"/>
      <c r="AM767" s="219"/>
      <c r="AN767" s="219"/>
      <c r="AO767" s="219"/>
      <c r="AP767" s="219"/>
      <c r="AQ767" s="219"/>
      <c r="AR767" s="219"/>
      <c r="AS767" s="219"/>
      <c r="AT767" s="219"/>
      <c r="AU767" s="289"/>
      <c r="AV767" s="289"/>
      <c r="AW767" s="289"/>
      <c r="AX767" s="289"/>
      <c r="AY767" s="289"/>
      <c r="AZ767" s="289"/>
      <c r="BA767" s="289"/>
      <c r="BB767" s="289"/>
      <c r="BC767" s="289"/>
      <c r="BD767" s="289"/>
      <c r="BE767" s="289"/>
      <c r="BF767" s="289"/>
      <c r="BG767" s="289"/>
      <c r="BH767" s="289"/>
      <c r="BI767" s="289"/>
      <c r="BJ767" s="289"/>
      <c r="BK767" s="289"/>
      <c r="BL767" s="289"/>
      <c r="BM767" s="289"/>
      <c r="BN767" s="289"/>
      <c r="BO767" s="289"/>
      <c r="BP767" s="289"/>
      <c r="BQ767" s="289"/>
      <c r="BR767" s="289"/>
      <c r="BS767" s="289"/>
      <c r="BT767" s="289"/>
      <c r="BU767" s="289"/>
      <c r="BV767" s="289"/>
      <c r="BW767" s="289"/>
      <c r="BX767" s="289"/>
      <c r="BY767" s="289"/>
      <c r="BZ767" s="289"/>
      <c r="CA767" s="289"/>
      <c r="CB767" s="289"/>
      <c r="CC767" s="289"/>
      <c r="CD767" s="289"/>
      <c r="CE767" s="288"/>
    </row>
    <row r="768" spans="1:83" x14ac:dyDescent="0.2">
      <c r="A768" s="215"/>
      <c r="B768" s="216"/>
      <c r="C768" s="217"/>
      <c r="D768" s="218"/>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c r="AL768" s="219"/>
      <c r="AM768" s="219"/>
      <c r="AN768" s="219"/>
      <c r="AO768" s="219"/>
      <c r="AP768" s="219"/>
      <c r="AQ768" s="219"/>
      <c r="AR768" s="219"/>
      <c r="AS768" s="219"/>
      <c r="AT768" s="219"/>
      <c r="AU768" s="289"/>
      <c r="AV768" s="289"/>
      <c r="AW768" s="289"/>
      <c r="AX768" s="289"/>
      <c r="AY768" s="289"/>
      <c r="AZ768" s="289"/>
      <c r="BA768" s="289"/>
      <c r="BB768" s="289"/>
      <c r="BC768" s="289"/>
      <c r="BD768" s="289"/>
      <c r="BE768" s="289"/>
      <c r="BF768" s="289"/>
      <c r="BG768" s="289"/>
      <c r="BH768" s="289"/>
      <c r="BI768" s="289"/>
      <c r="BJ768" s="289"/>
      <c r="BK768" s="289"/>
      <c r="BL768" s="289"/>
      <c r="BM768" s="289"/>
      <c r="BN768" s="289"/>
      <c r="BO768" s="289"/>
      <c r="BP768" s="289"/>
      <c r="BQ768" s="289"/>
      <c r="BR768" s="289"/>
      <c r="BS768" s="289"/>
      <c r="BT768" s="289"/>
      <c r="BU768" s="289"/>
      <c r="BV768" s="289"/>
      <c r="BW768" s="289"/>
      <c r="BX768" s="289"/>
      <c r="BY768" s="289"/>
      <c r="BZ768" s="289"/>
      <c r="CA768" s="289"/>
      <c r="CB768" s="289"/>
      <c r="CC768" s="289"/>
      <c r="CD768" s="289"/>
      <c r="CE768" s="288"/>
    </row>
    <row r="769" spans="1:83" x14ac:dyDescent="0.2">
      <c r="A769" s="215"/>
      <c r="B769" s="216"/>
      <c r="C769" s="217"/>
      <c r="D769" s="218"/>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c r="AL769" s="219"/>
      <c r="AM769" s="219"/>
      <c r="AN769" s="219"/>
      <c r="AO769" s="219"/>
      <c r="AP769" s="219"/>
      <c r="AQ769" s="219"/>
      <c r="AR769" s="219"/>
      <c r="AS769" s="219"/>
      <c r="AT769" s="219"/>
      <c r="AU769" s="289"/>
      <c r="AV769" s="289"/>
      <c r="AW769" s="289"/>
      <c r="AX769" s="289"/>
      <c r="AY769" s="289"/>
      <c r="AZ769" s="289"/>
      <c r="BA769" s="289"/>
      <c r="BB769" s="289"/>
      <c r="BC769" s="289"/>
      <c r="BD769" s="289"/>
      <c r="BE769" s="289"/>
      <c r="BF769" s="289"/>
      <c r="BG769" s="289"/>
      <c r="BH769" s="289"/>
      <c r="BI769" s="289"/>
      <c r="BJ769" s="289"/>
      <c r="BK769" s="289"/>
      <c r="BL769" s="289"/>
      <c r="BM769" s="289"/>
      <c r="BN769" s="289"/>
      <c r="BO769" s="289"/>
      <c r="BP769" s="289"/>
      <c r="BQ769" s="289"/>
      <c r="BR769" s="289"/>
      <c r="BS769" s="289"/>
      <c r="BT769" s="289"/>
      <c r="BU769" s="289"/>
      <c r="BV769" s="289"/>
      <c r="BW769" s="289"/>
      <c r="BX769" s="289"/>
      <c r="BY769" s="289"/>
      <c r="BZ769" s="289"/>
      <c r="CA769" s="289"/>
      <c r="CB769" s="289"/>
      <c r="CC769" s="289"/>
      <c r="CD769" s="289"/>
      <c r="CE769" s="288"/>
    </row>
    <row r="770" spans="1:83" x14ac:dyDescent="0.2">
      <c r="A770" s="215"/>
      <c r="B770" s="216"/>
      <c r="C770" s="217"/>
      <c r="D770" s="218"/>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89"/>
      <c r="AV770" s="289"/>
      <c r="AW770" s="289"/>
      <c r="AX770" s="289"/>
      <c r="AY770" s="289"/>
      <c r="AZ770" s="289"/>
      <c r="BA770" s="289"/>
      <c r="BB770" s="289"/>
      <c r="BC770" s="289"/>
      <c r="BD770" s="289"/>
      <c r="BE770" s="289"/>
      <c r="BF770" s="289"/>
      <c r="BG770" s="289"/>
      <c r="BH770" s="289"/>
      <c r="BI770" s="289"/>
      <c r="BJ770" s="289"/>
      <c r="BK770" s="289"/>
      <c r="BL770" s="289"/>
      <c r="BM770" s="289"/>
      <c r="BN770" s="289"/>
      <c r="BO770" s="289"/>
      <c r="BP770" s="289"/>
      <c r="BQ770" s="289"/>
      <c r="BR770" s="289"/>
      <c r="BS770" s="289"/>
      <c r="BT770" s="289"/>
      <c r="BU770" s="289"/>
      <c r="BV770" s="289"/>
      <c r="BW770" s="289"/>
      <c r="BX770" s="289"/>
      <c r="BY770" s="289"/>
      <c r="BZ770" s="289"/>
      <c r="CA770" s="289"/>
      <c r="CB770" s="289"/>
      <c r="CC770" s="289"/>
      <c r="CD770" s="289"/>
      <c r="CE770" s="288"/>
    </row>
    <row r="771" spans="1:83" x14ac:dyDescent="0.2">
      <c r="A771" s="215"/>
      <c r="B771" s="216"/>
      <c r="C771" s="217"/>
      <c r="D771" s="218"/>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c r="AL771" s="219"/>
      <c r="AM771" s="219"/>
      <c r="AN771" s="219"/>
      <c r="AO771" s="219"/>
      <c r="AP771" s="219"/>
      <c r="AQ771" s="219"/>
      <c r="AR771" s="219"/>
      <c r="AS771" s="219"/>
      <c r="AT771" s="219"/>
      <c r="AU771" s="289"/>
      <c r="AV771" s="289"/>
      <c r="AW771" s="289"/>
      <c r="AX771" s="289"/>
      <c r="AY771" s="289"/>
      <c r="AZ771" s="289"/>
      <c r="BA771" s="289"/>
      <c r="BB771" s="289"/>
      <c r="BC771" s="289"/>
      <c r="BD771" s="289"/>
      <c r="BE771" s="289"/>
      <c r="BF771" s="289"/>
      <c r="BG771" s="289"/>
      <c r="BH771" s="289"/>
      <c r="BI771" s="289"/>
      <c r="BJ771" s="289"/>
      <c r="BK771" s="289"/>
      <c r="BL771" s="289"/>
      <c r="BM771" s="289"/>
      <c r="BN771" s="289"/>
      <c r="BO771" s="289"/>
      <c r="BP771" s="289"/>
      <c r="BQ771" s="289"/>
      <c r="BR771" s="289"/>
      <c r="BS771" s="289"/>
      <c r="BT771" s="289"/>
      <c r="BU771" s="289"/>
      <c r="BV771" s="289"/>
      <c r="BW771" s="289"/>
      <c r="BX771" s="289"/>
      <c r="BY771" s="289"/>
      <c r="BZ771" s="289"/>
      <c r="CA771" s="289"/>
      <c r="CB771" s="289"/>
      <c r="CC771" s="289"/>
      <c r="CD771" s="289"/>
      <c r="CE771" s="288"/>
    </row>
    <row r="772" spans="1:83" x14ac:dyDescent="0.2">
      <c r="A772" s="215"/>
      <c r="B772" s="216"/>
      <c r="C772" s="217"/>
      <c r="D772" s="218"/>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c r="AL772" s="219"/>
      <c r="AM772" s="219"/>
      <c r="AN772" s="219"/>
      <c r="AO772" s="219"/>
      <c r="AP772" s="219"/>
      <c r="AQ772" s="219"/>
      <c r="AR772" s="219"/>
      <c r="AS772" s="219"/>
      <c r="AT772" s="219"/>
      <c r="AU772" s="289"/>
      <c r="AV772" s="289"/>
      <c r="AW772" s="289"/>
      <c r="AX772" s="289"/>
      <c r="AY772" s="289"/>
      <c r="AZ772" s="289"/>
      <c r="BA772" s="289"/>
      <c r="BB772" s="289"/>
      <c r="BC772" s="289"/>
      <c r="BD772" s="289"/>
      <c r="BE772" s="289"/>
      <c r="BF772" s="289"/>
      <c r="BG772" s="289"/>
      <c r="BH772" s="289"/>
      <c r="BI772" s="289"/>
      <c r="BJ772" s="289"/>
      <c r="BK772" s="289"/>
      <c r="BL772" s="289"/>
      <c r="BM772" s="289"/>
      <c r="BN772" s="289"/>
      <c r="BO772" s="289"/>
      <c r="BP772" s="289"/>
      <c r="BQ772" s="289"/>
      <c r="BR772" s="289"/>
      <c r="BS772" s="289"/>
      <c r="BT772" s="289"/>
      <c r="BU772" s="289"/>
      <c r="BV772" s="289"/>
      <c r="BW772" s="289"/>
      <c r="BX772" s="289"/>
      <c r="BY772" s="289"/>
      <c r="BZ772" s="289"/>
      <c r="CA772" s="289"/>
      <c r="CB772" s="289"/>
      <c r="CC772" s="289"/>
      <c r="CD772" s="289"/>
      <c r="CE772" s="288"/>
    </row>
    <row r="773" spans="1:83" x14ac:dyDescent="0.2">
      <c r="A773" s="215"/>
      <c r="B773" s="216"/>
      <c r="C773" s="217"/>
      <c r="D773" s="218"/>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89"/>
      <c r="AV773" s="289"/>
      <c r="AW773" s="289"/>
      <c r="AX773" s="289"/>
      <c r="AY773" s="289"/>
      <c r="AZ773" s="289"/>
      <c r="BA773" s="289"/>
      <c r="BB773" s="289"/>
      <c r="BC773" s="289"/>
      <c r="BD773" s="289"/>
      <c r="BE773" s="289"/>
      <c r="BF773" s="289"/>
      <c r="BG773" s="289"/>
      <c r="BH773" s="289"/>
      <c r="BI773" s="289"/>
      <c r="BJ773" s="289"/>
      <c r="BK773" s="289"/>
      <c r="BL773" s="289"/>
      <c r="BM773" s="289"/>
      <c r="BN773" s="289"/>
      <c r="BO773" s="289"/>
      <c r="BP773" s="289"/>
      <c r="BQ773" s="289"/>
      <c r="BR773" s="289"/>
      <c r="BS773" s="289"/>
      <c r="BT773" s="289"/>
      <c r="BU773" s="289"/>
      <c r="BV773" s="289"/>
      <c r="BW773" s="289"/>
      <c r="BX773" s="289"/>
      <c r="BY773" s="289"/>
      <c r="BZ773" s="289"/>
      <c r="CA773" s="289"/>
      <c r="CB773" s="289"/>
      <c r="CC773" s="289"/>
      <c r="CD773" s="289"/>
      <c r="CE773" s="288"/>
    </row>
    <row r="774" spans="1:83" x14ac:dyDescent="0.2">
      <c r="A774" s="215"/>
      <c r="B774" s="216"/>
      <c r="C774" s="217"/>
      <c r="D774" s="218"/>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c r="AL774" s="219"/>
      <c r="AM774" s="219"/>
      <c r="AN774" s="219"/>
      <c r="AO774" s="219"/>
      <c r="AP774" s="219"/>
      <c r="AQ774" s="219"/>
      <c r="AR774" s="219"/>
      <c r="AS774" s="219"/>
      <c r="AT774" s="219"/>
      <c r="AU774" s="289"/>
      <c r="AV774" s="289"/>
      <c r="AW774" s="289"/>
      <c r="AX774" s="289"/>
      <c r="AY774" s="289"/>
      <c r="AZ774" s="289"/>
      <c r="BA774" s="289"/>
      <c r="BB774" s="289"/>
      <c r="BC774" s="289"/>
      <c r="BD774" s="289"/>
      <c r="BE774" s="289"/>
      <c r="BF774" s="289"/>
      <c r="BG774" s="289"/>
      <c r="BH774" s="289"/>
      <c r="BI774" s="289"/>
      <c r="BJ774" s="289"/>
      <c r="BK774" s="289"/>
      <c r="BL774" s="289"/>
      <c r="BM774" s="289"/>
      <c r="BN774" s="289"/>
      <c r="BO774" s="289"/>
      <c r="BP774" s="289"/>
      <c r="BQ774" s="289"/>
      <c r="BR774" s="289"/>
      <c r="BS774" s="289"/>
      <c r="BT774" s="289"/>
      <c r="BU774" s="289"/>
      <c r="BV774" s="289"/>
      <c r="BW774" s="289"/>
      <c r="BX774" s="289"/>
      <c r="BY774" s="289"/>
      <c r="BZ774" s="289"/>
      <c r="CA774" s="289"/>
      <c r="CB774" s="289"/>
      <c r="CC774" s="289"/>
      <c r="CD774" s="289"/>
      <c r="CE774" s="288"/>
    </row>
    <row r="775" spans="1:83" x14ac:dyDescent="0.2">
      <c r="A775" s="215"/>
      <c r="B775" s="216"/>
      <c r="C775" s="217"/>
      <c r="D775" s="218"/>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c r="AL775" s="219"/>
      <c r="AM775" s="219"/>
      <c r="AN775" s="219"/>
      <c r="AO775" s="219"/>
      <c r="AP775" s="219"/>
      <c r="AQ775" s="219"/>
      <c r="AR775" s="219"/>
      <c r="AS775" s="219"/>
      <c r="AT775" s="219"/>
      <c r="AU775" s="289"/>
      <c r="AV775" s="289"/>
      <c r="AW775" s="289"/>
      <c r="AX775" s="289"/>
      <c r="AY775" s="289"/>
      <c r="AZ775" s="289"/>
      <c r="BA775" s="289"/>
      <c r="BB775" s="289"/>
      <c r="BC775" s="289"/>
      <c r="BD775" s="289"/>
      <c r="BE775" s="289"/>
      <c r="BF775" s="289"/>
      <c r="BG775" s="289"/>
      <c r="BH775" s="289"/>
      <c r="BI775" s="289"/>
      <c r="BJ775" s="289"/>
      <c r="BK775" s="289"/>
      <c r="BL775" s="289"/>
      <c r="BM775" s="289"/>
      <c r="BN775" s="289"/>
      <c r="BO775" s="289"/>
      <c r="BP775" s="289"/>
      <c r="BQ775" s="289"/>
      <c r="BR775" s="289"/>
      <c r="BS775" s="289"/>
      <c r="BT775" s="289"/>
      <c r="BU775" s="289"/>
      <c r="BV775" s="289"/>
      <c r="BW775" s="289"/>
      <c r="BX775" s="289"/>
      <c r="BY775" s="289"/>
      <c r="BZ775" s="289"/>
      <c r="CA775" s="289"/>
      <c r="CB775" s="289"/>
      <c r="CC775" s="289"/>
      <c r="CD775" s="289"/>
      <c r="CE775" s="288"/>
    </row>
    <row r="776" spans="1:83" x14ac:dyDescent="0.2">
      <c r="A776" s="215"/>
      <c r="B776" s="216"/>
      <c r="C776" s="217"/>
      <c r="D776" s="218"/>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89"/>
      <c r="AV776" s="289"/>
      <c r="AW776" s="289"/>
      <c r="AX776" s="289"/>
      <c r="AY776" s="289"/>
      <c r="AZ776" s="289"/>
      <c r="BA776" s="289"/>
      <c r="BB776" s="289"/>
      <c r="BC776" s="289"/>
      <c r="BD776" s="289"/>
      <c r="BE776" s="289"/>
      <c r="BF776" s="289"/>
      <c r="BG776" s="289"/>
      <c r="BH776" s="289"/>
      <c r="BI776" s="289"/>
      <c r="BJ776" s="289"/>
      <c r="BK776" s="289"/>
      <c r="BL776" s="289"/>
      <c r="BM776" s="289"/>
      <c r="BN776" s="289"/>
      <c r="BO776" s="289"/>
      <c r="BP776" s="289"/>
      <c r="BQ776" s="289"/>
      <c r="BR776" s="289"/>
      <c r="BS776" s="289"/>
      <c r="BT776" s="289"/>
      <c r="BU776" s="289"/>
      <c r="BV776" s="289"/>
      <c r="BW776" s="289"/>
      <c r="BX776" s="289"/>
      <c r="BY776" s="289"/>
      <c r="BZ776" s="289"/>
      <c r="CA776" s="289"/>
      <c r="CB776" s="289"/>
      <c r="CC776" s="289"/>
      <c r="CD776" s="289"/>
      <c r="CE776" s="288"/>
    </row>
    <row r="777" spans="1:83" x14ac:dyDescent="0.2">
      <c r="A777" s="215"/>
      <c r="B777" s="216"/>
      <c r="C777" s="217"/>
      <c r="D777" s="218"/>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c r="AL777" s="219"/>
      <c r="AM777" s="219"/>
      <c r="AN777" s="219"/>
      <c r="AO777" s="219"/>
      <c r="AP777" s="219"/>
      <c r="AQ777" s="219"/>
      <c r="AR777" s="219"/>
      <c r="AS777" s="219"/>
      <c r="AT777" s="219"/>
      <c r="AU777" s="289"/>
      <c r="AV777" s="289"/>
      <c r="AW777" s="289"/>
      <c r="AX777" s="289"/>
      <c r="AY777" s="289"/>
      <c r="AZ777" s="289"/>
      <c r="BA777" s="289"/>
      <c r="BB777" s="289"/>
      <c r="BC777" s="289"/>
      <c r="BD777" s="289"/>
      <c r="BE777" s="289"/>
      <c r="BF777" s="289"/>
      <c r="BG777" s="289"/>
      <c r="BH777" s="289"/>
      <c r="BI777" s="289"/>
      <c r="BJ777" s="289"/>
      <c r="BK777" s="289"/>
      <c r="BL777" s="289"/>
      <c r="BM777" s="289"/>
      <c r="BN777" s="289"/>
      <c r="BO777" s="289"/>
      <c r="BP777" s="289"/>
      <c r="BQ777" s="289"/>
      <c r="BR777" s="289"/>
      <c r="BS777" s="289"/>
      <c r="BT777" s="289"/>
      <c r="BU777" s="289"/>
      <c r="BV777" s="289"/>
      <c r="BW777" s="289"/>
      <c r="BX777" s="289"/>
      <c r="BY777" s="289"/>
      <c r="BZ777" s="289"/>
      <c r="CA777" s="289"/>
      <c r="CB777" s="289"/>
      <c r="CC777" s="289"/>
      <c r="CD777" s="289"/>
      <c r="CE777" s="288"/>
    </row>
    <row r="778" spans="1:83" x14ac:dyDescent="0.2">
      <c r="A778" s="215"/>
      <c r="B778" s="216"/>
      <c r="C778" s="217"/>
      <c r="D778" s="218"/>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c r="AL778" s="219"/>
      <c r="AM778" s="219"/>
      <c r="AN778" s="219"/>
      <c r="AO778" s="219"/>
      <c r="AP778" s="219"/>
      <c r="AQ778" s="219"/>
      <c r="AR778" s="219"/>
      <c r="AS778" s="219"/>
      <c r="AT778" s="219"/>
      <c r="AU778" s="289"/>
      <c r="AV778" s="289"/>
      <c r="AW778" s="289"/>
      <c r="AX778" s="289"/>
      <c r="AY778" s="289"/>
      <c r="AZ778" s="289"/>
      <c r="BA778" s="289"/>
      <c r="BB778" s="289"/>
      <c r="BC778" s="289"/>
      <c r="BD778" s="289"/>
      <c r="BE778" s="289"/>
      <c r="BF778" s="289"/>
      <c r="BG778" s="289"/>
      <c r="BH778" s="289"/>
      <c r="BI778" s="289"/>
      <c r="BJ778" s="289"/>
      <c r="BK778" s="289"/>
      <c r="BL778" s="289"/>
      <c r="BM778" s="289"/>
      <c r="BN778" s="289"/>
      <c r="BO778" s="289"/>
      <c r="BP778" s="289"/>
      <c r="BQ778" s="289"/>
      <c r="BR778" s="289"/>
      <c r="BS778" s="289"/>
      <c r="BT778" s="289"/>
      <c r="BU778" s="289"/>
      <c r="BV778" s="289"/>
      <c r="BW778" s="289"/>
      <c r="BX778" s="289"/>
      <c r="BY778" s="289"/>
      <c r="BZ778" s="289"/>
      <c r="CA778" s="289"/>
      <c r="CB778" s="289"/>
      <c r="CC778" s="289"/>
      <c r="CD778" s="289"/>
      <c r="CE778" s="288"/>
    </row>
    <row r="779" spans="1:83" x14ac:dyDescent="0.2">
      <c r="A779" s="215"/>
      <c r="B779" s="216"/>
      <c r="C779" s="217"/>
      <c r="D779" s="218"/>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c r="AL779" s="219"/>
      <c r="AM779" s="219"/>
      <c r="AN779" s="219"/>
      <c r="AO779" s="219"/>
      <c r="AP779" s="219"/>
      <c r="AQ779" s="219"/>
      <c r="AR779" s="219"/>
      <c r="AS779" s="219"/>
      <c r="AT779" s="219"/>
      <c r="AU779" s="289"/>
      <c r="AV779" s="289"/>
      <c r="AW779" s="289"/>
      <c r="AX779" s="289"/>
      <c r="AY779" s="289"/>
      <c r="AZ779" s="289"/>
      <c r="BA779" s="289"/>
      <c r="BB779" s="289"/>
      <c r="BC779" s="289"/>
      <c r="BD779" s="289"/>
      <c r="BE779" s="289"/>
      <c r="BF779" s="289"/>
      <c r="BG779" s="289"/>
      <c r="BH779" s="289"/>
      <c r="BI779" s="289"/>
      <c r="BJ779" s="289"/>
      <c r="BK779" s="289"/>
      <c r="BL779" s="289"/>
      <c r="BM779" s="289"/>
      <c r="BN779" s="289"/>
      <c r="BO779" s="289"/>
      <c r="BP779" s="289"/>
      <c r="BQ779" s="289"/>
      <c r="BR779" s="289"/>
      <c r="BS779" s="289"/>
      <c r="BT779" s="289"/>
      <c r="BU779" s="289"/>
      <c r="BV779" s="289"/>
      <c r="BW779" s="289"/>
      <c r="BX779" s="289"/>
      <c r="BY779" s="289"/>
      <c r="BZ779" s="289"/>
      <c r="CA779" s="289"/>
      <c r="CB779" s="289"/>
      <c r="CC779" s="289"/>
      <c r="CD779" s="289"/>
      <c r="CE779" s="288"/>
    </row>
    <row r="780" spans="1:83" x14ac:dyDescent="0.2">
      <c r="A780" s="215"/>
      <c r="B780" s="216"/>
      <c r="C780" s="217"/>
      <c r="D780" s="218"/>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c r="AL780" s="219"/>
      <c r="AM780" s="219"/>
      <c r="AN780" s="219"/>
      <c r="AO780" s="219"/>
      <c r="AP780" s="219"/>
      <c r="AQ780" s="219"/>
      <c r="AR780" s="219"/>
      <c r="AS780" s="219"/>
      <c r="AT780" s="219"/>
      <c r="AU780" s="289"/>
      <c r="AV780" s="289"/>
      <c r="AW780" s="289"/>
      <c r="AX780" s="289"/>
      <c r="AY780" s="289"/>
      <c r="AZ780" s="289"/>
      <c r="BA780" s="289"/>
      <c r="BB780" s="289"/>
      <c r="BC780" s="289"/>
      <c r="BD780" s="289"/>
      <c r="BE780" s="289"/>
      <c r="BF780" s="289"/>
      <c r="BG780" s="289"/>
      <c r="BH780" s="289"/>
      <c r="BI780" s="289"/>
      <c r="BJ780" s="289"/>
      <c r="BK780" s="289"/>
      <c r="BL780" s="289"/>
      <c r="BM780" s="289"/>
      <c r="BN780" s="289"/>
      <c r="BO780" s="289"/>
      <c r="BP780" s="289"/>
      <c r="BQ780" s="289"/>
      <c r="BR780" s="289"/>
      <c r="BS780" s="289"/>
      <c r="BT780" s="289"/>
      <c r="BU780" s="289"/>
      <c r="BV780" s="289"/>
      <c r="BW780" s="289"/>
      <c r="BX780" s="289"/>
      <c r="BY780" s="289"/>
      <c r="BZ780" s="289"/>
      <c r="CA780" s="289"/>
      <c r="CB780" s="289"/>
      <c r="CC780" s="289"/>
      <c r="CD780" s="289"/>
      <c r="CE780" s="288"/>
    </row>
    <row r="781" spans="1:83" x14ac:dyDescent="0.2">
      <c r="A781" s="215"/>
      <c r="B781" s="216"/>
      <c r="C781" s="217"/>
      <c r="D781" s="218"/>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c r="AL781" s="219"/>
      <c r="AM781" s="219"/>
      <c r="AN781" s="219"/>
      <c r="AO781" s="219"/>
      <c r="AP781" s="219"/>
      <c r="AQ781" s="219"/>
      <c r="AR781" s="219"/>
      <c r="AS781" s="219"/>
      <c r="AT781" s="219"/>
      <c r="AU781" s="289"/>
      <c r="AV781" s="289"/>
      <c r="AW781" s="289"/>
      <c r="AX781" s="289"/>
      <c r="AY781" s="289"/>
      <c r="AZ781" s="289"/>
      <c r="BA781" s="289"/>
      <c r="BB781" s="289"/>
      <c r="BC781" s="289"/>
      <c r="BD781" s="289"/>
      <c r="BE781" s="289"/>
      <c r="BF781" s="289"/>
      <c r="BG781" s="289"/>
      <c r="BH781" s="289"/>
      <c r="BI781" s="289"/>
      <c r="BJ781" s="289"/>
      <c r="BK781" s="289"/>
      <c r="BL781" s="289"/>
      <c r="BM781" s="289"/>
      <c r="BN781" s="289"/>
      <c r="BO781" s="289"/>
      <c r="BP781" s="289"/>
      <c r="BQ781" s="289"/>
      <c r="BR781" s="289"/>
      <c r="BS781" s="289"/>
      <c r="BT781" s="289"/>
      <c r="BU781" s="289"/>
      <c r="BV781" s="289"/>
      <c r="BW781" s="289"/>
      <c r="BX781" s="289"/>
      <c r="BY781" s="289"/>
      <c r="BZ781" s="289"/>
      <c r="CA781" s="289"/>
      <c r="CB781" s="289"/>
      <c r="CC781" s="289"/>
      <c r="CD781" s="289"/>
      <c r="CE781" s="288"/>
    </row>
    <row r="782" spans="1:83" x14ac:dyDescent="0.2">
      <c r="A782" s="215"/>
      <c r="B782" s="216"/>
      <c r="C782" s="217"/>
      <c r="D782" s="218"/>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c r="AL782" s="219"/>
      <c r="AM782" s="219"/>
      <c r="AN782" s="219"/>
      <c r="AO782" s="219"/>
      <c r="AP782" s="219"/>
      <c r="AQ782" s="219"/>
      <c r="AR782" s="219"/>
      <c r="AS782" s="219"/>
      <c r="AT782" s="219"/>
      <c r="AU782" s="289"/>
      <c r="AV782" s="289"/>
      <c r="AW782" s="289"/>
      <c r="AX782" s="289"/>
      <c r="AY782" s="289"/>
      <c r="AZ782" s="289"/>
      <c r="BA782" s="289"/>
      <c r="BB782" s="289"/>
      <c r="BC782" s="289"/>
      <c r="BD782" s="289"/>
      <c r="BE782" s="289"/>
      <c r="BF782" s="289"/>
      <c r="BG782" s="289"/>
      <c r="BH782" s="289"/>
      <c r="BI782" s="289"/>
      <c r="BJ782" s="289"/>
      <c r="BK782" s="289"/>
      <c r="BL782" s="289"/>
      <c r="BM782" s="289"/>
      <c r="BN782" s="289"/>
      <c r="BO782" s="289"/>
      <c r="BP782" s="289"/>
      <c r="BQ782" s="289"/>
      <c r="BR782" s="289"/>
      <c r="BS782" s="289"/>
      <c r="BT782" s="289"/>
      <c r="BU782" s="289"/>
      <c r="BV782" s="289"/>
      <c r="BW782" s="289"/>
      <c r="BX782" s="289"/>
      <c r="BY782" s="289"/>
      <c r="BZ782" s="289"/>
      <c r="CA782" s="289"/>
      <c r="CB782" s="289"/>
      <c r="CC782" s="289"/>
      <c r="CD782" s="289"/>
      <c r="CE782" s="288"/>
    </row>
    <row r="783" spans="1:83" x14ac:dyDescent="0.2">
      <c r="A783" s="215"/>
      <c r="B783" s="216"/>
      <c r="C783" s="217"/>
      <c r="D783" s="218"/>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c r="AL783" s="219"/>
      <c r="AM783" s="219"/>
      <c r="AN783" s="219"/>
      <c r="AO783" s="219"/>
      <c r="AP783" s="219"/>
      <c r="AQ783" s="219"/>
      <c r="AR783" s="219"/>
      <c r="AS783" s="219"/>
      <c r="AT783" s="219"/>
      <c r="AU783" s="289"/>
      <c r="AV783" s="289"/>
      <c r="AW783" s="289"/>
      <c r="AX783" s="289"/>
      <c r="AY783" s="289"/>
      <c r="AZ783" s="289"/>
      <c r="BA783" s="289"/>
      <c r="BB783" s="289"/>
      <c r="BC783" s="289"/>
      <c r="BD783" s="289"/>
      <c r="BE783" s="289"/>
      <c r="BF783" s="289"/>
      <c r="BG783" s="289"/>
      <c r="BH783" s="289"/>
      <c r="BI783" s="289"/>
      <c r="BJ783" s="289"/>
      <c r="BK783" s="289"/>
      <c r="BL783" s="289"/>
      <c r="BM783" s="289"/>
      <c r="BN783" s="289"/>
      <c r="BO783" s="289"/>
      <c r="BP783" s="289"/>
      <c r="BQ783" s="289"/>
      <c r="BR783" s="289"/>
      <c r="BS783" s="289"/>
      <c r="BT783" s="289"/>
      <c r="BU783" s="289"/>
      <c r="BV783" s="289"/>
      <c r="BW783" s="289"/>
      <c r="BX783" s="289"/>
      <c r="BY783" s="289"/>
      <c r="BZ783" s="289"/>
      <c r="CA783" s="289"/>
      <c r="CB783" s="289"/>
      <c r="CC783" s="289"/>
      <c r="CD783" s="289"/>
      <c r="CE783" s="288"/>
    </row>
    <row r="784" spans="1:83" x14ac:dyDescent="0.2">
      <c r="A784" s="215"/>
      <c r="B784" s="216"/>
      <c r="C784" s="217"/>
      <c r="D784" s="218"/>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c r="AL784" s="219"/>
      <c r="AM784" s="219"/>
      <c r="AN784" s="219"/>
      <c r="AO784" s="219"/>
      <c r="AP784" s="219"/>
      <c r="AQ784" s="219"/>
      <c r="AR784" s="219"/>
      <c r="AS784" s="219"/>
      <c r="AT784" s="219"/>
      <c r="AU784" s="289"/>
      <c r="AV784" s="289"/>
      <c r="AW784" s="289"/>
      <c r="AX784" s="289"/>
      <c r="AY784" s="289"/>
      <c r="AZ784" s="289"/>
      <c r="BA784" s="289"/>
      <c r="BB784" s="289"/>
      <c r="BC784" s="289"/>
      <c r="BD784" s="289"/>
      <c r="BE784" s="289"/>
      <c r="BF784" s="289"/>
      <c r="BG784" s="289"/>
      <c r="BH784" s="289"/>
      <c r="BI784" s="289"/>
      <c r="BJ784" s="289"/>
      <c r="BK784" s="289"/>
      <c r="BL784" s="289"/>
      <c r="BM784" s="289"/>
      <c r="BN784" s="289"/>
      <c r="BO784" s="289"/>
      <c r="BP784" s="289"/>
      <c r="BQ784" s="289"/>
      <c r="BR784" s="289"/>
      <c r="BS784" s="289"/>
      <c r="BT784" s="289"/>
      <c r="BU784" s="289"/>
      <c r="BV784" s="289"/>
      <c r="BW784" s="289"/>
      <c r="BX784" s="289"/>
      <c r="BY784" s="289"/>
      <c r="BZ784" s="289"/>
      <c r="CA784" s="289"/>
      <c r="CB784" s="289"/>
      <c r="CC784" s="289"/>
      <c r="CD784" s="289"/>
      <c r="CE784" s="288"/>
    </row>
    <row r="785" spans="1:83" x14ac:dyDescent="0.2">
      <c r="A785" s="215"/>
      <c r="B785" s="216"/>
      <c r="C785" s="217"/>
      <c r="D785" s="218"/>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c r="AL785" s="219"/>
      <c r="AM785" s="219"/>
      <c r="AN785" s="219"/>
      <c r="AO785" s="219"/>
      <c r="AP785" s="219"/>
      <c r="AQ785" s="219"/>
      <c r="AR785" s="219"/>
      <c r="AS785" s="219"/>
      <c r="AT785" s="219"/>
      <c r="AU785" s="289"/>
      <c r="AV785" s="289"/>
      <c r="AW785" s="289"/>
      <c r="AX785" s="289"/>
      <c r="AY785" s="289"/>
      <c r="AZ785" s="289"/>
      <c r="BA785" s="289"/>
      <c r="BB785" s="289"/>
      <c r="BC785" s="289"/>
      <c r="BD785" s="289"/>
      <c r="BE785" s="289"/>
      <c r="BF785" s="289"/>
      <c r="BG785" s="289"/>
      <c r="BH785" s="289"/>
      <c r="BI785" s="289"/>
      <c r="BJ785" s="289"/>
      <c r="BK785" s="289"/>
      <c r="BL785" s="289"/>
      <c r="BM785" s="289"/>
      <c r="BN785" s="289"/>
      <c r="BO785" s="289"/>
      <c r="BP785" s="289"/>
      <c r="BQ785" s="289"/>
      <c r="BR785" s="289"/>
      <c r="BS785" s="289"/>
      <c r="BT785" s="289"/>
      <c r="BU785" s="289"/>
      <c r="BV785" s="289"/>
      <c r="BW785" s="289"/>
      <c r="BX785" s="289"/>
      <c r="BY785" s="289"/>
      <c r="BZ785" s="289"/>
      <c r="CA785" s="289"/>
      <c r="CB785" s="289"/>
      <c r="CC785" s="289"/>
      <c r="CD785" s="289"/>
      <c r="CE785" s="288"/>
    </row>
    <row r="786" spans="1:83" x14ac:dyDescent="0.2">
      <c r="A786" s="215"/>
      <c r="B786" s="216"/>
      <c r="C786" s="217"/>
      <c r="D786" s="218"/>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89"/>
      <c r="AV786" s="289"/>
      <c r="AW786" s="289"/>
      <c r="AX786" s="289"/>
      <c r="AY786" s="289"/>
      <c r="AZ786" s="289"/>
      <c r="BA786" s="289"/>
      <c r="BB786" s="289"/>
      <c r="BC786" s="289"/>
      <c r="BD786" s="289"/>
      <c r="BE786" s="289"/>
      <c r="BF786" s="289"/>
      <c r="BG786" s="289"/>
      <c r="BH786" s="289"/>
      <c r="BI786" s="289"/>
      <c r="BJ786" s="289"/>
      <c r="BK786" s="289"/>
      <c r="BL786" s="289"/>
      <c r="BM786" s="289"/>
      <c r="BN786" s="289"/>
      <c r="BO786" s="289"/>
      <c r="BP786" s="289"/>
      <c r="BQ786" s="289"/>
      <c r="BR786" s="289"/>
      <c r="BS786" s="289"/>
      <c r="BT786" s="289"/>
      <c r="BU786" s="289"/>
      <c r="BV786" s="289"/>
      <c r="BW786" s="289"/>
      <c r="BX786" s="289"/>
      <c r="BY786" s="289"/>
      <c r="BZ786" s="289"/>
      <c r="CA786" s="289"/>
      <c r="CB786" s="289"/>
      <c r="CC786" s="289"/>
      <c r="CD786" s="289"/>
      <c r="CE786" s="288"/>
    </row>
    <row r="787" spans="1:83" x14ac:dyDescent="0.2">
      <c r="A787" s="215"/>
      <c r="B787" s="216"/>
      <c r="C787" s="217"/>
      <c r="D787" s="218"/>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89"/>
      <c r="AV787" s="289"/>
      <c r="AW787" s="289"/>
      <c r="AX787" s="289"/>
      <c r="AY787" s="289"/>
      <c r="AZ787" s="289"/>
      <c r="BA787" s="289"/>
      <c r="BB787" s="289"/>
      <c r="BC787" s="289"/>
      <c r="BD787" s="289"/>
      <c r="BE787" s="289"/>
      <c r="BF787" s="289"/>
      <c r="BG787" s="289"/>
      <c r="BH787" s="289"/>
      <c r="BI787" s="289"/>
      <c r="BJ787" s="289"/>
      <c r="BK787" s="289"/>
      <c r="BL787" s="289"/>
      <c r="BM787" s="289"/>
      <c r="BN787" s="289"/>
      <c r="BO787" s="289"/>
      <c r="BP787" s="289"/>
      <c r="BQ787" s="289"/>
      <c r="BR787" s="289"/>
      <c r="BS787" s="289"/>
      <c r="BT787" s="289"/>
      <c r="BU787" s="289"/>
      <c r="BV787" s="289"/>
      <c r="BW787" s="289"/>
      <c r="BX787" s="289"/>
      <c r="BY787" s="289"/>
      <c r="BZ787" s="289"/>
      <c r="CA787" s="289"/>
      <c r="CB787" s="289"/>
      <c r="CC787" s="289"/>
      <c r="CD787" s="289"/>
      <c r="CE787" s="288"/>
    </row>
    <row r="788" spans="1:83" x14ac:dyDescent="0.2">
      <c r="A788" s="215"/>
      <c r="B788" s="216"/>
      <c r="C788" s="217"/>
      <c r="D788" s="218"/>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c r="AL788" s="219"/>
      <c r="AM788" s="219"/>
      <c r="AN788" s="219"/>
      <c r="AO788" s="219"/>
      <c r="AP788" s="219"/>
      <c r="AQ788" s="219"/>
      <c r="AR788" s="219"/>
      <c r="AS788" s="219"/>
      <c r="AT788" s="219"/>
      <c r="AU788" s="289"/>
      <c r="AV788" s="289"/>
      <c r="AW788" s="289"/>
      <c r="AX788" s="289"/>
      <c r="AY788" s="289"/>
      <c r="AZ788" s="289"/>
      <c r="BA788" s="289"/>
      <c r="BB788" s="289"/>
      <c r="BC788" s="289"/>
      <c r="BD788" s="289"/>
      <c r="BE788" s="289"/>
      <c r="BF788" s="289"/>
      <c r="BG788" s="289"/>
      <c r="BH788" s="289"/>
      <c r="BI788" s="289"/>
      <c r="BJ788" s="289"/>
      <c r="BK788" s="289"/>
      <c r="BL788" s="289"/>
      <c r="BM788" s="289"/>
      <c r="BN788" s="289"/>
      <c r="BO788" s="289"/>
      <c r="BP788" s="289"/>
      <c r="BQ788" s="289"/>
      <c r="BR788" s="289"/>
      <c r="BS788" s="289"/>
      <c r="BT788" s="289"/>
      <c r="BU788" s="289"/>
      <c r="BV788" s="289"/>
      <c r="BW788" s="289"/>
      <c r="BX788" s="289"/>
      <c r="BY788" s="289"/>
      <c r="BZ788" s="289"/>
      <c r="CA788" s="289"/>
      <c r="CB788" s="289"/>
      <c r="CC788" s="289"/>
      <c r="CD788" s="289"/>
      <c r="CE788" s="288"/>
    </row>
    <row r="789" spans="1:83" x14ac:dyDescent="0.2">
      <c r="A789" s="215"/>
      <c r="B789" s="216"/>
      <c r="C789" s="217"/>
      <c r="D789" s="218"/>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c r="AL789" s="219"/>
      <c r="AM789" s="219"/>
      <c r="AN789" s="219"/>
      <c r="AO789" s="219"/>
      <c r="AP789" s="219"/>
      <c r="AQ789" s="219"/>
      <c r="AR789" s="219"/>
      <c r="AS789" s="219"/>
      <c r="AT789" s="219"/>
      <c r="AU789" s="289"/>
      <c r="AV789" s="289"/>
      <c r="AW789" s="289"/>
      <c r="AX789" s="289"/>
      <c r="AY789" s="289"/>
      <c r="AZ789" s="289"/>
      <c r="BA789" s="289"/>
      <c r="BB789" s="289"/>
      <c r="BC789" s="289"/>
      <c r="BD789" s="289"/>
      <c r="BE789" s="289"/>
      <c r="BF789" s="289"/>
      <c r="BG789" s="289"/>
      <c r="BH789" s="289"/>
      <c r="BI789" s="289"/>
      <c r="BJ789" s="289"/>
      <c r="BK789" s="289"/>
      <c r="BL789" s="289"/>
      <c r="BM789" s="289"/>
      <c r="BN789" s="289"/>
      <c r="BO789" s="289"/>
      <c r="BP789" s="289"/>
      <c r="BQ789" s="289"/>
      <c r="BR789" s="289"/>
      <c r="BS789" s="289"/>
      <c r="BT789" s="289"/>
      <c r="BU789" s="289"/>
      <c r="BV789" s="289"/>
      <c r="BW789" s="289"/>
      <c r="BX789" s="289"/>
      <c r="BY789" s="289"/>
      <c r="BZ789" s="289"/>
      <c r="CA789" s="289"/>
      <c r="CB789" s="289"/>
      <c r="CC789" s="289"/>
      <c r="CD789" s="289"/>
      <c r="CE789" s="288"/>
    </row>
    <row r="790" spans="1:83" x14ac:dyDescent="0.2">
      <c r="A790" s="215"/>
      <c r="B790" s="216"/>
      <c r="C790" s="217"/>
      <c r="D790" s="218"/>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c r="AL790" s="219"/>
      <c r="AM790" s="219"/>
      <c r="AN790" s="219"/>
      <c r="AO790" s="219"/>
      <c r="AP790" s="219"/>
      <c r="AQ790" s="219"/>
      <c r="AR790" s="219"/>
      <c r="AS790" s="219"/>
      <c r="AT790" s="219"/>
      <c r="AU790" s="289"/>
      <c r="AV790" s="289"/>
      <c r="AW790" s="289"/>
      <c r="AX790" s="289"/>
      <c r="AY790" s="289"/>
      <c r="AZ790" s="289"/>
      <c r="BA790" s="289"/>
      <c r="BB790" s="289"/>
      <c r="BC790" s="289"/>
      <c r="BD790" s="289"/>
      <c r="BE790" s="289"/>
      <c r="BF790" s="289"/>
      <c r="BG790" s="289"/>
      <c r="BH790" s="289"/>
      <c r="BI790" s="289"/>
      <c r="BJ790" s="289"/>
      <c r="BK790" s="289"/>
      <c r="BL790" s="289"/>
      <c r="BM790" s="289"/>
      <c r="BN790" s="289"/>
      <c r="BO790" s="289"/>
      <c r="BP790" s="289"/>
      <c r="BQ790" s="289"/>
      <c r="BR790" s="289"/>
      <c r="BS790" s="289"/>
      <c r="BT790" s="289"/>
      <c r="BU790" s="289"/>
      <c r="BV790" s="289"/>
      <c r="BW790" s="289"/>
      <c r="BX790" s="289"/>
      <c r="BY790" s="289"/>
      <c r="BZ790" s="289"/>
      <c r="CA790" s="289"/>
      <c r="CB790" s="289"/>
      <c r="CC790" s="289"/>
      <c r="CD790" s="289"/>
      <c r="CE790" s="288"/>
    </row>
    <row r="791" spans="1:83" x14ac:dyDescent="0.2">
      <c r="A791" s="215"/>
      <c r="B791" s="216"/>
      <c r="C791" s="217"/>
      <c r="D791" s="218"/>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c r="AL791" s="219"/>
      <c r="AM791" s="219"/>
      <c r="AN791" s="219"/>
      <c r="AO791" s="219"/>
      <c r="AP791" s="219"/>
      <c r="AQ791" s="219"/>
      <c r="AR791" s="219"/>
      <c r="AS791" s="219"/>
      <c r="AT791" s="219"/>
      <c r="AU791" s="289"/>
      <c r="AV791" s="289"/>
      <c r="AW791" s="289"/>
      <c r="AX791" s="289"/>
      <c r="AY791" s="289"/>
      <c r="AZ791" s="289"/>
      <c r="BA791" s="289"/>
      <c r="BB791" s="289"/>
      <c r="BC791" s="289"/>
      <c r="BD791" s="289"/>
      <c r="BE791" s="289"/>
      <c r="BF791" s="289"/>
      <c r="BG791" s="289"/>
      <c r="BH791" s="289"/>
      <c r="BI791" s="289"/>
      <c r="BJ791" s="289"/>
      <c r="BK791" s="289"/>
      <c r="BL791" s="289"/>
      <c r="BM791" s="289"/>
      <c r="BN791" s="289"/>
      <c r="BO791" s="289"/>
      <c r="BP791" s="289"/>
      <c r="BQ791" s="289"/>
      <c r="BR791" s="289"/>
      <c r="BS791" s="289"/>
      <c r="BT791" s="289"/>
      <c r="BU791" s="289"/>
      <c r="BV791" s="289"/>
      <c r="BW791" s="289"/>
      <c r="BX791" s="289"/>
      <c r="BY791" s="289"/>
      <c r="BZ791" s="289"/>
      <c r="CA791" s="289"/>
      <c r="CB791" s="289"/>
      <c r="CC791" s="289"/>
      <c r="CD791" s="289"/>
      <c r="CE791" s="288"/>
    </row>
    <row r="792" spans="1:83" x14ac:dyDescent="0.2">
      <c r="A792" s="215"/>
      <c r="B792" s="216"/>
      <c r="C792" s="217"/>
      <c r="D792" s="218"/>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89"/>
      <c r="AV792" s="289"/>
      <c r="AW792" s="289"/>
      <c r="AX792" s="289"/>
      <c r="AY792" s="289"/>
      <c r="AZ792" s="289"/>
      <c r="BA792" s="289"/>
      <c r="BB792" s="289"/>
      <c r="BC792" s="289"/>
      <c r="BD792" s="289"/>
      <c r="BE792" s="289"/>
      <c r="BF792" s="289"/>
      <c r="BG792" s="289"/>
      <c r="BH792" s="289"/>
      <c r="BI792" s="289"/>
      <c r="BJ792" s="289"/>
      <c r="BK792" s="289"/>
      <c r="BL792" s="289"/>
      <c r="BM792" s="289"/>
      <c r="BN792" s="289"/>
      <c r="BO792" s="289"/>
      <c r="BP792" s="289"/>
      <c r="BQ792" s="289"/>
      <c r="BR792" s="289"/>
      <c r="BS792" s="289"/>
      <c r="BT792" s="289"/>
      <c r="BU792" s="289"/>
      <c r="BV792" s="289"/>
      <c r="BW792" s="289"/>
      <c r="BX792" s="289"/>
      <c r="BY792" s="289"/>
      <c r="BZ792" s="289"/>
      <c r="CA792" s="289"/>
      <c r="CB792" s="289"/>
      <c r="CC792" s="289"/>
      <c r="CD792" s="289"/>
      <c r="CE792" s="288"/>
    </row>
    <row r="793" spans="1:83" x14ac:dyDescent="0.2">
      <c r="A793" s="215"/>
      <c r="B793" s="216"/>
      <c r="C793" s="217"/>
      <c r="D793" s="218"/>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89"/>
      <c r="AV793" s="289"/>
      <c r="AW793" s="289"/>
      <c r="AX793" s="289"/>
      <c r="AY793" s="289"/>
      <c r="AZ793" s="289"/>
      <c r="BA793" s="289"/>
      <c r="BB793" s="289"/>
      <c r="BC793" s="289"/>
      <c r="BD793" s="289"/>
      <c r="BE793" s="289"/>
      <c r="BF793" s="289"/>
      <c r="BG793" s="289"/>
      <c r="BH793" s="289"/>
      <c r="BI793" s="289"/>
      <c r="BJ793" s="289"/>
      <c r="BK793" s="289"/>
      <c r="BL793" s="289"/>
      <c r="BM793" s="289"/>
      <c r="BN793" s="289"/>
      <c r="BO793" s="289"/>
      <c r="BP793" s="289"/>
      <c r="BQ793" s="289"/>
      <c r="BR793" s="289"/>
      <c r="BS793" s="289"/>
      <c r="BT793" s="289"/>
      <c r="BU793" s="289"/>
      <c r="BV793" s="289"/>
      <c r="BW793" s="289"/>
      <c r="BX793" s="289"/>
      <c r="BY793" s="289"/>
      <c r="BZ793" s="289"/>
      <c r="CA793" s="289"/>
      <c r="CB793" s="289"/>
      <c r="CC793" s="289"/>
      <c r="CD793" s="289"/>
      <c r="CE793" s="288"/>
    </row>
    <row r="794" spans="1:83" x14ac:dyDescent="0.2">
      <c r="A794" s="215"/>
      <c r="B794" s="216"/>
      <c r="C794" s="217"/>
      <c r="D794" s="218"/>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89"/>
      <c r="AV794" s="289"/>
      <c r="AW794" s="289"/>
      <c r="AX794" s="289"/>
      <c r="AY794" s="289"/>
      <c r="AZ794" s="289"/>
      <c r="BA794" s="289"/>
      <c r="BB794" s="289"/>
      <c r="BC794" s="289"/>
      <c r="BD794" s="289"/>
      <c r="BE794" s="289"/>
      <c r="BF794" s="289"/>
      <c r="BG794" s="289"/>
      <c r="BH794" s="289"/>
      <c r="BI794" s="289"/>
      <c r="BJ794" s="289"/>
      <c r="BK794" s="289"/>
      <c r="BL794" s="289"/>
      <c r="BM794" s="289"/>
      <c r="BN794" s="289"/>
      <c r="BO794" s="289"/>
      <c r="BP794" s="289"/>
      <c r="BQ794" s="289"/>
      <c r="BR794" s="289"/>
      <c r="BS794" s="289"/>
      <c r="BT794" s="289"/>
      <c r="BU794" s="289"/>
      <c r="BV794" s="289"/>
      <c r="BW794" s="289"/>
      <c r="BX794" s="289"/>
      <c r="BY794" s="289"/>
      <c r="BZ794" s="289"/>
      <c r="CA794" s="289"/>
      <c r="CB794" s="289"/>
      <c r="CC794" s="289"/>
      <c r="CD794" s="289"/>
      <c r="CE794" s="288"/>
    </row>
    <row r="795" spans="1:83" x14ac:dyDescent="0.2">
      <c r="A795" s="215"/>
      <c r="B795" s="216"/>
      <c r="C795" s="217"/>
      <c r="D795" s="218"/>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c r="AL795" s="219"/>
      <c r="AM795" s="219"/>
      <c r="AN795" s="219"/>
      <c r="AO795" s="219"/>
      <c r="AP795" s="219"/>
      <c r="AQ795" s="219"/>
      <c r="AR795" s="219"/>
      <c r="AS795" s="219"/>
      <c r="AT795" s="219"/>
      <c r="AU795" s="289"/>
      <c r="AV795" s="289"/>
      <c r="AW795" s="289"/>
      <c r="AX795" s="289"/>
      <c r="AY795" s="289"/>
      <c r="AZ795" s="289"/>
      <c r="BA795" s="289"/>
      <c r="BB795" s="289"/>
      <c r="BC795" s="289"/>
      <c r="BD795" s="289"/>
      <c r="BE795" s="289"/>
      <c r="BF795" s="289"/>
      <c r="BG795" s="289"/>
      <c r="BH795" s="289"/>
      <c r="BI795" s="289"/>
      <c r="BJ795" s="289"/>
      <c r="BK795" s="289"/>
      <c r="BL795" s="289"/>
      <c r="BM795" s="289"/>
      <c r="BN795" s="289"/>
      <c r="BO795" s="289"/>
      <c r="BP795" s="289"/>
      <c r="BQ795" s="289"/>
      <c r="BR795" s="289"/>
      <c r="BS795" s="289"/>
      <c r="BT795" s="289"/>
      <c r="BU795" s="289"/>
      <c r="BV795" s="289"/>
      <c r="BW795" s="289"/>
      <c r="BX795" s="289"/>
      <c r="BY795" s="289"/>
      <c r="BZ795" s="289"/>
      <c r="CA795" s="289"/>
      <c r="CB795" s="289"/>
      <c r="CC795" s="289"/>
      <c r="CD795" s="289"/>
      <c r="CE795" s="288"/>
    </row>
    <row r="796" spans="1:83" x14ac:dyDescent="0.2">
      <c r="A796" s="215"/>
      <c r="B796" s="216"/>
      <c r="C796" s="217"/>
      <c r="D796" s="218"/>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c r="AL796" s="219"/>
      <c r="AM796" s="219"/>
      <c r="AN796" s="219"/>
      <c r="AO796" s="219"/>
      <c r="AP796" s="219"/>
      <c r="AQ796" s="219"/>
      <c r="AR796" s="219"/>
      <c r="AS796" s="219"/>
      <c r="AT796" s="219"/>
      <c r="AU796" s="289"/>
      <c r="AV796" s="289"/>
      <c r="AW796" s="289"/>
      <c r="AX796" s="289"/>
      <c r="AY796" s="289"/>
      <c r="AZ796" s="289"/>
      <c r="BA796" s="289"/>
      <c r="BB796" s="289"/>
      <c r="BC796" s="289"/>
      <c r="BD796" s="289"/>
      <c r="BE796" s="289"/>
      <c r="BF796" s="289"/>
      <c r="BG796" s="289"/>
      <c r="BH796" s="289"/>
      <c r="BI796" s="289"/>
      <c r="BJ796" s="289"/>
      <c r="BK796" s="289"/>
      <c r="BL796" s="289"/>
      <c r="BM796" s="289"/>
      <c r="BN796" s="289"/>
      <c r="BO796" s="289"/>
      <c r="BP796" s="289"/>
      <c r="BQ796" s="289"/>
      <c r="BR796" s="289"/>
      <c r="BS796" s="289"/>
      <c r="BT796" s="289"/>
      <c r="BU796" s="289"/>
      <c r="BV796" s="289"/>
      <c r="BW796" s="289"/>
      <c r="BX796" s="289"/>
      <c r="BY796" s="289"/>
      <c r="BZ796" s="289"/>
      <c r="CA796" s="289"/>
      <c r="CB796" s="289"/>
      <c r="CC796" s="289"/>
      <c r="CD796" s="289"/>
      <c r="CE796" s="288"/>
    </row>
    <row r="797" spans="1:83" x14ac:dyDescent="0.2">
      <c r="A797" s="215"/>
      <c r="B797" s="216"/>
      <c r="C797" s="217"/>
      <c r="D797" s="218"/>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c r="AL797" s="219"/>
      <c r="AM797" s="219"/>
      <c r="AN797" s="219"/>
      <c r="AO797" s="219"/>
      <c r="AP797" s="219"/>
      <c r="AQ797" s="219"/>
      <c r="AR797" s="219"/>
      <c r="AS797" s="219"/>
      <c r="AT797" s="219"/>
      <c r="AU797" s="289"/>
      <c r="AV797" s="289"/>
      <c r="AW797" s="289"/>
      <c r="AX797" s="289"/>
      <c r="AY797" s="289"/>
      <c r="AZ797" s="289"/>
      <c r="BA797" s="289"/>
      <c r="BB797" s="289"/>
      <c r="BC797" s="289"/>
      <c r="BD797" s="289"/>
      <c r="BE797" s="289"/>
      <c r="BF797" s="289"/>
      <c r="BG797" s="289"/>
      <c r="BH797" s="289"/>
      <c r="BI797" s="289"/>
      <c r="BJ797" s="289"/>
      <c r="BK797" s="289"/>
      <c r="BL797" s="289"/>
      <c r="BM797" s="289"/>
      <c r="BN797" s="289"/>
      <c r="BO797" s="289"/>
      <c r="BP797" s="289"/>
      <c r="BQ797" s="289"/>
      <c r="BR797" s="289"/>
      <c r="BS797" s="289"/>
      <c r="BT797" s="289"/>
      <c r="BU797" s="289"/>
      <c r="BV797" s="289"/>
      <c r="BW797" s="289"/>
      <c r="BX797" s="289"/>
      <c r="BY797" s="289"/>
      <c r="BZ797" s="289"/>
      <c r="CA797" s="289"/>
      <c r="CB797" s="289"/>
      <c r="CC797" s="289"/>
      <c r="CD797" s="289"/>
      <c r="CE797" s="288"/>
    </row>
    <row r="798" spans="1:83" x14ac:dyDescent="0.2">
      <c r="A798" s="215"/>
      <c r="B798" s="216"/>
      <c r="C798" s="217"/>
      <c r="D798" s="218"/>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c r="AL798" s="219"/>
      <c r="AM798" s="219"/>
      <c r="AN798" s="219"/>
      <c r="AO798" s="219"/>
      <c r="AP798" s="219"/>
      <c r="AQ798" s="219"/>
      <c r="AR798" s="219"/>
      <c r="AS798" s="219"/>
      <c r="AT798" s="219"/>
      <c r="AU798" s="289"/>
      <c r="AV798" s="289"/>
      <c r="AW798" s="289"/>
      <c r="AX798" s="289"/>
      <c r="AY798" s="289"/>
      <c r="AZ798" s="289"/>
      <c r="BA798" s="289"/>
      <c r="BB798" s="289"/>
      <c r="BC798" s="289"/>
      <c r="BD798" s="289"/>
      <c r="BE798" s="289"/>
      <c r="BF798" s="289"/>
      <c r="BG798" s="289"/>
      <c r="BH798" s="289"/>
      <c r="BI798" s="289"/>
      <c r="BJ798" s="289"/>
      <c r="BK798" s="289"/>
      <c r="BL798" s="289"/>
      <c r="BM798" s="289"/>
      <c r="BN798" s="289"/>
      <c r="BO798" s="289"/>
      <c r="BP798" s="289"/>
      <c r="BQ798" s="289"/>
      <c r="BR798" s="289"/>
      <c r="BS798" s="289"/>
      <c r="BT798" s="289"/>
      <c r="BU798" s="289"/>
      <c r="BV798" s="289"/>
      <c r="BW798" s="289"/>
      <c r="BX798" s="289"/>
      <c r="BY798" s="289"/>
      <c r="BZ798" s="289"/>
      <c r="CA798" s="289"/>
      <c r="CB798" s="289"/>
      <c r="CC798" s="289"/>
      <c r="CD798" s="289"/>
      <c r="CE798" s="288"/>
    </row>
    <row r="799" spans="1:83" x14ac:dyDescent="0.2">
      <c r="A799" s="215"/>
      <c r="B799" s="216"/>
      <c r="C799" s="217"/>
      <c r="D799" s="218"/>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89"/>
      <c r="AV799" s="289"/>
      <c r="AW799" s="289"/>
      <c r="AX799" s="289"/>
      <c r="AY799" s="289"/>
      <c r="AZ799" s="289"/>
      <c r="BA799" s="289"/>
      <c r="BB799" s="289"/>
      <c r="BC799" s="289"/>
      <c r="BD799" s="289"/>
      <c r="BE799" s="289"/>
      <c r="BF799" s="289"/>
      <c r="BG799" s="289"/>
      <c r="BH799" s="289"/>
      <c r="BI799" s="289"/>
      <c r="BJ799" s="289"/>
      <c r="BK799" s="289"/>
      <c r="BL799" s="289"/>
      <c r="BM799" s="289"/>
      <c r="BN799" s="289"/>
      <c r="BO799" s="289"/>
      <c r="BP799" s="289"/>
      <c r="BQ799" s="289"/>
      <c r="BR799" s="289"/>
      <c r="BS799" s="289"/>
      <c r="BT799" s="289"/>
      <c r="BU799" s="289"/>
      <c r="BV799" s="289"/>
      <c r="BW799" s="289"/>
      <c r="BX799" s="289"/>
      <c r="BY799" s="289"/>
      <c r="BZ799" s="289"/>
      <c r="CA799" s="289"/>
      <c r="CB799" s="289"/>
      <c r="CC799" s="289"/>
      <c r="CD799" s="289"/>
      <c r="CE799" s="288"/>
    </row>
    <row r="800" spans="1:83" x14ac:dyDescent="0.2">
      <c r="A800" s="215"/>
      <c r="B800" s="216"/>
      <c r="C800" s="217"/>
      <c r="D800" s="218"/>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89"/>
      <c r="AV800" s="289"/>
      <c r="AW800" s="289"/>
      <c r="AX800" s="289"/>
      <c r="AY800" s="289"/>
      <c r="AZ800" s="289"/>
      <c r="BA800" s="289"/>
      <c r="BB800" s="289"/>
      <c r="BC800" s="289"/>
      <c r="BD800" s="289"/>
      <c r="BE800" s="289"/>
      <c r="BF800" s="289"/>
      <c r="BG800" s="289"/>
      <c r="BH800" s="289"/>
      <c r="BI800" s="289"/>
      <c r="BJ800" s="289"/>
      <c r="BK800" s="289"/>
      <c r="BL800" s="289"/>
      <c r="BM800" s="289"/>
      <c r="BN800" s="289"/>
      <c r="BO800" s="289"/>
      <c r="BP800" s="289"/>
      <c r="BQ800" s="289"/>
      <c r="BR800" s="289"/>
      <c r="BS800" s="289"/>
      <c r="BT800" s="289"/>
      <c r="BU800" s="289"/>
      <c r="BV800" s="289"/>
      <c r="BW800" s="289"/>
      <c r="BX800" s="289"/>
      <c r="BY800" s="289"/>
      <c r="BZ800" s="289"/>
      <c r="CA800" s="289"/>
      <c r="CB800" s="289"/>
      <c r="CC800" s="289"/>
      <c r="CD800" s="289"/>
      <c r="CE800" s="288"/>
    </row>
    <row r="801" spans="1:83" x14ac:dyDescent="0.2">
      <c r="A801" s="215"/>
      <c r="B801" s="216"/>
      <c r="C801" s="217"/>
      <c r="D801" s="218"/>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c r="AL801" s="219"/>
      <c r="AM801" s="219"/>
      <c r="AN801" s="219"/>
      <c r="AO801" s="219"/>
      <c r="AP801" s="219"/>
      <c r="AQ801" s="219"/>
      <c r="AR801" s="219"/>
      <c r="AS801" s="219"/>
      <c r="AT801" s="219"/>
      <c r="AU801" s="289"/>
      <c r="AV801" s="289"/>
      <c r="AW801" s="289"/>
      <c r="AX801" s="289"/>
      <c r="AY801" s="289"/>
      <c r="AZ801" s="289"/>
      <c r="BA801" s="289"/>
      <c r="BB801" s="289"/>
      <c r="BC801" s="289"/>
      <c r="BD801" s="289"/>
      <c r="BE801" s="289"/>
      <c r="BF801" s="289"/>
      <c r="BG801" s="289"/>
      <c r="BH801" s="289"/>
      <c r="BI801" s="289"/>
      <c r="BJ801" s="289"/>
      <c r="BK801" s="289"/>
      <c r="BL801" s="289"/>
      <c r="BM801" s="289"/>
      <c r="BN801" s="289"/>
      <c r="BO801" s="289"/>
      <c r="BP801" s="289"/>
      <c r="BQ801" s="289"/>
      <c r="BR801" s="289"/>
      <c r="BS801" s="289"/>
      <c r="BT801" s="289"/>
      <c r="BU801" s="289"/>
      <c r="BV801" s="289"/>
      <c r="BW801" s="289"/>
      <c r="BX801" s="289"/>
      <c r="BY801" s="289"/>
      <c r="BZ801" s="289"/>
      <c r="CA801" s="289"/>
      <c r="CB801" s="289"/>
      <c r="CC801" s="289"/>
      <c r="CD801" s="289"/>
      <c r="CE801" s="288"/>
    </row>
    <row r="802" spans="1:83" x14ac:dyDescent="0.2">
      <c r="A802" s="215"/>
      <c r="B802" s="216"/>
      <c r="C802" s="217"/>
      <c r="D802" s="218"/>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c r="AL802" s="219"/>
      <c r="AM802" s="219"/>
      <c r="AN802" s="219"/>
      <c r="AO802" s="219"/>
      <c r="AP802" s="219"/>
      <c r="AQ802" s="219"/>
      <c r="AR802" s="219"/>
      <c r="AS802" s="219"/>
      <c r="AT802" s="219"/>
      <c r="AU802" s="289"/>
      <c r="AV802" s="289"/>
      <c r="AW802" s="289"/>
      <c r="AX802" s="289"/>
      <c r="AY802" s="289"/>
      <c r="AZ802" s="289"/>
      <c r="BA802" s="289"/>
      <c r="BB802" s="289"/>
      <c r="BC802" s="289"/>
      <c r="BD802" s="289"/>
      <c r="BE802" s="289"/>
      <c r="BF802" s="289"/>
      <c r="BG802" s="289"/>
      <c r="BH802" s="289"/>
      <c r="BI802" s="289"/>
      <c r="BJ802" s="289"/>
      <c r="BK802" s="289"/>
      <c r="BL802" s="289"/>
      <c r="BM802" s="289"/>
      <c r="BN802" s="289"/>
      <c r="BO802" s="289"/>
      <c r="BP802" s="289"/>
      <c r="BQ802" s="289"/>
      <c r="BR802" s="289"/>
      <c r="BS802" s="289"/>
      <c r="BT802" s="289"/>
      <c r="BU802" s="289"/>
      <c r="BV802" s="289"/>
      <c r="BW802" s="289"/>
      <c r="BX802" s="289"/>
      <c r="BY802" s="289"/>
      <c r="BZ802" s="289"/>
      <c r="CA802" s="289"/>
      <c r="CB802" s="289"/>
      <c r="CC802" s="289"/>
      <c r="CD802" s="289"/>
      <c r="CE802" s="288"/>
    </row>
    <row r="803" spans="1:83" x14ac:dyDescent="0.2">
      <c r="A803" s="215"/>
      <c r="B803" s="216"/>
      <c r="C803" s="217"/>
      <c r="D803" s="218"/>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c r="AL803" s="219"/>
      <c r="AM803" s="219"/>
      <c r="AN803" s="219"/>
      <c r="AO803" s="219"/>
      <c r="AP803" s="219"/>
      <c r="AQ803" s="219"/>
      <c r="AR803" s="219"/>
      <c r="AS803" s="219"/>
      <c r="AT803" s="219"/>
      <c r="AU803" s="289"/>
      <c r="AV803" s="289"/>
      <c r="AW803" s="289"/>
      <c r="AX803" s="289"/>
      <c r="AY803" s="289"/>
      <c r="AZ803" s="289"/>
      <c r="BA803" s="289"/>
      <c r="BB803" s="289"/>
      <c r="BC803" s="289"/>
      <c r="BD803" s="289"/>
      <c r="BE803" s="289"/>
      <c r="BF803" s="289"/>
      <c r="BG803" s="289"/>
      <c r="BH803" s="289"/>
      <c r="BI803" s="289"/>
      <c r="BJ803" s="289"/>
      <c r="BK803" s="289"/>
      <c r="BL803" s="289"/>
      <c r="BM803" s="289"/>
      <c r="BN803" s="289"/>
      <c r="BO803" s="289"/>
      <c r="BP803" s="289"/>
      <c r="BQ803" s="289"/>
      <c r="BR803" s="289"/>
      <c r="BS803" s="289"/>
      <c r="BT803" s="289"/>
      <c r="BU803" s="289"/>
      <c r="BV803" s="289"/>
      <c r="BW803" s="289"/>
      <c r="BX803" s="289"/>
      <c r="BY803" s="289"/>
      <c r="BZ803" s="289"/>
      <c r="CA803" s="289"/>
      <c r="CB803" s="289"/>
      <c r="CC803" s="289"/>
      <c r="CD803" s="289"/>
      <c r="CE803" s="288"/>
    </row>
    <row r="804" spans="1:83" x14ac:dyDescent="0.2">
      <c r="A804" s="215"/>
      <c r="B804" s="216"/>
      <c r="C804" s="217"/>
      <c r="D804" s="218"/>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89"/>
      <c r="AV804" s="289"/>
      <c r="AW804" s="289"/>
      <c r="AX804" s="289"/>
      <c r="AY804" s="289"/>
      <c r="AZ804" s="289"/>
      <c r="BA804" s="289"/>
      <c r="BB804" s="289"/>
      <c r="BC804" s="289"/>
      <c r="BD804" s="289"/>
      <c r="BE804" s="289"/>
      <c r="BF804" s="289"/>
      <c r="BG804" s="289"/>
      <c r="BH804" s="289"/>
      <c r="BI804" s="289"/>
      <c r="BJ804" s="289"/>
      <c r="BK804" s="289"/>
      <c r="BL804" s="289"/>
      <c r="BM804" s="289"/>
      <c r="BN804" s="289"/>
      <c r="BO804" s="289"/>
      <c r="BP804" s="289"/>
      <c r="BQ804" s="289"/>
      <c r="BR804" s="289"/>
      <c r="BS804" s="289"/>
      <c r="BT804" s="289"/>
      <c r="BU804" s="289"/>
      <c r="BV804" s="289"/>
      <c r="BW804" s="289"/>
      <c r="BX804" s="289"/>
      <c r="BY804" s="289"/>
      <c r="BZ804" s="289"/>
      <c r="CA804" s="289"/>
      <c r="CB804" s="289"/>
      <c r="CC804" s="289"/>
      <c r="CD804" s="289"/>
      <c r="CE804" s="288"/>
    </row>
    <row r="805" spans="1:83" x14ac:dyDescent="0.2">
      <c r="A805" s="215"/>
      <c r="B805" s="216"/>
      <c r="C805" s="217"/>
      <c r="D805" s="218"/>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89"/>
      <c r="AV805" s="289"/>
      <c r="AW805" s="289"/>
      <c r="AX805" s="289"/>
      <c r="AY805" s="289"/>
      <c r="AZ805" s="289"/>
      <c r="BA805" s="289"/>
      <c r="BB805" s="289"/>
      <c r="BC805" s="289"/>
      <c r="BD805" s="289"/>
      <c r="BE805" s="289"/>
      <c r="BF805" s="289"/>
      <c r="BG805" s="289"/>
      <c r="BH805" s="289"/>
      <c r="BI805" s="289"/>
      <c r="BJ805" s="289"/>
      <c r="BK805" s="289"/>
      <c r="BL805" s="289"/>
      <c r="BM805" s="289"/>
      <c r="BN805" s="289"/>
      <c r="BO805" s="289"/>
      <c r="BP805" s="289"/>
      <c r="BQ805" s="289"/>
      <c r="BR805" s="289"/>
      <c r="BS805" s="289"/>
      <c r="BT805" s="289"/>
      <c r="BU805" s="289"/>
      <c r="BV805" s="289"/>
      <c r="BW805" s="289"/>
      <c r="BX805" s="289"/>
      <c r="BY805" s="289"/>
      <c r="BZ805" s="289"/>
      <c r="CA805" s="289"/>
      <c r="CB805" s="289"/>
      <c r="CC805" s="289"/>
      <c r="CD805" s="289"/>
      <c r="CE805" s="288"/>
    </row>
    <row r="806" spans="1:83" x14ac:dyDescent="0.2">
      <c r="A806" s="215"/>
      <c r="B806" s="216"/>
      <c r="C806" s="217"/>
      <c r="D806" s="218"/>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89"/>
      <c r="AV806" s="289"/>
      <c r="AW806" s="289"/>
      <c r="AX806" s="289"/>
      <c r="AY806" s="289"/>
      <c r="AZ806" s="289"/>
      <c r="BA806" s="289"/>
      <c r="BB806" s="289"/>
      <c r="BC806" s="289"/>
      <c r="BD806" s="289"/>
      <c r="BE806" s="289"/>
      <c r="BF806" s="289"/>
      <c r="BG806" s="289"/>
      <c r="BH806" s="289"/>
      <c r="BI806" s="289"/>
      <c r="BJ806" s="289"/>
      <c r="BK806" s="289"/>
      <c r="BL806" s="289"/>
      <c r="BM806" s="289"/>
      <c r="BN806" s="289"/>
      <c r="BO806" s="289"/>
      <c r="BP806" s="289"/>
      <c r="BQ806" s="289"/>
      <c r="BR806" s="289"/>
      <c r="BS806" s="289"/>
      <c r="BT806" s="289"/>
      <c r="BU806" s="289"/>
      <c r="BV806" s="289"/>
      <c r="BW806" s="289"/>
      <c r="BX806" s="289"/>
      <c r="BY806" s="289"/>
      <c r="BZ806" s="289"/>
      <c r="CA806" s="289"/>
      <c r="CB806" s="289"/>
      <c r="CC806" s="289"/>
      <c r="CD806" s="289"/>
      <c r="CE806" s="288"/>
    </row>
    <row r="807" spans="1:83" x14ac:dyDescent="0.2">
      <c r="A807" s="215"/>
      <c r="B807" s="216"/>
      <c r="C807" s="217"/>
      <c r="D807" s="218"/>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c r="AL807" s="219"/>
      <c r="AM807" s="219"/>
      <c r="AN807" s="219"/>
      <c r="AO807" s="219"/>
      <c r="AP807" s="219"/>
      <c r="AQ807" s="219"/>
      <c r="AR807" s="219"/>
      <c r="AS807" s="219"/>
      <c r="AT807" s="219"/>
      <c r="AU807" s="289"/>
      <c r="AV807" s="289"/>
      <c r="AW807" s="289"/>
      <c r="AX807" s="289"/>
      <c r="AY807" s="289"/>
      <c r="AZ807" s="289"/>
      <c r="BA807" s="289"/>
      <c r="BB807" s="289"/>
      <c r="BC807" s="289"/>
      <c r="BD807" s="289"/>
      <c r="BE807" s="289"/>
      <c r="BF807" s="289"/>
      <c r="BG807" s="289"/>
      <c r="BH807" s="289"/>
      <c r="BI807" s="289"/>
      <c r="BJ807" s="289"/>
      <c r="BK807" s="289"/>
      <c r="BL807" s="289"/>
      <c r="BM807" s="289"/>
      <c r="BN807" s="289"/>
      <c r="BO807" s="289"/>
      <c r="BP807" s="289"/>
      <c r="BQ807" s="289"/>
      <c r="BR807" s="289"/>
      <c r="BS807" s="289"/>
      <c r="BT807" s="289"/>
      <c r="BU807" s="289"/>
      <c r="BV807" s="289"/>
      <c r="BW807" s="289"/>
      <c r="BX807" s="289"/>
      <c r="BY807" s="289"/>
      <c r="BZ807" s="289"/>
      <c r="CA807" s="289"/>
      <c r="CB807" s="289"/>
      <c r="CC807" s="289"/>
      <c r="CD807" s="289"/>
      <c r="CE807" s="288"/>
    </row>
    <row r="808" spans="1:83" x14ac:dyDescent="0.2">
      <c r="A808" s="215"/>
      <c r="B808" s="216"/>
      <c r="C808" s="217"/>
      <c r="D808" s="218"/>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c r="AL808" s="219"/>
      <c r="AM808" s="219"/>
      <c r="AN808" s="219"/>
      <c r="AO808" s="219"/>
      <c r="AP808" s="219"/>
      <c r="AQ808" s="219"/>
      <c r="AR808" s="219"/>
      <c r="AS808" s="219"/>
      <c r="AT808" s="219"/>
      <c r="AU808" s="289"/>
      <c r="AV808" s="289"/>
      <c r="AW808" s="289"/>
      <c r="AX808" s="289"/>
      <c r="AY808" s="289"/>
      <c r="AZ808" s="289"/>
      <c r="BA808" s="289"/>
      <c r="BB808" s="289"/>
      <c r="BC808" s="289"/>
      <c r="BD808" s="289"/>
      <c r="BE808" s="289"/>
      <c r="BF808" s="289"/>
      <c r="BG808" s="289"/>
      <c r="BH808" s="289"/>
      <c r="BI808" s="289"/>
      <c r="BJ808" s="289"/>
      <c r="BK808" s="289"/>
      <c r="BL808" s="289"/>
      <c r="BM808" s="289"/>
      <c r="BN808" s="289"/>
      <c r="BO808" s="289"/>
      <c r="BP808" s="289"/>
      <c r="BQ808" s="289"/>
      <c r="BR808" s="289"/>
      <c r="BS808" s="289"/>
      <c r="BT808" s="289"/>
      <c r="BU808" s="289"/>
      <c r="BV808" s="289"/>
      <c r="BW808" s="289"/>
      <c r="BX808" s="289"/>
      <c r="BY808" s="289"/>
      <c r="BZ808" s="289"/>
      <c r="CA808" s="289"/>
      <c r="CB808" s="289"/>
      <c r="CC808" s="289"/>
      <c r="CD808" s="289"/>
      <c r="CE808" s="288"/>
    </row>
    <row r="809" spans="1:83" x14ac:dyDescent="0.2">
      <c r="A809" s="215"/>
      <c r="B809" s="216"/>
      <c r="C809" s="217"/>
      <c r="D809" s="218"/>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c r="AL809" s="219"/>
      <c r="AM809" s="219"/>
      <c r="AN809" s="219"/>
      <c r="AO809" s="219"/>
      <c r="AP809" s="219"/>
      <c r="AQ809" s="219"/>
      <c r="AR809" s="219"/>
      <c r="AS809" s="219"/>
      <c r="AT809" s="219"/>
      <c r="AU809" s="289"/>
      <c r="AV809" s="289"/>
      <c r="AW809" s="289"/>
      <c r="AX809" s="289"/>
      <c r="AY809" s="289"/>
      <c r="AZ809" s="289"/>
      <c r="BA809" s="289"/>
      <c r="BB809" s="289"/>
      <c r="BC809" s="289"/>
      <c r="BD809" s="289"/>
      <c r="BE809" s="289"/>
      <c r="BF809" s="289"/>
      <c r="BG809" s="289"/>
      <c r="BH809" s="289"/>
      <c r="BI809" s="289"/>
      <c r="BJ809" s="289"/>
      <c r="BK809" s="289"/>
      <c r="BL809" s="289"/>
      <c r="BM809" s="289"/>
      <c r="BN809" s="289"/>
      <c r="BO809" s="289"/>
      <c r="BP809" s="289"/>
      <c r="BQ809" s="289"/>
      <c r="BR809" s="289"/>
      <c r="BS809" s="289"/>
      <c r="BT809" s="289"/>
      <c r="BU809" s="289"/>
      <c r="BV809" s="289"/>
      <c r="BW809" s="289"/>
      <c r="BX809" s="289"/>
      <c r="BY809" s="289"/>
      <c r="BZ809" s="289"/>
      <c r="CA809" s="289"/>
      <c r="CB809" s="289"/>
      <c r="CC809" s="289"/>
      <c r="CD809" s="289"/>
      <c r="CE809" s="288"/>
    </row>
    <row r="810" spans="1:83" x14ac:dyDescent="0.2">
      <c r="A810" s="215"/>
      <c r="B810" s="216"/>
      <c r="C810" s="217"/>
      <c r="D810" s="218"/>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89"/>
      <c r="AV810" s="289"/>
      <c r="AW810" s="289"/>
      <c r="AX810" s="289"/>
      <c r="AY810" s="289"/>
      <c r="AZ810" s="289"/>
      <c r="BA810" s="289"/>
      <c r="BB810" s="289"/>
      <c r="BC810" s="289"/>
      <c r="BD810" s="289"/>
      <c r="BE810" s="289"/>
      <c r="BF810" s="289"/>
      <c r="BG810" s="289"/>
      <c r="BH810" s="289"/>
      <c r="BI810" s="289"/>
      <c r="BJ810" s="289"/>
      <c r="BK810" s="289"/>
      <c r="BL810" s="289"/>
      <c r="BM810" s="289"/>
      <c r="BN810" s="289"/>
      <c r="BO810" s="289"/>
      <c r="BP810" s="289"/>
      <c r="BQ810" s="289"/>
      <c r="BR810" s="289"/>
      <c r="BS810" s="289"/>
      <c r="BT810" s="289"/>
      <c r="BU810" s="289"/>
      <c r="BV810" s="289"/>
      <c r="BW810" s="289"/>
      <c r="BX810" s="289"/>
      <c r="BY810" s="289"/>
      <c r="BZ810" s="289"/>
      <c r="CA810" s="289"/>
      <c r="CB810" s="289"/>
      <c r="CC810" s="289"/>
      <c r="CD810" s="289"/>
      <c r="CE810" s="288"/>
    </row>
    <row r="811" spans="1:83" x14ac:dyDescent="0.2">
      <c r="A811" s="215"/>
      <c r="B811" s="216"/>
      <c r="C811" s="217"/>
      <c r="D811" s="218"/>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c r="AL811" s="219"/>
      <c r="AM811" s="219"/>
      <c r="AN811" s="219"/>
      <c r="AO811" s="219"/>
      <c r="AP811" s="219"/>
      <c r="AQ811" s="219"/>
      <c r="AR811" s="219"/>
      <c r="AS811" s="219"/>
      <c r="AT811" s="219"/>
      <c r="AU811" s="289"/>
      <c r="AV811" s="289"/>
      <c r="AW811" s="289"/>
      <c r="AX811" s="289"/>
      <c r="AY811" s="289"/>
      <c r="AZ811" s="289"/>
      <c r="BA811" s="289"/>
      <c r="BB811" s="289"/>
      <c r="BC811" s="289"/>
      <c r="BD811" s="289"/>
      <c r="BE811" s="289"/>
      <c r="BF811" s="289"/>
      <c r="BG811" s="289"/>
      <c r="BH811" s="289"/>
      <c r="BI811" s="289"/>
      <c r="BJ811" s="289"/>
      <c r="BK811" s="289"/>
      <c r="BL811" s="289"/>
      <c r="BM811" s="289"/>
      <c r="BN811" s="289"/>
      <c r="BO811" s="289"/>
      <c r="BP811" s="289"/>
      <c r="BQ811" s="289"/>
      <c r="BR811" s="289"/>
      <c r="BS811" s="289"/>
      <c r="BT811" s="289"/>
      <c r="BU811" s="289"/>
      <c r="BV811" s="289"/>
      <c r="BW811" s="289"/>
      <c r="BX811" s="289"/>
      <c r="BY811" s="289"/>
      <c r="BZ811" s="289"/>
      <c r="CA811" s="289"/>
      <c r="CB811" s="289"/>
      <c r="CC811" s="289"/>
      <c r="CD811" s="289"/>
      <c r="CE811" s="288"/>
    </row>
    <row r="812" spans="1:83" x14ac:dyDescent="0.2">
      <c r="A812" s="215"/>
      <c r="B812" s="216"/>
      <c r="C812" s="217"/>
      <c r="D812" s="218"/>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c r="AL812" s="219"/>
      <c r="AM812" s="219"/>
      <c r="AN812" s="219"/>
      <c r="AO812" s="219"/>
      <c r="AP812" s="219"/>
      <c r="AQ812" s="219"/>
      <c r="AR812" s="219"/>
      <c r="AS812" s="219"/>
      <c r="AT812" s="219"/>
      <c r="AU812" s="289"/>
      <c r="AV812" s="289"/>
      <c r="AW812" s="289"/>
      <c r="AX812" s="289"/>
      <c r="AY812" s="289"/>
      <c r="AZ812" s="289"/>
      <c r="BA812" s="289"/>
      <c r="BB812" s="289"/>
      <c r="BC812" s="289"/>
      <c r="BD812" s="289"/>
      <c r="BE812" s="289"/>
      <c r="BF812" s="289"/>
      <c r="BG812" s="289"/>
      <c r="BH812" s="289"/>
      <c r="BI812" s="289"/>
      <c r="BJ812" s="289"/>
      <c r="BK812" s="289"/>
      <c r="BL812" s="289"/>
      <c r="BM812" s="289"/>
      <c r="BN812" s="289"/>
      <c r="BO812" s="289"/>
      <c r="BP812" s="289"/>
      <c r="BQ812" s="289"/>
      <c r="BR812" s="289"/>
      <c r="BS812" s="289"/>
      <c r="BT812" s="289"/>
      <c r="BU812" s="289"/>
      <c r="BV812" s="289"/>
      <c r="BW812" s="289"/>
      <c r="BX812" s="289"/>
      <c r="BY812" s="289"/>
      <c r="BZ812" s="289"/>
      <c r="CA812" s="289"/>
      <c r="CB812" s="289"/>
      <c r="CC812" s="289"/>
      <c r="CD812" s="289"/>
      <c r="CE812" s="288"/>
    </row>
    <row r="813" spans="1:83" x14ac:dyDescent="0.2">
      <c r="A813" s="215"/>
      <c r="B813" s="216"/>
      <c r="C813" s="217"/>
      <c r="D813" s="218"/>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c r="AL813" s="219"/>
      <c r="AM813" s="219"/>
      <c r="AN813" s="219"/>
      <c r="AO813" s="219"/>
      <c r="AP813" s="219"/>
      <c r="AQ813" s="219"/>
      <c r="AR813" s="219"/>
      <c r="AS813" s="219"/>
      <c r="AT813" s="219"/>
      <c r="AU813" s="289"/>
      <c r="AV813" s="289"/>
      <c r="AW813" s="289"/>
      <c r="AX813" s="289"/>
      <c r="AY813" s="289"/>
      <c r="AZ813" s="289"/>
      <c r="BA813" s="289"/>
      <c r="BB813" s="289"/>
      <c r="BC813" s="289"/>
      <c r="BD813" s="289"/>
      <c r="BE813" s="289"/>
      <c r="BF813" s="289"/>
      <c r="BG813" s="289"/>
      <c r="BH813" s="289"/>
      <c r="BI813" s="289"/>
      <c r="BJ813" s="289"/>
      <c r="BK813" s="289"/>
      <c r="BL813" s="289"/>
      <c r="BM813" s="289"/>
      <c r="BN813" s="289"/>
      <c r="BO813" s="289"/>
      <c r="BP813" s="289"/>
      <c r="BQ813" s="289"/>
      <c r="BR813" s="289"/>
      <c r="BS813" s="289"/>
      <c r="BT813" s="289"/>
      <c r="BU813" s="289"/>
      <c r="BV813" s="289"/>
      <c r="BW813" s="289"/>
      <c r="BX813" s="289"/>
      <c r="BY813" s="289"/>
      <c r="BZ813" s="289"/>
      <c r="CA813" s="289"/>
      <c r="CB813" s="289"/>
      <c r="CC813" s="289"/>
      <c r="CD813" s="289"/>
      <c r="CE813" s="288"/>
    </row>
    <row r="814" spans="1:83" x14ac:dyDescent="0.2">
      <c r="A814" s="215"/>
      <c r="B814" s="216"/>
      <c r="C814" s="217"/>
      <c r="D814" s="218"/>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c r="AL814" s="219"/>
      <c r="AM814" s="219"/>
      <c r="AN814" s="219"/>
      <c r="AO814" s="219"/>
      <c r="AP814" s="219"/>
      <c r="AQ814" s="219"/>
      <c r="AR814" s="219"/>
      <c r="AS814" s="219"/>
      <c r="AT814" s="219"/>
      <c r="AU814" s="289"/>
      <c r="AV814" s="289"/>
      <c r="AW814" s="289"/>
      <c r="AX814" s="289"/>
      <c r="AY814" s="289"/>
      <c r="AZ814" s="289"/>
      <c r="BA814" s="289"/>
      <c r="BB814" s="289"/>
      <c r="BC814" s="289"/>
      <c r="BD814" s="289"/>
      <c r="BE814" s="289"/>
      <c r="BF814" s="289"/>
      <c r="BG814" s="289"/>
      <c r="BH814" s="289"/>
      <c r="BI814" s="289"/>
      <c r="BJ814" s="289"/>
      <c r="BK814" s="289"/>
      <c r="BL814" s="289"/>
      <c r="BM814" s="289"/>
      <c r="BN814" s="289"/>
      <c r="BO814" s="289"/>
      <c r="BP814" s="289"/>
      <c r="BQ814" s="289"/>
      <c r="BR814" s="289"/>
      <c r="BS814" s="289"/>
      <c r="BT814" s="289"/>
      <c r="BU814" s="289"/>
      <c r="BV814" s="289"/>
      <c r="BW814" s="289"/>
      <c r="BX814" s="289"/>
      <c r="BY814" s="289"/>
      <c r="BZ814" s="289"/>
      <c r="CA814" s="289"/>
      <c r="CB814" s="289"/>
      <c r="CC814" s="289"/>
      <c r="CD814" s="289"/>
      <c r="CE814" s="288"/>
    </row>
    <row r="815" spans="1:83" x14ac:dyDescent="0.2">
      <c r="A815" s="215"/>
      <c r="B815" s="216"/>
      <c r="C815" s="217"/>
      <c r="D815" s="218"/>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c r="AL815" s="219"/>
      <c r="AM815" s="219"/>
      <c r="AN815" s="219"/>
      <c r="AO815" s="219"/>
      <c r="AP815" s="219"/>
      <c r="AQ815" s="219"/>
      <c r="AR815" s="219"/>
      <c r="AS815" s="219"/>
      <c r="AT815" s="219"/>
      <c r="AU815" s="289"/>
      <c r="AV815" s="289"/>
      <c r="AW815" s="289"/>
      <c r="AX815" s="289"/>
      <c r="AY815" s="289"/>
      <c r="AZ815" s="289"/>
      <c r="BA815" s="289"/>
      <c r="BB815" s="289"/>
      <c r="BC815" s="289"/>
      <c r="BD815" s="289"/>
      <c r="BE815" s="289"/>
      <c r="BF815" s="289"/>
      <c r="BG815" s="289"/>
      <c r="BH815" s="289"/>
      <c r="BI815" s="289"/>
      <c r="BJ815" s="289"/>
      <c r="BK815" s="289"/>
      <c r="BL815" s="289"/>
      <c r="BM815" s="289"/>
      <c r="BN815" s="289"/>
      <c r="BO815" s="289"/>
      <c r="BP815" s="289"/>
      <c r="BQ815" s="289"/>
      <c r="BR815" s="289"/>
      <c r="BS815" s="289"/>
      <c r="BT815" s="289"/>
      <c r="BU815" s="289"/>
      <c r="BV815" s="289"/>
      <c r="BW815" s="289"/>
      <c r="BX815" s="289"/>
      <c r="BY815" s="289"/>
      <c r="BZ815" s="289"/>
      <c r="CA815" s="289"/>
      <c r="CB815" s="289"/>
      <c r="CC815" s="289"/>
      <c r="CD815" s="289"/>
      <c r="CE815" s="288"/>
    </row>
    <row r="816" spans="1:83" x14ac:dyDescent="0.2">
      <c r="A816" s="215"/>
      <c r="B816" s="216"/>
      <c r="C816" s="217"/>
      <c r="D816" s="218"/>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c r="AL816" s="219"/>
      <c r="AM816" s="219"/>
      <c r="AN816" s="219"/>
      <c r="AO816" s="219"/>
      <c r="AP816" s="219"/>
      <c r="AQ816" s="219"/>
      <c r="AR816" s="219"/>
      <c r="AS816" s="219"/>
      <c r="AT816" s="219"/>
      <c r="AU816" s="289"/>
      <c r="AV816" s="289"/>
      <c r="AW816" s="289"/>
      <c r="AX816" s="289"/>
      <c r="AY816" s="289"/>
      <c r="AZ816" s="289"/>
      <c r="BA816" s="289"/>
      <c r="BB816" s="289"/>
      <c r="BC816" s="289"/>
      <c r="BD816" s="289"/>
      <c r="BE816" s="289"/>
      <c r="BF816" s="289"/>
      <c r="BG816" s="289"/>
      <c r="BH816" s="289"/>
      <c r="BI816" s="289"/>
      <c r="BJ816" s="289"/>
      <c r="BK816" s="289"/>
      <c r="BL816" s="289"/>
      <c r="BM816" s="289"/>
      <c r="BN816" s="289"/>
      <c r="BO816" s="289"/>
      <c r="BP816" s="289"/>
      <c r="BQ816" s="289"/>
      <c r="BR816" s="289"/>
      <c r="BS816" s="289"/>
      <c r="BT816" s="289"/>
      <c r="BU816" s="289"/>
      <c r="BV816" s="289"/>
      <c r="BW816" s="289"/>
      <c r="BX816" s="289"/>
      <c r="BY816" s="289"/>
      <c r="BZ816" s="289"/>
      <c r="CA816" s="289"/>
      <c r="CB816" s="289"/>
      <c r="CC816" s="289"/>
      <c r="CD816" s="289"/>
      <c r="CE816" s="288"/>
    </row>
    <row r="817" spans="1:83" x14ac:dyDescent="0.2">
      <c r="A817" s="215"/>
      <c r="B817" s="216"/>
      <c r="C817" s="217"/>
      <c r="D817" s="218"/>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89"/>
      <c r="AV817" s="289"/>
      <c r="AW817" s="289"/>
      <c r="AX817" s="289"/>
      <c r="AY817" s="289"/>
      <c r="AZ817" s="289"/>
      <c r="BA817" s="289"/>
      <c r="BB817" s="289"/>
      <c r="BC817" s="289"/>
      <c r="BD817" s="289"/>
      <c r="BE817" s="289"/>
      <c r="BF817" s="289"/>
      <c r="BG817" s="289"/>
      <c r="BH817" s="289"/>
      <c r="BI817" s="289"/>
      <c r="BJ817" s="289"/>
      <c r="BK817" s="289"/>
      <c r="BL817" s="289"/>
      <c r="BM817" s="289"/>
      <c r="BN817" s="289"/>
      <c r="BO817" s="289"/>
      <c r="BP817" s="289"/>
      <c r="BQ817" s="289"/>
      <c r="BR817" s="289"/>
      <c r="BS817" s="289"/>
      <c r="BT817" s="289"/>
      <c r="BU817" s="289"/>
      <c r="BV817" s="289"/>
      <c r="BW817" s="289"/>
      <c r="BX817" s="289"/>
      <c r="BY817" s="289"/>
      <c r="BZ817" s="289"/>
      <c r="CA817" s="289"/>
      <c r="CB817" s="289"/>
      <c r="CC817" s="289"/>
      <c r="CD817" s="289"/>
      <c r="CE817" s="288"/>
    </row>
    <row r="818" spans="1:83" x14ac:dyDescent="0.2">
      <c r="A818" s="215"/>
      <c r="B818" s="216"/>
      <c r="C818" s="217"/>
      <c r="D818" s="218"/>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89"/>
      <c r="AV818" s="289"/>
      <c r="AW818" s="289"/>
      <c r="AX818" s="289"/>
      <c r="AY818" s="289"/>
      <c r="AZ818" s="289"/>
      <c r="BA818" s="289"/>
      <c r="BB818" s="289"/>
      <c r="BC818" s="289"/>
      <c r="BD818" s="289"/>
      <c r="BE818" s="289"/>
      <c r="BF818" s="289"/>
      <c r="BG818" s="289"/>
      <c r="BH818" s="289"/>
      <c r="BI818" s="289"/>
      <c r="BJ818" s="289"/>
      <c r="BK818" s="289"/>
      <c r="BL818" s="289"/>
      <c r="BM818" s="289"/>
      <c r="BN818" s="289"/>
      <c r="BO818" s="289"/>
      <c r="BP818" s="289"/>
      <c r="BQ818" s="289"/>
      <c r="BR818" s="289"/>
      <c r="BS818" s="289"/>
      <c r="BT818" s="289"/>
      <c r="BU818" s="289"/>
      <c r="BV818" s="289"/>
      <c r="BW818" s="289"/>
      <c r="BX818" s="289"/>
      <c r="BY818" s="289"/>
      <c r="BZ818" s="289"/>
      <c r="CA818" s="289"/>
      <c r="CB818" s="289"/>
      <c r="CC818" s="289"/>
      <c r="CD818" s="289"/>
      <c r="CE818" s="288"/>
    </row>
    <row r="819" spans="1:83" x14ac:dyDescent="0.2">
      <c r="A819" s="215"/>
      <c r="B819" s="216"/>
      <c r="C819" s="217"/>
      <c r="D819" s="218"/>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89"/>
      <c r="AV819" s="289"/>
      <c r="AW819" s="289"/>
      <c r="AX819" s="289"/>
      <c r="AY819" s="289"/>
      <c r="AZ819" s="289"/>
      <c r="BA819" s="289"/>
      <c r="BB819" s="289"/>
      <c r="BC819" s="289"/>
      <c r="BD819" s="289"/>
      <c r="BE819" s="289"/>
      <c r="BF819" s="289"/>
      <c r="BG819" s="289"/>
      <c r="BH819" s="289"/>
      <c r="BI819" s="289"/>
      <c r="BJ819" s="289"/>
      <c r="BK819" s="289"/>
      <c r="BL819" s="289"/>
      <c r="BM819" s="289"/>
      <c r="BN819" s="289"/>
      <c r="BO819" s="289"/>
      <c r="BP819" s="289"/>
      <c r="BQ819" s="289"/>
      <c r="BR819" s="289"/>
      <c r="BS819" s="289"/>
      <c r="BT819" s="289"/>
      <c r="BU819" s="289"/>
      <c r="BV819" s="289"/>
      <c r="BW819" s="289"/>
      <c r="BX819" s="289"/>
      <c r="BY819" s="289"/>
      <c r="BZ819" s="289"/>
      <c r="CA819" s="289"/>
      <c r="CB819" s="289"/>
      <c r="CC819" s="289"/>
      <c r="CD819" s="289"/>
      <c r="CE819" s="288"/>
    </row>
    <row r="820" spans="1:83" x14ac:dyDescent="0.2">
      <c r="A820" s="215"/>
      <c r="B820" s="216"/>
      <c r="C820" s="217"/>
      <c r="D820" s="218"/>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c r="AL820" s="219"/>
      <c r="AM820" s="219"/>
      <c r="AN820" s="219"/>
      <c r="AO820" s="219"/>
      <c r="AP820" s="219"/>
      <c r="AQ820" s="219"/>
      <c r="AR820" s="219"/>
      <c r="AS820" s="219"/>
      <c r="AT820" s="219"/>
      <c r="AU820" s="289"/>
      <c r="AV820" s="289"/>
      <c r="AW820" s="289"/>
      <c r="AX820" s="289"/>
      <c r="AY820" s="289"/>
      <c r="AZ820" s="289"/>
      <c r="BA820" s="289"/>
      <c r="BB820" s="289"/>
      <c r="BC820" s="289"/>
      <c r="BD820" s="289"/>
      <c r="BE820" s="289"/>
      <c r="BF820" s="289"/>
      <c r="BG820" s="289"/>
      <c r="BH820" s="289"/>
      <c r="BI820" s="289"/>
      <c r="BJ820" s="289"/>
      <c r="BK820" s="289"/>
      <c r="BL820" s="289"/>
      <c r="BM820" s="289"/>
      <c r="BN820" s="289"/>
      <c r="BO820" s="289"/>
      <c r="BP820" s="289"/>
      <c r="BQ820" s="289"/>
      <c r="BR820" s="289"/>
      <c r="BS820" s="289"/>
      <c r="BT820" s="289"/>
      <c r="BU820" s="289"/>
      <c r="BV820" s="289"/>
      <c r="BW820" s="289"/>
      <c r="BX820" s="289"/>
      <c r="BY820" s="289"/>
      <c r="BZ820" s="289"/>
      <c r="CA820" s="289"/>
      <c r="CB820" s="289"/>
      <c r="CC820" s="289"/>
      <c r="CD820" s="289"/>
      <c r="CE820" s="288"/>
    </row>
    <row r="821" spans="1:83" x14ac:dyDescent="0.2">
      <c r="A821" s="215"/>
      <c r="B821" s="216"/>
      <c r="C821" s="217"/>
      <c r="D821" s="218"/>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c r="AL821" s="219"/>
      <c r="AM821" s="219"/>
      <c r="AN821" s="219"/>
      <c r="AO821" s="219"/>
      <c r="AP821" s="219"/>
      <c r="AQ821" s="219"/>
      <c r="AR821" s="219"/>
      <c r="AS821" s="219"/>
      <c r="AT821" s="219"/>
      <c r="AU821" s="289"/>
      <c r="AV821" s="289"/>
      <c r="AW821" s="289"/>
      <c r="AX821" s="289"/>
      <c r="AY821" s="289"/>
      <c r="AZ821" s="289"/>
      <c r="BA821" s="289"/>
      <c r="BB821" s="289"/>
      <c r="BC821" s="289"/>
      <c r="BD821" s="289"/>
      <c r="BE821" s="289"/>
      <c r="BF821" s="289"/>
      <c r="BG821" s="289"/>
      <c r="BH821" s="289"/>
      <c r="BI821" s="289"/>
      <c r="BJ821" s="289"/>
      <c r="BK821" s="289"/>
      <c r="BL821" s="289"/>
      <c r="BM821" s="289"/>
      <c r="BN821" s="289"/>
      <c r="BO821" s="289"/>
      <c r="BP821" s="289"/>
      <c r="BQ821" s="289"/>
      <c r="BR821" s="289"/>
      <c r="BS821" s="289"/>
      <c r="BT821" s="289"/>
      <c r="BU821" s="289"/>
      <c r="BV821" s="289"/>
      <c r="BW821" s="289"/>
      <c r="BX821" s="289"/>
      <c r="BY821" s="289"/>
      <c r="BZ821" s="289"/>
      <c r="CA821" s="289"/>
      <c r="CB821" s="289"/>
      <c r="CC821" s="289"/>
      <c r="CD821" s="289"/>
      <c r="CE821" s="288"/>
    </row>
    <row r="822" spans="1:83" x14ac:dyDescent="0.2">
      <c r="A822" s="215"/>
      <c r="B822" s="216"/>
      <c r="C822" s="217"/>
      <c r="D822" s="218"/>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c r="AL822" s="219"/>
      <c r="AM822" s="219"/>
      <c r="AN822" s="219"/>
      <c r="AO822" s="219"/>
      <c r="AP822" s="219"/>
      <c r="AQ822" s="219"/>
      <c r="AR822" s="219"/>
      <c r="AS822" s="219"/>
      <c r="AT822" s="219"/>
      <c r="AU822" s="289"/>
      <c r="AV822" s="289"/>
      <c r="AW822" s="289"/>
      <c r="AX822" s="289"/>
      <c r="AY822" s="289"/>
      <c r="AZ822" s="289"/>
      <c r="BA822" s="289"/>
      <c r="BB822" s="289"/>
      <c r="BC822" s="289"/>
      <c r="BD822" s="289"/>
      <c r="BE822" s="289"/>
      <c r="BF822" s="289"/>
      <c r="BG822" s="289"/>
      <c r="BH822" s="289"/>
      <c r="BI822" s="289"/>
      <c r="BJ822" s="289"/>
      <c r="BK822" s="289"/>
      <c r="BL822" s="289"/>
      <c r="BM822" s="289"/>
      <c r="BN822" s="289"/>
      <c r="BO822" s="289"/>
      <c r="BP822" s="289"/>
      <c r="BQ822" s="289"/>
      <c r="BR822" s="289"/>
      <c r="BS822" s="289"/>
      <c r="BT822" s="289"/>
      <c r="BU822" s="289"/>
      <c r="BV822" s="289"/>
      <c r="BW822" s="289"/>
      <c r="BX822" s="289"/>
      <c r="BY822" s="289"/>
      <c r="BZ822" s="289"/>
      <c r="CA822" s="289"/>
      <c r="CB822" s="289"/>
      <c r="CC822" s="289"/>
      <c r="CD822" s="289"/>
      <c r="CE822" s="288"/>
    </row>
    <row r="823" spans="1:83" x14ac:dyDescent="0.2">
      <c r="A823" s="215"/>
      <c r="B823" s="216"/>
      <c r="C823" s="217"/>
      <c r="D823" s="218"/>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c r="AL823" s="219"/>
      <c r="AM823" s="219"/>
      <c r="AN823" s="219"/>
      <c r="AO823" s="219"/>
      <c r="AP823" s="219"/>
      <c r="AQ823" s="219"/>
      <c r="AR823" s="219"/>
      <c r="AS823" s="219"/>
      <c r="AT823" s="219"/>
      <c r="AU823" s="289"/>
      <c r="AV823" s="289"/>
      <c r="AW823" s="289"/>
      <c r="AX823" s="289"/>
      <c r="AY823" s="289"/>
      <c r="AZ823" s="289"/>
      <c r="BA823" s="289"/>
      <c r="BB823" s="289"/>
      <c r="BC823" s="289"/>
      <c r="BD823" s="289"/>
      <c r="BE823" s="289"/>
      <c r="BF823" s="289"/>
      <c r="BG823" s="289"/>
      <c r="BH823" s="289"/>
      <c r="BI823" s="289"/>
      <c r="BJ823" s="289"/>
      <c r="BK823" s="289"/>
      <c r="BL823" s="289"/>
      <c r="BM823" s="289"/>
      <c r="BN823" s="289"/>
      <c r="BO823" s="289"/>
      <c r="BP823" s="289"/>
      <c r="BQ823" s="289"/>
      <c r="BR823" s="289"/>
      <c r="BS823" s="289"/>
      <c r="BT823" s="289"/>
      <c r="BU823" s="289"/>
      <c r="BV823" s="289"/>
      <c r="BW823" s="289"/>
      <c r="BX823" s="289"/>
      <c r="BY823" s="289"/>
      <c r="BZ823" s="289"/>
      <c r="CA823" s="289"/>
      <c r="CB823" s="289"/>
      <c r="CC823" s="289"/>
      <c r="CD823" s="289"/>
      <c r="CE823" s="288"/>
    </row>
    <row r="824" spans="1:83" x14ac:dyDescent="0.2">
      <c r="A824" s="215"/>
      <c r="B824" s="216"/>
      <c r="C824" s="217"/>
      <c r="D824" s="218"/>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c r="AL824" s="219"/>
      <c r="AM824" s="219"/>
      <c r="AN824" s="219"/>
      <c r="AO824" s="219"/>
      <c r="AP824" s="219"/>
      <c r="AQ824" s="219"/>
      <c r="AR824" s="219"/>
      <c r="AS824" s="219"/>
      <c r="AT824" s="219"/>
      <c r="AU824" s="289"/>
      <c r="AV824" s="289"/>
      <c r="AW824" s="289"/>
      <c r="AX824" s="289"/>
      <c r="AY824" s="289"/>
      <c r="AZ824" s="289"/>
      <c r="BA824" s="289"/>
      <c r="BB824" s="289"/>
      <c r="BC824" s="289"/>
      <c r="BD824" s="289"/>
      <c r="BE824" s="289"/>
      <c r="BF824" s="289"/>
      <c r="BG824" s="289"/>
      <c r="BH824" s="289"/>
      <c r="BI824" s="289"/>
      <c r="BJ824" s="289"/>
      <c r="BK824" s="289"/>
      <c r="BL824" s="289"/>
      <c r="BM824" s="289"/>
      <c r="BN824" s="289"/>
      <c r="BO824" s="289"/>
      <c r="BP824" s="289"/>
      <c r="BQ824" s="289"/>
      <c r="BR824" s="289"/>
      <c r="BS824" s="289"/>
      <c r="BT824" s="289"/>
      <c r="BU824" s="289"/>
      <c r="BV824" s="289"/>
      <c r="BW824" s="289"/>
      <c r="BX824" s="289"/>
      <c r="BY824" s="289"/>
      <c r="BZ824" s="289"/>
      <c r="CA824" s="289"/>
      <c r="CB824" s="289"/>
      <c r="CC824" s="289"/>
      <c r="CD824" s="289"/>
      <c r="CE824" s="288"/>
    </row>
    <row r="825" spans="1:83" x14ac:dyDescent="0.2">
      <c r="A825" s="215"/>
      <c r="B825" s="216"/>
      <c r="C825" s="217"/>
      <c r="D825" s="218"/>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c r="AL825" s="219"/>
      <c r="AM825" s="219"/>
      <c r="AN825" s="219"/>
      <c r="AO825" s="219"/>
      <c r="AP825" s="219"/>
      <c r="AQ825" s="219"/>
      <c r="AR825" s="219"/>
      <c r="AS825" s="219"/>
      <c r="AT825" s="219"/>
      <c r="AU825" s="289"/>
      <c r="AV825" s="289"/>
      <c r="AW825" s="289"/>
      <c r="AX825" s="289"/>
      <c r="AY825" s="289"/>
      <c r="AZ825" s="289"/>
      <c r="BA825" s="289"/>
      <c r="BB825" s="289"/>
      <c r="BC825" s="289"/>
      <c r="BD825" s="289"/>
      <c r="BE825" s="289"/>
      <c r="BF825" s="289"/>
      <c r="BG825" s="289"/>
      <c r="BH825" s="289"/>
      <c r="BI825" s="289"/>
      <c r="BJ825" s="289"/>
      <c r="BK825" s="289"/>
      <c r="BL825" s="289"/>
      <c r="BM825" s="289"/>
      <c r="BN825" s="289"/>
      <c r="BO825" s="289"/>
      <c r="BP825" s="289"/>
      <c r="BQ825" s="289"/>
      <c r="BR825" s="289"/>
      <c r="BS825" s="289"/>
      <c r="BT825" s="289"/>
      <c r="BU825" s="289"/>
      <c r="BV825" s="289"/>
      <c r="BW825" s="289"/>
      <c r="BX825" s="289"/>
      <c r="BY825" s="289"/>
      <c r="BZ825" s="289"/>
      <c r="CA825" s="289"/>
      <c r="CB825" s="289"/>
      <c r="CC825" s="289"/>
      <c r="CD825" s="289"/>
      <c r="CE825" s="288"/>
    </row>
    <row r="826" spans="1:83" x14ac:dyDescent="0.2">
      <c r="A826" s="215"/>
      <c r="B826" s="216"/>
      <c r="C826" s="217"/>
      <c r="D826" s="218"/>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89"/>
      <c r="AV826" s="289"/>
      <c r="AW826" s="289"/>
      <c r="AX826" s="289"/>
      <c r="AY826" s="289"/>
      <c r="AZ826" s="289"/>
      <c r="BA826" s="289"/>
      <c r="BB826" s="289"/>
      <c r="BC826" s="289"/>
      <c r="BD826" s="289"/>
      <c r="BE826" s="289"/>
      <c r="BF826" s="289"/>
      <c r="BG826" s="289"/>
      <c r="BH826" s="289"/>
      <c r="BI826" s="289"/>
      <c r="BJ826" s="289"/>
      <c r="BK826" s="289"/>
      <c r="BL826" s="289"/>
      <c r="BM826" s="289"/>
      <c r="BN826" s="289"/>
      <c r="BO826" s="289"/>
      <c r="BP826" s="289"/>
      <c r="BQ826" s="289"/>
      <c r="BR826" s="289"/>
      <c r="BS826" s="289"/>
      <c r="BT826" s="289"/>
      <c r="BU826" s="289"/>
      <c r="BV826" s="289"/>
      <c r="BW826" s="289"/>
      <c r="BX826" s="289"/>
      <c r="BY826" s="289"/>
      <c r="BZ826" s="289"/>
      <c r="CA826" s="289"/>
      <c r="CB826" s="289"/>
      <c r="CC826" s="289"/>
      <c r="CD826" s="289"/>
      <c r="CE826" s="288"/>
    </row>
    <row r="827" spans="1:83" x14ac:dyDescent="0.2">
      <c r="A827" s="215"/>
      <c r="B827" s="216"/>
      <c r="C827" s="217"/>
      <c r="D827" s="218"/>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c r="AL827" s="219"/>
      <c r="AM827" s="219"/>
      <c r="AN827" s="219"/>
      <c r="AO827" s="219"/>
      <c r="AP827" s="219"/>
      <c r="AQ827" s="219"/>
      <c r="AR827" s="219"/>
      <c r="AS827" s="219"/>
      <c r="AT827" s="219"/>
      <c r="AU827" s="289"/>
      <c r="AV827" s="289"/>
      <c r="AW827" s="289"/>
      <c r="AX827" s="289"/>
      <c r="AY827" s="289"/>
      <c r="AZ827" s="289"/>
      <c r="BA827" s="289"/>
      <c r="BB827" s="289"/>
      <c r="BC827" s="289"/>
      <c r="BD827" s="289"/>
      <c r="BE827" s="289"/>
      <c r="BF827" s="289"/>
      <c r="BG827" s="289"/>
      <c r="BH827" s="289"/>
      <c r="BI827" s="289"/>
      <c r="BJ827" s="289"/>
      <c r="BK827" s="289"/>
      <c r="BL827" s="289"/>
      <c r="BM827" s="289"/>
      <c r="BN827" s="289"/>
      <c r="BO827" s="289"/>
      <c r="BP827" s="289"/>
      <c r="BQ827" s="289"/>
      <c r="BR827" s="289"/>
      <c r="BS827" s="289"/>
      <c r="BT827" s="289"/>
      <c r="BU827" s="289"/>
      <c r="BV827" s="289"/>
      <c r="BW827" s="289"/>
      <c r="BX827" s="289"/>
      <c r="BY827" s="289"/>
      <c r="BZ827" s="289"/>
      <c r="CA827" s="289"/>
      <c r="CB827" s="289"/>
      <c r="CC827" s="289"/>
      <c r="CD827" s="289"/>
      <c r="CE827" s="288"/>
    </row>
    <row r="828" spans="1:83" x14ac:dyDescent="0.2">
      <c r="A828" s="215"/>
      <c r="B828" s="216"/>
      <c r="C828" s="217"/>
      <c r="D828" s="218"/>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c r="AL828" s="219"/>
      <c r="AM828" s="219"/>
      <c r="AN828" s="219"/>
      <c r="AO828" s="219"/>
      <c r="AP828" s="219"/>
      <c r="AQ828" s="219"/>
      <c r="AR828" s="219"/>
      <c r="AS828" s="219"/>
      <c r="AT828" s="219"/>
      <c r="AU828" s="289"/>
      <c r="AV828" s="289"/>
      <c r="AW828" s="289"/>
      <c r="AX828" s="289"/>
      <c r="AY828" s="289"/>
      <c r="AZ828" s="289"/>
      <c r="BA828" s="289"/>
      <c r="BB828" s="289"/>
      <c r="BC828" s="289"/>
      <c r="BD828" s="289"/>
      <c r="BE828" s="289"/>
      <c r="BF828" s="289"/>
      <c r="BG828" s="289"/>
      <c r="BH828" s="289"/>
      <c r="BI828" s="289"/>
      <c r="BJ828" s="289"/>
      <c r="BK828" s="289"/>
      <c r="BL828" s="289"/>
      <c r="BM828" s="289"/>
      <c r="BN828" s="289"/>
      <c r="BO828" s="289"/>
      <c r="BP828" s="289"/>
      <c r="BQ828" s="289"/>
      <c r="BR828" s="289"/>
      <c r="BS828" s="289"/>
      <c r="BT828" s="289"/>
      <c r="BU828" s="289"/>
      <c r="BV828" s="289"/>
      <c r="BW828" s="289"/>
      <c r="BX828" s="289"/>
      <c r="BY828" s="289"/>
      <c r="BZ828" s="289"/>
      <c r="CA828" s="289"/>
      <c r="CB828" s="289"/>
      <c r="CC828" s="289"/>
      <c r="CD828" s="289"/>
      <c r="CE828" s="288"/>
    </row>
    <row r="829" spans="1:83" x14ac:dyDescent="0.2">
      <c r="A829" s="215"/>
      <c r="B829" s="216"/>
      <c r="C829" s="217"/>
      <c r="D829" s="218"/>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c r="AL829" s="219"/>
      <c r="AM829" s="219"/>
      <c r="AN829" s="219"/>
      <c r="AO829" s="219"/>
      <c r="AP829" s="219"/>
      <c r="AQ829" s="219"/>
      <c r="AR829" s="219"/>
      <c r="AS829" s="219"/>
      <c r="AT829" s="219"/>
      <c r="AU829" s="289"/>
      <c r="AV829" s="289"/>
      <c r="AW829" s="289"/>
      <c r="AX829" s="289"/>
      <c r="AY829" s="289"/>
      <c r="AZ829" s="289"/>
      <c r="BA829" s="289"/>
      <c r="BB829" s="289"/>
      <c r="BC829" s="289"/>
      <c r="BD829" s="289"/>
      <c r="BE829" s="289"/>
      <c r="BF829" s="289"/>
      <c r="BG829" s="289"/>
      <c r="BH829" s="289"/>
      <c r="BI829" s="289"/>
      <c r="BJ829" s="289"/>
      <c r="BK829" s="289"/>
      <c r="BL829" s="289"/>
      <c r="BM829" s="289"/>
      <c r="BN829" s="289"/>
      <c r="BO829" s="289"/>
      <c r="BP829" s="289"/>
      <c r="BQ829" s="289"/>
      <c r="BR829" s="289"/>
      <c r="BS829" s="289"/>
      <c r="BT829" s="289"/>
      <c r="BU829" s="289"/>
      <c r="BV829" s="289"/>
      <c r="BW829" s="289"/>
      <c r="BX829" s="289"/>
      <c r="BY829" s="289"/>
      <c r="BZ829" s="289"/>
      <c r="CA829" s="289"/>
      <c r="CB829" s="289"/>
      <c r="CC829" s="289"/>
      <c r="CD829" s="289"/>
      <c r="CE829" s="288"/>
    </row>
    <row r="830" spans="1:83" x14ac:dyDescent="0.2">
      <c r="A830" s="215"/>
      <c r="B830" s="216"/>
      <c r="C830" s="217"/>
      <c r="D830" s="218"/>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c r="AL830" s="219"/>
      <c r="AM830" s="219"/>
      <c r="AN830" s="219"/>
      <c r="AO830" s="219"/>
      <c r="AP830" s="219"/>
      <c r="AQ830" s="219"/>
      <c r="AR830" s="219"/>
      <c r="AS830" s="219"/>
      <c r="AT830" s="219"/>
      <c r="AU830" s="289"/>
      <c r="AV830" s="289"/>
      <c r="AW830" s="289"/>
      <c r="AX830" s="289"/>
      <c r="AY830" s="289"/>
      <c r="AZ830" s="289"/>
      <c r="BA830" s="289"/>
      <c r="BB830" s="289"/>
      <c r="BC830" s="289"/>
      <c r="BD830" s="289"/>
      <c r="BE830" s="289"/>
      <c r="BF830" s="289"/>
      <c r="BG830" s="289"/>
      <c r="BH830" s="289"/>
      <c r="BI830" s="289"/>
      <c r="BJ830" s="289"/>
      <c r="BK830" s="289"/>
      <c r="BL830" s="289"/>
      <c r="BM830" s="289"/>
      <c r="BN830" s="289"/>
      <c r="BO830" s="289"/>
      <c r="BP830" s="289"/>
      <c r="BQ830" s="289"/>
      <c r="BR830" s="289"/>
      <c r="BS830" s="289"/>
      <c r="BT830" s="289"/>
      <c r="BU830" s="289"/>
      <c r="BV830" s="289"/>
      <c r="BW830" s="289"/>
      <c r="BX830" s="289"/>
      <c r="BY830" s="289"/>
      <c r="BZ830" s="289"/>
      <c r="CA830" s="289"/>
      <c r="CB830" s="289"/>
      <c r="CC830" s="289"/>
      <c r="CD830" s="289"/>
      <c r="CE830" s="288"/>
    </row>
    <row r="831" spans="1:83" x14ac:dyDescent="0.2">
      <c r="A831" s="215"/>
      <c r="B831" s="216"/>
      <c r="C831" s="217"/>
      <c r="D831" s="218"/>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c r="AL831" s="219"/>
      <c r="AM831" s="219"/>
      <c r="AN831" s="219"/>
      <c r="AO831" s="219"/>
      <c r="AP831" s="219"/>
      <c r="AQ831" s="219"/>
      <c r="AR831" s="219"/>
      <c r="AS831" s="219"/>
      <c r="AT831" s="219"/>
      <c r="AU831" s="289"/>
      <c r="AV831" s="289"/>
      <c r="AW831" s="289"/>
      <c r="AX831" s="289"/>
      <c r="AY831" s="289"/>
      <c r="AZ831" s="289"/>
      <c r="BA831" s="289"/>
      <c r="BB831" s="289"/>
      <c r="BC831" s="289"/>
      <c r="BD831" s="289"/>
      <c r="BE831" s="289"/>
      <c r="BF831" s="289"/>
      <c r="BG831" s="289"/>
      <c r="BH831" s="289"/>
      <c r="BI831" s="289"/>
      <c r="BJ831" s="289"/>
      <c r="BK831" s="289"/>
      <c r="BL831" s="289"/>
      <c r="BM831" s="289"/>
      <c r="BN831" s="289"/>
      <c r="BO831" s="289"/>
      <c r="BP831" s="289"/>
      <c r="BQ831" s="289"/>
      <c r="BR831" s="289"/>
      <c r="BS831" s="289"/>
      <c r="BT831" s="289"/>
      <c r="BU831" s="289"/>
      <c r="BV831" s="289"/>
      <c r="BW831" s="289"/>
      <c r="BX831" s="289"/>
      <c r="BY831" s="289"/>
      <c r="BZ831" s="289"/>
      <c r="CA831" s="289"/>
      <c r="CB831" s="289"/>
      <c r="CC831" s="289"/>
      <c r="CD831" s="289"/>
      <c r="CE831" s="288"/>
    </row>
    <row r="832" spans="1:83" x14ac:dyDescent="0.2">
      <c r="A832" s="215"/>
      <c r="B832" s="216"/>
      <c r="C832" s="217"/>
      <c r="D832" s="218"/>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c r="AL832" s="219"/>
      <c r="AM832" s="219"/>
      <c r="AN832" s="219"/>
      <c r="AO832" s="219"/>
      <c r="AP832" s="219"/>
      <c r="AQ832" s="219"/>
      <c r="AR832" s="219"/>
      <c r="AS832" s="219"/>
      <c r="AT832" s="219"/>
      <c r="AU832" s="289"/>
      <c r="AV832" s="289"/>
      <c r="AW832" s="289"/>
      <c r="AX832" s="289"/>
      <c r="AY832" s="289"/>
      <c r="AZ832" s="289"/>
      <c r="BA832" s="289"/>
      <c r="BB832" s="289"/>
      <c r="BC832" s="289"/>
      <c r="BD832" s="289"/>
      <c r="BE832" s="289"/>
      <c r="BF832" s="289"/>
      <c r="BG832" s="289"/>
      <c r="BH832" s="289"/>
      <c r="BI832" s="289"/>
      <c r="BJ832" s="289"/>
      <c r="BK832" s="289"/>
      <c r="BL832" s="289"/>
      <c r="BM832" s="289"/>
      <c r="BN832" s="289"/>
      <c r="BO832" s="289"/>
      <c r="BP832" s="289"/>
      <c r="BQ832" s="289"/>
      <c r="BR832" s="289"/>
      <c r="BS832" s="289"/>
      <c r="BT832" s="289"/>
      <c r="BU832" s="289"/>
      <c r="BV832" s="289"/>
      <c r="BW832" s="289"/>
      <c r="BX832" s="289"/>
      <c r="BY832" s="289"/>
      <c r="BZ832" s="289"/>
      <c r="CA832" s="289"/>
      <c r="CB832" s="289"/>
      <c r="CC832" s="289"/>
      <c r="CD832" s="289"/>
      <c r="CE832" s="288"/>
    </row>
    <row r="833" spans="1:83" x14ac:dyDescent="0.2">
      <c r="A833" s="215"/>
      <c r="B833" s="216"/>
      <c r="C833" s="217"/>
      <c r="D833" s="218"/>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c r="AL833" s="219"/>
      <c r="AM833" s="219"/>
      <c r="AN833" s="219"/>
      <c r="AO833" s="219"/>
      <c r="AP833" s="219"/>
      <c r="AQ833" s="219"/>
      <c r="AR833" s="219"/>
      <c r="AS833" s="219"/>
      <c r="AT833" s="219"/>
      <c r="AU833" s="289"/>
      <c r="AV833" s="289"/>
      <c r="AW833" s="289"/>
      <c r="AX833" s="289"/>
      <c r="AY833" s="289"/>
      <c r="AZ833" s="289"/>
      <c r="BA833" s="289"/>
      <c r="BB833" s="289"/>
      <c r="BC833" s="289"/>
      <c r="BD833" s="289"/>
      <c r="BE833" s="289"/>
      <c r="BF833" s="289"/>
      <c r="BG833" s="289"/>
      <c r="BH833" s="289"/>
      <c r="BI833" s="289"/>
      <c r="BJ833" s="289"/>
      <c r="BK833" s="289"/>
      <c r="BL833" s="289"/>
      <c r="BM833" s="289"/>
      <c r="BN833" s="289"/>
      <c r="BO833" s="289"/>
      <c r="BP833" s="289"/>
      <c r="BQ833" s="289"/>
      <c r="BR833" s="289"/>
      <c r="BS833" s="289"/>
      <c r="BT833" s="289"/>
      <c r="BU833" s="289"/>
      <c r="BV833" s="289"/>
      <c r="BW833" s="289"/>
      <c r="BX833" s="289"/>
      <c r="BY833" s="289"/>
      <c r="BZ833" s="289"/>
      <c r="CA833" s="289"/>
      <c r="CB833" s="289"/>
      <c r="CC833" s="289"/>
      <c r="CD833" s="289"/>
      <c r="CE833" s="288"/>
    </row>
    <row r="834" spans="1:83" x14ac:dyDescent="0.2">
      <c r="A834" s="215"/>
      <c r="B834" s="216"/>
      <c r="C834" s="217"/>
      <c r="D834" s="218"/>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c r="AL834" s="219"/>
      <c r="AM834" s="219"/>
      <c r="AN834" s="219"/>
      <c r="AO834" s="219"/>
      <c r="AP834" s="219"/>
      <c r="AQ834" s="219"/>
      <c r="AR834" s="219"/>
      <c r="AS834" s="219"/>
      <c r="AT834" s="219"/>
      <c r="AU834" s="289"/>
      <c r="AV834" s="289"/>
      <c r="AW834" s="289"/>
      <c r="AX834" s="289"/>
      <c r="AY834" s="289"/>
      <c r="AZ834" s="289"/>
      <c r="BA834" s="289"/>
      <c r="BB834" s="289"/>
      <c r="BC834" s="289"/>
      <c r="BD834" s="289"/>
      <c r="BE834" s="289"/>
      <c r="BF834" s="289"/>
      <c r="BG834" s="289"/>
      <c r="BH834" s="289"/>
      <c r="BI834" s="289"/>
      <c r="BJ834" s="289"/>
      <c r="BK834" s="289"/>
      <c r="BL834" s="289"/>
      <c r="BM834" s="289"/>
      <c r="BN834" s="289"/>
      <c r="BO834" s="289"/>
      <c r="BP834" s="289"/>
      <c r="BQ834" s="289"/>
      <c r="BR834" s="289"/>
      <c r="BS834" s="289"/>
      <c r="BT834" s="289"/>
      <c r="BU834" s="289"/>
      <c r="BV834" s="289"/>
      <c r="BW834" s="289"/>
      <c r="BX834" s="289"/>
      <c r="BY834" s="289"/>
      <c r="BZ834" s="289"/>
      <c r="CA834" s="289"/>
      <c r="CB834" s="289"/>
      <c r="CC834" s="289"/>
      <c r="CD834" s="289"/>
      <c r="CE834" s="288"/>
    </row>
    <row r="835" spans="1:83" x14ac:dyDescent="0.2">
      <c r="A835" s="215"/>
      <c r="B835" s="216"/>
      <c r="C835" s="217"/>
      <c r="D835" s="218"/>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c r="AL835" s="219"/>
      <c r="AM835" s="219"/>
      <c r="AN835" s="219"/>
      <c r="AO835" s="219"/>
      <c r="AP835" s="219"/>
      <c r="AQ835" s="219"/>
      <c r="AR835" s="219"/>
      <c r="AS835" s="219"/>
      <c r="AT835" s="219"/>
      <c r="AU835" s="289"/>
      <c r="AV835" s="289"/>
      <c r="AW835" s="289"/>
      <c r="AX835" s="289"/>
      <c r="AY835" s="289"/>
      <c r="AZ835" s="289"/>
      <c r="BA835" s="289"/>
      <c r="BB835" s="289"/>
      <c r="BC835" s="289"/>
      <c r="BD835" s="289"/>
      <c r="BE835" s="289"/>
      <c r="BF835" s="289"/>
      <c r="BG835" s="289"/>
      <c r="BH835" s="289"/>
      <c r="BI835" s="289"/>
      <c r="BJ835" s="289"/>
      <c r="BK835" s="289"/>
      <c r="BL835" s="289"/>
      <c r="BM835" s="289"/>
      <c r="BN835" s="289"/>
      <c r="BO835" s="289"/>
      <c r="BP835" s="289"/>
      <c r="BQ835" s="289"/>
      <c r="BR835" s="289"/>
      <c r="BS835" s="289"/>
      <c r="BT835" s="289"/>
      <c r="BU835" s="289"/>
      <c r="BV835" s="289"/>
      <c r="BW835" s="289"/>
      <c r="BX835" s="289"/>
      <c r="BY835" s="289"/>
      <c r="BZ835" s="289"/>
      <c r="CA835" s="289"/>
      <c r="CB835" s="289"/>
      <c r="CC835" s="289"/>
      <c r="CD835" s="289"/>
      <c r="CE835" s="288"/>
    </row>
    <row r="836" spans="1:83" x14ac:dyDescent="0.2">
      <c r="A836" s="215"/>
      <c r="B836" s="216"/>
      <c r="C836" s="217"/>
      <c r="D836" s="218"/>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c r="AL836" s="219"/>
      <c r="AM836" s="219"/>
      <c r="AN836" s="219"/>
      <c r="AO836" s="219"/>
      <c r="AP836" s="219"/>
      <c r="AQ836" s="219"/>
      <c r="AR836" s="219"/>
      <c r="AS836" s="219"/>
      <c r="AT836" s="219"/>
      <c r="AU836" s="289"/>
      <c r="AV836" s="289"/>
      <c r="AW836" s="289"/>
      <c r="AX836" s="289"/>
      <c r="AY836" s="289"/>
      <c r="AZ836" s="289"/>
      <c r="BA836" s="289"/>
      <c r="BB836" s="289"/>
      <c r="BC836" s="289"/>
      <c r="BD836" s="289"/>
      <c r="BE836" s="289"/>
      <c r="BF836" s="289"/>
      <c r="BG836" s="289"/>
      <c r="BH836" s="289"/>
      <c r="BI836" s="289"/>
      <c r="BJ836" s="289"/>
      <c r="BK836" s="289"/>
      <c r="BL836" s="289"/>
      <c r="BM836" s="289"/>
      <c r="BN836" s="289"/>
      <c r="BO836" s="289"/>
      <c r="BP836" s="289"/>
      <c r="BQ836" s="289"/>
      <c r="BR836" s="289"/>
      <c r="BS836" s="289"/>
      <c r="BT836" s="289"/>
      <c r="BU836" s="289"/>
      <c r="BV836" s="289"/>
      <c r="BW836" s="289"/>
      <c r="BX836" s="289"/>
      <c r="BY836" s="289"/>
      <c r="BZ836" s="289"/>
      <c r="CA836" s="289"/>
      <c r="CB836" s="289"/>
      <c r="CC836" s="289"/>
      <c r="CD836" s="289"/>
      <c r="CE836" s="288"/>
    </row>
    <row r="837" spans="1:83" x14ac:dyDescent="0.2">
      <c r="A837" s="215"/>
      <c r="B837" s="216"/>
      <c r="C837" s="217"/>
      <c r="D837" s="218"/>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89"/>
      <c r="AV837" s="289"/>
      <c r="AW837" s="289"/>
      <c r="AX837" s="289"/>
      <c r="AY837" s="289"/>
      <c r="AZ837" s="289"/>
      <c r="BA837" s="289"/>
      <c r="BB837" s="289"/>
      <c r="BC837" s="289"/>
      <c r="BD837" s="289"/>
      <c r="BE837" s="289"/>
      <c r="BF837" s="289"/>
      <c r="BG837" s="289"/>
      <c r="BH837" s="289"/>
      <c r="BI837" s="289"/>
      <c r="BJ837" s="289"/>
      <c r="BK837" s="289"/>
      <c r="BL837" s="289"/>
      <c r="BM837" s="289"/>
      <c r="BN837" s="289"/>
      <c r="BO837" s="289"/>
      <c r="BP837" s="289"/>
      <c r="BQ837" s="289"/>
      <c r="BR837" s="289"/>
      <c r="BS837" s="289"/>
      <c r="BT837" s="289"/>
      <c r="BU837" s="289"/>
      <c r="BV837" s="289"/>
      <c r="BW837" s="289"/>
      <c r="BX837" s="289"/>
      <c r="BY837" s="289"/>
      <c r="BZ837" s="289"/>
      <c r="CA837" s="289"/>
      <c r="CB837" s="289"/>
      <c r="CC837" s="289"/>
      <c r="CD837" s="289"/>
      <c r="CE837" s="288"/>
    </row>
    <row r="838" spans="1:83" x14ac:dyDescent="0.2">
      <c r="A838" s="215"/>
      <c r="B838" s="216"/>
      <c r="C838" s="217"/>
      <c r="D838" s="218"/>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89"/>
      <c r="AV838" s="289"/>
      <c r="AW838" s="289"/>
      <c r="AX838" s="289"/>
      <c r="AY838" s="289"/>
      <c r="AZ838" s="289"/>
      <c r="BA838" s="289"/>
      <c r="BB838" s="289"/>
      <c r="BC838" s="289"/>
      <c r="BD838" s="289"/>
      <c r="BE838" s="289"/>
      <c r="BF838" s="289"/>
      <c r="BG838" s="289"/>
      <c r="BH838" s="289"/>
      <c r="BI838" s="289"/>
      <c r="BJ838" s="289"/>
      <c r="BK838" s="289"/>
      <c r="BL838" s="289"/>
      <c r="BM838" s="289"/>
      <c r="BN838" s="289"/>
      <c r="BO838" s="289"/>
      <c r="BP838" s="289"/>
      <c r="BQ838" s="289"/>
      <c r="BR838" s="289"/>
      <c r="BS838" s="289"/>
      <c r="BT838" s="289"/>
      <c r="BU838" s="289"/>
      <c r="BV838" s="289"/>
      <c r="BW838" s="289"/>
      <c r="BX838" s="289"/>
      <c r="BY838" s="289"/>
      <c r="BZ838" s="289"/>
      <c r="CA838" s="289"/>
      <c r="CB838" s="289"/>
      <c r="CC838" s="289"/>
      <c r="CD838" s="289"/>
      <c r="CE838" s="288"/>
    </row>
    <row r="839" spans="1:83" x14ac:dyDescent="0.2">
      <c r="A839" s="215"/>
      <c r="B839" s="216"/>
      <c r="C839" s="217"/>
      <c r="D839" s="218"/>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89"/>
      <c r="AV839" s="289"/>
      <c r="AW839" s="289"/>
      <c r="AX839" s="289"/>
      <c r="AY839" s="289"/>
      <c r="AZ839" s="289"/>
      <c r="BA839" s="289"/>
      <c r="BB839" s="289"/>
      <c r="BC839" s="289"/>
      <c r="BD839" s="289"/>
      <c r="BE839" s="289"/>
      <c r="BF839" s="289"/>
      <c r="BG839" s="289"/>
      <c r="BH839" s="289"/>
      <c r="BI839" s="289"/>
      <c r="BJ839" s="289"/>
      <c r="BK839" s="289"/>
      <c r="BL839" s="289"/>
      <c r="BM839" s="289"/>
      <c r="BN839" s="289"/>
      <c r="BO839" s="289"/>
      <c r="BP839" s="289"/>
      <c r="BQ839" s="289"/>
      <c r="BR839" s="289"/>
      <c r="BS839" s="289"/>
      <c r="BT839" s="289"/>
      <c r="BU839" s="289"/>
      <c r="BV839" s="289"/>
      <c r="BW839" s="289"/>
      <c r="BX839" s="289"/>
      <c r="BY839" s="289"/>
      <c r="BZ839" s="289"/>
      <c r="CA839" s="289"/>
      <c r="CB839" s="289"/>
      <c r="CC839" s="289"/>
      <c r="CD839" s="289"/>
      <c r="CE839" s="288"/>
    </row>
    <row r="840" spans="1:83" x14ac:dyDescent="0.2">
      <c r="A840" s="215"/>
      <c r="B840" s="216"/>
      <c r="C840" s="217"/>
      <c r="D840" s="218"/>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89"/>
      <c r="AV840" s="289"/>
      <c r="AW840" s="289"/>
      <c r="AX840" s="289"/>
      <c r="AY840" s="289"/>
      <c r="AZ840" s="289"/>
      <c r="BA840" s="289"/>
      <c r="BB840" s="289"/>
      <c r="BC840" s="289"/>
      <c r="BD840" s="289"/>
      <c r="BE840" s="289"/>
      <c r="BF840" s="289"/>
      <c r="BG840" s="289"/>
      <c r="BH840" s="289"/>
      <c r="BI840" s="289"/>
      <c r="BJ840" s="289"/>
      <c r="BK840" s="289"/>
      <c r="BL840" s="289"/>
      <c r="BM840" s="289"/>
      <c r="BN840" s="289"/>
      <c r="BO840" s="289"/>
      <c r="BP840" s="289"/>
      <c r="BQ840" s="289"/>
      <c r="BR840" s="289"/>
      <c r="BS840" s="289"/>
      <c r="BT840" s="289"/>
      <c r="BU840" s="289"/>
      <c r="BV840" s="289"/>
      <c r="BW840" s="289"/>
      <c r="BX840" s="289"/>
      <c r="BY840" s="289"/>
      <c r="BZ840" s="289"/>
      <c r="CA840" s="289"/>
      <c r="CB840" s="289"/>
      <c r="CC840" s="289"/>
      <c r="CD840" s="289"/>
      <c r="CE840" s="288"/>
    </row>
    <row r="841" spans="1:83" x14ac:dyDescent="0.2">
      <c r="A841" s="215"/>
      <c r="B841" s="216"/>
      <c r="C841" s="217"/>
      <c r="D841" s="218"/>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c r="AL841" s="219"/>
      <c r="AM841" s="219"/>
      <c r="AN841" s="219"/>
      <c r="AO841" s="219"/>
      <c r="AP841" s="219"/>
      <c r="AQ841" s="219"/>
      <c r="AR841" s="219"/>
      <c r="AS841" s="219"/>
      <c r="AT841" s="219"/>
      <c r="AU841" s="289"/>
      <c r="AV841" s="289"/>
      <c r="AW841" s="289"/>
      <c r="AX841" s="289"/>
      <c r="AY841" s="289"/>
      <c r="AZ841" s="289"/>
      <c r="BA841" s="289"/>
      <c r="BB841" s="289"/>
      <c r="BC841" s="289"/>
      <c r="BD841" s="289"/>
      <c r="BE841" s="289"/>
      <c r="BF841" s="289"/>
      <c r="BG841" s="289"/>
      <c r="BH841" s="289"/>
      <c r="BI841" s="289"/>
      <c r="BJ841" s="289"/>
      <c r="BK841" s="289"/>
      <c r="BL841" s="289"/>
      <c r="BM841" s="289"/>
      <c r="BN841" s="289"/>
      <c r="BO841" s="289"/>
      <c r="BP841" s="289"/>
      <c r="BQ841" s="289"/>
      <c r="BR841" s="289"/>
      <c r="BS841" s="289"/>
      <c r="BT841" s="289"/>
      <c r="BU841" s="289"/>
      <c r="BV841" s="289"/>
      <c r="BW841" s="289"/>
      <c r="BX841" s="289"/>
      <c r="BY841" s="289"/>
      <c r="BZ841" s="289"/>
      <c r="CA841" s="289"/>
      <c r="CB841" s="289"/>
      <c r="CC841" s="289"/>
      <c r="CD841" s="289"/>
      <c r="CE841" s="288"/>
    </row>
    <row r="842" spans="1:83" x14ac:dyDescent="0.2">
      <c r="A842" s="215"/>
      <c r="B842" s="216"/>
      <c r="C842" s="217"/>
      <c r="D842" s="218"/>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c r="AL842" s="219"/>
      <c r="AM842" s="219"/>
      <c r="AN842" s="219"/>
      <c r="AO842" s="219"/>
      <c r="AP842" s="219"/>
      <c r="AQ842" s="219"/>
      <c r="AR842" s="219"/>
      <c r="AS842" s="219"/>
      <c r="AT842" s="219"/>
      <c r="AU842" s="289"/>
      <c r="AV842" s="289"/>
      <c r="AW842" s="289"/>
      <c r="AX842" s="289"/>
      <c r="AY842" s="289"/>
      <c r="AZ842" s="289"/>
      <c r="BA842" s="289"/>
      <c r="BB842" s="289"/>
      <c r="BC842" s="289"/>
      <c r="BD842" s="289"/>
      <c r="BE842" s="289"/>
      <c r="BF842" s="289"/>
      <c r="BG842" s="289"/>
      <c r="BH842" s="289"/>
      <c r="BI842" s="289"/>
      <c r="BJ842" s="289"/>
      <c r="BK842" s="289"/>
      <c r="BL842" s="289"/>
      <c r="BM842" s="289"/>
      <c r="BN842" s="289"/>
      <c r="BO842" s="289"/>
      <c r="BP842" s="289"/>
      <c r="BQ842" s="289"/>
      <c r="BR842" s="289"/>
      <c r="BS842" s="289"/>
      <c r="BT842" s="289"/>
      <c r="BU842" s="289"/>
      <c r="BV842" s="289"/>
      <c r="BW842" s="289"/>
      <c r="BX842" s="289"/>
      <c r="BY842" s="289"/>
      <c r="BZ842" s="289"/>
      <c r="CA842" s="289"/>
      <c r="CB842" s="289"/>
      <c r="CC842" s="289"/>
      <c r="CD842" s="289"/>
      <c r="CE842" s="288"/>
    </row>
    <row r="843" spans="1:83" x14ac:dyDescent="0.2">
      <c r="A843" s="215"/>
      <c r="B843" s="216"/>
      <c r="C843" s="217"/>
      <c r="D843" s="218"/>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c r="AL843" s="219"/>
      <c r="AM843" s="219"/>
      <c r="AN843" s="219"/>
      <c r="AO843" s="219"/>
      <c r="AP843" s="219"/>
      <c r="AQ843" s="219"/>
      <c r="AR843" s="219"/>
      <c r="AS843" s="219"/>
      <c r="AT843" s="219"/>
      <c r="AU843" s="289"/>
      <c r="AV843" s="289"/>
      <c r="AW843" s="289"/>
      <c r="AX843" s="289"/>
      <c r="AY843" s="289"/>
      <c r="AZ843" s="289"/>
      <c r="BA843" s="289"/>
      <c r="BB843" s="289"/>
      <c r="BC843" s="289"/>
      <c r="BD843" s="289"/>
      <c r="BE843" s="289"/>
      <c r="BF843" s="289"/>
      <c r="BG843" s="289"/>
      <c r="BH843" s="289"/>
      <c r="BI843" s="289"/>
      <c r="BJ843" s="289"/>
      <c r="BK843" s="289"/>
      <c r="BL843" s="289"/>
      <c r="BM843" s="289"/>
      <c r="BN843" s="289"/>
      <c r="BO843" s="289"/>
      <c r="BP843" s="289"/>
      <c r="BQ843" s="289"/>
      <c r="BR843" s="289"/>
      <c r="BS843" s="289"/>
      <c r="BT843" s="289"/>
      <c r="BU843" s="289"/>
      <c r="BV843" s="289"/>
      <c r="BW843" s="289"/>
      <c r="BX843" s="289"/>
      <c r="BY843" s="289"/>
      <c r="BZ843" s="289"/>
      <c r="CA843" s="289"/>
      <c r="CB843" s="289"/>
      <c r="CC843" s="289"/>
      <c r="CD843" s="289"/>
      <c r="CE843" s="288"/>
    </row>
    <row r="844" spans="1:83" x14ac:dyDescent="0.2">
      <c r="A844" s="215"/>
      <c r="B844" s="216"/>
      <c r="C844" s="217"/>
      <c r="D844" s="218"/>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c r="AL844" s="219"/>
      <c r="AM844" s="219"/>
      <c r="AN844" s="219"/>
      <c r="AO844" s="219"/>
      <c r="AP844" s="219"/>
      <c r="AQ844" s="219"/>
      <c r="AR844" s="219"/>
      <c r="AS844" s="219"/>
      <c r="AT844" s="219"/>
      <c r="AU844" s="289"/>
      <c r="AV844" s="289"/>
      <c r="AW844" s="289"/>
      <c r="AX844" s="289"/>
      <c r="AY844" s="289"/>
      <c r="AZ844" s="289"/>
      <c r="BA844" s="289"/>
      <c r="BB844" s="289"/>
      <c r="BC844" s="289"/>
      <c r="BD844" s="289"/>
      <c r="BE844" s="289"/>
      <c r="BF844" s="289"/>
      <c r="BG844" s="289"/>
      <c r="BH844" s="289"/>
      <c r="BI844" s="289"/>
      <c r="BJ844" s="289"/>
      <c r="BK844" s="289"/>
      <c r="BL844" s="289"/>
      <c r="BM844" s="289"/>
      <c r="BN844" s="289"/>
      <c r="BO844" s="289"/>
      <c r="BP844" s="289"/>
      <c r="BQ844" s="289"/>
      <c r="BR844" s="289"/>
      <c r="BS844" s="289"/>
      <c r="BT844" s="289"/>
      <c r="BU844" s="289"/>
      <c r="BV844" s="289"/>
      <c r="BW844" s="289"/>
      <c r="BX844" s="289"/>
      <c r="BY844" s="289"/>
      <c r="BZ844" s="289"/>
      <c r="CA844" s="289"/>
      <c r="CB844" s="289"/>
      <c r="CC844" s="289"/>
      <c r="CD844" s="289"/>
      <c r="CE844" s="288"/>
    </row>
    <row r="845" spans="1:83" x14ac:dyDescent="0.2">
      <c r="A845" s="215"/>
      <c r="B845" s="216"/>
      <c r="C845" s="217"/>
      <c r="D845" s="218"/>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89"/>
      <c r="AV845" s="289"/>
      <c r="AW845" s="289"/>
      <c r="AX845" s="289"/>
      <c r="AY845" s="289"/>
      <c r="AZ845" s="289"/>
      <c r="BA845" s="289"/>
      <c r="BB845" s="289"/>
      <c r="BC845" s="289"/>
      <c r="BD845" s="289"/>
      <c r="BE845" s="289"/>
      <c r="BF845" s="289"/>
      <c r="BG845" s="289"/>
      <c r="BH845" s="289"/>
      <c r="BI845" s="289"/>
      <c r="BJ845" s="289"/>
      <c r="BK845" s="289"/>
      <c r="BL845" s="289"/>
      <c r="BM845" s="289"/>
      <c r="BN845" s="289"/>
      <c r="BO845" s="289"/>
      <c r="BP845" s="289"/>
      <c r="BQ845" s="289"/>
      <c r="BR845" s="289"/>
      <c r="BS845" s="289"/>
      <c r="BT845" s="289"/>
      <c r="BU845" s="289"/>
      <c r="BV845" s="289"/>
      <c r="BW845" s="289"/>
      <c r="BX845" s="289"/>
      <c r="BY845" s="289"/>
      <c r="BZ845" s="289"/>
      <c r="CA845" s="289"/>
      <c r="CB845" s="289"/>
      <c r="CC845" s="289"/>
      <c r="CD845" s="289"/>
      <c r="CE845" s="288"/>
    </row>
    <row r="846" spans="1:83" x14ac:dyDescent="0.2">
      <c r="A846" s="215"/>
      <c r="B846" s="216"/>
      <c r="C846" s="217"/>
      <c r="D846" s="218"/>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c r="AL846" s="219"/>
      <c r="AM846" s="219"/>
      <c r="AN846" s="219"/>
      <c r="AO846" s="219"/>
      <c r="AP846" s="219"/>
      <c r="AQ846" s="219"/>
      <c r="AR846" s="219"/>
      <c r="AS846" s="219"/>
      <c r="AT846" s="219"/>
      <c r="AU846" s="289"/>
      <c r="AV846" s="289"/>
      <c r="AW846" s="289"/>
      <c r="AX846" s="289"/>
      <c r="AY846" s="289"/>
      <c r="AZ846" s="289"/>
      <c r="BA846" s="289"/>
      <c r="BB846" s="289"/>
      <c r="BC846" s="289"/>
      <c r="BD846" s="289"/>
      <c r="BE846" s="289"/>
      <c r="BF846" s="289"/>
      <c r="BG846" s="289"/>
      <c r="BH846" s="289"/>
      <c r="BI846" s="289"/>
      <c r="BJ846" s="289"/>
      <c r="BK846" s="289"/>
      <c r="BL846" s="289"/>
      <c r="BM846" s="289"/>
      <c r="BN846" s="289"/>
      <c r="BO846" s="289"/>
      <c r="BP846" s="289"/>
      <c r="BQ846" s="289"/>
      <c r="BR846" s="289"/>
      <c r="BS846" s="289"/>
      <c r="BT846" s="289"/>
      <c r="BU846" s="289"/>
      <c r="BV846" s="289"/>
      <c r="BW846" s="289"/>
      <c r="BX846" s="289"/>
      <c r="BY846" s="289"/>
      <c r="BZ846" s="289"/>
      <c r="CA846" s="289"/>
      <c r="CB846" s="289"/>
      <c r="CC846" s="289"/>
      <c r="CD846" s="289"/>
      <c r="CE846" s="288"/>
    </row>
    <row r="847" spans="1:83" x14ac:dyDescent="0.2">
      <c r="A847" s="215"/>
      <c r="B847" s="216"/>
      <c r="C847" s="217"/>
      <c r="D847" s="218"/>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c r="AL847" s="219"/>
      <c r="AM847" s="219"/>
      <c r="AN847" s="219"/>
      <c r="AO847" s="219"/>
      <c r="AP847" s="219"/>
      <c r="AQ847" s="219"/>
      <c r="AR847" s="219"/>
      <c r="AS847" s="219"/>
      <c r="AT847" s="219"/>
      <c r="AU847" s="289"/>
      <c r="AV847" s="289"/>
      <c r="AW847" s="289"/>
      <c r="AX847" s="289"/>
      <c r="AY847" s="289"/>
      <c r="AZ847" s="289"/>
      <c r="BA847" s="289"/>
      <c r="BB847" s="289"/>
      <c r="BC847" s="289"/>
      <c r="BD847" s="289"/>
      <c r="BE847" s="289"/>
      <c r="BF847" s="289"/>
      <c r="BG847" s="289"/>
      <c r="BH847" s="289"/>
      <c r="BI847" s="289"/>
      <c r="BJ847" s="289"/>
      <c r="BK847" s="289"/>
      <c r="BL847" s="289"/>
      <c r="BM847" s="289"/>
      <c r="BN847" s="289"/>
      <c r="BO847" s="289"/>
      <c r="BP847" s="289"/>
      <c r="BQ847" s="289"/>
      <c r="BR847" s="289"/>
      <c r="BS847" s="289"/>
      <c r="BT847" s="289"/>
      <c r="BU847" s="289"/>
      <c r="BV847" s="289"/>
      <c r="BW847" s="289"/>
      <c r="BX847" s="289"/>
      <c r="BY847" s="289"/>
      <c r="BZ847" s="289"/>
      <c r="CA847" s="289"/>
      <c r="CB847" s="289"/>
      <c r="CC847" s="289"/>
      <c r="CD847" s="289"/>
      <c r="CE847" s="288"/>
    </row>
    <row r="848" spans="1:83" x14ac:dyDescent="0.2">
      <c r="A848" s="215"/>
      <c r="B848" s="216"/>
      <c r="C848" s="217"/>
      <c r="D848" s="218"/>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c r="AL848" s="219"/>
      <c r="AM848" s="219"/>
      <c r="AN848" s="219"/>
      <c r="AO848" s="219"/>
      <c r="AP848" s="219"/>
      <c r="AQ848" s="219"/>
      <c r="AR848" s="219"/>
      <c r="AS848" s="219"/>
      <c r="AT848" s="219"/>
      <c r="AU848" s="289"/>
      <c r="AV848" s="289"/>
      <c r="AW848" s="289"/>
      <c r="AX848" s="289"/>
      <c r="AY848" s="289"/>
      <c r="AZ848" s="289"/>
      <c r="BA848" s="289"/>
      <c r="BB848" s="289"/>
      <c r="BC848" s="289"/>
      <c r="BD848" s="289"/>
      <c r="BE848" s="289"/>
      <c r="BF848" s="289"/>
      <c r="BG848" s="289"/>
      <c r="BH848" s="289"/>
      <c r="BI848" s="289"/>
      <c r="BJ848" s="289"/>
      <c r="BK848" s="289"/>
      <c r="BL848" s="289"/>
      <c r="BM848" s="289"/>
      <c r="BN848" s="289"/>
      <c r="BO848" s="289"/>
      <c r="BP848" s="289"/>
      <c r="BQ848" s="289"/>
      <c r="BR848" s="289"/>
      <c r="BS848" s="289"/>
      <c r="BT848" s="289"/>
      <c r="BU848" s="289"/>
      <c r="BV848" s="289"/>
      <c r="BW848" s="289"/>
      <c r="BX848" s="289"/>
      <c r="BY848" s="289"/>
      <c r="BZ848" s="289"/>
      <c r="CA848" s="289"/>
      <c r="CB848" s="289"/>
      <c r="CC848" s="289"/>
      <c r="CD848" s="289"/>
      <c r="CE848" s="288"/>
    </row>
    <row r="849" spans="1:83" x14ac:dyDescent="0.2">
      <c r="A849" s="215"/>
      <c r="B849" s="216"/>
      <c r="C849" s="217"/>
      <c r="D849" s="218"/>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c r="AL849" s="219"/>
      <c r="AM849" s="219"/>
      <c r="AN849" s="219"/>
      <c r="AO849" s="219"/>
      <c r="AP849" s="219"/>
      <c r="AQ849" s="219"/>
      <c r="AR849" s="219"/>
      <c r="AS849" s="219"/>
      <c r="AT849" s="219"/>
      <c r="AU849" s="289"/>
      <c r="AV849" s="289"/>
      <c r="AW849" s="289"/>
      <c r="AX849" s="289"/>
      <c r="AY849" s="289"/>
      <c r="AZ849" s="289"/>
      <c r="BA849" s="289"/>
      <c r="BB849" s="289"/>
      <c r="BC849" s="289"/>
      <c r="BD849" s="289"/>
      <c r="BE849" s="289"/>
      <c r="BF849" s="289"/>
      <c r="BG849" s="289"/>
      <c r="BH849" s="289"/>
      <c r="BI849" s="289"/>
      <c r="BJ849" s="289"/>
      <c r="BK849" s="289"/>
      <c r="BL849" s="289"/>
      <c r="BM849" s="289"/>
      <c r="BN849" s="289"/>
      <c r="BO849" s="289"/>
      <c r="BP849" s="289"/>
      <c r="BQ849" s="289"/>
      <c r="BR849" s="289"/>
      <c r="BS849" s="289"/>
      <c r="BT849" s="289"/>
      <c r="BU849" s="289"/>
      <c r="BV849" s="289"/>
      <c r="BW849" s="289"/>
      <c r="BX849" s="289"/>
      <c r="BY849" s="289"/>
      <c r="BZ849" s="289"/>
      <c r="CA849" s="289"/>
      <c r="CB849" s="289"/>
      <c r="CC849" s="289"/>
      <c r="CD849" s="289"/>
      <c r="CE849" s="288"/>
    </row>
    <row r="850" spans="1:83" x14ac:dyDescent="0.2">
      <c r="A850" s="215"/>
      <c r="B850" s="216"/>
      <c r="C850" s="217"/>
      <c r="D850" s="218"/>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c r="AL850" s="219"/>
      <c r="AM850" s="219"/>
      <c r="AN850" s="219"/>
      <c r="AO850" s="219"/>
      <c r="AP850" s="219"/>
      <c r="AQ850" s="219"/>
      <c r="AR850" s="219"/>
      <c r="AS850" s="219"/>
      <c r="AT850" s="219"/>
      <c r="AU850" s="289"/>
      <c r="AV850" s="289"/>
      <c r="AW850" s="289"/>
      <c r="AX850" s="289"/>
      <c r="AY850" s="289"/>
      <c r="AZ850" s="289"/>
      <c r="BA850" s="289"/>
      <c r="BB850" s="289"/>
      <c r="BC850" s="289"/>
      <c r="BD850" s="289"/>
      <c r="BE850" s="289"/>
      <c r="BF850" s="289"/>
      <c r="BG850" s="289"/>
      <c r="BH850" s="289"/>
      <c r="BI850" s="289"/>
      <c r="BJ850" s="289"/>
      <c r="BK850" s="289"/>
      <c r="BL850" s="289"/>
      <c r="BM850" s="289"/>
      <c r="BN850" s="289"/>
      <c r="BO850" s="289"/>
      <c r="BP850" s="289"/>
      <c r="BQ850" s="289"/>
      <c r="BR850" s="289"/>
      <c r="BS850" s="289"/>
      <c r="BT850" s="289"/>
      <c r="BU850" s="289"/>
      <c r="BV850" s="289"/>
      <c r="BW850" s="289"/>
      <c r="BX850" s="289"/>
      <c r="BY850" s="289"/>
      <c r="BZ850" s="289"/>
      <c r="CA850" s="289"/>
      <c r="CB850" s="289"/>
      <c r="CC850" s="289"/>
      <c r="CD850" s="289"/>
      <c r="CE850" s="288"/>
    </row>
    <row r="851" spans="1:83" x14ac:dyDescent="0.2">
      <c r="A851" s="215"/>
      <c r="B851" s="216"/>
      <c r="C851" s="217"/>
      <c r="D851" s="218"/>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c r="AL851" s="219"/>
      <c r="AM851" s="219"/>
      <c r="AN851" s="219"/>
      <c r="AO851" s="219"/>
      <c r="AP851" s="219"/>
      <c r="AQ851" s="219"/>
      <c r="AR851" s="219"/>
      <c r="AS851" s="219"/>
      <c r="AT851" s="219"/>
      <c r="AU851" s="289"/>
      <c r="AV851" s="289"/>
      <c r="AW851" s="289"/>
      <c r="AX851" s="289"/>
      <c r="AY851" s="289"/>
      <c r="AZ851" s="289"/>
      <c r="BA851" s="289"/>
      <c r="BB851" s="289"/>
      <c r="BC851" s="289"/>
      <c r="BD851" s="289"/>
      <c r="BE851" s="289"/>
      <c r="BF851" s="289"/>
      <c r="BG851" s="289"/>
      <c r="BH851" s="289"/>
      <c r="BI851" s="289"/>
      <c r="BJ851" s="289"/>
      <c r="BK851" s="289"/>
      <c r="BL851" s="289"/>
      <c r="BM851" s="289"/>
      <c r="BN851" s="289"/>
      <c r="BO851" s="289"/>
      <c r="BP851" s="289"/>
      <c r="BQ851" s="289"/>
      <c r="BR851" s="289"/>
      <c r="BS851" s="289"/>
      <c r="BT851" s="289"/>
      <c r="BU851" s="289"/>
      <c r="BV851" s="289"/>
      <c r="BW851" s="289"/>
      <c r="BX851" s="289"/>
      <c r="BY851" s="289"/>
      <c r="BZ851" s="289"/>
      <c r="CA851" s="289"/>
      <c r="CB851" s="289"/>
      <c r="CC851" s="289"/>
      <c r="CD851" s="289"/>
      <c r="CE851" s="288"/>
    </row>
    <row r="852" spans="1:83" x14ac:dyDescent="0.2">
      <c r="A852" s="215"/>
      <c r="B852" s="216"/>
      <c r="C852" s="217"/>
      <c r="D852" s="218"/>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c r="AL852" s="219"/>
      <c r="AM852" s="219"/>
      <c r="AN852" s="219"/>
      <c r="AO852" s="219"/>
      <c r="AP852" s="219"/>
      <c r="AQ852" s="219"/>
      <c r="AR852" s="219"/>
      <c r="AS852" s="219"/>
      <c r="AT852" s="219"/>
      <c r="AU852" s="289"/>
      <c r="AV852" s="289"/>
      <c r="AW852" s="289"/>
      <c r="AX852" s="289"/>
      <c r="AY852" s="289"/>
      <c r="AZ852" s="289"/>
      <c r="BA852" s="289"/>
      <c r="BB852" s="289"/>
      <c r="BC852" s="289"/>
      <c r="BD852" s="289"/>
      <c r="BE852" s="289"/>
      <c r="BF852" s="289"/>
      <c r="BG852" s="289"/>
      <c r="BH852" s="289"/>
      <c r="BI852" s="289"/>
      <c r="BJ852" s="289"/>
      <c r="BK852" s="289"/>
      <c r="BL852" s="289"/>
      <c r="BM852" s="289"/>
      <c r="BN852" s="289"/>
      <c r="BO852" s="289"/>
      <c r="BP852" s="289"/>
      <c r="BQ852" s="289"/>
      <c r="BR852" s="289"/>
      <c r="BS852" s="289"/>
      <c r="BT852" s="289"/>
      <c r="BU852" s="289"/>
      <c r="BV852" s="289"/>
      <c r="BW852" s="289"/>
      <c r="BX852" s="289"/>
      <c r="BY852" s="289"/>
      <c r="BZ852" s="289"/>
      <c r="CA852" s="289"/>
      <c r="CB852" s="289"/>
      <c r="CC852" s="289"/>
      <c r="CD852" s="289"/>
      <c r="CE852" s="288"/>
    </row>
    <row r="853" spans="1:83" x14ac:dyDescent="0.2">
      <c r="A853" s="215"/>
      <c r="B853" s="216"/>
      <c r="C853" s="217"/>
      <c r="D853" s="218"/>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c r="AL853" s="219"/>
      <c r="AM853" s="219"/>
      <c r="AN853" s="219"/>
      <c r="AO853" s="219"/>
      <c r="AP853" s="219"/>
      <c r="AQ853" s="219"/>
      <c r="AR853" s="219"/>
      <c r="AS853" s="219"/>
      <c r="AT853" s="219"/>
      <c r="AU853" s="289"/>
      <c r="AV853" s="289"/>
      <c r="AW853" s="289"/>
      <c r="AX853" s="289"/>
      <c r="AY853" s="289"/>
      <c r="AZ853" s="289"/>
      <c r="BA853" s="289"/>
      <c r="BB853" s="289"/>
      <c r="BC853" s="289"/>
      <c r="BD853" s="289"/>
      <c r="BE853" s="289"/>
      <c r="BF853" s="289"/>
      <c r="BG853" s="289"/>
      <c r="BH853" s="289"/>
      <c r="BI853" s="289"/>
      <c r="BJ853" s="289"/>
      <c r="BK853" s="289"/>
      <c r="BL853" s="289"/>
      <c r="BM853" s="289"/>
      <c r="BN853" s="289"/>
      <c r="BO853" s="289"/>
      <c r="BP853" s="289"/>
      <c r="BQ853" s="289"/>
      <c r="BR853" s="289"/>
      <c r="BS853" s="289"/>
      <c r="BT853" s="289"/>
      <c r="BU853" s="289"/>
      <c r="BV853" s="289"/>
      <c r="BW853" s="289"/>
      <c r="BX853" s="289"/>
      <c r="BY853" s="289"/>
      <c r="BZ853" s="289"/>
      <c r="CA853" s="289"/>
      <c r="CB853" s="289"/>
      <c r="CC853" s="289"/>
      <c r="CD853" s="289"/>
      <c r="CE853" s="288"/>
    </row>
    <row r="854" spans="1:83" x14ac:dyDescent="0.2">
      <c r="A854" s="215"/>
      <c r="B854" s="216"/>
      <c r="C854" s="217"/>
      <c r="D854" s="218"/>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c r="AL854" s="219"/>
      <c r="AM854" s="219"/>
      <c r="AN854" s="219"/>
      <c r="AO854" s="219"/>
      <c r="AP854" s="219"/>
      <c r="AQ854" s="219"/>
      <c r="AR854" s="219"/>
      <c r="AS854" s="219"/>
      <c r="AT854" s="219"/>
      <c r="AU854" s="289"/>
      <c r="AV854" s="289"/>
      <c r="AW854" s="289"/>
      <c r="AX854" s="289"/>
      <c r="AY854" s="289"/>
      <c r="AZ854" s="289"/>
      <c r="BA854" s="289"/>
      <c r="BB854" s="289"/>
      <c r="BC854" s="289"/>
      <c r="BD854" s="289"/>
      <c r="BE854" s="289"/>
      <c r="BF854" s="289"/>
      <c r="BG854" s="289"/>
      <c r="BH854" s="289"/>
      <c r="BI854" s="289"/>
      <c r="BJ854" s="289"/>
      <c r="BK854" s="289"/>
      <c r="BL854" s="289"/>
      <c r="BM854" s="289"/>
      <c r="BN854" s="289"/>
      <c r="BO854" s="289"/>
      <c r="BP854" s="289"/>
      <c r="BQ854" s="289"/>
      <c r="BR854" s="289"/>
      <c r="BS854" s="289"/>
      <c r="BT854" s="289"/>
      <c r="BU854" s="289"/>
      <c r="BV854" s="289"/>
      <c r="BW854" s="289"/>
      <c r="BX854" s="289"/>
      <c r="BY854" s="289"/>
      <c r="BZ854" s="289"/>
      <c r="CA854" s="289"/>
      <c r="CB854" s="289"/>
      <c r="CC854" s="289"/>
      <c r="CD854" s="289"/>
      <c r="CE854" s="288"/>
    </row>
    <row r="855" spans="1:83" x14ac:dyDescent="0.2">
      <c r="A855" s="215"/>
      <c r="B855" s="216"/>
      <c r="C855" s="217"/>
      <c r="D855" s="218"/>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c r="AL855" s="219"/>
      <c r="AM855" s="219"/>
      <c r="AN855" s="219"/>
      <c r="AO855" s="219"/>
      <c r="AP855" s="219"/>
      <c r="AQ855" s="219"/>
      <c r="AR855" s="219"/>
      <c r="AS855" s="219"/>
      <c r="AT855" s="219"/>
      <c r="AU855" s="289"/>
      <c r="AV855" s="289"/>
      <c r="AW855" s="289"/>
      <c r="AX855" s="289"/>
      <c r="AY855" s="289"/>
      <c r="AZ855" s="289"/>
      <c r="BA855" s="289"/>
      <c r="BB855" s="289"/>
      <c r="BC855" s="289"/>
      <c r="BD855" s="289"/>
      <c r="BE855" s="289"/>
      <c r="BF855" s="289"/>
      <c r="BG855" s="289"/>
      <c r="BH855" s="289"/>
      <c r="BI855" s="289"/>
      <c r="BJ855" s="289"/>
      <c r="BK855" s="289"/>
      <c r="BL855" s="289"/>
      <c r="BM855" s="289"/>
      <c r="BN855" s="289"/>
      <c r="BO855" s="289"/>
      <c r="BP855" s="289"/>
      <c r="BQ855" s="289"/>
      <c r="BR855" s="289"/>
      <c r="BS855" s="289"/>
      <c r="BT855" s="289"/>
      <c r="BU855" s="289"/>
      <c r="BV855" s="289"/>
      <c r="BW855" s="289"/>
      <c r="BX855" s="289"/>
      <c r="BY855" s="289"/>
      <c r="BZ855" s="289"/>
      <c r="CA855" s="289"/>
      <c r="CB855" s="289"/>
      <c r="CC855" s="289"/>
      <c r="CD855" s="289"/>
      <c r="CE855" s="288"/>
    </row>
    <row r="856" spans="1:83" x14ac:dyDescent="0.2">
      <c r="A856" s="215"/>
      <c r="B856" s="216"/>
      <c r="C856" s="217"/>
      <c r="D856" s="218"/>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c r="AL856" s="219"/>
      <c r="AM856" s="219"/>
      <c r="AN856" s="219"/>
      <c r="AO856" s="219"/>
      <c r="AP856" s="219"/>
      <c r="AQ856" s="219"/>
      <c r="AR856" s="219"/>
      <c r="AS856" s="219"/>
      <c r="AT856" s="219"/>
      <c r="AU856" s="289"/>
      <c r="AV856" s="289"/>
      <c r="AW856" s="289"/>
      <c r="AX856" s="289"/>
      <c r="AY856" s="289"/>
      <c r="AZ856" s="289"/>
      <c r="BA856" s="289"/>
      <c r="BB856" s="289"/>
      <c r="BC856" s="289"/>
      <c r="BD856" s="289"/>
      <c r="BE856" s="289"/>
      <c r="BF856" s="289"/>
      <c r="BG856" s="289"/>
      <c r="BH856" s="289"/>
      <c r="BI856" s="289"/>
      <c r="BJ856" s="289"/>
      <c r="BK856" s="289"/>
      <c r="BL856" s="289"/>
      <c r="BM856" s="289"/>
      <c r="BN856" s="289"/>
      <c r="BO856" s="289"/>
      <c r="BP856" s="289"/>
      <c r="BQ856" s="289"/>
      <c r="BR856" s="289"/>
      <c r="BS856" s="289"/>
      <c r="BT856" s="289"/>
      <c r="BU856" s="289"/>
      <c r="BV856" s="289"/>
      <c r="BW856" s="289"/>
      <c r="BX856" s="289"/>
      <c r="BY856" s="289"/>
      <c r="BZ856" s="289"/>
      <c r="CA856" s="289"/>
      <c r="CB856" s="289"/>
      <c r="CC856" s="289"/>
      <c r="CD856" s="289"/>
      <c r="CE856" s="288"/>
    </row>
    <row r="857" spans="1:83" x14ac:dyDescent="0.2">
      <c r="A857" s="215"/>
      <c r="B857" s="216"/>
      <c r="C857" s="217"/>
      <c r="D857" s="218"/>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c r="AL857" s="219"/>
      <c r="AM857" s="219"/>
      <c r="AN857" s="219"/>
      <c r="AO857" s="219"/>
      <c r="AP857" s="219"/>
      <c r="AQ857" s="219"/>
      <c r="AR857" s="219"/>
      <c r="AS857" s="219"/>
      <c r="AT857" s="219"/>
      <c r="AU857" s="289"/>
      <c r="AV857" s="289"/>
      <c r="AW857" s="289"/>
      <c r="AX857" s="289"/>
      <c r="AY857" s="289"/>
      <c r="AZ857" s="289"/>
      <c r="BA857" s="289"/>
      <c r="BB857" s="289"/>
      <c r="BC857" s="289"/>
      <c r="BD857" s="289"/>
      <c r="BE857" s="289"/>
      <c r="BF857" s="289"/>
      <c r="BG857" s="289"/>
      <c r="BH857" s="289"/>
      <c r="BI857" s="289"/>
      <c r="BJ857" s="289"/>
      <c r="BK857" s="289"/>
      <c r="BL857" s="289"/>
      <c r="BM857" s="289"/>
      <c r="BN857" s="289"/>
      <c r="BO857" s="289"/>
      <c r="BP857" s="289"/>
      <c r="BQ857" s="289"/>
      <c r="BR857" s="289"/>
      <c r="BS857" s="289"/>
      <c r="BT857" s="289"/>
      <c r="BU857" s="289"/>
      <c r="BV857" s="289"/>
      <c r="BW857" s="289"/>
      <c r="BX857" s="289"/>
      <c r="BY857" s="289"/>
      <c r="BZ857" s="289"/>
      <c r="CA857" s="289"/>
      <c r="CB857" s="289"/>
      <c r="CC857" s="289"/>
      <c r="CD857" s="289"/>
      <c r="CE857" s="288"/>
    </row>
    <row r="858" spans="1:83" x14ac:dyDescent="0.2">
      <c r="A858" s="215"/>
      <c r="B858" s="216"/>
      <c r="C858" s="217"/>
      <c r="D858" s="218"/>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c r="AL858" s="219"/>
      <c r="AM858" s="219"/>
      <c r="AN858" s="219"/>
      <c r="AO858" s="219"/>
      <c r="AP858" s="219"/>
      <c r="AQ858" s="219"/>
      <c r="AR858" s="219"/>
      <c r="AS858" s="219"/>
      <c r="AT858" s="219"/>
      <c r="AU858" s="289"/>
      <c r="AV858" s="289"/>
      <c r="AW858" s="289"/>
      <c r="AX858" s="289"/>
      <c r="AY858" s="289"/>
      <c r="AZ858" s="289"/>
      <c r="BA858" s="289"/>
      <c r="BB858" s="289"/>
      <c r="BC858" s="289"/>
      <c r="BD858" s="289"/>
      <c r="BE858" s="289"/>
      <c r="BF858" s="289"/>
      <c r="BG858" s="289"/>
      <c r="BH858" s="289"/>
      <c r="BI858" s="289"/>
      <c r="BJ858" s="289"/>
      <c r="BK858" s="289"/>
      <c r="BL858" s="289"/>
      <c r="BM858" s="289"/>
      <c r="BN858" s="289"/>
      <c r="BO858" s="289"/>
      <c r="BP858" s="289"/>
      <c r="BQ858" s="289"/>
      <c r="BR858" s="289"/>
      <c r="BS858" s="289"/>
      <c r="BT858" s="289"/>
      <c r="BU858" s="289"/>
      <c r="BV858" s="289"/>
      <c r="BW858" s="289"/>
      <c r="BX858" s="289"/>
      <c r="BY858" s="289"/>
      <c r="BZ858" s="289"/>
      <c r="CA858" s="289"/>
      <c r="CB858" s="289"/>
      <c r="CC858" s="289"/>
      <c r="CD858" s="289"/>
      <c r="CE858" s="288"/>
    </row>
    <row r="859" spans="1:83" x14ac:dyDescent="0.2">
      <c r="A859" s="215"/>
      <c r="B859" s="216"/>
      <c r="C859" s="217"/>
      <c r="D859" s="218"/>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c r="AL859" s="219"/>
      <c r="AM859" s="219"/>
      <c r="AN859" s="219"/>
      <c r="AO859" s="219"/>
      <c r="AP859" s="219"/>
      <c r="AQ859" s="219"/>
      <c r="AR859" s="219"/>
      <c r="AS859" s="219"/>
      <c r="AT859" s="219"/>
      <c r="AU859" s="289"/>
      <c r="AV859" s="289"/>
      <c r="AW859" s="289"/>
      <c r="AX859" s="289"/>
      <c r="AY859" s="289"/>
      <c r="AZ859" s="289"/>
      <c r="BA859" s="289"/>
      <c r="BB859" s="289"/>
      <c r="BC859" s="289"/>
      <c r="BD859" s="289"/>
      <c r="BE859" s="289"/>
      <c r="BF859" s="289"/>
      <c r="BG859" s="289"/>
      <c r="BH859" s="289"/>
      <c r="BI859" s="289"/>
      <c r="BJ859" s="289"/>
      <c r="BK859" s="289"/>
      <c r="BL859" s="289"/>
      <c r="BM859" s="289"/>
      <c r="BN859" s="289"/>
      <c r="BO859" s="289"/>
      <c r="BP859" s="289"/>
      <c r="BQ859" s="289"/>
      <c r="BR859" s="289"/>
      <c r="BS859" s="289"/>
      <c r="BT859" s="289"/>
      <c r="BU859" s="289"/>
      <c r="BV859" s="289"/>
      <c r="BW859" s="289"/>
      <c r="BX859" s="289"/>
      <c r="BY859" s="289"/>
      <c r="BZ859" s="289"/>
      <c r="CA859" s="289"/>
      <c r="CB859" s="289"/>
      <c r="CC859" s="289"/>
      <c r="CD859" s="289"/>
      <c r="CE859" s="288"/>
    </row>
    <row r="860" spans="1:83" x14ac:dyDescent="0.2">
      <c r="A860" s="215"/>
      <c r="B860" s="216"/>
      <c r="C860" s="217"/>
      <c r="D860" s="218"/>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89"/>
      <c r="AV860" s="289"/>
      <c r="AW860" s="289"/>
      <c r="AX860" s="289"/>
      <c r="AY860" s="289"/>
      <c r="AZ860" s="289"/>
      <c r="BA860" s="289"/>
      <c r="BB860" s="289"/>
      <c r="BC860" s="289"/>
      <c r="BD860" s="289"/>
      <c r="BE860" s="289"/>
      <c r="BF860" s="289"/>
      <c r="BG860" s="289"/>
      <c r="BH860" s="289"/>
      <c r="BI860" s="289"/>
      <c r="BJ860" s="289"/>
      <c r="BK860" s="289"/>
      <c r="BL860" s="289"/>
      <c r="BM860" s="289"/>
      <c r="BN860" s="289"/>
      <c r="BO860" s="289"/>
      <c r="BP860" s="289"/>
      <c r="BQ860" s="289"/>
      <c r="BR860" s="289"/>
      <c r="BS860" s="289"/>
      <c r="BT860" s="289"/>
      <c r="BU860" s="289"/>
      <c r="BV860" s="289"/>
      <c r="BW860" s="289"/>
      <c r="BX860" s="289"/>
      <c r="BY860" s="289"/>
      <c r="BZ860" s="289"/>
      <c r="CA860" s="289"/>
      <c r="CB860" s="289"/>
      <c r="CC860" s="289"/>
      <c r="CD860" s="289"/>
      <c r="CE860" s="288"/>
    </row>
    <row r="861" spans="1:83" x14ac:dyDescent="0.2">
      <c r="A861" s="215"/>
      <c r="B861" s="216"/>
      <c r="C861" s="217"/>
      <c r="D861" s="218"/>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c r="AL861" s="219"/>
      <c r="AM861" s="219"/>
      <c r="AN861" s="219"/>
      <c r="AO861" s="219"/>
      <c r="AP861" s="219"/>
      <c r="AQ861" s="219"/>
      <c r="AR861" s="219"/>
      <c r="AS861" s="219"/>
      <c r="AT861" s="219"/>
      <c r="AU861" s="289"/>
      <c r="AV861" s="289"/>
      <c r="AW861" s="289"/>
      <c r="AX861" s="289"/>
      <c r="AY861" s="289"/>
      <c r="AZ861" s="289"/>
      <c r="BA861" s="289"/>
      <c r="BB861" s="289"/>
      <c r="BC861" s="289"/>
      <c r="BD861" s="289"/>
      <c r="BE861" s="289"/>
      <c r="BF861" s="289"/>
      <c r="BG861" s="289"/>
      <c r="BH861" s="289"/>
      <c r="BI861" s="289"/>
      <c r="BJ861" s="289"/>
      <c r="BK861" s="289"/>
      <c r="BL861" s="289"/>
      <c r="BM861" s="289"/>
      <c r="BN861" s="289"/>
      <c r="BO861" s="289"/>
      <c r="BP861" s="289"/>
      <c r="BQ861" s="289"/>
      <c r="BR861" s="289"/>
      <c r="BS861" s="289"/>
      <c r="BT861" s="289"/>
      <c r="BU861" s="289"/>
      <c r="BV861" s="289"/>
      <c r="BW861" s="289"/>
      <c r="BX861" s="289"/>
      <c r="BY861" s="289"/>
      <c r="BZ861" s="289"/>
      <c r="CA861" s="289"/>
      <c r="CB861" s="289"/>
      <c r="CC861" s="289"/>
      <c r="CD861" s="289"/>
      <c r="CE861" s="288"/>
    </row>
    <row r="862" spans="1:83" x14ac:dyDescent="0.2">
      <c r="A862" s="215"/>
      <c r="B862" s="216"/>
      <c r="C862" s="217"/>
      <c r="D862" s="218"/>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c r="AL862" s="219"/>
      <c r="AM862" s="219"/>
      <c r="AN862" s="219"/>
      <c r="AO862" s="219"/>
      <c r="AP862" s="219"/>
      <c r="AQ862" s="219"/>
      <c r="AR862" s="219"/>
      <c r="AS862" s="219"/>
      <c r="AT862" s="219"/>
      <c r="AU862" s="289"/>
      <c r="AV862" s="289"/>
      <c r="AW862" s="289"/>
      <c r="AX862" s="289"/>
      <c r="AY862" s="289"/>
      <c r="AZ862" s="289"/>
      <c r="BA862" s="289"/>
      <c r="BB862" s="289"/>
      <c r="BC862" s="289"/>
      <c r="BD862" s="289"/>
      <c r="BE862" s="289"/>
      <c r="BF862" s="289"/>
      <c r="BG862" s="289"/>
      <c r="BH862" s="289"/>
      <c r="BI862" s="289"/>
      <c r="BJ862" s="289"/>
      <c r="BK862" s="289"/>
      <c r="BL862" s="289"/>
      <c r="BM862" s="289"/>
      <c r="BN862" s="289"/>
      <c r="BO862" s="289"/>
      <c r="BP862" s="289"/>
      <c r="BQ862" s="289"/>
      <c r="BR862" s="289"/>
      <c r="BS862" s="289"/>
      <c r="BT862" s="289"/>
      <c r="BU862" s="289"/>
      <c r="BV862" s="289"/>
      <c r="BW862" s="289"/>
      <c r="BX862" s="289"/>
      <c r="BY862" s="289"/>
      <c r="BZ862" s="289"/>
      <c r="CA862" s="289"/>
      <c r="CB862" s="289"/>
      <c r="CC862" s="289"/>
      <c r="CD862" s="289"/>
      <c r="CE862" s="288"/>
    </row>
    <row r="863" spans="1:83" x14ac:dyDescent="0.2">
      <c r="A863" s="215"/>
      <c r="B863" s="216"/>
      <c r="C863" s="217"/>
      <c r="D863" s="218"/>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c r="AL863" s="219"/>
      <c r="AM863" s="219"/>
      <c r="AN863" s="219"/>
      <c r="AO863" s="219"/>
      <c r="AP863" s="219"/>
      <c r="AQ863" s="219"/>
      <c r="AR863" s="219"/>
      <c r="AS863" s="219"/>
      <c r="AT863" s="219"/>
      <c r="AU863" s="289"/>
      <c r="AV863" s="289"/>
      <c r="AW863" s="289"/>
      <c r="AX863" s="289"/>
      <c r="AY863" s="289"/>
      <c r="AZ863" s="289"/>
      <c r="BA863" s="289"/>
      <c r="BB863" s="289"/>
      <c r="BC863" s="289"/>
      <c r="BD863" s="289"/>
      <c r="BE863" s="289"/>
      <c r="BF863" s="289"/>
      <c r="BG863" s="289"/>
      <c r="BH863" s="289"/>
      <c r="BI863" s="289"/>
      <c r="BJ863" s="289"/>
      <c r="BK863" s="289"/>
      <c r="BL863" s="289"/>
      <c r="BM863" s="289"/>
      <c r="BN863" s="289"/>
      <c r="BO863" s="289"/>
      <c r="BP863" s="289"/>
      <c r="BQ863" s="289"/>
      <c r="BR863" s="289"/>
      <c r="BS863" s="289"/>
      <c r="BT863" s="289"/>
      <c r="BU863" s="289"/>
      <c r="BV863" s="289"/>
      <c r="BW863" s="289"/>
      <c r="BX863" s="289"/>
      <c r="BY863" s="289"/>
      <c r="BZ863" s="289"/>
      <c r="CA863" s="289"/>
      <c r="CB863" s="289"/>
      <c r="CC863" s="289"/>
      <c r="CD863" s="289"/>
      <c r="CE863" s="288"/>
    </row>
    <row r="864" spans="1:83" x14ac:dyDescent="0.2">
      <c r="A864" s="215"/>
      <c r="B864" s="216"/>
      <c r="C864" s="217"/>
      <c r="D864" s="218"/>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c r="AL864" s="219"/>
      <c r="AM864" s="219"/>
      <c r="AN864" s="219"/>
      <c r="AO864" s="219"/>
      <c r="AP864" s="219"/>
      <c r="AQ864" s="219"/>
      <c r="AR864" s="219"/>
      <c r="AS864" s="219"/>
      <c r="AT864" s="219"/>
      <c r="AU864" s="289"/>
      <c r="AV864" s="289"/>
      <c r="AW864" s="289"/>
      <c r="AX864" s="289"/>
      <c r="AY864" s="289"/>
      <c r="AZ864" s="289"/>
      <c r="BA864" s="289"/>
      <c r="BB864" s="289"/>
      <c r="BC864" s="289"/>
      <c r="BD864" s="289"/>
      <c r="BE864" s="289"/>
      <c r="BF864" s="289"/>
      <c r="BG864" s="289"/>
      <c r="BH864" s="289"/>
      <c r="BI864" s="289"/>
      <c r="BJ864" s="289"/>
      <c r="BK864" s="289"/>
      <c r="BL864" s="289"/>
      <c r="BM864" s="289"/>
      <c r="BN864" s="289"/>
      <c r="BO864" s="289"/>
      <c r="BP864" s="289"/>
      <c r="BQ864" s="289"/>
      <c r="BR864" s="289"/>
      <c r="BS864" s="289"/>
      <c r="BT864" s="289"/>
      <c r="BU864" s="289"/>
      <c r="BV864" s="289"/>
      <c r="BW864" s="289"/>
      <c r="BX864" s="289"/>
      <c r="BY864" s="289"/>
      <c r="BZ864" s="289"/>
      <c r="CA864" s="289"/>
      <c r="CB864" s="289"/>
      <c r="CC864" s="289"/>
      <c r="CD864" s="289"/>
      <c r="CE864" s="288"/>
    </row>
    <row r="865" spans="1:83" x14ac:dyDescent="0.2">
      <c r="A865" s="215"/>
      <c r="B865" s="216"/>
      <c r="C865" s="217"/>
      <c r="D865" s="218"/>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c r="AL865" s="219"/>
      <c r="AM865" s="219"/>
      <c r="AN865" s="219"/>
      <c r="AO865" s="219"/>
      <c r="AP865" s="219"/>
      <c r="AQ865" s="219"/>
      <c r="AR865" s="219"/>
      <c r="AS865" s="219"/>
      <c r="AT865" s="219"/>
      <c r="AU865" s="289"/>
      <c r="AV865" s="289"/>
      <c r="AW865" s="289"/>
      <c r="AX865" s="289"/>
      <c r="AY865" s="289"/>
      <c r="AZ865" s="289"/>
      <c r="BA865" s="289"/>
      <c r="BB865" s="289"/>
      <c r="BC865" s="289"/>
      <c r="BD865" s="289"/>
      <c r="BE865" s="289"/>
      <c r="BF865" s="289"/>
      <c r="BG865" s="289"/>
      <c r="BH865" s="289"/>
      <c r="BI865" s="289"/>
      <c r="BJ865" s="289"/>
      <c r="BK865" s="289"/>
      <c r="BL865" s="289"/>
      <c r="BM865" s="289"/>
      <c r="BN865" s="289"/>
      <c r="BO865" s="289"/>
      <c r="BP865" s="289"/>
      <c r="BQ865" s="289"/>
      <c r="BR865" s="289"/>
      <c r="BS865" s="289"/>
      <c r="BT865" s="289"/>
      <c r="BU865" s="289"/>
      <c r="BV865" s="289"/>
      <c r="BW865" s="289"/>
      <c r="BX865" s="289"/>
      <c r="BY865" s="289"/>
      <c r="BZ865" s="289"/>
      <c r="CA865" s="289"/>
      <c r="CB865" s="289"/>
      <c r="CC865" s="289"/>
      <c r="CD865" s="289"/>
      <c r="CE865" s="288"/>
    </row>
    <row r="866" spans="1:83" x14ac:dyDescent="0.2">
      <c r="A866" s="215"/>
      <c r="B866" s="216"/>
      <c r="C866" s="217"/>
      <c r="D866" s="218"/>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c r="AL866" s="219"/>
      <c r="AM866" s="219"/>
      <c r="AN866" s="219"/>
      <c r="AO866" s="219"/>
      <c r="AP866" s="219"/>
      <c r="AQ866" s="219"/>
      <c r="AR866" s="219"/>
      <c r="AS866" s="219"/>
      <c r="AT866" s="219"/>
      <c r="AU866" s="289"/>
      <c r="AV866" s="289"/>
      <c r="AW866" s="289"/>
      <c r="AX866" s="289"/>
      <c r="AY866" s="289"/>
      <c r="AZ866" s="289"/>
      <c r="BA866" s="289"/>
      <c r="BB866" s="289"/>
      <c r="BC866" s="289"/>
      <c r="BD866" s="289"/>
      <c r="BE866" s="289"/>
      <c r="BF866" s="289"/>
      <c r="BG866" s="289"/>
      <c r="BH866" s="289"/>
      <c r="BI866" s="289"/>
      <c r="BJ866" s="289"/>
      <c r="BK866" s="289"/>
      <c r="BL866" s="289"/>
      <c r="BM866" s="289"/>
      <c r="BN866" s="289"/>
      <c r="BO866" s="289"/>
      <c r="BP866" s="289"/>
      <c r="BQ866" s="289"/>
      <c r="BR866" s="289"/>
      <c r="BS866" s="289"/>
      <c r="BT866" s="289"/>
      <c r="BU866" s="289"/>
      <c r="BV866" s="289"/>
      <c r="BW866" s="289"/>
      <c r="BX866" s="289"/>
      <c r="BY866" s="289"/>
      <c r="BZ866" s="289"/>
      <c r="CA866" s="289"/>
      <c r="CB866" s="289"/>
      <c r="CC866" s="289"/>
      <c r="CD866" s="289"/>
      <c r="CE866" s="288"/>
    </row>
    <row r="867" spans="1:83" x14ac:dyDescent="0.2">
      <c r="A867" s="215"/>
      <c r="B867" s="216"/>
      <c r="C867" s="217"/>
      <c r="D867" s="218"/>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89"/>
      <c r="AV867" s="289"/>
      <c r="AW867" s="289"/>
      <c r="AX867" s="289"/>
      <c r="AY867" s="289"/>
      <c r="AZ867" s="289"/>
      <c r="BA867" s="289"/>
      <c r="BB867" s="289"/>
      <c r="BC867" s="289"/>
      <c r="BD867" s="289"/>
      <c r="BE867" s="289"/>
      <c r="BF867" s="289"/>
      <c r="BG867" s="289"/>
      <c r="BH867" s="289"/>
      <c r="BI867" s="289"/>
      <c r="BJ867" s="289"/>
      <c r="BK867" s="289"/>
      <c r="BL867" s="289"/>
      <c r="BM867" s="289"/>
      <c r="BN867" s="289"/>
      <c r="BO867" s="289"/>
      <c r="BP867" s="289"/>
      <c r="BQ867" s="289"/>
      <c r="BR867" s="289"/>
      <c r="BS867" s="289"/>
      <c r="BT867" s="289"/>
      <c r="BU867" s="289"/>
      <c r="BV867" s="289"/>
      <c r="BW867" s="289"/>
      <c r="BX867" s="289"/>
      <c r="BY867" s="289"/>
      <c r="BZ867" s="289"/>
      <c r="CA867" s="289"/>
      <c r="CB867" s="289"/>
      <c r="CC867" s="289"/>
      <c r="CD867" s="289"/>
      <c r="CE867" s="288"/>
    </row>
    <row r="868" spans="1:83" x14ac:dyDescent="0.2">
      <c r="A868" s="215"/>
      <c r="B868" s="216"/>
      <c r="C868" s="217"/>
      <c r="D868" s="218"/>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89"/>
      <c r="AV868" s="289"/>
      <c r="AW868" s="289"/>
      <c r="AX868" s="289"/>
      <c r="AY868" s="289"/>
      <c r="AZ868" s="289"/>
      <c r="BA868" s="289"/>
      <c r="BB868" s="289"/>
      <c r="BC868" s="289"/>
      <c r="BD868" s="289"/>
      <c r="BE868" s="289"/>
      <c r="BF868" s="289"/>
      <c r="BG868" s="289"/>
      <c r="BH868" s="289"/>
      <c r="BI868" s="289"/>
      <c r="BJ868" s="289"/>
      <c r="BK868" s="289"/>
      <c r="BL868" s="289"/>
      <c r="BM868" s="289"/>
      <c r="BN868" s="289"/>
      <c r="BO868" s="289"/>
      <c r="BP868" s="289"/>
      <c r="BQ868" s="289"/>
      <c r="BR868" s="289"/>
      <c r="BS868" s="289"/>
      <c r="BT868" s="289"/>
      <c r="BU868" s="289"/>
      <c r="BV868" s="289"/>
      <c r="BW868" s="289"/>
      <c r="BX868" s="289"/>
      <c r="BY868" s="289"/>
      <c r="BZ868" s="289"/>
      <c r="CA868" s="289"/>
      <c r="CB868" s="289"/>
      <c r="CC868" s="289"/>
      <c r="CD868" s="289"/>
      <c r="CE868" s="288"/>
    </row>
    <row r="869" spans="1:83" x14ac:dyDescent="0.2">
      <c r="A869" s="215"/>
      <c r="B869" s="216"/>
      <c r="C869" s="217"/>
      <c r="D869" s="218"/>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89"/>
      <c r="AV869" s="289"/>
      <c r="AW869" s="289"/>
      <c r="AX869" s="289"/>
      <c r="AY869" s="289"/>
      <c r="AZ869" s="289"/>
      <c r="BA869" s="289"/>
      <c r="BB869" s="289"/>
      <c r="BC869" s="289"/>
      <c r="BD869" s="289"/>
      <c r="BE869" s="289"/>
      <c r="BF869" s="289"/>
      <c r="BG869" s="289"/>
      <c r="BH869" s="289"/>
      <c r="BI869" s="289"/>
      <c r="BJ869" s="289"/>
      <c r="BK869" s="289"/>
      <c r="BL869" s="289"/>
      <c r="BM869" s="289"/>
      <c r="BN869" s="289"/>
      <c r="BO869" s="289"/>
      <c r="BP869" s="289"/>
      <c r="BQ869" s="289"/>
      <c r="BR869" s="289"/>
      <c r="BS869" s="289"/>
      <c r="BT869" s="289"/>
      <c r="BU869" s="289"/>
      <c r="BV869" s="289"/>
      <c r="BW869" s="289"/>
      <c r="BX869" s="289"/>
      <c r="BY869" s="289"/>
      <c r="BZ869" s="289"/>
      <c r="CA869" s="289"/>
      <c r="CB869" s="289"/>
      <c r="CC869" s="289"/>
      <c r="CD869" s="289"/>
      <c r="CE869" s="288"/>
    </row>
    <row r="870" spans="1:83" x14ac:dyDescent="0.2">
      <c r="A870" s="215"/>
      <c r="B870" s="216"/>
      <c r="C870" s="217"/>
      <c r="D870" s="218"/>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89"/>
      <c r="AV870" s="289"/>
      <c r="AW870" s="289"/>
      <c r="AX870" s="289"/>
      <c r="AY870" s="289"/>
      <c r="AZ870" s="289"/>
      <c r="BA870" s="289"/>
      <c r="BB870" s="289"/>
      <c r="BC870" s="289"/>
      <c r="BD870" s="289"/>
      <c r="BE870" s="289"/>
      <c r="BF870" s="289"/>
      <c r="BG870" s="289"/>
      <c r="BH870" s="289"/>
      <c r="BI870" s="289"/>
      <c r="BJ870" s="289"/>
      <c r="BK870" s="289"/>
      <c r="BL870" s="289"/>
      <c r="BM870" s="289"/>
      <c r="BN870" s="289"/>
      <c r="BO870" s="289"/>
      <c r="BP870" s="289"/>
      <c r="BQ870" s="289"/>
      <c r="BR870" s="289"/>
      <c r="BS870" s="289"/>
      <c r="BT870" s="289"/>
      <c r="BU870" s="289"/>
      <c r="BV870" s="289"/>
      <c r="BW870" s="289"/>
      <c r="BX870" s="289"/>
      <c r="BY870" s="289"/>
      <c r="BZ870" s="289"/>
      <c r="CA870" s="289"/>
      <c r="CB870" s="289"/>
      <c r="CC870" s="289"/>
      <c r="CD870" s="289"/>
      <c r="CE870" s="288"/>
    </row>
    <row r="871" spans="1:83" x14ac:dyDescent="0.2">
      <c r="A871" s="215"/>
      <c r="B871" s="216"/>
      <c r="C871" s="217"/>
      <c r="D871" s="218"/>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c r="AL871" s="219"/>
      <c r="AM871" s="219"/>
      <c r="AN871" s="219"/>
      <c r="AO871" s="219"/>
      <c r="AP871" s="219"/>
      <c r="AQ871" s="219"/>
      <c r="AR871" s="219"/>
      <c r="AS871" s="219"/>
      <c r="AT871" s="219"/>
      <c r="AU871" s="289"/>
      <c r="AV871" s="289"/>
      <c r="AW871" s="289"/>
      <c r="AX871" s="289"/>
      <c r="AY871" s="289"/>
      <c r="AZ871" s="289"/>
      <c r="BA871" s="289"/>
      <c r="BB871" s="289"/>
      <c r="BC871" s="289"/>
      <c r="BD871" s="289"/>
      <c r="BE871" s="289"/>
      <c r="BF871" s="289"/>
      <c r="BG871" s="289"/>
      <c r="BH871" s="289"/>
      <c r="BI871" s="289"/>
      <c r="BJ871" s="289"/>
      <c r="BK871" s="289"/>
      <c r="BL871" s="289"/>
      <c r="BM871" s="289"/>
      <c r="BN871" s="289"/>
      <c r="BO871" s="289"/>
      <c r="BP871" s="289"/>
      <c r="BQ871" s="289"/>
      <c r="BR871" s="289"/>
      <c r="BS871" s="289"/>
      <c r="BT871" s="289"/>
      <c r="BU871" s="289"/>
      <c r="BV871" s="289"/>
      <c r="BW871" s="289"/>
      <c r="BX871" s="289"/>
      <c r="BY871" s="289"/>
      <c r="BZ871" s="289"/>
      <c r="CA871" s="289"/>
      <c r="CB871" s="289"/>
      <c r="CC871" s="289"/>
      <c r="CD871" s="289"/>
      <c r="CE871" s="288"/>
    </row>
    <row r="872" spans="1:83" x14ac:dyDescent="0.2">
      <c r="A872" s="215"/>
      <c r="B872" s="216"/>
      <c r="C872" s="217"/>
      <c r="D872" s="218"/>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c r="AL872" s="219"/>
      <c r="AM872" s="219"/>
      <c r="AN872" s="219"/>
      <c r="AO872" s="219"/>
      <c r="AP872" s="219"/>
      <c r="AQ872" s="219"/>
      <c r="AR872" s="219"/>
      <c r="AS872" s="219"/>
      <c r="AT872" s="219"/>
      <c r="AU872" s="289"/>
      <c r="AV872" s="289"/>
      <c r="AW872" s="289"/>
      <c r="AX872" s="289"/>
      <c r="AY872" s="289"/>
      <c r="AZ872" s="289"/>
      <c r="BA872" s="289"/>
      <c r="BB872" s="289"/>
      <c r="BC872" s="289"/>
      <c r="BD872" s="289"/>
      <c r="BE872" s="289"/>
      <c r="BF872" s="289"/>
      <c r="BG872" s="289"/>
      <c r="BH872" s="289"/>
      <c r="BI872" s="289"/>
      <c r="BJ872" s="289"/>
      <c r="BK872" s="289"/>
      <c r="BL872" s="289"/>
      <c r="BM872" s="289"/>
      <c r="BN872" s="289"/>
      <c r="BO872" s="289"/>
      <c r="BP872" s="289"/>
      <c r="BQ872" s="289"/>
      <c r="BR872" s="289"/>
      <c r="BS872" s="289"/>
      <c r="BT872" s="289"/>
      <c r="BU872" s="289"/>
      <c r="BV872" s="289"/>
      <c r="BW872" s="289"/>
      <c r="BX872" s="289"/>
      <c r="BY872" s="289"/>
      <c r="BZ872" s="289"/>
      <c r="CA872" s="289"/>
      <c r="CB872" s="289"/>
      <c r="CC872" s="289"/>
      <c r="CD872" s="289"/>
      <c r="CE872" s="288"/>
    </row>
    <row r="873" spans="1:83" x14ac:dyDescent="0.2">
      <c r="A873" s="215"/>
      <c r="B873" s="216"/>
      <c r="C873" s="217"/>
      <c r="D873" s="218"/>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c r="AL873" s="219"/>
      <c r="AM873" s="219"/>
      <c r="AN873" s="219"/>
      <c r="AO873" s="219"/>
      <c r="AP873" s="219"/>
      <c r="AQ873" s="219"/>
      <c r="AR873" s="219"/>
      <c r="AS873" s="219"/>
      <c r="AT873" s="219"/>
      <c r="AU873" s="289"/>
      <c r="AV873" s="289"/>
      <c r="AW873" s="289"/>
      <c r="AX873" s="289"/>
      <c r="AY873" s="289"/>
      <c r="AZ873" s="289"/>
      <c r="BA873" s="289"/>
      <c r="BB873" s="289"/>
      <c r="BC873" s="289"/>
      <c r="BD873" s="289"/>
      <c r="BE873" s="289"/>
      <c r="BF873" s="289"/>
      <c r="BG873" s="289"/>
      <c r="BH873" s="289"/>
      <c r="BI873" s="289"/>
      <c r="BJ873" s="289"/>
      <c r="BK873" s="289"/>
      <c r="BL873" s="289"/>
      <c r="BM873" s="289"/>
      <c r="BN873" s="289"/>
      <c r="BO873" s="289"/>
      <c r="BP873" s="289"/>
      <c r="BQ873" s="289"/>
      <c r="BR873" s="289"/>
      <c r="BS873" s="289"/>
      <c r="BT873" s="289"/>
      <c r="BU873" s="289"/>
      <c r="BV873" s="289"/>
      <c r="BW873" s="289"/>
      <c r="BX873" s="289"/>
      <c r="BY873" s="289"/>
      <c r="BZ873" s="289"/>
      <c r="CA873" s="289"/>
      <c r="CB873" s="289"/>
      <c r="CC873" s="289"/>
      <c r="CD873" s="289"/>
      <c r="CE873" s="288"/>
    </row>
    <row r="874" spans="1:83" x14ac:dyDescent="0.2">
      <c r="A874" s="215"/>
      <c r="B874" s="216"/>
      <c r="C874" s="217"/>
      <c r="D874" s="218"/>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c r="AL874" s="219"/>
      <c r="AM874" s="219"/>
      <c r="AN874" s="219"/>
      <c r="AO874" s="219"/>
      <c r="AP874" s="219"/>
      <c r="AQ874" s="219"/>
      <c r="AR874" s="219"/>
      <c r="AS874" s="219"/>
      <c r="AT874" s="219"/>
      <c r="AU874" s="289"/>
      <c r="AV874" s="289"/>
      <c r="AW874" s="289"/>
      <c r="AX874" s="289"/>
      <c r="AY874" s="289"/>
      <c r="AZ874" s="289"/>
      <c r="BA874" s="289"/>
      <c r="BB874" s="289"/>
      <c r="BC874" s="289"/>
      <c r="BD874" s="289"/>
      <c r="BE874" s="289"/>
      <c r="BF874" s="289"/>
      <c r="BG874" s="289"/>
      <c r="BH874" s="289"/>
      <c r="BI874" s="289"/>
      <c r="BJ874" s="289"/>
      <c r="BK874" s="289"/>
      <c r="BL874" s="289"/>
      <c r="BM874" s="289"/>
      <c r="BN874" s="289"/>
      <c r="BO874" s="289"/>
      <c r="BP874" s="289"/>
      <c r="BQ874" s="289"/>
      <c r="BR874" s="289"/>
      <c r="BS874" s="289"/>
      <c r="BT874" s="289"/>
      <c r="BU874" s="289"/>
      <c r="BV874" s="289"/>
      <c r="BW874" s="289"/>
      <c r="BX874" s="289"/>
      <c r="BY874" s="289"/>
      <c r="BZ874" s="289"/>
      <c r="CA874" s="289"/>
      <c r="CB874" s="289"/>
      <c r="CC874" s="289"/>
      <c r="CD874" s="289"/>
      <c r="CE874" s="288"/>
    </row>
    <row r="875" spans="1:83" x14ac:dyDescent="0.2">
      <c r="A875" s="215"/>
      <c r="B875" s="216"/>
      <c r="C875" s="217"/>
      <c r="D875" s="218"/>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c r="AL875" s="219"/>
      <c r="AM875" s="219"/>
      <c r="AN875" s="219"/>
      <c r="AO875" s="219"/>
      <c r="AP875" s="219"/>
      <c r="AQ875" s="219"/>
      <c r="AR875" s="219"/>
      <c r="AS875" s="219"/>
      <c r="AT875" s="219"/>
      <c r="AU875" s="289"/>
      <c r="AV875" s="289"/>
      <c r="AW875" s="289"/>
      <c r="AX875" s="289"/>
      <c r="AY875" s="289"/>
      <c r="AZ875" s="289"/>
      <c r="BA875" s="289"/>
      <c r="BB875" s="289"/>
      <c r="BC875" s="289"/>
      <c r="BD875" s="289"/>
      <c r="BE875" s="289"/>
      <c r="BF875" s="289"/>
      <c r="BG875" s="289"/>
      <c r="BH875" s="289"/>
      <c r="BI875" s="289"/>
      <c r="BJ875" s="289"/>
      <c r="BK875" s="289"/>
      <c r="BL875" s="289"/>
      <c r="BM875" s="289"/>
      <c r="BN875" s="289"/>
      <c r="BO875" s="289"/>
      <c r="BP875" s="289"/>
      <c r="BQ875" s="289"/>
      <c r="BR875" s="289"/>
      <c r="BS875" s="289"/>
      <c r="BT875" s="289"/>
      <c r="BU875" s="289"/>
      <c r="BV875" s="289"/>
      <c r="BW875" s="289"/>
      <c r="BX875" s="289"/>
      <c r="BY875" s="289"/>
      <c r="BZ875" s="289"/>
      <c r="CA875" s="289"/>
      <c r="CB875" s="289"/>
      <c r="CC875" s="289"/>
      <c r="CD875" s="289"/>
      <c r="CE875" s="288"/>
    </row>
    <row r="876" spans="1:83" x14ac:dyDescent="0.2">
      <c r="A876" s="215"/>
      <c r="B876" s="216"/>
      <c r="C876" s="217"/>
      <c r="D876" s="218"/>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c r="AL876" s="219"/>
      <c r="AM876" s="219"/>
      <c r="AN876" s="219"/>
      <c r="AO876" s="219"/>
      <c r="AP876" s="219"/>
      <c r="AQ876" s="219"/>
      <c r="AR876" s="219"/>
      <c r="AS876" s="219"/>
      <c r="AT876" s="219"/>
      <c r="AU876" s="289"/>
      <c r="AV876" s="289"/>
      <c r="AW876" s="289"/>
      <c r="AX876" s="289"/>
      <c r="AY876" s="289"/>
      <c r="AZ876" s="289"/>
      <c r="BA876" s="289"/>
      <c r="BB876" s="289"/>
      <c r="BC876" s="289"/>
      <c r="BD876" s="289"/>
      <c r="BE876" s="289"/>
      <c r="BF876" s="289"/>
      <c r="BG876" s="289"/>
      <c r="BH876" s="289"/>
      <c r="BI876" s="289"/>
      <c r="BJ876" s="289"/>
      <c r="BK876" s="289"/>
      <c r="BL876" s="289"/>
      <c r="BM876" s="289"/>
      <c r="BN876" s="289"/>
      <c r="BO876" s="289"/>
      <c r="BP876" s="289"/>
      <c r="BQ876" s="289"/>
      <c r="BR876" s="289"/>
      <c r="BS876" s="289"/>
      <c r="BT876" s="289"/>
      <c r="BU876" s="289"/>
      <c r="BV876" s="289"/>
      <c r="BW876" s="289"/>
      <c r="BX876" s="289"/>
      <c r="BY876" s="289"/>
      <c r="BZ876" s="289"/>
      <c r="CA876" s="289"/>
      <c r="CB876" s="289"/>
      <c r="CC876" s="289"/>
      <c r="CD876" s="289"/>
      <c r="CE876" s="288"/>
    </row>
    <row r="877" spans="1:83" x14ac:dyDescent="0.2">
      <c r="A877" s="215"/>
      <c r="B877" s="216"/>
      <c r="C877" s="217"/>
      <c r="D877" s="218"/>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c r="AL877" s="219"/>
      <c r="AM877" s="219"/>
      <c r="AN877" s="219"/>
      <c r="AO877" s="219"/>
      <c r="AP877" s="219"/>
      <c r="AQ877" s="219"/>
      <c r="AR877" s="219"/>
      <c r="AS877" s="219"/>
      <c r="AT877" s="219"/>
      <c r="AU877" s="289"/>
      <c r="AV877" s="289"/>
      <c r="AW877" s="289"/>
      <c r="AX877" s="289"/>
      <c r="AY877" s="289"/>
      <c r="AZ877" s="289"/>
      <c r="BA877" s="289"/>
      <c r="BB877" s="289"/>
      <c r="BC877" s="289"/>
      <c r="BD877" s="289"/>
      <c r="BE877" s="289"/>
      <c r="BF877" s="289"/>
      <c r="BG877" s="289"/>
      <c r="BH877" s="289"/>
      <c r="BI877" s="289"/>
      <c r="BJ877" s="289"/>
      <c r="BK877" s="289"/>
      <c r="BL877" s="289"/>
      <c r="BM877" s="289"/>
      <c r="BN877" s="289"/>
      <c r="BO877" s="289"/>
      <c r="BP877" s="289"/>
      <c r="BQ877" s="289"/>
      <c r="BR877" s="289"/>
      <c r="BS877" s="289"/>
      <c r="BT877" s="289"/>
      <c r="BU877" s="289"/>
      <c r="BV877" s="289"/>
      <c r="BW877" s="289"/>
      <c r="BX877" s="289"/>
      <c r="BY877" s="289"/>
      <c r="BZ877" s="289"/>
      <c r="CA877" s="289"/>
      <c r="CB877" s="289"/>
      <c r="CC877" s="289"/>
      <c r="CD877" s="289"/>
      <c r="CE877" s="288"/>
    </row>
    <row r="878" spans="1:83" x14ac:dyDescent="0.2">
      <c r="A878" s="215"/>
      <c r="B878" s="216"/>
      <c r="C878" s="217"/>
      <c r="D878" s="218"/>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c r="AL878" s="219"/>
      <c r="AM878" s="219"/>
      <c r="AN878" s="219"/>
      <c r="AO878" s="219"/>
      <c r="AP878" s="219"/>
      <c r="AQ878" s="219"/>
      <c r="AR878" s="219"/>
      <c r="AS878" s="219"/>
      <c r="AT878" s="219"/>
      <c r="AU878" s="289"/>
      <c r="AV878" s="289"/>
      <c r="AW878" s="289"/>
      <c r="AX878" s="289"/>
      <c r="AY878" s="289"/>
      <c r="AZ878" s="289"/>
      <c r="BA878" s="289"/>
      <c r="BB878" s="289"/>
      <c r="BC878" s="289"/>
      <c r="BD878" s="289"/>
      <c r="BE878" s="289"/>
      <c r="BF878" s="289"/>
      <c r="BG878" s="289"/>
      <c r="BH878" s="289"/>
      <c r="BI878" s="289"/>
      <c r="BJ878" s="289"/>
      <c r="BK878" s="289"/>
      <c r="BL878" s="289"/>
      <c r="BM878" s="289"/>
      <c r="BN878" s="289"/>
      <c r="BO878" s="289"/>
      <c r="BP878" s="289"/>
      <c r="BQ878" s="289"/>
      <c r="BR878" s="289"/>
      <c r="BS878" s="289"/>
      <c r="BT878" s="289"/>
      <c r="BU878" s="289"/>
      <c r="BV878" s="289"/>
      <c r="BW878" s="289"/>
      <c r="BX878" s="289"/>
      <c r="BY878" s="289"/>
      <c r="BZ878" s="289"/>
      <c r="CA878" s="289"/>
      <c r="CB878" s="289"/>
      <c r="CC878" s="289"/>
      <c r="CD878" s="289"/>
      <c r="CE878" s="288"/>
    </row>
    <row r="879" spans="1:83" x14ac:dyDescent="0.2">
      <c r="A879" s="215"/>
      <c r="B879" s="216"/>
      <c r="C879" s="217"/>
      <c r="D879" s="218"/>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c r="AL879" s="219"/>
      <c r="AM879" s="219"/>
      <c r="AN879" s="219"/>
      <c r="AO879" s="219"/>
      <c r="AP879" s="219"/>
      <c r="AQ879" s="219"/>
      <c r="AR879" s="219"/>
      <c r="AS879" s="219"/>
      <c r="AT879" s="219"/>
      <c r="AU879" s="289"/>
      <c r="AV879" s="289"/>
      <c r="AW879" s="289"/>
      <c r="AX879" s="289"/>
      <c r="AY879" s="289"/>
      <c r="AZ879" s="289"/>
      <c r="BA879" s="289"/>
      <c r="BB879" s="289"/>
      <c r="BC879" s="289"/>
      <c r="BD879" s="289"/>
      <c r="BE879" s="289"/>
      <c r="BF879" s="289"/>
      <c r="BG879" s="289"/>
      <c r="BH879" s="289"/>
      <c r="BI879" s="289"/>
      <c r="BJ879" s="289"/>
      <c r="BK879" s="289"/>
      <c r="BL879" s="289"/>
      <c r="BM879" s="289"/>
      <c r="BN879" s="289"/>
      <c r="BO879" s="289"/>
      <c r="BP879" s="289"/>
      <c r="BQ879" s="289"/>
      <c r="BR879" s="289"/>
      <c r="BS879" s="289"/>
      <c r="BT879" s="289"/>
      <c r="BU879" s="289"/>
      <c r="BV879" s="289"/>
      <c r="BW879" s="289"/>
      <c r="BX879" s="289"/>
      <c r="BY879" s="289"/>
      <c r="BZ879" s="289"/>
      <c r="CA879" s="289"/>
      <c r="CB879" s="289"/>
      <c r="CC879" s="289"/>
      <c r="CD879" s="289"/>
      <c r="CE879" s="288"/>
    </row>
    <row r="880" spans="1:83" x14ac:dyDescent="0.2">
      <c r="A880" s="215"/>
      <c r="B880" s="216"/>
      <c r="C880" s="217"/>
      <c r="D880" s="218"/>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c r="AL880" s="219"/>
      <c r="AM880" s="219"/>
      <c r="AN880" s="219"/>
      <c r="AO880" s="219"/>
      <c r="AP880" s="219"/>
      <c r="AQ880" s="219"/>
      <c r="AR880" s="219"/>
      <c r="AS880" s="219"/>
      <c r="AT880" s="219"/>
      <c r="AU880" s="289"/>
      <c r="AV880" s="289"/>
      <c r="AW880" s="289"/>
      <c r="AX880" s="289"/>
      <c r="AY880" s="289"/>
      <c r="AZ880" s="289"/>
      <c r="BA880" s="289"/>
      <c r="BB880" s="289"/>
      <c r="BC880" s="289"/>
      <c r="BD880" s="289"/>
      <c r="BE880" s="289"/>
      <c r="BF880" s="289"/>
      <c r="BG880" s="289"/>
      <c r="BH880" s="289"/>
      <c r="BI880" s="289"/>
      <c r="BJ880" s="289"/>
      <c r="BK880" s="289"/>
      <c r="BL880" s="289"/>
      <c r="BM880" s="289"/>
      <c r="BN880" s="289"/>
      <c r="BO880" s="289"/>
      <c r="BP880" s="289"/>
      <c r="BQ880" s="289"/>
      <c r="BR880" s="289"/>
      <c r="BS880" s="289"/>
      <c r="BT880" s="289"/>
      <c r="BU880" s="289"/>
      <c r="BV880" s="289"/>
      <c r="BW880" s="289"/>
      <c r="BX880" s="289"/>
      <c r="BY880" s="289"/>
      <c r="BZ880" s="289"/>
      <c r="CA880" s="289"/>
      <c r="CB880" s="289"/>
      <c r="CC880" s="289"/>
      <c r="CD880" s="289"/>
      <c r="CE880" s="288"/>
    </row>
    <row r="881" spans="1:83" x14ac:dyDescent="0.2">
      <c r="A881" s="215"/>
      <c r="B881" s="216"/>
      <c r="C881" s="217"/>
      <c r="D881" s="218"/>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c r="AL881" s="219"/>
      <c r="AM881" s="219"/>
      <c r="AN881" s="219"/>
      <c r="AO881" s="219"/>
      <c r="AP881" s="219"/>
      <c r="AQ881" s="219"/>
      <c r="AR881" s="219"/>
      <c r="AS881" s="219"/>
      <c r="AT881" s="219"/>
      <c r="AU881" s="289"/>
      <c r="AV881" s="289"/>
      <c r="AW881" s="289"/>
      <c r="AX881" s="289"/>
      <c r="AY881" s="289"/>
      <c r="AZ881" s="289"/>
      <c r="BA881" s="289"/>
      <c r="BB881" s="289"/>
      <c r="BC881" s="289"/>
      <c r="BD881" s="289"/>
      <c r="BE881" s="289"/>
      <c r="BF881" s="289"/>
      <c r="BG881" s="289"/>
      <c r="BH881" s="289"/>
      <c r="BI881" s="289"/>
      <c r="BJ881" s="289"/>
      <c r="BK881" s="289"/>
      <c r="BL881" s="289"/>
      <c r="BM881" s="289"/>
      <c r="BN881" s="289"/>
      <c r="BO881" s="289"/>
      <c r="BP881" s="289"/>
      <c r="BQ881" s="289"/>
      <c r="BR881" s="289"/>
      <c r="BS881" s="289"/>
      <c r="BT881" s="289"/>
      <c r="BU881" s="289"/>
      <c r="BV881" s="289"/>
      <c r="BW881" s="289"/>
      <c r="BX881" s="289"/>
      <c r="BY881" s="289"/>
      <c r="BZ881" s="289"/>
      <c r="CA881" s="289"/>
      <c r="CB881" s="289"/>
      <c r="CC881" s="289"/>
      <c r="CD881" s="289"/>
      <c r="CE881" s="288"/>
    </row>
    <row r="882" spans="1:83" x14ac:dyDescent="0.2">
      <c r="A882" s="215"/>
      <c r="B882" s="216"/>
      <c r="C882" s="217"/>
      <c r="D882" s="218"/>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89"/>
      <c r="AV882" s="289"/>
      <c r="AW882" s="289"/>
      <c r="AX882" s="289"/>
      <c r="AY882" s="289"/>
      <c r="AZ882" s="289"/>
      <c r="BA882" s="289"/>
      <c r="BB882" s="289"/>
      <c r="BC882" s="289"/>
      <c r="BD882" s="289"/>
      <c r="BE882" s="289"/>
      <c r="BF882" s="289"/>
      <c r="BG882" s="289"/>
      <c r="BH882" s="289"/>
      <c r="BI882" s="289"/>
      <c r="BJ882" s="289"/>
      <c r="BK882" s="289"/>
      <c r="BL882" s="289"/>
      <c r="BM882" s="289"/>
      <c r="BN882" s="289"/>
      <c r="BO882" s="289"/>
      <c r="BP882" s="289"/>
      <c r="BQ882" s="289"/>
      <c r="BR882" s="289"/>
      <c r="BS882" s="289"/>
      <c r="BT882" s="289"/>
      <c r="BU882" s="289"/>
      <c r="BV882" s="289"/>
      <c r="BW882" s="289"/>
      <c r="BX882" s="289"/>
      <c r="BY882" s="289"/>
      <c r="BZ882" s="289"/>
      <c r="CA882" s="289"/>
      <c r="CB882" s="289"/>
      <c r="CC882" s="289"/>
      <c r="CD882" s="289"/>
      <c r="CE882" s="288"/>
    </row>
    <row r="883" spans="1:83" x14ac:dyDescent="0.2">
      <c r="A883" s="215"/>
      <c r="B883" s="216"/>
      <c r="C883" s="217"/>
      <c r="D883" s="218"/>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c r="AL883" s="219"/>
      <c r="AM883" s="219"/>
      <c r="AN883" s="219"/>
      <c r="AO883" s="219"/>
      <c r="AP883" s="219"/>
      <c r="AQ883" s="219"/>
      <c r="AR883" s="219"/>
      <c r="AS883" s="219"/>
      <c r="AT883" s="219"/>
      <c r="AU883" s="289"/>
      <c r="AV883" s="289"/>
      <c r="AW883" s="289"/>
      <c r="AX883" s="289"/>
      <c r="AY883" s="289"/>
      <c r="AZ883" s="289"/>
      <c r="BA883" s="289"/>
      <c r="BB883" s="289"/>
      <c r="BC883" s="289"/>
      <c r="BD883" s="289"/>
      <c r="BE883" s="289"/>
      <c r="BF883" s="289"/>
      <c r="BG883" s="289"/>
      <c r="BH883" s="289"/>
      <c r="BI883" s="289"/>
      <c r="BJ883" s="289"/>
      <c r="BK883" s="289"/>
      <c r="BL883" s="289"/>
      <c r="BM883" s="289"/>
      <c r="BN883" s="289"/>
      <c r="BO883" s="289"/>
      <c r="BP883" s="289"/>
      <c r="BQ883" s="289"/>
      <c r="BR883" s="289"/>
      <c r="BS883" s="289"/>
      <c r="BT883" s="289"/>
      <c r="BU883" s="289"/>
      <c r="BV883" s="289"/>
      <c r="BW883" s="289"/>
      <c r="BX883" s="289"/>
      <c r="BY883" s="289"/>
      <c r="BZ883" s="289"/>
      <c r="CA883" s="289"/>
      <c r="CB883" s="289"/>
      <c r="CC883" s="289"/>
      <c r="CD883" s="289"/>
      <c r="CE883" s="288"/>
    </row>
    <row r="884" spans="1:83" x14ac:dyDescent="0.2">
      <c r="A884" s="215"/>
      <c r="B884" s="216"/>
      <c r="C884" s="217"/>
      <c r="D884" s="218"/>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c r="AL884" s="219"/>
      <c r="AM884" s="219"/>
      <c r="AN884" s="219"/>
      <c r="AO884" s="219"/>
      <c r="AP884" s="219"/>
      <c r="AQ884" s="219"/>
      <c r="AR884" s="219"/>
      <c r="AS884" s="219"/>
      <c r="AT884" s="219"/>
      <c r="AU884" s="289"/>
      <c r="AV884" s="289"/>
      <c r="AW884" s="289"/>
      <c r="AX884" s="289"/>
      <c r="AY884" s="289"/>
      <c r="AZ884" s="289"/>
      <c r="BA884" s="289"/>
      <c r="BB884" s="289"/>
      <c r="BC884" s="289"/>
      <c r="BD884" s="289"/>
      <c r="BE884" s="289"/>
      <c r="BF884" s="289"/>
      <c r="BG884" s="289"/>
      <c r="BH884" s="289"/>
      <c r="BI884" s="289"/>
      <c r="BJ884" s="289"/>
      <c r="BK884" s="289"/>
      <c r="BL884" s="289"/>
      <c r="BM884" s="289"/>
      <c r="BN884" s="289"/>
      <c r="BO884" s="289"/>
      <c r="BP884" s="289"/>
      <c r="BQ884" s="289"/>
      <c r="BR884" s="289"/>
      <c r="BS884" s="289"/>
      <c r="BT884" s="289"/>
      <c r="BU884" s="289"/>
      <c r="BV884" s="289"/>
      <c r="BW884" s="289"/>
      <c r="BX884" s="289"/>
      <c r="BY884" s="289"/>
      <c r="BZ884" s="289"/>
      <c r="CA884" s="289"/>
      <c r="CB884" s="289"/>
      <c r="CC884" s="289"/>
      <c r="CD884" s="289"/>
      <c r="CE884" s="288"/>
    </row>
    <row r="885" spans="1:83" x14ac:dyDescent="0.2">
      <c r="A885" s="215"/>
      <c r="B885" s="216"/>
      <c r="C885" s="217"/>
      <c r="D885" s="218"/>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c r="AL885" s="219"/>
      <c r="AM885" s="219"/>
      <c r="AN885" s="219"/>
      <c r="AO885" s="219"/>
      <c r="AP885" s="219"/>
      <c r="AQ885" s="219"/>
      <c r="AR885" s="219"/>
      <c r="AS885" s="219"/>
      <c r="AT885" s="219"/>
      <c r="AU885" s="289"/>
      <c r="AV885" s="289"/>
      <c r="AW885" s="289"/>
      <c r="AX885" s="289"/>
      <c r="AY885" s="289"/>
      <c r="AZ885" s="289"/>
      <c r="BA885" s="289"/>
      <c r="BB885" s="289"/>
      <c r="BC885" s="289"/>
      <c r="BD885" s="289"/>
      <c r="BE885" s="289"/>
      <c r="BF885" s="289"/>
      <c r="BG885" s="289"/>
      <c r="BH885" s="289"/>
      <c r="BI885" s="289"/>
      <c r="BJ885" s="289"/>
      <c r="BK885" s="289"/>
      <c r="BL885" s="289"/>
      <c r="BM885" s="289"/>
      <c r="BN885" s="289"/>
      <c r="BO885" s="289"/>
      <c r="BP885" s="289"/>
      <c r="BQ885" s="289"/>
      <c r="BR885" s="289"/>
      <c r="BS885" s="289"/>
      <c r="BT885" s="289"/>
      <c r="BU885" s="289"/>
      <c r="BV885" s="289"/>
      <c r="BW885" s="289"/>
      <c r="BX885" s="289"/>
      <c r="BY885" s="289"/>
      <c r="BZ885" s="289"/>
      <c r="CA885" s="289"/>
      <c r="CB885" s="289"/>
      <c r="CC885" s="289"/>
      <c r="CD885" s="289"/>
      <c r="CE885" s="288"/>
    </row>
    <row r="886" spans="1:83" x14ac:dyDescent="0.2">
      <c r="A886" s="215"/>
      <c r="B886" s="216"/>
      <c r="C886" s="217"/>
      <c r="D886" s="218"/>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c r="AL886" s="219"/>
      <c r="AM886" s="219"/>
      <c r="AN886" s="219"/>
      <c r="AO886" s="219"/>
      <c r="AP886" s="219"/>
      <c r="AQ886" s="219"/>
      <c r="AR886" s="219"/>
      <c r="AS886" s="219"/>
      <c r="AT886" s="219"/>
      <c r="AU886" s="289"/>
      <c r="AV886" s="289"/>
      <c r="AW886" s="289"/>
      <c r="AX886" s="289"/>
      <c r="AY886" s="289"/>
      <c r="AZ886" s="289"/>
      <c r="BA886" s="289"/>
      <c r="BB886" s="289"/>
      <c r="BC886" s="289"/>
      <c r="BD886" s="289"/>
      <c r="BE886" s="289"/>
      <c r="BF886" s="289"/>
      <c r="BG886" s="289"/>
      <c r="BH886" s="289"/>
      <c r="BI886" s="289"/>
      <c r="BJ886" s="289"/>
      <c r="BK886" s="289"/>
      <c r="BL886" s="289"/>
      <c r="BM886" s="289"/>
      <c r="BN886" s="289"/>
      <c r="BO886" s="289"/>
      <c r="BP886" s="289"/>
      <c r="BQ886" s="289"/>
      <c r="BR886" s="289"/>
      <c r="BS886" s="289"/>
      <c r="BT886" s="289"/>
      <c r="BU886" s="289"/>
      <c r="BV886" s="289"/>
      <c r="BW886" s="289"/>
      <c r="BX886" s="289"/>
      <c r="BY886" s="289"/>
      <c r="BZ886" s="289"/>
      <c r="CA886" s="289"/>
      <c r="CB886" s="289"/>
      <c r="CC886" s="289"/>
      <c r="CD886" s="289"/>
      <c r="CE886" s="288"/>
    </row>
    <row r="887" spans="1:83" x14ac:dyDescent="0.2">
      <c r="A887" s="215"/>
      <c r="B887" s="216"/>
      <c r="C887" s="217"/>
      <c r="D887" s="218"/>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c r="AL887" s="219"/>
      <c r="AM887" s="219"/>
      <c r="AN887" s="219"/>
      <c r="AO887" s="219"/>
      <c r="AP887" s="219"/>
      <c r="AQ887" s="219"/>
      <c r="AR887" s="219"/>
      <c r="AS887" s="219"/>
      <c r="AT887" s="219"/>
      <c r="AU887" s="289"/>
      <c r="AV887" s="289"/>
      <c r="AW887" s="289"/>
      <c r="AX887" s="289"/>
      <c r="AY887" s="289"/>
      <c r="AZ887" s="289"/>
      <c r="BA887" s="289"/>
      <c r="BB887" s="289"/>
      <c r="BC887" s="289"/>
      <c r="BD887" s="289"/>
      <c r="BE887" s="289"/>
      <c r="BF887" s="289"/>
      <c r="BG887" s="289"/>
      <c r="BH887" s="289"/>
      <c r="BI887" s="289"/>
      <c r="BJ887" s="289"/>
      <c r="BK887" s="289"/>
      <c r="BL887" s="289"/>
      <c r="BM887" s="289"/>
      <c r="BN887" s="289"/>
      <c r="BO887" s="289"/>
      <c r="BP887" s="289"/>
      <c r="BQ887" s="289"/>
      <c r="BR887" s="289"/>
      <c r="BS887" s="289"/>
      <c r="BT887" s="289"/>
      <c r="BU887" s="289"/>
      <c r="BV887" s="289"/>
      <c r="BW887" s="289"/>
      <c r="BX887" s="289"/>
      <c r="BY887" s="289"/>
      <c r="BZ887" s="289"/>
      <c r="CA887" s="289"/>
      <c r="CB887" s="289"/>
      <c r="CC887" s="289"/>
      <c r="CD887" s="289"/>
      <c r="CE887" s="288"/>
    </row>
    <row r="888" spans="1:83" x14ac:dyDescent="0.2">
      <c r="A888" s="215"/>
      <c r="B888" s="216"/>
      <c r="C888" s="217"/>
      <c r="D888" s="218"/>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c r="AL888" s="219"/>
      <c r="AM888" s="219"/>
      <c r="AN888" s="219"/>
      <c r="AO888" s="219"/>
      <c r="AP888" s="219"/>
      <c r="AQ888" s="219"/>
      <c r="AR888" s="219"/>
      <c r="AS888" s="219"/>
      <c r="AT888" s="219"/>
      <c r="AU888" s="289"/>
      <c r="AV888" s="289"/>
      <c r="AW888" s="289"/>
      <c r="AX888" s="289"/>
      <c r="AY888" s="289"/>
      <c r="AZ888" s="289"/>
      <c r="BA888" s="289"/>
      <c r="BB888" s="289"/>
      <c r="BC888" s="289"/>
      <c r="BD888" s="289"/>
      <c r="BE888" s="289"/>
      <c r="BF888" s="289"/>
      <c r="BG888" s="289"/>
      <c r="BH888" s="289"/>
      <c r="BI888" s="289"/>
      <c r="BJ888" s="289"/>
      <c r="BK888" s="289"/>
      <c r="BL888" s="289"/>
      <c r="BM888" s="289"/>
      <c r="BN888" s="289"/>
      <c r="BO888" s="289"/>
      <c r="BP888" s="289"/>
      <c r="BQ888" s="289"/>
      <c r="BR888" s="289"/>
      <c r="BS888" s="289"/>
      <c r="BT888" s="289"/>
      <c r="BU888" s="289"/>
      <c r="BV888" s="289"/>
      <c r="BW888" s="289"/>
      <c r="BX888" s="289"/>
      <c r="BY888" s="289"/>
      <c r="BZ888" s="289"/>
      <c r="CA888" s="289"/>
      <c r="CB888" s="289"/>
      <c r="CC888" s="289"/>
      <c r="CD888" s="289"/>
      <c r="CE888" s="288"/>
    </row>
    <row r="889" spans="1:83" x14ac:dyDescent="0.2">
      <c r="A889" s="215"/>
      <c r="B889" s="216"/>
      <c r="C889" s="217"/>
      <c r="D889" s="218"/>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c r="AL889" s="219"/>
      <c r="AM889" s="219"/>
      <c r="AN889" s="219"/>
      <c r="AO889" s="219"/>
      <c r="AP889" s="219"/>
      <c r="AQ889" s="219"/>
      <c r="AR889" s="219"/>
      <c r="AS889" s="219"/>
      <c r="AT889" s="219"/>
      <c r="AU889" s="289"/>
      <c r="AV889" s="289"/>
      <c r="AW889" s="289"/>
      <c r="AX889" s="289"/>
      <c r="AY889" s="289"/>
      <c r="AZ889" s="289"/>
      <c r="BA889" s="289"/>
      <c r="BB889" s="289"/>
      <c r="BC889" s="289"/>
      <c r="BD889" s="289"/>
      <c r="BE889" s="289"/>
      <c r="BF889" s="289"/>
      <c r="BG889" s="289"/>
      <c r="BH889" s="289"/>
      <c r="BI889" s="289"/>
      <c r="BJ889" s="289"/>
      <c r="BK889" s="289"/>
      <c r="BL889" s="289"/>
      <c r="BM889" s="289"/>
      <c r="BN889" s="289"/>
      <c r="BO889" s="289"/>
      <c r="BP889" s="289"/>
      <c r="BQ889" s="289"/>
      <c r="BR889" s="289"/>
      <c r="BS889" s="289"/>
      <c r="BT889" s="289"/>
      <c r="BU889" s="289"/>
      <c r="BV889" s="289"/>
      <c r="BW889" s="289"/>
      <c r="BX889" s="289"/>
      <c r="BY889" s="289"/>
      <c r="BZ889" s="289"/>
      <c r="CA889" s="289"/>
      <c r="CB889" s="289"/>
      <c r="CC889" s="289"/>
      <c r="CD889" s="289"/>
      <c r="CE889" s="288"/>
    </row>
    <row r="890" spans="1:83" x14ac:dyDescent="0.2">
      <c r="A890" s="215"/>
      <c r="B890" s="216"/>
      <c r="C890" s="217"/>
      <c r="D890" s="218"/>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c r="AL890" s="219"/>
      <c r="AM890" s="219"/>
      <c r="AN890" s="219"/>
      <c r="AO890" s="219"/>
      <c r="AP890" s="219"/>
      <c r="AQ890" s="219"/>
      <c r="AR890" s="219"/>
      <c r="AS890" s="219"/>
      <c r="AT890" s="219"/>
      <c r="AU890" s="289"/>
      <c r="AV890" s="289"/>
      <c r="AW890" s="289"/>
      <c r="AX890" s="289"/>
      <c r="AY890" s="289"/>
      <c r="AZ890" s="289"/>
      <c r="BA890" s="289"/>
      <c r="BB890" s="289"/>
      <c r="BC890" s="289"/>
      <c r="BD890" s="289"/>
      <c r="BE890" s="289"/>
      <c r="BF890" s="289"/>
      <c r="BG890" s="289"/>
      <c r="BH890" s="289"/>
      <c r="BI890" s="289"/>
      <c r="BJ890" s="289"/>
      <c r="BK890" s="289"/>
      <c r="BL890" s="289"/>
      <c r="BM890" s="289"/>
      <c r="BN890" s="289"/>
      <c r="BO890" s="289"/>
      <c r="BP890" s="289"/>
      <c r="BQ890" s="289"/>
      <c r="BR890" s="289"/>
      <c r="BS890" s="289"/>
      <c r="BT890" s="289"/>
      <c r="BU890" s="289"/>
      <c r="BV890" s="289"/>
      <c r="BW890" s="289"/>
      <c r="BX890" s="289"/>
      <c r="BY890" s="289"/>
      <c r="BZ890" s="289"/>
      <c r="CA890" s="289"/>
      <c r="CB890" s="289"/>
      <c r="CC890" s="289"/>
      <c r="CD890" s="289"/>
      <c r="CE890" s="288"/>
    </row>
    <row r="891" spans="1:83" x14ac:dyDescent="0.2">
      <c r="A891" s="215"/>
      <c r="B891" s="216"/>
      <c r="C891" s="217"/>
      <c r="D891" s="218"/>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c r="AL891" s="219"/>
      <c r="AM891" s="219"/>
      <c r="AN891" s="219"/>
      <c r="AO891" s="219"/>
      <c r="AP891" s="219"/>
      <c r="AQ891" s="219"/>
      <c r="AR891" s="219"/>
      <c r="AS891" s="219"/>
      <c r="AT891" s="219"/>
      <c r="AU891" s="289"/>
      <c r="AV891" s="289"/>
      <c r="AW891" s="289"/>
      <c r="AX891" s="289"/>
      <c r="AY891" s="289"/>
      <c r="AZ891" s="289"/>
      <c r="BA891" s="289"/>
      <c r="BB891" s="289"/>
      <c r="BC891" s="289"/>
      <c r="BD891" s="289"/>
      <c r="BE891" s="289"/>
      <c r="BF891" s="289"/>
      <c r="BG891" s="289"/>
      <c r="BH891" s="289"/>
      <c r="BI891" s="289"/>
      <c r="BJ891" s="289"/>
      <c r="BK891" s="289"/>
      <c r="BL891" s="289"/>
      <c r="BM891" s="289"/>
      <c r="BN891" s="289"/>
      <c r="BO891" s="289"/>
      <c r="BP891" s="289"/>
      <c r="BQ891" s="289"/>
      <c r="BR891" s="289"/>
      <c r="BS891" s="289"/>
      <c r="BT891" s="289"/>
      <c r="BU891" s="289"/>
      <c r="BV891" s="289"/>
      <c r="BW891" s="289"/>
      <c r="BX891" s="289"/>
      <c r="BY891" s="289"/>
      <c r="BZ891" s="289"/>
      <c r="CA891" s="289"/>
      <c r="CB891" s="289"/>
      <c r="CC891" s="289"/>
      <c r="CD891" s="289"/>
      <c r="CE891" s="288"/>
    </row>
    <row r="892" spans="1:83" x14ac:dyDescent="0.2">
      <c r="A892" s="215"/>
      <c r="B892" s="216"/>
      <c r="C892" s="217"/>
      <c r="D892" s="218"/>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c r="AL892" s="219"/>
      <c r="AM892" s="219"/>
      <c r="AN892" s="219"/>
      <c r="AO892" s="219"/>
      <c r="AP892" s="219"/>
      <c r="AQ892" s="219"/>
      <c r="AR892" s="219"/>
      <c r="AS892" s="219"/>
      <c r="AT892" s="219"/>
      <c r="AU892" s="289"/>
      <c r="AV892" s="289"/>
      <c r="AW892" s="289"/>
      <c r="AX892" s="289"/>
      <c r="AY892" s="289"/>
      <c r="AZ892" s="289"/>
      <c r="BA892" s="289"/>
      <c r="BB892" s="289"/>
      <c r="BC892" s="289"/>
      <c r="BD892" s="289"/>
      <c r="BE892" s="289"/>
      <c r="BF892" s="289"/>
      <c r="BG892" s="289"/>
      <c r="BH892" s="289"/>
      <c r="BI892" s="289"/>
      <c r="BJ892" s="289"/>
      <c r="BK892" s="289"/>
      <c r="BL892" s="289"/>
      <c r="BM892" s="289"/>
      <c r="BN892" s="289"/>
      <c r="BO892" s="289"/>
      <c r="BP892" s="289"/>
      <c r="BQ892" s="289"/>
      <c r="BR892" s="289"/>
      <c r="BS892" s="289"/>
      <c r="BT892" s="289"/>
      <c r="BU892" s="289"/>
      <c r="BV892" s="289"/>
      <c r="BW892" s="289"/>
      <c r="BX892" s="289"/>
      <c r="BY892" s="289"/>
      <c r="BZ892" s="289"/>
      <c r="CA892" s="289"/>
      <c r="CB892" s="289"/>
      <c r="CC892" s="289"/>
      <c r="CD892" s="289"/>
      <c r="CE892" s="288"/>
    </row>
    <row r="893" spans="1:83" x14ac:dyDescent="0.2">
      <c r="A893" s="215"/>
      <c r="B893" s="216"/>
      <c r="C893" s="217"/>
      <c r="D893" s="218"/>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c r="AL893" s="219"/>
      <c r="AM893" s="219"/>
      <c r="AN893" s="219"/>
      <c r="AO893" s="219"/>
      <c r="AP893" s="219"/>
      <c r="AQ893" s="219"/>
      <c r="AR893" s="219"/>
      <c r="AS893" s="219"/>
      <c r="AT893" s="219"/>
      <c r="AU893" s="289"/>
      <c r="AV893" s="289"/>
      <c r="AW893" s="289"/>
      <c r="AX893" s="289"/>
      <c r="AY893" s="289"/>
      <c r="AZ893" s="289"/>
      <c r="BA893" s="289"/>
      <c r="BB893" s="289"/>
      <c r="BC893" s="289"/>
      <c r="BD893" s="289"/>
      <c r="BE893" s="289"/>
      <c r="BF893" s="289"/>
      <c r="BG893" s="289"/>
      <c r="BH893" s="289"/>
      <c r="BI893" s="289"/>
      <c r="BJ893" s="289"/>
      <c r="BK893" s="289"/>
      <c r="BL893" s="289"/>
      <c r="BM893" s="289"/>
      <c r="BN893" s="289"/>
      <c r="BO893" s="289"/>
      <c r="BP893" s="289"/>
      <c r="BQ893" s="289"/>
      <c r="BR893" s="289"/>
      <c r="BS893" s="289"/>
      <c r="BT893" s="289"/>
      <c r="BU893" s="289"/>
      <c r="BV893" s="289"/>
      <c r="BW893" s="289"/>
      <c r="BX893" s="289"/>
      <c r="BY893" s="289"/>
      <c r="BZ893" s="289"/>
      <c r="CA893" s="289"/>
      <c r="CB893" s="289"/>
      <c r="CC893" s="289"/>
      <c r="CD893" s="289"/>
      <c r="CE893" s="288"/>
    </row>
    <row r="894" spans="1:83" x14ac:dyDescent="0.2">
      <c r="A894" s="215"/>
      <c r="B894" s="216"/>
      <c r="C894" s="217"/>
      <c r="D894" s="218"/>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c r="AL894" s="219"/>
      <c r="AM894" s="219"/>
      <c r="AN894" s="219"/>
      <c r="AO894" s="219"/>
      <c r="AP894" s="219"/>
      <c r="AQ894" s="219"/>
      <c r="AR894" s="219"/>
      <c r="AS894" s="219"/>
      <c r="AT894" s="219"/>
      <c r="AU894" s="289"/>
      <c r="AV894" s="289"/>
      <c r="AW894" s="289"/>
      <c r="AX894" s="289"/>
      <c r="AY894" s="289"/>
      <c r="AZ894" s="289"/>
      <c r="BA894" s="289"/>
      <c r="BB894" s="289"/>
      <c r="BC894" s="289"/>
      <c r="BD894" s="289"/>
      <c r="BE894" s="289"/>
      <c r="BF894" s="289"/>
      <c r="BG894" s="289"/>
      <c r="BH894" s="289"/>
      <c r="BI894" s="289"/>
      <c r="BJ894" s="289"/>
      <c r="BK894" s="289"/>
      <c r="BL894" s="289"/>
      <c r="BM894" s="289"/>
      <c r="BN894" s="289"/>
      <c r="BO894" s="289"/>
      <c r="BP894" s="289"/>
      <c r="BQ894" s="289"/>
      <c r="BR894" s="289"/>
      <c r="BS894" s="289"/>
      <c r="BT894" s="289"/>
      <c r="BU894" s="289"/>
      <c r="BV894" s="289"/>
      <c r="BW894" s="289"/>
      <c r="BX894" s="289"/>
      <c r="BY894" s="289"/>
      <c r="BZ894" s="289"/>
      <c r="CA894" s="289"/>
      <c r="CB894" s="289"/>
      <c r="CC894" s="289"/>
      <c r="CD894" s="289"/>
      <c r="CE894" s="288"/>
    </row>
    <row r="895" spans="1:83" x14ac:dyDescent="0.2">
      <c r="A895" s="215"/>
      <c r="B895" s="216"/>
      <c r="C895" s="217"/>
      <c r="D895" s="218"/>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c r="AL895" s="219"/>
      <c r="AM895" s="219"/>
      <c r="AN895" s="219"/>
      <c r="AO895" s="219"/>
      <c r="AP895" s="219"/>
      <c r="AQ895" s="219"/>
      <c r="AR895" s="219"/>
      <c r="AS895" s="219"/>
      <c r="AT895" s="219"/>
      <c r="AU895" s="289"/>
      <c r="AV895" s="289"/>
      <c r="AW895" s="289"/>
      <c r="AX895" s="289"/>
      <c r="AY895" s="289"/>
      <c r="AZ895" s="289"/>
      <c r="BA895" s="289"/>
      <c r="BB895" s="289"/>
      <c r="BC895" s="289"/>
      <c r="BD895" s="289"/>
      <c r="BE895" s="289"/>
      <c r="BF895" s="289"/>
      <c r="BG895" s="289"/>
      <c r="BH895" s="289"/>
      <c r="BI895" s="289"/>
      <c r="BJ895" s="289"/>
      <c r="BK895" s="289"/>
      <c r="BL895" s="289"/>
      <c r="BM895" s="289"/>
      <c r="BN895" s="289"/>
      <c r="BO895" s="289"/>
      <c r="BP895" s="289"/>
      <c r="BQ895" s="289"/>
      <c r="BR895" s="289"/>
      <c r="BS895" s="289"/>
      <c r="BT895" s="289"/>
      <c r="BU895" s="289"/>
      <c r="BV895" s="289"/>
      <c r="BW895" s="289"/>
      <c r="BX895" s="289"/>
      <c r="BY895" s="289"/>
      <c r="BZ895" s="289"/>
      <c r="CA895" s="289"/>
      <c r="CB895" s="289"/>
      <c r="CC895" s="289"/>
      <c r="CD895" s="289"/>
      <c r="CE895" s="288"/>
    </row>
    <row r="896" spans="1:83" x14ac:dyDescent="0.2">
      <c r="A896" s="215"/>
      <c r="B896" s="216"/>
      <c r="C896" s="217"/>
      <c r="D896" s="218"/>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c r="AL896" s="219"/>
      <c r="AM896" s="219"/>
      <c r="AN896" s="219"/>
      <c r="AO896" s="219"/>
      <c r="AP896" s="219"/>
      <c r="AQ896" s="219"/>
      <c r="AR896" s="219"/>
      <c r="AS896" s="219"/>
      <c r="AT896" s="219"/>
      <c r="AU896" s="289"/>
      <c r="AV896" s="289"/>
      <c r="AW896" s="289"/>
      <c r="AX896" s="289"/>
      <c r="AY896" s="289"/>
      <c r="AZ896" s="289"/>
      <c r="BA896" s="289"/>
      <c r="BB896" s="289"/>
      <c r="BC896" s="289"/>
      <c r="BD896" s="289"/>
      <c r="BE896" s="289"/>
      <c r="BF896" s="289"/>
      <c r="BG896" s="289"/>
      <c r="BH896" s="289"/>
      <c r="BI896" s="289"/>
      <c r="BJ896" s="289"/>
      <c r="BK896" s="289"/>
      <c r="BL896" s="289"/>
      <c r="BM896" s="289"/>
      <c r="BN896" s="289"/>
      <c r="BO896" s="289"/>
      <c r="BP896" s="289"/>
      <c r="BQ896" s="289"/>
      <c r="BR896" s="289"/>
      <c r="BS896" s="289"/>
      <c r="BT896" s="289"/>
      <c r="BU896" s="289"/>
      <c r="BV896" s="289"/>
      <c r="BW896" s="289"/>
      <c r="BX896" s="289"/>
      <c r="BY896" s="289"/>
      <c r="BZ896" s="289"/>
      <c r="CA896" s="289"/>
      <c r="CB896" s="289"/>
      <c r="CC896" s="289"/>
      <c r="CD896" s="289"/>
      <c r="CE896" s="288"/>
    </row>
    <row r="897" spans="1:83" x14ac:dyDescent="0.2">
      <c r="A897" s="215"/>
      <c r="B897" s="216"/>
      <c r="C897" s="217"/>
      <c r="D897" s="218"/>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c r="AL897" s="219"/>
      <c r="AM897" s="219"/>
      <c r="AN897" s="219"/>
      <c r="AO897" s="219"/>
      <c r="AP897" s="219"/>
      <c r="AQ897" s="219"/>
      <c r="AR897" s="219"/>
      <c r="AS897" s="219"/>
      <c r="AT897" s="219"/>
      <c r="AU897" s="289"/>
      <c r="AV897" s="289"/>
      <c r="AW897" s="289"/>
      <c r="AX897" s="289"/>
      <c r="AY897" s="289"/>
      <c r="AZ897" s="289"/>
      <c r="BA897" s="289"/>
      <c r="BB897" s="289"/>
      <c r="BC897" s="289"/>
      <c r="BD897" s="289"/>
      <c r="BE897" s="289"/>
      <c r="BF897" s="289"/>
      <c r="BG897" s="289"/>
      <c r="BH897" s="289"/>
      <c r="BI897" s="289"/>
      <c r="BJ897" s="289"/>
      <c r="BK897" s="289"/>
      <c r="BL897" s="289"/>
      <c r="BM897" s="289"/>
      <c r="BN897" s="289"/>
      <c r="BO897" s="289"/>
      <c r="BP897" s="289"/>
      <c r="BQ897" s="289"/>
      <c r="BR897" s="289"/>
      <c r="BS897" s="289"/>
      <c r="BT897" s="289"/>
      <c r="BU897" s="289"/>
      <c r="BV897" s="289"/>
      <c r="BW897" s="289"/>
      <c r="BX897" s="289"/>
      <c r="BY897" s="289"/>
      <c r="BZ897" s="289"/>
      <c r="CA897" s="289"/>
      <c r="CB897" s="289"/>
      <c r="CC897" s="289"/>
      <c r="CD897" s="289"/>
      <c r="CE897" s="288"/>
    </row>
    <row r="898" spans="1:83" x14ac:dyDescent="0.2">
      <c r="A898" s="215"/>
      <c r="B898" s="216"/>
      <c r="C898" s="217"/>
      <c r="D898" s="218"/>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89"/>
      <c r="AV898" s="289"/>
      <c r="AW898" s="289"/>
      <c r="AX898" s="289"/>
      <c r="AY898" s="289"/>
      <c r="AZ898" s="289"/>
      <c r="BA898" s="289"/>
      <c r="BB898" s="289"/>
      <c r="BC898" s="289"/>
      <c r="BD898" s="289"/>
      <c r="BE898" s="289"/>
      <c r="BF898" s="289"/>
      <c r="BG898" s="289"/>
      <c r="BH898" s="289"/>
      <c r="BI898" s="289"/>
      <c r="BJ898" s="289"/>
      <c r="BK898" s="289"/>
      <c r="BL898" s="289"/>
      <c r="BM898" s="289"/>
      <c r="BN898" s="289"/>
      <c r="BO898" s="289"/>
      <c r="BP898" s="289"/>
      <c r="BQ898" s="289"/>
      <c r="BR898" s="289"/>
      <c r="BS898" s="289"/>
      <c r="BT898" s="289"/>
      <c r="BU898" s="289"/>
      <c r="BV898" s="289"/>
      <c r="BW898" s="289"/>
      <c r="BX898" s="289"/>
      <c r="BY898" s="289"/>
      <c r="BZ898" s="289"/>
      <c r="CA898" s="289"/>
      <c r="CB898" s="289"/>
      <c r="CC898" s="289"/>
      <c r="CD898" s="289"/>
      <c r="CE898" s="288"/>
    </row>
    <row r="899" spans="1:83" x14ac:dyDescent="0.2">
      <c r="A899" s="215"/>
      <c r="B899" s="216"/>
      <c r="C899" s="217"/>
      <c r="D899" s="218"/>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89"/>
      <c r="AV899" s="289"/>
      <c r="AW899" s="289"/>
      <c r="AX899" s="289"/>
      <c r="AY899" s="289"/>
      <c r="AZ899" s="289"/>
      <c r="BA899" s="289"/>
      <c r="BB899" s="289"/>
      <c r="BC899" s="289"/>
      <c r="BD899" s="289"/>
      <c r="BE899" s="289"/>
      <c r="BF899" s="289"/>
      <c r="BG899" s="289"/>
      <c r="BH899" s="289"/>
      <c r="BI899" s="289"/>
      <c r="BJ899" s="289"/>
      <c r="BK899" s="289"/>
      <c r="BL899" s="289"/>
      <c r="BM899" s="289"/>
      <c r="BN899" s="289"/>
      <c r="BO899" s="289"/>
      <c r="BP899" s="289"/>
      <c r="BQ899" s="289"/>
      <c r="BR899" s="289"/>
      <c r="BS899" s="289"/>
      <c r="BT899" s="289"/>
      <c r="BU899" s="289"/>
      <c r="BV899" s="289"/>
      <c r="BW899" s="289"/>
      <c r="BX899" s="289"/>
      <c r="BY899" s="289"/>
      <c r="BZ899" s="289"/>
      <c r="CA899" s="289"/>
      <c r="CB899" s="289"/>
      <c r="CC899" s="289"/>
      <c r="CD899" s="289"/>
      <c r="CE899" s="288"/>
    </row>
    <row r="900" spans="1:83" x14ac:dyDescent="0.2">
      <c r="A900" s="215"/>
      <c r="B900" s="216"/>
      <c r="C900" s="217"/>
      <c r="D900" s="218"/>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89"/>
      <c r="AV900" s="289"/>
      <c r="AW900" s="289"/>
      <c r="AX900" s="289"/>
      <c r="AY900" s="289"/>
      <c r="AZ900" s="289"/>
      <c r="BA900" s="289"/>
      <c r="BB900" s="289"/>
      <c r="BC900" s="289"/>
      <c r="BD900" s="289"/>
      <c r="BE900" s="289"/>
      <c r="BF900" s="289"/>
      <c r="BG900" s="289"/>
      <c r="BH900" s="289"/>
      <c r="BI900" s="289"/>
      <c r="BJ900" s="289"/>
      <c r="BK900" s="289"/>
      <c r="BL900" s="289"/>
      <c r="BM900" s="289"/>
      <c r="BN900" s="289"/>
      <c r="BO900" s="289"/>
      <c r="BP900" s="289"/>
      <c r="BQ900" s="289"/>
      <c r="BR900" s="289"/>
      <c r="BS900" s="289"/>
      <c r="BT900" s="289"/>
      <c r="BU900" s="289"/>
      <c r="BV900" s="289"/>
      <c r="BW900" s="289"/>
      <c r="BX900" s="289"/>
      <c r="BY900" s="289"/>
      <c r="BZ900" s="289"/>
      <c r="CA900" s="289"/>
      <c r="CB900" s="289"/>
      <c r="CC900" s="289"/>
      <c r="CD900" s="289"/>
      <c r="CE900" s="288"/>
    </row>
    <row r="901" spans="1:83" x14ac:dyDescent="0.2">
      <c r="A901" s="215"/>
      <c r="B901" s="216"/>
      <c r="C901" s="217"/>
      <c r="D901" s="218"/>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c r="AL901" s="219"/>
      <c r="AM901" s="219"/>
      <c r="AN901" s="219"/>
      <c r="AO901" s="219"/>
      <c r="AP901" s="219"/>
      <c r="AQ901" s="219"/>
      <c r="AR901" s="219"/>
      <c r="AS901" s="219"/>
      <c r="AT901" s="219"/>
      <c r="AU901" s="289"/>
      <c r="AV901" s="289"/>
      <c r="AW901" s="289"/>
      <c r="AX901" s="289"/>
      <c r="AY901" s="289"/>
      <c r="AZ901" s="289"/>
      <c r="BA901" s="289"/>
      <c r="BB901" s="289"/>
      <c r="BC901" s="289"/>
      <c r="BD901" s="289"/>
      <c r="BE901" s="289"/>
      <c r="BF901" s="289"/>
      <c r="BG901" s="289"/>
      <c r="BH901" s="289"/>
      <c r="BI901" s="289"/>
      <c r="BJ901" s="289"/>
      <c r="BK901" s="289"/>
      <c r="BL901" s="289"/>
      <c r="BM901" s="289"/>
      <c r="BN901" s="289"/>
      <c r="BO901" s="289"/>
      <c r="BP901" s="289"/>
      <c r="BQ901" s="289"/>
      <c r="BR901" s="289"/>
      <c r="BS901" s="289"/>
      <c r="BT901" s="289"/>
      <c r="BU901" s="289"/>
      <c r="BV901" s="289"/>
      <c r="BW901" s="289"/>
      <c r="BX901" s="289"/>
      <c r="BY901" s="289"/>
      <c r="BZ901" s="289"/>
      <c r="CA901" s="289"/>
      <c r="CB901" s="289"/>
      <c r="CC901" s="289"/>
      <c r="CD901" s="289"/>
      <c r="CE901" s="288"/>
    </row>
    <row r="902" spans="1:83" x14ac:dyDescent="0.2">
      <c r="A902" s="215"/>
      <c r="B902" s="216"/>
      <c r="C902" s="217"/>
      <c r="D902" s="218"/>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c r="AL902" s="219"/>
      <c r="AM902" s="219"/>
      <c r="AN902" s="219"/>
      <c r="AO902" s="219"/>
      <c r="AP902" s="219"/>
      <c r="AQ902" s="219"/>
      <c r="AR902" s="219"/>
      <c r="AS902" s="219"/>
      <c r="AT902" s="219"/>
      <c r="AU902" s="289"/>
      <c r="AV902" s="289"/>
      <c r="AW902" s="289"/>
      <c r="AX902" s="289"/>
      <c r="AY902" s="289"/>
      <c r="AZ902" s="289"/>
      <c r="BA902" s="289"/>
      <c r="BB902" s="289"/>
      <c r="BC902" s="289"/>
      <c r="BD902" s="289"/>
      <c r="BE902" s="289"/>
      <c r="BF902" s="289"/>
      <c r="BG902" s="289"/>
      <c r="BH902" s="289"/>
      <c r="BI902" s="289"/>
      <c r="BJ902" s="289"/>
      <c r="BK902" s="289"/>
      <c r="BL902" s="289"/>
      <c r="BM902" s="289"/>
      <c r="BN902" s="289"/>
      <c r="BO902" s="289"/>
      <c r="BP902" s="289"/>
      <c r="BQ902" s="289"/>
      <c r="BR902" s="289"/>
      <c r="BS902" s="289"/>
      <c r="BT902" s="289"/>
      <c r="BU902" s="289"/>
      <c r="BV902" s="289"/>
      <c r="BW902" s="289"/>
      <c r="BX902" s="289"/>
      <c r="BY902" s="289"/>
      <c r="BZ902" s="289"/>
      <c r="CA902" s="289"/>
      <c r="CB902" s="289"/>
      <c r="CC902" s="289"/>
      <c r="CD902" s="289"/>
      <c r="CE902" s="288"/>
    </row>
    <row r="903" spans="1:83" x14ac:dyDescent="0.2">
      <c r="A903" s="215"/>
      <c r="B903" s="216"/>
      <c r="C903" s="217"/>
      <c r="D903" s="218"/>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c r="AL903" s="219"/>
      <c r="AM903" s="219"/>
      <c r="AN903" s="219"/>
      <c r="AO903" s="219"/>
      <c r="AP903" s="219"/>
      <c r="AQ903" s="219"/>
      <c r="AR903" s="219"/>
      <c r="AS903" s="219"/>
      <c r="AT903" s="219"/>
      <c r="AU903" s="289"/>
      <c r="AV903" s="289"/>
      <c r="AW903" s="289"/>
      <c r="AX903" s="289"/>
      <c r="AY903" s="289"/>
      <c r="AZ903" s="289"/>
      <c r="BA903" s="289"/>
      <c r="BB903" s="289"/>
      <c r="BC903" s="289"/>
      <c r="BD903" s="289"/>
      <c r="BE903" s="289"/>
      <c r="BF903" s="289"/>
      <c r="BG903" s="289"/>
      <c r="BH903" s="289"/>
      <c r="BI903" s="289"/>
      <c r="BJ903" s="289"/>
      <c r="BK903" s="289"/>
      <c r="BL903" s="289"/>
      <c r="BM903" s="289"/>
      <c r="BN903" s="289"/>
      <c r="BO903" s="289"/>
      <c r="BP903" s="289"/>
      <c r="BQ903" s="289"/>
      <c r="BR903" s="289"/>
      <c r="BS903" s="289"/>
      <c r="BT903" s="289"/>
      <c r="BU903" s="289"/>
      <c r="BV903" s="289"/>
      <c r="BW903" s="289"/>
      <c r="BX903" s="289"/>
      <c r="BY903" s="289"/>
      <c r="BZ903" s="289"/>
      <c r="CA903" s="289"/>
      <c r="CB903" s="289"/>
      <c r="CC903" s="289"/>
      <c r="CD903" s="289"/>
      <c r="CE903" s="288"/>
    </row>
    <row r="904" spans="1:83" x14ac:dyDescent="0.2">
      <c r="A904" s="215"/>
      <c r="B904" s="216"/>
      <c r="C904" s="217"/>
      <c r="D904" s="218"/>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c r="AL904" s="219"/>
      <c r="AM904" s="219"/>
      <c r="AN904" s="219"/>
      <c r="AO904" s="219"/>
      <c r="AP904" s="219"/>
      <c r="AQ904" s="219"/>
      <c r="AR904" s="219"/>
      <c r="AS904" s="219"/>
      <c r="AT904" s="219"/>
      <c r="AU904" s="289"/>
      <c r="AV904" s="289"/>
      <c r="AW904" s="289"/>
      <c r="AX904" s="289"/>
      <c r="AY904" s="289"/>
      <c r="AZ904" s="289"/>
      <c r="BA904" s="289"/>
      <c r="BB904" s="289"/>
      <c r="BC904" s="289"/>
      <c r="BD904" s="289"/>
      <c r="BE904" s="289"/>
      <c r="BF904" s="289"/>
      <c r="BG904" s="289"/>
      <c r="BH904" s="289"/>
      <c r="BI904" s="289"/>
      <c r="BJ904" s="289"/>
      <c r="BK904" s="289"/>
      <c r="BL904" s="289"/>
      <c r="BM904" s="289"/>
      <c r="BN904" s="289"/>
      <c r="BO904" s="289"/>
      <c r="BP904" s="289"/>
      <c r="BQ904" s="289"/>
      <c r="BR904" s="289"/>
      <c r="BS904" s="289"/>
      <c r="BT904" s="289"/>
      <c r="BU904" s="289"/>
      <c r="BV904" s="289"/>
      <c r="BW904" s="289"/>
      <c r="BX904" s="289"/>
      <c r="BY904" s="289"/>
      <c r="BZ904" s="289"/>
      <c r="CA904" s="289"/>
      <c r="CB904" s="289"/>
      <c r="CC904" s="289"/>
      <c r="CD904" s="289"/>
      <c r="CE904" s="288"/>
    </row>
    <row r="905" spans="1:83" x14ac:dyDescent="0.2">
      <c r="A905" s="215"/>
      <c r="B905" s="216"/>
      <c r="C905" s="217"/>
      <c r="D905" s="218"/>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c r="AL905" s="219"/>
      <c r="AM905" s="219"/>
      <c r="AN905" s="219"/>
      <c r="AO905" s="219"/>
      <c r="AP905" s="219"/>
      <c r="AQ905" s="219"/>
      <c r="AR905" s="219"/>
      <c r="AS905" s="219"/>
      <c r="AT905" s="219"/>
      <c r="AU905" s="289"/>
      <c r="AV905" s="289"/>
      <c r="AW905" s="289"/>
      <c r="AX905" s="289"/>
      <c r="AY905" s="289"/>
      <c r="AZ905" s="289"/>
      <c r="BA905" s="289"/>
      <c r="BB905" s="289"/>
      <c r="BC905" s="289"/>
      <c r="BD905" s="289"/>
      <c r="BE905" s="289"/>
      <c r="BF905" s="289"/>
      <c r="BG905" s="289"/>
      <c r="BH905" s="289"/>
      <c r="BI905" s="289"/>
      <c r="BJ905" s="289"/>
      <c r="BK905" s="289"/>
      <c r="BL905" s="289"/>
      <c r="BM905" s="289"/>
      <c r="BN905" s="289"/>
      <c r="BO905" s="289"/>
      <c r="BP905" s="289"/>
      <c r="BQ905" s="289"/>
      <c r="BR905" s="289"/>
      <c r="BS905" s="289"/>
      <c r="BT905" s="289"/>
      <c r="BU905" s="289"/>
      <c r="BV905" s="289"/>
      <c r="BW905" s="289"/>
      <c r="BX905" s="289"/>
      <c r="BY905" s="289"/>
      <c r="BZ905" s="289"/>
      <c r="CA905" s="289"/>
      <c r="CB905" s="289"/>
      <c r="CC905" s="289"/>
      <c r="CD905" s="289"/>
      <c r="CE905" s="288"/>
    </row>
    <row r="906" spans="1:83" x14ac:dyDescent="0.2">
      <c r="A906" s="215"/>
      <c r="B906" s="216"/>
      <c r="C906" s="217"/>
      <c r="D906" s="218"/>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c r="AL906" s="219"/>
      <c r="AM906" s="219"/>
      <c r="AN906" s="219"/>
      <c r="AO906" s="219"/>
      <c r="AP906" s="219"/>
      <c r="AQ906" s="219"/>
      <c r="AR906" s="219"/>
      <c r="AS906" s="219"/>
      <c r="AT906" s="219"/>
      <c r="AU906" s="289"/>
      <c r="AV906" s="289"/>
      <c r="AW906" s="289"/>
      <c r="AX906" s="289"/>
      <c r="AY906" s="289"/>
      <c r="AZ906" s="289"/>
      <c r="BA906" s="289"/>
      <c r="BB906" s="289"/>
      <c r="BC906" s="289"/>
      <c r="BD906" s="289"/>
      <c r="BE906" s="289"/>
      <c r="BF906" s="289"/>
      <c r="BG906" s="289"/>
      <c r="BH906" s="289"/>
      <c r="BI906" s="289"/>
      <c r="BJ906" s="289"/>
      <c r="BK906" s="289"/>
      <c r="BL906" s="289"/>
      <c r="BM906" s="289"/>
      <c r="BN906" s="289"/>
      <c r="BO906" s="289"/>
      <c r="BP906" s="289"/>
      <c r="BQ906" s="289"/>
      <c r="BR906" s="289"/>
      <c r="BS906" s="289"/>
      <c r="BT906" s="289"/>
      <c r="BU906" s="289"/>
      <c r="BV906" s="289"/>
      <c r="BW906" s="289"/>
      <c r="BX906" s="289"/>
      <c r="BY906" s="289"/>
      <c r="BZ906" s="289"/>
      <c r="CA906" s="289"/>
      <c r="CB906" s="289"/>
      <c r="CC906" s="289"/>
      <c r="CD906" s="289"/>
      <c r="CE906" s="288"/>
    </row>
    <row r="907" spans="1:83" x14ac:dyDescent="0.2">
      <c r="A907" s="215"/>
      <c r="B907" s="216"/>
      <c r="C907" s="217"/>
      <c r="D907" s="218"/>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c r="AL907" s="219"/>
      <c r="AM907" s="219"/>
      <c r="AN907" s="219"/>
      <c r="AO907" s="219"/>
      <c r="AP907" s="219"/>
      <c r="AQ907" s="219"/>
      <c r="AR907" s="219"/>
      <c r="AS907" s="219"/>
      <c r="AT907" s="219"/>
      <c r="AU907" s="289"/>
      <c r="AV907" s="289"/>
      <c r="AW907" s="289"/>
      <c r="AX907" s="289"/>
      <c r="AY907" s="289"/>
      <c r="AZ907" s="289"/>
      <c r="BA907" s="289"/>
      <c r="BB907" s="289"/>
      <c r="BC907" s="289"/>
      <c r="BD907" s="289"/>
      <c r="BE907" s="289"/>
      <c r="BF907" s="289"/>
      <c r="BG907" s="289"/>
      <c r="BH907" s="289"/>
      <c r="BI907" s="289"/>
      <c r="BJ907" s="289"/>
      <c r="BK907" s="289"/>
      <c r="BL907" s="289"/>
      <c r="BM907" s="289"/>
      <c r="BN907" s="289"/>
      <c r="BO907" s="289"/>
      <c r="BP907" s="289"/>
      <c r="BQ907" s="289"/>
      <c r="BR907" s="289"/>
      <c r="BS907" s="289"/>
      <c r="BT907" s="289"/>
      <c r="BU907" s="289"/>
      <c r="BV907" s="289"/>
      <c r="BW907" s="289"/>
      <c r="BX907" s="289"/>
      <c r="BY907" s="289"/>
      <c r="BZ907" s="289"/>
      <c r="CA907" s="289"/>
      <c r="CB907" s="289"/>
      <c r="CC907" s="289"/>
      <c r="CD907" s="289"/>
      <c r="CE907" s="288"/>
    </row>
    <row r="908" spans="1:83" x14ac:dyDescent="0.2">
      <c r="A908" s="215"/>
      <c r="B908" s="216"/>
      <c r="C908" s="217"/>
      <c r="D908" s="218"/>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c r="AL908" s="219"/>
      <c r="AM908" s="219"/>
      <c r="AN908" s="219"/>
      <c r="AO908" s="219"/>
      <c r="AP908" s="219"/>
      <c r="AQ908" s="219"/>
      <c r="AR908" s="219"/>
      <c r="AS908" s="219"/>
      <c r="AT908" s="219"/>
      <c r="AU908" s="289"/>
      <c r="AV908" s="289"/>
      <c r="AW908" s="289"/>
      <c r="AX908" s="289"/>
      <c r="AY908" s="289"/>
      <c r="AZ908" s="289"/>
      <c r="BA908" s="289"/>
      <c r="BB908" s="289"/>
      <c r="BC908" s="289"/>
      <c r="BD908" s="289"/>
      <c r="BE908" s="289"/>
      <c r="BF908" s="289"/>
      <c r="BG908" s="289"/>
      <c r="BH908" s="289"/>
      <c r="BI908" s="289"/>
      <c r="BJ908" s="289"/>
      <c r="BK908" s="289"/>
      <c r="BL908" s="289"/>
      <c r="BM908" s="289"/>
      <c r="BN908" s="289"/>
      <c r="BO908" s="289"/>
      <c r="BP908" s="289"/>
      <c r="BQ908" s="289"/>
      <c r="BR908" s="289"/>
      <c r="BS908" s="289"/>
      <c r="BT908" s="289"/>
      <c r="BU908" s="289"/>
      <c r="BV908" s="289"/>
      <c r="BW908" s="289"/>
      <c r="BX908" s="289"/>
      <c r="BY908" s="289"/>
      <c r="BZ908" s="289"/>
      <c r="CA908" s="289"/>
      <c r="CB908" s="289"/>
      <c r="CC908" s="289"/>
      <c r="CD908" s="289"/>
      <c r="CE908" s="288"/>
    </row>
    <row r="909" spans="1:83" x14ac:dyDescent="0.2">
      <c r="A909" s="215"/>
      <c r="B909" s="216"/>
      <c r="C909" s="217"/>
      <c r="D909" s="218"/>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89"/>
      <c r="AV909" s="289"/>
      <c r="AW909" s="289"/>
      <c r="AX909" s="289"/>
      <c r="AY909" s="289"/>
      <c r="AZ909" s="289"/>
      <c r="BA909" s="289"/>
      <c r="BB909" s="289"/>
      <c r="BC909" s="289"/>
      <c r="BD909" s="289"/>
      <c r="BE909" s="289"/>
      <c r="BF909" s="289"/>
      <c r="BG909" s="289"/>
      <c r="BH909" s="289"/>
      <c r="BI909" s="289"/>
      <c r="BJ909" s="289"/>
      <c r="BK909" s="289"/>
      <c r="BL909" s="289"/>
      <c r="BM909" s="289"/>
      <c r="BN909" s="289"/>
      <c r="BO909" s="289"/>
      <c r="BP909" s="289"/>
      <c r="BQ909" s="289"/>
      <c r="BR909" s="289"/>
      <c r="BS909" s="289"/>
      <c r="BT909" s="289"/>
      <c r="BU909" s="289"/>
      <c r="BV909" s="289"/>
      <c r="BW909" s="289"/>
      <c r="BX909" s="289"/>
      <c r="BY909" s="289"/>
      <c r="BZ909" s="289"/>
      <c r="CA909" s="289"/>
      <c r="CB909" s="289"/>
      <c r="CC909" s="289"/>
      <c r="CD909" s="289"/>
      <c r="CE909" s="288"/>
    </row>
    <row r="910" spans="1:83" x14ac:dyDescent="0.2">
      <c r="A910" s="215"/>
      <c r="B910" s="216"/>
      <c r="C910" s="217"/>
      <c r="D910" s="218"/>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89"/>
      <c r="AV910" s="289"/>
      <c r="AW910" s="289"/>
      <c r="AX910" s="289"/>
      <c r="AY910" s="289"/>
      <c r="AZ910" s="289"/>
      <c r="BA910" s="289"/>
      <c r="BB910" s="289"/>
      <c r="BC910" s="289"/>
      <c r="BD910" s="289"/>
      <c r="BE910" s="289"/>
      <c r="BF910" s="289"/>
      <c r="BG910" s="289"/>
      <c r="BH910" s="289"/>
      <c r="BI910" s="289"/>
      <c r="BJ910" s="289"/>
      <c r="BK910" s="289"/>
      <c r="BL910" s="289"/>
      <c r="BM910" s="289"/>
      <c r="BN910" s="289"/>
      <c r="BO910" s="289"/>
      <c r="BP910" s="289"/>
      <c r="BQ910" s="289"/>
      <c r="BR910" s="289"/>
      <c r="BS910" s="289"/>
      <c r="BT910" s="289"/>
      <c r="BU910" s="289"/>
      <c r="BV910" s="289"/>
      <c r="BW910" s="289"/>
      <c r="BX910" s="289"/>
      <c r="BY910" s="289"/>
      <c r="BZ910" s="289"/>
      <c r="CA910" s="289"/>
      <c r="CB910" s="289"/>
      <c r="CC910" s="289"/>
      <c r="CD910" s="289"/>
      <c r="CE910" s="288"/>
    </row>
    <row r="911" spans="1:83" x14ac:dyDescent="0.2">
      <c r="A911" s="215"/>
      <c r="B911" s="216"/>
      <c r="C911" s="217"/>
      <c r="D911" s="218"/>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c r="AL911" s="219"/>
      <c r="AM911" s="219"/>
      <c r="AN911" s="219"/>
      <c r="AO911" s="219"/>
      <c r="AP911" s="219"/>
      <c r="AQ911" s="219"/>
      <c r="AR911" s="219"/>
      <c r="AS911" s="219"/>
      <c r="AT911" s="219"/>
      <c r="AU911" s="289"/>
      <c r="AV911" s="289"/>
      <c r="AW911" s="289"/>
      <c r="AX911" s="289"/>
      <c r="AY911" s="289"/>
      <c r="AZ911" s="289"/>
      <c r="BA911" s="289"/>
      <c r="BB911" s="289"/>
      <c r="BC911" s="289"/>
      <c r="BD911" s="289"/>
      <c r="BE911" s="289"/>
      <c r="BF911" s="289"/>
      <c r="BG911" s="289"/>
      <c r="BH911" s="289"/>
      <c r="BI911" s="289"/>
      <c r="BJ911" s="289"/>
      <c r="BK911" s="289"/>
      <c r="BL911" s="289"/>
      <c r="BM911" s="289"/>
      <c r="BN911" s="289"/>
      <c r="BO911" s="289"/>
      <c r="BP911" s="289"/>
      <c r="BQ911" s="289"/>
      <c r="BR911" s="289"/>
      <c r="BS911" s="289"/>
      <c r="BT911" s="289"/>
      <c r="BU911" s="289"/>
      <c r="BV911" s="289"/>
      <c r="BW911" s="289"/>
      <c r="BX911" s="289"/>
      <c r="BY911" s="289"/>
      <c r="BZ911" s="289"/>
      <c r="CA911" s="289"/>
      <c r="CB911" s="289"/>
      <c r="CC911" s="289"/>
      <c r="CD911" s="289"/>
      <c r="CE911" s="288"/>
    </row>
    <row r="912" spans="1:83" x14ac:dyDescent="0.2">
      <c r="A912" s="215"/>
      <c r="B912" s="216"/>
      <c r="C912" s="217"/>
      <c r="D912" s="218"/>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c r="AL912" s="219"/>
      <c r="AM912" s="219"/>
      <c r="AN912" s="219"/>
      <c r="AO912" s="219"/>
      <c r="AP912" s="219"/>
      <c r="AQ912" s="219"/>
      <c r="AR912" s="219"/>
      <c r="AS912" s="219"/>
      <c r="AT912" s="219"/>
      <c r="AU912" s="289"/>
      <c r="AV912" s="289"/>
      <c r="AW912" s="289"/>
      <c r="AX912" s="289"/>
      <c r="AY912" s="289"/>
      <c r="AZ912" s="289"/>
      <c r="BA912" s="289"/>
      <c r="BB912" s="289"/>
      <c r="BC912" s="289"/>
      <c r="BD912" s="289"/>
      <c r="BE912" s="289"/>
      <c r="BF912" s="289"/>
      <c r="BG912" s="289"/>
      <c r="BH912" s="289"/>
      <c r="BI912" s="289"/>
      <c r="BJ912" s="289"/>
      <c r="BK912" s="289"/>
      <c r="BL912" s="289"/>
      <c r="BM912" s="289"/>
      <c r="BN912" s="289"/>
      <c r="BO912" s="289"/>
      <c r="BP912" s="289"/>
      <c r="BQ912" s="289"/>
      <c r="BR912" s="289"/>
      <c r="BS912" s="289"/>
      <c r="BT912" s="289"/>
      <c r="BU912" s="289"/>
      <c r="BV912" s="289"/>
      <c r="BW912" s="289"/>
      <c r="BX912" s="289"/>
      <c r="BY912" s="289"/>
      <c r="BZ912" s="289"/>
      <c r="CA912" s="289"/>
      <c r="CB912" s="289"/>
      <c r="CC912" s="289"/>
      <c r="CD912" s="289"/>
      <c r="CE912" s="288"/>
    </row>
    <row r="913" spans="1:83" x14ac:dyDescent="0.2">
      <c r="A913" s="215"/>
      <c r="B913" s="216"/>
      <c r="C913" s="217"/>
      <c r="D913" s="218"/>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c r="AL913" s="219"/>
      <c r="AM913" s="219"/>
      <c r="AN913" s="219"/>
      <c r="AO913" s="219"/>
      <c r="AP913" s="219"/>
      <c r="AQ913" s="219"/>
      <c r="AR913" s="219"/>
      <c r="AS913" s="219"/>
      <c r="AT913" s="219"/>
      <c r="AU913" s="289"/>
      <c r="AV913" s="289"/>
      <c r="AW913" s="289"/>
      <c r="AX913" s="289"/>
      <c r="AY913" s="289"/>
      <c r="AZ913" s="289"/>
      <c r="BA913" s="289"/>
      <c r="BB913" s="289"/>
      <c r="BC913" s="289"/>
      <c r="BD913" s="289"/>
      <c r="BE913" s="289"/>
      <c r="BF913" s="289"/>
      <c r="BG913" s="289"/>
      <c r="BH913" s="289"/>
      <c r="BI913" s="289"/>
      <c r="BJ913" s="289"/>
      <c r="BK913" s="289"/>
      <c r="BL913" s="289"/>
      <c r="BM913" s="289"/>
      <c r="BN913" s="289"/>
      <c r="BO913" s="289"/>
      <c r="BP913" s="289"/>
      <c r="BQ913" s="289"/>
      <c r="BR913" s="289"/>
      <c r="BS913" s="289"/>
      <c r="BT913" s="289"/>
      <c r="BU913" s="289"/>
      <c r="BV913" s="289"/>
      <c r="BW913" s="289"/>
      <c r="BX913" s="289"/>
      <c r="BY913" s="289"/>
      <c r="BZ913" s="289"/>
      <c r="CA913" s="289"/>
      <c r="CB913" s="289"/>
      <c r="CC913" s="289"/>
      <c r="CD913" s="289"/>
      <c r="CE913" s="288"/>
    </row>
    <row r="914" spans="1:83" x14ac:dyDescent="0.2">
      <c r="A914" s="215"/>
      <c r="B914" s="216"/>
      <c r="C914" s="217"/>
      <c r="D914" s="218"/>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c r="AL914" s="219"/>
      <c r="AM914" s="219"/>
      <c r="AN914" s="219"/>
      <c r="AO914" s="219"/>
      <c r="AP914" s="219"/>
      <c r="AQ914" s="219"/>
      <c r="AR914" s="219"/>
      <c r="AS914" s="219"/>
      <c r="AT914" s="219"/>
      <c r="AU914" s="289"/>
      <c r="AV914" s="289"/>
      <c r="AW914" s="289"/>
      <c r="AX914" s="289"/>
      <c r="AY914" s="289"/>
      <c r="AZ914" s="289"/>
      <c r="BA914" s="289"/>
      <c r="BB914" s="289"/>
      <c r="BC914" s="289"/>
      <c r="BD914" s="289"/>
      <c r="BE914" s="289"/>
      <c r="BF914" s="289"/>
      <c r="BG914" s="289"/>
      <c r="BH914" s="289"/>
      <c r="BI914" s="289"/>
      <c r="BJ914" s="289"/>
      <c r="BK914" s="289"/>
      <c r="BL914" s="289"/>
      <c r="BM914" s="289"/>
      <c r="BN914" s="289"/>
      <c r="BO914" s="289"/>
      <c r="BP914" s="289"/>
      <c r="BQ914" s="289"/>
      <c r="BR914" s="289"/>
      <c r="BS914" s="289"/>
      <c r="BT914" s="289"/>
      <c r="BU914" s="289"/>
      <c r="BV914" s="289"/>
      <c r="BW914" s="289"/>
      <c r="BX914" s="289"/>
      <c r="BY914" s="289"/>
      <c r="BZ914" s="289"/>
      <c r="CA914" s="289"/>
      <c r="CB914" s="289"/>
      <c r="CC914" s="289"/>
      <c r="CD914" s="289"/>
      <c r="CE914" s="288"/>
    </row>
    <row r="915" spans="1:83" x14ac:dyDescent="0.2">
      <c r="A915" s="215"/>
      <c r="B915" s="216"/>
      <c r="C915" s="217"/>
      <c r="D915" s="218"/>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c r="AL915" s="219"/>
      <c r="AM915" s="219"/>
      <c r="AN915" s="219"/>
      <c r="AO915" s="219"/>
      <c r="AP915" s="219"/>
      <c r="AQ915" s="219"/>
      <c r="AR915" s="219"/>
      <c r="AS915" s="219"/>
      <c r="AT915" s="219"/>
      <c r="AU915" s="289"/>
      <c r="AV915" s="289"/>
      <c r="AW915" s="289"/>
      <c r="AX915" s="289"/>
      <c r="AY915" s="289"/>
      <c r="AZ915" s="289"/>
      <c r="BA915" s="289"/>
      <c r="BB915" s="289"/>
      <c r="BC915" s="289"/>
      <c r="BD915" s="289"/>
      <c r="BE915" s="289"/>
      <c r="BF915" s="289"/>
      <c r="BG915" s="289"/>
      <c r="BH915" s="289"/>
      <c r="BI915" s="289"/>
      <c r="BJ915" s="289"/>
      <c r="BK915" s="289"/>
      <c r="BL915" s="289"/>
      <c r="BM915" s="289"/>
      <c r="BN915" s="289"/>
      <c r="BO915" s="289"/>
      <c r="BP915" s="289"/>
      <c r="BQ915" s="289"/>
      <c r="BR915" s="289"/>
      <c r="BS915" s="289"/>
      <c r="BT915" s="289"/>
      <c r="BU915" s="289"/>
      <c r="BV915" s="289"/>
      <c r="BW915" s="289"/>
      <c r="BX915" s="289"/>
      <c r="BY915" s="289"/>
      <c r="BZ915" s="289"/>
      <c r="CA915" s="289"/>
      <c r="CB915" s="289"/>
      <c r="CC915" s="289"/>
      <c r="CD915" s="289"/>
      <c r="CE915" s="288"/>
    </row>
    <row r="916" spans="1:83" x14ac:dyDescent="0.2">
      <c r="A916" s="215"/>
      <c r="B916" s="216"/>
      <c r="C916" s="217"/>
      <c r="D916" s="218"/>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c r="AL916" s="219"/>
      <c r="AM916" s="219"/>
      <c r="AN916" s="219"/>
      <c r="AO916" s="219"/>
      <c r="AP916" s="219"/>
      <c r="AQ916" s="219"/>
      <c r="AR916" s="219"/>
      <c r="AS916" s="219"/>
      <c r="AT916" s="219"/>
      <c r="AU916" s="289"/>
      <c r="AV916" s="289"/>
      <c r="AW916" s="289"/>
      <c r="AX916" s="289"/>
      <c r="AY916" s="289"/>
      <c r="AZ916" s="289"/>
      <c r="BA916" s="289"/>
      <c r="BB916" s="289"/>
      <c r="BC916" s="289"/>
      <c r="BD916" s="289"/>
      <c r="BE916" s="289"/>
      <c r="BF916" s="289"/>
      <c r="BG916" s="289"/>
      <c r="BH916" s="289"/>
      <c r="BI916" s="289"/>
      <c r="BJ916" s="289"/>
      <c r="BK916" s="289"/>
      <c r="BL916" s="289"/>
      <c r="BM916" s="289"/>
      <c r="BN916" s="289"/>
      <c r="BO916" s="289"/>
      <c r="BP916" s="289"/>
      <c r="BQ916" s="289"/>
      <c r="BR916" s="289"/>
      <c r="BS916" s="289"/>
      <c r="BT916" s="289"/>
      <c r="BU916" s="289"/>
      <c r="BV916" s="289"/>
      <c r="BW916" s="289"/>
      <c r="BX916" s="289"/>
      <c r="BY916" s="289"/>
      <c r="BZ916" s="289"/>
      <c r="CA916" s="289"/>
      <c r="CB916" s="289"/>
      <c r="CC916" s="289"/>
      <c r="CD916" s="289"/>
      <c r="CE916" s="288"/>
    </row>
    <row r="917" spans="1:83" x14ac:dyDescent="0.2">
      <c r="A917" s="215"/>
      <c r="B917" s="216"/>
      <c r="C917" s="217"/>
      <c r="D917" s="218"/>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c r="AL917" s="219"/>
      <c r="AM917" s="219"/>
      <c r="AN917" s="219"/>
      <c r="AO917" s="219"/>
      <c r="AP917" s="219"/>
      <c r="AQ917" s="219"/>
      <c r="AR917" s="219"/>
      <c r="AS917" s="219"/>
      <c r="AT917" s="219"/>
      <c r="AU917" s="289"/>
      <c r="AV917" s="289"/>
      <c r="AW917" s="289"/>
      <c r="AX917" s="289"/>
      <c r="AY917" s="289"/>
      <c r="AZ917" s="289"/>
      <c r="BA917" s="289"/>
      <c r="BB917" s="289"/>
      <c r="BC917" s="289"/>
      <c r="BD917" s="289"/>
      <c r="BE917" s="289"/>
      <c r="BF917" s="289"/>
      <c r="BG917" s="289"/>
      <c r="BH917" s="289"/>
      <c r="BI917" s="289"/>
      <c r="BJ917" s="289"/>
      <c r="BK917" s="289"/>
      <c r="BL917" s="289"/>
      <c r="BM917" s="289"/>
      <c r="BN917" s="289"/>
      <c r="BO917" s="289"/>
      <c r="BP917" s="289"/>
      <c r="BQ917" s="289"/>
      <c r="BR917" s="289"/>
      <c r="BS917" s="289"/>
      <c r="BT917" s="289"/>
      <c r="BU917" s="289"/>
      <c r="BV917" s="289"/>
      <c r="BW917" s="289"/>
      <c r="BX917" s="289"/>
      <c r="BY917" s="289"/>
      <c r="BZ917" s="289"/>
      <c r="CA917" s="289"/>
      <c r="CB917" s="289"/>
      <c r="CC917" s="289"/>
      <c r="CD917" s="289"/>
      <c r="CE917" s="288"/>
    </row>
    <row r="918" spans="1:83" x14ac:dyDescent="0.2">
      <c r="A918" s="215"/>
      <c r="B918" s="216"/>
      <c r="C918" s="217"/>
      <c r="D918" s="218"/>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c r="AL918" s="219"/>
      <c r="AM918" s="219"/>
      <c r="AN918" s="219"/>
      <c r="AO918" s="219"/>
      <c r="AP918" s="219"/>
      <c r="AQ918" s="219"/>
      <c r="AR918" s="219"/>
      <c r="AS918" s="219"/>
      <c r="AT918" s="219"/>
      <c r="AU918" s="289"/>
      <c r="AV918" s="289"/>
      <c r="AW918" s="289"/>
      <c r="AX918" s="289"/>
      <c r="AY918" s="289"/>
      <c r="AZ918" s="289"/>
      <c r="BA918" s="289"/>
      <c r="BB918" s="289"/>
      <c r="BC918" s="289"/>
      <c r="BD918" s="289"/>
      <c r="BE918" s="289"/>
      <c r="BF918" s="289"/>
      <c r="BG918" s="289"/>
      <c r="BH918" s="289"/>
      <c r="BI918" s="289"/>
      <c r="BJ918" s="289"/>
      <c r="BK918" s="289"/>
      <c r="BL918" s="289"/>
      <c r="BM918" s="289"/>
      <c r="BN918" s="289"/>
      <c r="BO918" s="289"/>
      <c r="BP918" s="289"/>
      <c r="BQ918" s="289"/>
      <c r="BR918" s="289"/>
      <c r="BS918" s="289"/>
      <c r="BT918" s="289"/>
      <c r="BU918" s="289"/>
      <c r="BV918" s="289"/>
      <c r="BW918" s="289"/>
      <c r="BX918" s="289"/>
      <c r="BY918" s="289"/>
      <c r="BZ918" s="289"/>
      <c r="CA918" s="289"/>
      <c r="CB918" s="289"/>
      <c r="CC918" s="289"/>
      <c r="CD918" s="289"/>
      <c r="CE918" s="288"/>
    </row>
    <row r="919" spans="1:83" x14ac:dyDescent="0.2">
      <c r="A919" s="215"/>
      <c r="B919" s="216"/>
      <c r="C919" s="217"/>
      <c r="D919" s="218"/>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c r="AL919" s="219"/>
      <c r="AM919" s="219"/>
      <c r="AN919" s="219"/>
      <c r="AO919" s="219"/>
      <c r="AP919" s="219"/>
      <c r="AQ919" s="219"/>
      <c r="AR919" s="219"/>
      <c r="AS919" s="219"/>
      <c r="AT919" s="219"/>
      <c r="AU919" s="289"/>
      <c r="AV919" s="289"/>
      <c r="AW919" s="289"/>
      <c r="AX919" s="289"/>
      <c r="AY919" s="289"/>
      <c r="AZ919" s="289"/>
      <c r="BA919" s="289"/>
      <c r="BB919" s="289"/>
      <c r="BC919" s="289"/>
      <c r="BD919" s="289"/>
      <c r="BE919" s="289"/>
      <c r="BF919" s="289"/>
      <c r="BG919" s="289"/>
      <c r="BH919" s="289"/>
      <c r="BI919" s="289"/>
      <c r="BJ919" s="289"/>
      <c r="BK919" s="289"/>
      <c r="BL919" s="289"/>
      <c r="BM919" s="289"/>
      <c r="BN919" s="289"/>
      <c r="BO919" s="289"/>
      <c r="BP919" s="289"/>
      <c r="BQ919" s="289"/>
      <c r="BR919" s="289"/>
      <c r="BS919" s="289"/>
      <c r="BT919" s="289"/>
      <c r="BU919" s="289"/>
      <c r="BV919" s="289"/>
      <c r="BW919" s="289"/>
      <c r="BX919" s="289"/>
      <c r="BY919" s="289"/>
      <c r="BZ919" s="289"/>
      <c r="CA919" s="289"/>
      <c r="CB919" s="289"/>
      <c r="CC919" s="289"/>
      <c r="CD919" s="289"/>
      <c r="CE919" s="288"/>
    </row>
    <row r="920" spans="1:83" x14ac:dyDescent="0.2">
      <c r="A920" s="215"/>
      <c r="B920" s="216"/>
      <c r="C920" s="217"/>
      <c r="D920" s="218"/>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c r="AL920" s="219"/>
      <c r="AM920" s="219"/>
      <c r="AN920" s="219"/>
      <c r="AO920" s="219"/>
      <c r="AP920" s="219"/>
      <c r="AQ920" s="219"/>
      <c r="AR920" s="219"/>
      <c r="AS920" s="219"/>
      <c r="AT920" s="219"/>
      <c r="AU920" s="289"/>
      <c r="AV920" s="289"/>
      <c r="AW920" s="289"/>
      <c r="AX920" s="289"/>
      <c r="AY920" s="289"/>
      <c r="AZ920" s="289"/>
      <c r="BA920" s="289"/>
      <c r="BB920" s="289"/>
      <c r="BC920" s="289"/>
      <c r="BD920" s="289"/>
      <c r="BE920" s="289"/>
      <c r="BF920" s="289"/>
      <c r="BG920" s="289"/>
      <c r="BH920" s="289"/>
      <c r="BI920" s="289"/>
      <c r="BJ920" s="289"/>
      <c r="BK920" s="289"/>
      <c r="BL920" s="289"/>
      <c r="BM920" s="289"/>
      <c r="BN920" s="289"/>
      <c r="BO920" s="289"/>
      <c r="BP920" s="289"/>
      <c r="BQ920" s="289"/>
      <c r="BR920" s="289"/>
      <c r="BS920" s="289"/>
      <c r="BT920" s="289"/>
      <c r="BU920" s="289"/>
      <c r="BV920" s="289"/>
      <c r="BW920" s="289"/>
      <c r="BX920" s="289"/>
      <c r="BY920" s="289"/>
      <c r="BZ920" s="289"/>
      <c r="CA920" s="289"/>
      <c r="CB920" s="289"/>
      <c r="CC920" s="289"/>
      <c r="CD920" s="289"/>
      <c r="CE920" s="288"/>
    </row>
    <row r="921" spans="1:83" x14ac:dyDescent="0.2">
      <c r="A921" s="215"/>
      <c r="B921" s="216"/>
      <c r="C921" s="217"/>
      <c r="D921" s="218"/>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c r="AL921" s="219"/>
      <c r="AM921" s="219"/>
      <c r="AN921" s="219"/>
      <c r="AO921" s="219"/>
      <c r="AP921" s="219"/>
      <c r="AQ921" s="219"/>
      <c r="AR921" s="219"/>
      <c r="AS921" s="219"/>
      <c r="AT921" s="219"/>
      <c r="AU921" s="289"/>
      <c r="AV921" s="289"/>
      <c r="AW921" s="289"/>
      <c r="AX921" s="289"/>
      <c r="AY921" s="289"/>
      <c r="AZ921" s="289"/>
      <c r="BA921" s="289"/>
      <c r="BB921" s="289"/>
      <c r="BC921" s="289"/>
      <c r="BD921" s="289"/>
      <c r="BE921" s="289"/>
      <c r="BF921" s="289"/>
      <c r="BG921" s="289"/>
      <c r="BH921" s="289"/>
      <c r="BI921" s="289"/>
      <c r="BJ921" s="289"/>
      <c r="BK921" s="289"/>
      <c r="BL921" s="289"/>
      <c r="BM921" s="289"/>
      <c r="BN921" s="289"/>
      <c r="BO921" s="289"/>
      <c r="BP921" s="289"/>
      <c r="BQ921" s="289"/>
      <c r="BR921" s="289"/>
      <c r="BS921" s="289"/>
      <c r="BT921" s="289"/>
      <c r="BU921" s="289"/>
      <c r="BV921" s="289"/>
      <c r="BW921" s="289"/>
      <c r="BX921" s="289"/>
      <c r="BY921" s="289"/>
      <c r="BZ921" s="289"/>
      <c r="CA921" s="289"/>
      <c r="CB921" s="289"/>
      <c r="CC921" s="289"/>
      <c r="CD921" s="289"/>
      <c r="CE921" s="288"/>
    </row>
    <row r="922" spans="1:83" x14ac:dyDescent="0.2">
      <c r="A922" s="215"/>
      <c r="B922" s="216"/>
      <c r="C922" s="217"/>
      <c r="D922" s="218"/>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c r="AL922" s="219"/>
      <c r="AM922" s="219"/>
      <c r="AN922" s="219"/>
      <c r="AO922" s="219"/>
      <c r="AP922" s="219"/>
      <c r="AQ922" s="219"/>
      <c r="AR922" s="219"/>
      <c r="AS922" s="219"/>
      <c r="AT922" s="219"/>
      <c r="AU922" s="289"/>
      <c r="AV922" s="289"/>
      <c r="AW922" s="289"/>
      <c r="AX922" s="289"/>
      <c r="AY922" s="289"/>
      <c r="AZ922" s="289"/>
      <c r="BA922" s="289"/>
      <c r="BB922" s="289"/>
      <c r="BC922" s="289"/>
      <c r="BD922" s="289"/>
      <c r="BE922" s="289"/>
      <c r="BF922" s="289"/>
      <c r="BG922" s="289"/>
      <c r="BH922" s="289"/>
      <c r="BI922" s="289"/>
      <c r="BJ922" s="289"/>
      <c r="BK922" s="289"/>
      <c r="BL922" s="289"/>
      <c r="BM922" s="289"/>
      <c r="BN922" s="289"/>
      <c r="BO922" s="289"/>
      <c r="BP922" s="289"/>
      <c r="BQ922" s="289"/>
      <c r="BR922" s="289"/>
      <c r="BS922" s="289"/>
      <c r="BT922" s="289"/>
      <c r="BU922" s="289"/>
      <c r="BV922" s="289"/>
      <c r="BW922" s="289"/>
      <c r="BX922" s="289"/>
      <c r="BY922" s="289"/>
      <c r="BZ922" s="289"/>
      <c r="CA922" s="289"/>
      <c r="CB922" s="289"/>
      <c r="CC922" s="289"/>
      <c r="CD922" s="289"/>
      <c r="CE922" s="288"/>
    </row>
    <row r="923" spans="1:83" x14ac:dyDescent="0.2">
      <c r="A923" s="215"/>
      <c r="B923" s="216"/>
      <c r="C923" s="217"/>
      <c r="D923" s="218"/>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c r="AL923" s="219"/>
      <c r="AM923" s="219"/>
      <c r="AN923" s="219"/>
      <c r="AO923" s="219"/>
      <c r="AP923" s="219"/>
      <c r="AQ923" s="219"/>
      <c r="AR923" s="219"/>
      <c r="AS923" s="219"/>
      <c r="AT923" s="219"/>
      <c r="AU923" s="289"/>
      <c r="AV923" s="289"/>
      <c r="AW923" s="289"/>
      <c r="AX923" s="289"/>
      <c r="AY923" s="289"/>
      <c r="AZ923" s="289"/>
      <c r="BA923" s="289"/>
      <c r="BB923" s="289"/>
      <c r="BC923" s="289"/>
      <c r="BD923" s="289"/>
      <c r="BE923" s="289"/>
      <c r="BF923" s="289"/>
      <c r="BG923" s="289"/>
      <c r="BH923" s="289"/>
      <c r="BI923" s="289"/>
      <c r="BJ923" s="289"/>
      <c r="BK923" s="289"/>
      <c r="BL923" s="289"/>
      <c r="BM923" s="289"/>
      <c r="BN923" s="289"/>
      <c r="BO923" s="289"/>
      <c r="BP923" s="289"/>
      <c r="BQ923" s="289"/>
      <c r="BR923" s="289"/>
      <c r="BS923" s="289"/>
      <c r="BT923" s="289"/>
      <c r="BU923" s="289"/>
      <c r="BV923" s="289"/>
      <c r="BW923" s="289"/>
      <c r="BX923" s="289"/>
      <c r="BY923" s="289"/>
      <c r="BZ923" s="289"/>
      <c r="CA923" s="289"/>
      <c r="CB923" s="289"/>
      <c r="CC923" s="289"/>
      <c r="CD923" s="289"/>
      <c r="CE923" s="288"/>
    </row>
    <row r="924" spans="1:83" x14ac:dyDescent="0.2">
      <c r="A924" s="215"/>
      <c r="B924" s="216"/>
      <c r="C924" s="217"/>
      <c r="D924" s="218"/>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c r="AL924" s="219"/>
      <c r="AM924" s="219"/>
      <c r="AN924" s="219"/>
      <c r="AO924" s="219"/>
      <c r="AP924" s="219"/>
      <c r="AQ924" s="219"/>
      <c r="AR924" s="219"/>
      <c r="AS924" s="219"/>
      <c r="AT924" s="219"/>
      <c r="AU924" s="289"/>
      <c r="AV924" s="289"/>
      <c r="AW924" s="289"/>
      <c r="AX924" s="289"/>
      <c r="AY924" s="289"/>
      <c r="AZ924" s="289"/>
      <c r="BA924" s="289"/>
      <c r="BB924" s="289"/>
      <c r="BC924" s="289"/>
      <c r="BD924" s="289"/>
      <c r="BE924" s="289"/>
      <c r="BF924" s="289"/>
      <c r="BG924" s="289"/>
      <c r="BH924" s="289"/>
      <c r="BI924" s="289"/>
      <c r="BJ924" s="289"/>
      <c r="BK924" s="289"/>
      <c r="BL924" s="289"/>
      <c r="BM924" s="289"/>
      <c r="BN924" s="289"/>
      <c r="BO924" s="289"/>
      <c r="BP924" s="289"/>
      <c r="BQ924" s="289"/>
      <c r="BR924" s="289"/>
      <c r="BS924" s="289"/>
      <c r="BT924" s="289"/>
      <c r="BU924" s="289"/>
      <c r="BV924" s="289"/>
      <c r="BW924" s="289"/>
      <c r="BX924" s="289"/>
      <c r="BY924" s="289"/>
      <c r="BZ924" s="289"/>
      <c r="CA924" s="289"/>
      <c r="CB924" s="289"/>
      <c r="CC924" s="289"/>
      <c r="CD924" s="289"/>
      <c r="CE924" s="288"/>
    </row>
    <row r="925" spans="1:83" x14ac:dyDescent="0.2">
      <c r="A925" s="215"/>
      <c r="B925" s="216"/>
      <c r="C925" s="217"/>
      <c r="D925" s="218"/>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c r="AL925" s="219"/>
      <c r="AM925" s="219"/>
      <c r="AN925" s="219"/>
      <c r="AO925" s="219"/>
      <c r="AP925" s="219"/>
      <c r="AQ925" s="219"/>
      <c r="AR925" s="219"/>
      <c r="AS925" s="219"/>
      <c r="AT925" s="219"/>
      <c r="AU925" s="289"/>
      <c r="AV925" s="289"/>
      <c r="AW925" s="289"/>
      <c r="AX925" s="289"/>
      <c r="AY925" s="289"/>
      <c r="AZ925" s="289"/>
      <c r="BA925" s="289"/>
      <c r="BB925" s="289"/>
      <c r="BC925" s="289"/>
      <c r="BD925" s="289"/>
      <c r="BE925" s="289"/>
      <c r="BF925" s="289"/>
      <c r="BG925" s="289"/>
      <c r="BH925" s="289"/>
      <c r="BI925" s="289"/>
      <c r="BJ925" s="289"/>
      <c r="BK925" s="289"/>
      <c r="BL925" s="289"/>
      <c r="BM925" s="289"/>
      <c r="BN925" s="289"/>
      <c r="BO925" s="289"/>
      <c r="BP925" s="289"/>
      <c r="BQ925" s="289"/>
      <c r="BR925" s="289"/>
      <c r="BS925" s="289"/>
      <c r="BT925" s="289"/>
      <c r="BU925" s="289"/>
      <c r="BV925" s="289"/>
      <c r="BW925" s="289"/>
      <c r="BX925" s="289"/>
      <c r="BY925" s="289"/>
      <c r="BZ925" s="289"/>
      <c r="CA925" s="289"/>
      <c r="CB925" s="289"/>
      <c r="CC925" s="289"/>
      <c r="CD925" s="289"/>
      <c r="CE925" s="288"/>
    </row>
    <row r="926" spans="1:83" x14ac:dyDescent="0.2">
      <c r="A926" s="215"/>
      <c r="B926" s="216"/>
      <c r="C926" s="217"/>
      <c r="D926" s="218"/>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c r="AL926" s="219"/>
      <c r="AM926" s="219"/>
      <c r="AN926" s="219"/>
      <c r="AO926" s="219"/>
      <c r="AP926" s="219"/>
      <c r="AQ926" s="219"/>
      <c r="AR926" s="219"/>
      <c r="AS926" s="219"/>
      <c r="AT926" s="219"/>
      <c r="AU926" s="289"/>
      <c r="AV926" s="289"/>
      <c r="AW926" s="289"/>
      <c r="AX926" s="289"/>
      <c r="AY926" s="289"/>
      <c r="AZ926" s="289"/>
      <c r="BA926" s="289"/>
      <c r="BB926" s="289"/>
      <c r="BC926" s="289"/>
      <c r="BD926" s="289"/>
      <c r="BE926" s="289"/>
      <c r="BF926" s="289"/>
      <c r="BG926" s="289"/>
      <c r="BH926" s="289"/>
      <c r="BI926" s="289"/>
      <c r="BJ926" s="289"/>
      <c r="BK926" s="289"/>
      <c r="BL926" s="289"/>
      <c r="BM926" s="289"/>
      <c r="BN926" s="289"/>
      <c r="BO926" s="289"/>
      <c r="BP926" s="289"/>
      <c r="BQ926" s="289"/>
      <c r="BR926" s="289"/>
      <c r="BS926" s="289"/>
      <c r="BT926" s="289"/>
      <c r="BU926" s="289"/>
      <c r="BV926" s="289"/>
      <c r="BW926" s="289"/>
      <c r="BX926" s="289"/>
      <c r="BY926" s="289"/>
      <c r="BZ926" s="289"/>
      <c r="CA926" s="289"/>
      <c r="CB926" s="289"/>
      <c r="CC926" s="289"/>
      <c r="CD926" s="289"/>
      <c r="CE926" s="288"/>
    </row>
    <row r="927" spans="1:83" x14ac:dyDescent="0.2">
      <c r="A927" s="215"/>
      <c r="B927" s="216"/>
      <c r="C927" s="217"/>
      <c r="D927" s="218"/>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c r="AL927" s="219"/>
      <c r="AM927" s="219"/>
      <c r="AN927" s="219"/>
      <c r="AO927" s="219"/>
      <c r="AP927" s="219"/>
      <c r="AQ927" s="219"/>
      <c r="AR927" s="219"/>
      <c r="AS927" s="219"/>
      <c r="AT927" s="219"/>
      <c r="AU927" s="289"/>
      <c r="AV927" s="289"/>
      <c r="AW927" s="289"/>
      <c r="AX927" s="289"/>
      <c r="AY927" s="289"/>
      <c r="AZ927" s="289"/>
      <c r="BA927" s="289"/>
      <c r="BB927" s="289"/>
      <c r="BC927" s="289"/>
      <c r="BD927" s="289"/>
      <c r="BE927" s="289"/>
      <c r="BF927" s="289"/>
      <c r="BG927" s="289"/>
      <c r="BH927" s="289"/>
      <c r="BI927" s="289"/>
      <c r="BJ927" s="289"/>
      <c r="BK927" s="289"/>
      <c r="BL927" s="289"/>
      <c r="BM927" s="289"/>
      <c r="BN927" s="289"/>
      <c r="BO927" s="289"/>
      <c r="BP927" s="289"/>
      <c r="BQ927" s="289"/>
      <c r="BR927" s="289"/>
      <c r="BS927" s="289"/>
      <c r="BT927" s="289"/>
      <c r="BU927" s="289"/>
      <c r="BV927" s="289"/>
      <c r="BW927" s="289"/>
      <c r="BX927" s="289"/>
      <c r="BY927" s="289"/>
      <c r="BZ927" s="289"/>
      <c r="CA927" s="289"/>
      <c r="CB927" s="289"/>
      <c r="CC927" s="289"/>
      <c r="CD927" s="289"/>
      <c r="CE927" s="288"/>
    </row>
    <row r="928" spans="1:83" x14ac:dyDescent="0.2">
      <c r="A928" s="215"/>
      <c r="B928" s="216"/>
      <c r="C928" s="217"/>
      <c r="D928" s="218"/>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c r="AL928" s="219"/>
      <c r="AM928" s="219"/>
      <c r="AN928" s="219"/>
      <c r="AO928" s="219"/>
      <c r="AP928" s="219"/>
      <c r="AQ928" s="219"/>
      <c r="AR928" s="219"/>
      <c r="AS928" s="219"/>
      <c r="AT928" s="219"/>
      <c r="AU928" s="289"/>
      <c r="AV928" s="289"/>
      <c r="AW928" s="289"/>
      <c r="AX928" s="289"/>
      <c r="AY928" s="289"/>
      <c r="AZ928" s="289"/>
      <c r="BA928" s="289"/>
      <c r="BB928" s="289"/>
      <c r="BC928" s="289"/>
      <c r="BD928" s="289"/>
      <c r="BE928" s="289"/>
      <c r="BF928" s="289"/>
      <c r="BG928" s="289"/>
      <c r="BH928" s="289"/>
      <c r="BI928" s="289"/>
      <c r="BJ928" s="289"/>
      <c r="BK928" s="289"/>
      <c r="BL928" s="289"/>
      <c r="BM928" s="289"/>
      <c r="BN928" s="289"/>
      <c r="BO928" s="289"/>
      <c r="BP928" s="289"/>
      <c r="BQ928" s="289"/>
      <c r="BR928" s="289"/>
      <c r="BS928" s="289"/>
      <c r="BT928" s="289"/>
      <c r="BU928" s="289"/>
      <c r="BV928" s="289"/>
      <c r="BW928" s="289"/>
      <c r="BX928" s="289"/>
      <c r="BY928" s="289"/>
      <c r="BZ928" s="289"/>
      <c r="CA928" s="289"/>
      <c r="CB928" s="289"/>
      <c r="CC928" s="289"/>
      <c r="CD928" s="289"/>
      <c r="CE928" s="288"/>
    </row>
    <row r="929" spans="1:83" x14ac:dyDescent="0.2">
      <c r="A929" s="215"/>
      <c r="B929" s="216"/>
      <c r="C929" s="217"/>
      <c r="D929" s="218"/>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c r="AL929" s="219"/>
      <c r="AM929" s="219"/>
      <c r="AN929" s="219"/>
      <c r="AO929" s="219"/>
      <c r="AP929" s="219"/>
      <c r="AQ929" s="219"/>
      <c r="AR929" s="219"/>
      <c r="AS929" s="219"/>
      <c r="AT929" s="219"/>
      <c r="AU929" s="289"/>
      <c r="AV929" s="289"/>
      <c r="AW929" s="289"/>
      <c r="AX929" s="289"/>
      <c r="AY929" s="289"/>
      <c r="AZ929" s="289"/>
      <c r="BA929" s="289"/>
      <c r="BB929" s="289"/>
      <c r="BC929" s="289"/>
      <c r="BD929" s="289"/>
      <c r="BE929" s="289"/>
      <c r="BF929" s="289"/>
      <c r="BG929" s="289"/>
      <c r="BH929" s="289"/>
      <c r="BI929" s="289"/>
      <c r="BJ929" s="289"/>
      <c r="BK929" s="289"/>
      <c r="BL929" s="289"/>
      <c r="BM929" s="289"/>
      <c r="BN929" s="289"/>
      <c r="BO929" s="289"/>
      <c r="BP929" s="289"/>
      <c r="BQ929" s="289"/>
      <c r="BR929" s="289"/>
      <c r="BS929" s="289"/>
      <c r="BT929" s="289"/>
      <c r="BU929" s="289"/>
      <c r="BV929" s="289"/>
      <c r="BW929" s="289"/>
      <c r="BX929" s="289"/>
      <c r="BY929" s="289"/>
      <c r="BZ929" s="289"/>
      <c r="CA929" s="289"/>
      <c r="CB929" s="289"/>
      <c r="CC929" s="289"/>
      <c r="CD929" s="289"/>
      <c r="CE929" s="288"/>
    </row>
    <row r="930" spans="1:83" x14ac:dyDescent="0.2">
      <c r="A930" s="215"/>
      <c r="B930" s="216"/>
      <c r="C930" s="217"/>
      <c r="D930" s="218"/>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c r="AL930" s="219"/>
      <c r="AM930" s="219"/>
      <c r="AN930" s="219"/>
      <c r="AO930" s="219"/>
      <c r="AP930" s="219"/>
      <c r="AQ930" s="219"/>
      <c r="AR930" s="219"/>
      <c r="AS930" s="219"/>
      <c r="AT930" s="219"/>
      <c r="AU930" s="289"/>
      <c r="AV930" s="289"/>
      <c r="AW930" s="289"/>
      <c r="AX930" s="289"/>
      <c r="AY930" s="289"/>
      <c r="AZ930" s="289"/>
      <c r="BA930" s="289"/>
      <c r="BB930" s="289"/>
      <c r="BC930" s="289"/>
      <c r="BD930" s="289"/>
      <c r="BE930" s="289"/>
      <c r="BF930" s="289"/>
      <c r="BG930" s="289"/>
      <c r="BH930" s="289"/>
      <c r="BI930" s="289"/>
      <c r="BJ930" s="289"/>
      <c r="BK930" s="289"/>
      <c r="BL930" s="289"/>
      <c r="BM930" s="289"/>
      <c r="BN930" s="289"/>
      <c r="BO930" s="289"/>
      <c r="BP930" s="289"/>
      <c r="BQ930" s="289"/>
      <c r="BR930" s="289"/>
      <c r="BS930" s="289"/>
      <c r="BT930" s="289"/>
      <c r="BU930" s="289"/>
      <c r="BV930" s="289"/>
      <c r="BW930" s="289"/>
      <c r="BX930" s="289"/>
      <c r="BY930" s="289"/>
      <c r="BZ930" s="289"/>
      <c r="CA930" s="289"/>
      <c r="CB930" s="289"/>
      <c r="CC930" s="289"/>
      <c r="CD930" s="289"/>
      <c r="CE930" s="288"/>
    </row>
    <row r="931" spans="1:83" x14ac:dyDescent="0.2">
      <c r="A931" s="215"/>
      <c r="B931" s="216"/>
      <c r="C931" s="217"/>
      <c r="D931" s="218"/>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c r="AL931" s="219"/>
      <c r="AM931" s="219"/>
      <c r="AN931" s="219"/>
      <c r="AO931" s="219"/>
      <c r="AP931" s="219"/>
      <c r="AQ931" s="219"/>
      <c r="AR931" s="219"/>
      <c r="AS931" s="219"/>
      <c r="AT931" s="219"/>
      <c r="AU931" s="289"/>
      <c r="AV931" s="289"/>
      <c r="AW931" s="289"/>
      <c r="AX931" s="289"/>
      <c r="AY931" s="289"/>
      <c r="AZ931" s="289"/>
      <c r="BA931" s="289"/>
      <c r="BB931" s="289"/>
      <c r="BC931" s="289"/>
      <c r="BD931" s="289"/>
      <c r="BE931" s="289"/>
      <c r="BF931" s="289"/>
      <c r="BG931" s="289"/>
      <c r="BH931" s="289"/>
      <c r="BI931" s="289"/>
      <c r="BJ931" s="289"/>
      <c r="BK931" s="289"/>
      <c r="BL931" s="289"/>
      <c r="BM931" s="289"/>
      <c r="BN931" s="289"/>
      <c r="BO931" s="289"/>
      <c r="BP931" s="289"/>
      <c r="BQ931" s="289"/>
      <c r="BR931" s="289"/>
      <c r="BS931" s="289"/>
      <c r="BT931" s="289"/>
      <c r="BU931" s="289"/>
      <c r="BV931" s="289"/>
      <c r="BW931" s="289"/>
      <c r="BX931" s="289"/>
      <c r="BY931" s="289"/>
      <c r="BZ931" s="289"/>
      <c r="CA931" s="289"/>
      <c r="CB931" s="289"/>
      <c r="CC931" s="289"/>
      <c r="CD931" s="289"/>
      <c r="CE931" s="288"/>
    </row>
    <row r="932" spans="1:83" x14ac:dyDescent="0.2">
      <c r="A932" s="215"/>
      <c r="B932" s="216"/>
      <c r="C932" s="217"/>
      <c r="D932" s="218"/>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c r="AL932" s="219"/>
      <c r="AM932" s="219"/>
      <c r="AN932" s="219"/>
      <c r="AO932" s="219"/>
      <c r="AP932" s="219"/>
      <c r="AQ932" s="219"/>
      <c r="AR932" s="219"/>
      <c r="AS932" s="219"/>
      <c r="AT932" s="219"/>
      <c r="AU932" s="289"/>
      <c r="AV932" s="289"/>
      <c r="AW932" s="289"/>
      <c r="AX932" s="289"/>
      <c r="AY932" s="289"/>
      <c r="AZ932" s="289"/>
      <c r="BA932" s="289"/>
      <c r="BB932" s="289"/>
      <c r="BC932" s="289"/>
      <c r="BD932" s="289"/>
      <c r="BE932" s="289"/>
      <c r="BF932" s="289"/>
      <c r="BG932" s="289"/>
      <c r="BH932" s="289"/>
      <c r="BI932" s="289"/>
      <c r="BJ932" s="289"/>
      <c r="BK932" s="289"/>
      <c r="BL932" s="289"/>
      <c r="BM932" s="289"/>
      <c r="BN932" s="289"/>
      <c r="BO932" s="289"/>
      <c r="BP932" s="289"/>
      <c r="BQ932" s="289"/>
      <c r="BR932" s="289"/>
      <c r="BS932" s="289"/>
      <c r="BT932" s="289"/>
      <c r="BU932" s="289"/>
      <c r="BV932" s="289"/>
      <c r="BW932" s="289"/>
      <c r="BX932" s="289"/>
      <c r="BY932" s="289"/>
      <c r="BZ932" s="289"/>
      <c r="CA932" s="289"/>
      <c r="CB932" s="289"/>
      <c r="CC932" s="289"/>
      <c r="CD932" s="289"/>
      <c r="CE932" s="288"/>
    </row>
    <row r="933" spans="1:83" x14ac:dyDescent="0.2">
      <c r="A933" s="215"/>
      <c r="B933" s="216"/>
      <c r="C933" s="217"/>
      <c r="D933" s="218"/>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89"/>
      <c r="AV933" s="289"/>
      <c r="AW933" s="289"/>
      <c r="AX933" s="289"/>
      <c r="AY933" s="289"/>
      <c r="AZ933" s="289"/>
      <c r="BA933" s="289"/>
      <c r="BB933" s="289"/>
      <c r="BC933" s="289"/>
      <c r="BD933" s="289"/>
      <c r="BE933" s="289"/>
      <c r="BF933" s="289"/>
      <c r="BG933" s="289"/>
      <c r="BH933" s="289"/>
      <c r="BI933" s="289"/>
      <c r="BJ933" s="289"/>
      <c r="BK933" s="289"/>
      <c r="BL933" s="289"/>
      <c r="BM933" s="289"/>
      <c r="BN933" s="289"/>
      <c r="BO933" s="289"/>
      <c r="BP933" s="289"/>
      <c r="BQ933" s="289"/>
      <c r="BR933" s="289"/>
      <c r="BS933" s="289"/>
      <c r="BT933" s="289"/>
      <c r="BU933" s="289"/>
      <c r="BV933" s="289"/>
      <c r="BW933" s="289"/>
      <c r="BX933" s="289"/>
      <c r="BY933" s="289"/>
      <c r="BZ933" s="289"/>
      <c r="CA933" s="289"/>
      <c r="CB933" s="289"/>
      <c r="CC933" s="289"/>
      <c r="CD933" s="289"/>
      <c r="CE933" s="288"/>
    </row>
    <row r="934" spans="1:83" x14ac:dyDescent="0.2">
      <c r="A934" s="215"/>
      <c r="B934" s="216"/>
      <c r="C934" s="217"/>
      <c r="D934" s="218"/>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89"/>
      <c r="AV934" s="289"/>
      <c r="AW934" s="289"/>
      <c r="AX934" s="289"/>
      <c r="AY934" s="289"/>
      <c r="AZ934" s="289"/>
      <c r="BA934" s="289"/>
      <c r="BB934" s="289"/>
      <c r="BC934" s="289"/>
      <c r="BD934" s="289"/>
      <c r="BE934" s="289"/>
      <c r="BF934" s="289"/>
      <c r="BG934" s="289"/>
      <c r="BH934" s="289"/>
      <c r="BI934" s="289"/>
      <c r="BJ934" s="289"/>
      <c r="BK934" s="289"/>
      <c r="BL934" s="289"/>
      <c r="BM934" s="289"/>
      <c r="BN934" s="289"/>
      <c r="BO934" s="289"/>
      <c r="BP934" s="289"/>
      <c r="BQ934" s="289"/>
      <c r="BR934" s="289"/>
      <c r="BS934" s="289"/>
      <c r="BT934" s="289"/>
      <c r="BU934" s="289"/>
      <c r="BV934" s="289"/>
      <c r="BW934" s="289"/>
      <c r="BX934" s="289"/>
      <c r="BY934" s="289"/>
      <c r="BZ934" s="289"/>
      <c r="CA934" s="289"/>
      <c r="CB934" s="289"/>
      <c r="CC934" s="289"/>
      <c r="CD934" s="289"/>
      <c r="CE934" s="288"/>
    </row>
    <row r="935" spans="1:83" x14ac:dyDescent="0.2">
      <c r="A935" s="215"/>
      <c r="B935" s="216"/>
      <c r="C935" s="217"/>
      <c r="D935" s="218"/>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c r="AL935" s="219"/>
      <c r="AM935" s="219"/>
      <c r="AN935" s="219"/>
      <c r="AO935" s="219"/>
      <c r="AP935" s="219"/>
      <c r="AQ935" s="219"/>
      <c r="AR935" s="219"/>
      <c r="AS935" s="219"/>
      <c r="AT935" s="219"/>
      <c r="AU935" s="289"/>
      <c r="AV935" s="289"/>
      <c r="AW935" s="289"/>
      <c r="AX935" s="289"/>
      <c r="AY935" s="289"/>
      <c r="AZ935" s="289"/>
      <c r="BA935" s="289"/>
      <c r="BB935" s="289"/>
      <c r="BC935" s="289"/>
      <c r="BD935" s="289"/>
      <c r="BE935" s="289"/>
      <c r="BF935" s="289"/>
      <c r="BG935" s="289"/>
      <c r="BH935" s="289"/>
      <c r="BI935" s="289"/>
      <c r="BJ935" s="289"/>
      <c r="BK935" s="289"/>
      <c r="BL935" s="289"/>
      <c r="BM935" s="289"/>
      <c r="BN935" s="289"/>
      <c r="BO935" s="289"/>
      <c r="BP935" s="289"/>
      <c r="BQ935" s="289"/>
      <c r="BR935" s="289"/>
      <c r="BS935" s="289"/>
      <c r="BT935" s="289"/>
      <c r="BU935" s="289"/>
      <c r="BV935" s="289"/>
      <c r="BW935" s="289"/>
      <c r="BX935" s="289"/>
      <c r="BY935" s="289"/>
      <c r="BZ935" s="289"/>
      <c r="CA935" s="289"/>
      <c r="CB935" s="289"/>
      <c r="CC935" s="289"/>
      <c r="CD935" s="289"/>
      <c r="CE935" s="288"/>
    </row>
    <row r="936" spans="1:83" x14ac:dyDescent="0.2">
      <c r="A936" s="215"/>
      <c r="B936" s="216"/>
      <c r="C936" s="217"/>
      <c r="D936" s="218"/>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c r="AL936" s="219"/>
      <c r="AM936" s="219"/>
      <c r="AN936" s="219"/>
      <c r="AO936" s="219"/>
      <c r="AP936" s="219"/>
      <c r="AQ936" s="219"/>
      <c r="AR936" s="219"/>
      <c r="AS936" s="219"/>
      <c r="AT936" s="219"/>
      <c r="AU936" s="289"/>
      <c r="AV936" s="289"/>
      <c r="AW936" s="289"/>
      <c r="AX936" s="289"/>
      <c r="AY936" s="289"/>
      <c r="AZ936" s="289"/>
      <c r="BA936" s="289"/>
      <c r="BB936" s="289"/>
      <c r="BC936" s="289"/>
      <c r="BD936" s="289"/>
      <c r="BE936" s="289"/>
      <c r="BF936" s="289"/>
      <c r="BG936" s="289"/>
      <c r="BH936" s="289"/>
      <c r="BI936" s="289"/>
      <c r="BJ936" s="289"/>
      <c r="BK936" s="289"/>
      <c r="BL936" s="289"/>
      <c r="BM936" s="289"/>
      <c r="BN936" s="289"/>
      <c r="BO936" s="289"/>
      <c r="BP936" s="289"/>
      <c r="BQ936" s="289"/>
      <c r="BR936" s="289"/>
      <c r="BS936" s="289"/>
      <c r="BT936" s="289"/>
      <c r="BU936" s="289"/>
      <c r="BV936" s="289"/>
      <c r="BW936" s="289"/>
      <c r="BX936" s="289"/>
      <c r="BY936" s="289"/>
      <c r="BZ936" s="289"/>
      <c r="CA936" s="289"/>
      <c r="CB936" s="289"/>
      <c r="CC936" s="289"/>
      <c r="CD936" s="289"/>
      <c r="CE936" s="288"/>
    </row>
    <row r="937" spans="1:83" x14ac:dyDescent="0.2">
      <c r="A937" s="215"/>
      <c r="B937" s="216"/>
      <c r="C937" s="217"/>
      <c r="D937" s="218"/>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c r="AL937" s="219"/>
      <c r="AM937" s="219"/>
      <c r="AN937" s="219"/>
      <c r="AO937" s="219"/>
      <c r="AP937" s="219"/>
      <c r="AQ937" s="219"/>
      <c r="AR937" s="219"/>
      <c r="AS937" s="219"/>
      <c r="AT937" s="219"/>
      <c r="AU937" s="289"/>
      <c r="AV937" s="289"/>
      <c r="AW937" s="289"/>
      <c r="AX937" s="289"/>
      <c r="AY937" s="289"/>
      <c r="AZ937" s="289"/>
      <c r="BA937" s="289"/>
      <c r="BB937" s="289"/>
      <c r="BC937" s="289"/>
      <c r="BD937" s="289"/>
      <c r="BE937" s="289"/>
      <c r="BF937" s="289"/>
      <c r="BG937" s="289"/>
      <c r="BH937" s="289"/>
      <c r="BI937" s="289"/>
      <c r="BJ937" s="289"/>
      <c r="BK937" s="289"/>
      <c r="BL937" s="289"/>
      <c r="BM937" s="289"/>
      <c r="BN937" s="289"/>
      <c r="BO937" s="289"/>
      <c r="BP937" s="289"/>
      <c r="BQ937" s="289"/>
      <c r="BR937" s="289"/>
      <c r="BS937" s="289"/>
      <c r="BT937" s="289"/>
      <c r="BU937" s="289"/>
      <c r="BV937" s="289"/>
      <c r="BW937" s="289"/>
      <c r="BX937" s="289"/>
      <c r="BY937" s="289"/>
      <c r="BZ937" s="289"/>
      <c r="CA937" s="289"/>
      <c r="CB937" s="289"/>
      <c r="CC937" s="289"/>
      <c r="CD937" s="289"/>
      <c r="CE937" s="288"/>
    </row>
    <row r="938" spans="1:83" x14ac:dyDescent="0.2">
      <c r="A938" s="215"/>
      <c r="B938" s="216"/>
      <c r="C938" s="217"/>
      <c r="D938" s="218"/>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c r="AL938" s="219"/>
      <c r="AM938" s="219"/>
      <c r="AN938" s="219"/>
      <c r="AO938" s="219"/>
      <c r="AP938" s="219"/>
      <c r="AQ938" s="219"/>
      <c r="AR938" s="219"/>
      <c r="AS938" s="219"/>
      <c r="AT938" s="219"/>
      <c r="AU938" s="289"/>
      <c r="AV938" s="289"/>
      <c r="AW938" s="289"/>
      <c r="AX938" s="289"/>
      <c r="AY938" s="289"/>
      <c r="AZ938" s="289"/>
      <c r="BA938" s="289"/>
      <c r="BB938" s="289"/>
      <c r="BC938" s="289"/>
      <c r="BD938" s="289"/>
      <c r="BE938" s="289"/>
      <c r="BF938" s="289"/>
      <c r="BG938" s="289"/>
      <c r="BH938" s="289"/>
      <c r="BI938" s="289"/>
      <c r="BJ938" s="289"/>
      <c r="BK938" s="289"/>
      <c r="BL938" s="289"/>
      <c r="BM938" s="289"/>
      <c r="BN938" s="289"/>
      <c r="BO938" s="289"/>
      <c r="BP938" s="289"/>
      <c r="BQ938" s="289"/>
      <c r="BR938" s="289"/>
      <c r="BS938" s="289"/>
      <c r="BT938" s="289"/>
      <c r="BU938" s="289"/>
      <c r="BV938" s="289"/>
      <c r="BW938" s="289"/>
      <c r="BX938" s="289"/>
      <c r="BY938" s="289"/>
      <c r="BZ938" s="289"/>
      <c r="CA938" s="289"/>
      <c r="CB938" s="289"/>
      <c r="CC938" s="289"/>
      <c r="CD938" s="289"/>
      <c r="CE938" s="288"/>
    </row>
    <row r="939" spans="1:83" x14ac:dyDescent="0.2">
      <c r="A939" s="215"/>
      <c r="B939" s="216"/>
      <c r="C939" s="217"/>
      <c r="D939" s="218"/>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c r="AL939" s="219"/>
      <c r="AM939" s="219"/>
      <c r="AN939" s="219"/>
      <c r="AO939" s="219"/>
      <c r="AP939" s="219"/>
      <c r="AQ939" s="219"/>
      <c r="AR939" s="219"/>
      <c r="AS939" s="219"/>
      <c r="AT939" s="219"/>
      <c r="AU939" s="289"/>
      <c r="AV939" s="289"/>
      <c r="AW939" s="289"/>
      <c r="AX939" s="289"/>
      <c r="AY939" s="289"/>
      <c r="AZ939" s="289"/>
      <c r="BA939" s="289"/>
      <c r="BB939" s="289"/>
      <c r="BC939" s="289"/>
      <c r="BD939" s="289"/>
      <c r="BE939" s="289"/>
      <c r="BF939" s="289"/>
      <c r="BG939" s="289"/>
      <c r="BH939" s="289"/>
      <c r="BI939" s="289"/>
      <c r="BJ939" s="289"/>
      <c r="BK939" s="289"/>
      <c r="BL939" s="289"/>
      <c r="BM939" s="289"/>
      <c r="BN939" s="289"/>
      <c r="BO939" s="289"/>
      <c r="BP939" s="289"/>
      <c r="BQ939" s="289"/>
      <c r="BR939" s="289"/>
      <c r="BS939" s="289"/>
      <c r="BT939" s="289"/>
      <c r="BU939" s="289"/>
      <c r="BV939" s="289"/>
      <c r="BW939" s="289"/>
      <c r="BX939" s="289"/>
      <c r="BY939" s="289"/>
      <c r="BZ939" s="289"/>
      <c r="CA939" s="289"/>
      <c r="CB939" s="289"/>
      <c r="CC939" s="289"/>
      <c r="CD939" s="289"/>
      <c r="CE939" s="288"/>
    </row>
    <row r="940" spans="1:83" x14ac:dyDescent="0.2">
      <c r="A940" s="215"/>
      <c r="B940" s="216"/>
      <c r="C940" s="217"/>
      <c r="D940" s="218"/>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c r="AL940" s="219"/>
      <c r="AM940" s="219"/>
      <c r="AN940" s="219"/>
      <c r="AO940" s="219"/>
      <c r="AP940" s="219"/>
      <c r="AQ940" s="219"/>
      <c r="AR940" s="219"/>
      <c r="AS940" s="219"/>
      <c r="AT940" s="219"/>
      <c r="AU940" s="289"/>
      <c r="AV940" s="289"/>
      <c r="AW940" s="289"/>
      <c r="AX940" s="289"/>
      <c r="AY940" s="289"/>
      <c r="AZ940" s="289"/>
      <c r="BA940" s="289"/>
      <c r="BB940" s="289"/>
      <c r="BC940" s="289"/>
      <c r="BD940" s="289"/>
      <c r="BE940" s="289"/>
      <c r="BF940" s="289"/>
      <c r="BG940" s="289"/>
      <c r="BH940" s="289"/>
      <c r="BI940" s="289"/>
      <c r="BJ940" s="289"/>
      <c r="BK940" s="289"/>
      <c r="BL940" s="289"/>
      <c r="BM940" s="289"/>
      <c r="BN940" s="289"/>
      <c r="BO940" s="289"/>
      <c r="BP940" s="289"/>
      <c r="BQ940" s="289"/>
      <c r="BR940" s="289"/>
      <c r="BS940" s="289"/>
      <c r="BT940" s="289"/>
      <c r="BU940" s="289"/>
      <c r="BV940" s="289"/>
      <c r="BW940" s="289"/>
      <c r="BX940" s="289"/>
      <c r="BY940" s="289"/>
      <c r="BZ940" s="289"/>
      <c r="CA940" s="289"/>
      <c r="CB940" s="289"/>
      <c r="CC940" s="289"/>
      <c r="CD940" s="289"/>
      <c r="CE940" s="288"/>
    </row>
    <row r="941" spans="1:83" x14ac:dyDescent="0.2">
      <c r="A941" s="215"/>
      <c r="B941" s="216"/>
      <c r="C941" s="217"/>
      <c r="D941" s="218"/>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89"/>
      <c r="AV941" s="289"/>
      <c r="AW941" s="289"/>
      <c r="AX941" s="289"/>
      <c r="AY941" s="289"/>
      <c r="AZ941" s="289"/>
      <c r="BA941" s="289"/>
      <c r="BB941" s="289"/>
      <c r="BC941" s="289"/>
      <c r="BD941" s="289"/>
      <c r="BE941" s="289"/>
      <c r="BF941" s="289"/>
      <c r="BG941" s="289"/>
      <c r="BH941" s="289"/>
      <c r="BI941" s="289"/>
      <c r="BJ941" s="289"/>
      <c r="BK941" s="289"/>
      <c r="BL941" s="289"/>
      <c r="BM941" s="289"/>
      <c r="BN941" s="289"/>
      <c r="BO941" s="289"/>
      <c r="BP941" s="289"/>
      <c r="BQ941" s="289"/>
      <c r="BR941" s="289"/>
      <c r="BS941" s="289"/>
      <c r="BT941" s="289"/>
      <c r="BU941" s="289"/>
      <c r="BV941" s="289"/>
      <c r="BW941" s="289"/>
      <c r="BX941" s="289"/>
      <c r="BY941" s="289"/>
      <c r="BZ941" s="289"/>
      <c r="CA941" s="289"/>
      <c r="CB941" s="289"/>
      <c r="CC941" s="289"/>
      <c r="CD941" s="289"/>
      <c r="CE941" s="288"/>
    </row>
    <row r="942" spans="1:83" x14ac:dyDescent="0.2">
      <c r="A942" s="215"/>
      <c r="B942" s="216"/>
      <c r="C942" s="217"/>
      <c r="D942" s="218"/>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c r="AL942" s="219"/>
      <c r="AM942" s="219"/>
      <c r="AN942" s="219"/>
      <c r="AO942" s="219"/>
      <c r="AP942" s="219"/>
      <c r="AQ942" s="219"/>
      <c r="AR942" s="219"/>
      <c r="AS942" s="219"/>
      <c r="AT942" s="219"/>
      <c r="AU942" s="289"/>
      <c r="AV942" s="289"/>
      <c r="AW942" s="289"/>
      <c r="AX942" s="289"/>
      <c r="AY942" s="289"/>
      <c r="AZ942" s="289"/>
      <c r="BA942" s="289"/>
      <c r="BB942" s="289"/>
      <c r="BC942" s="289"/>
      <c r="BD942" s="289"/>
      <c r="BE942" s="289"/>
      <c r="BF942" s="289"/>
      <c r="BG942" s="289"/>
      <c r="BH942" s="289"/>
      <c r="BI942" s="289"/>
      <c r="BJ942" s="289"/>
      <c r="BK942" s="289"/>
      <c r="BL942" s="289"/>
      <c r="BM942" s="289"/>
      <c r="BN942" s="289"/>
      <c r="BO942" s="289"/>
      <c r="BP942" s="289"/>
      <c r="BQ942" s="289"/>
      <c r="BR942" s="289"/>
      <c r="BS942" s="289"/>
      <c r="BT942" s="289"/>
      <c r="BU942" s="289"/>
      <c r="BV942" s="289"/>
      <c r="BW942" s="289"/>
      <c r="BX942" s="289"/>
      <c r="BY942" s="289"/>
      <c r="BZ942" s="289"/>
      <c r="CA942" s="289"/>
      <c r="CB942" s="289"/>
      <c r="CC942" s="289"/>
      <c r="CD942" s="289"/>
      <c r="CE942" s="288"/>
    </row>
    <row r="943" spans="1:83" x14ac:dyDescent="0.2">
      <c r="A943" s="215"/>
      <c r="B943" s="216"/>
      <c r="C943" s="217"/>
      <c r="D943" s="218"/>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c r="AL943" s="219"/>
      <c r="AM943" s="219"/>
      <c r="AN943" s="219"/>
      <c r="AO943" s="219"/>
      <c r="AP943" s="219"/>
      <c r="AQ943" s="219"/>
      <c r="AR943" s="219"/>
      <c r="AS943" s="219"/>
      <c r="AT943" s="219"/>
      <c r="AU943" s="289"/>
      <c r="AV943" s="289"/>
      <c r="AW943" s="289"/>
      <c r="AX943" s="289"/>
      <c r="AY943" s="289"/>
      <c r="AZ943" s="289"/>
      <c r="BA943" s="289"/>
      <c r="BB943" s="289"/>
      <c r="BC943" s="289"/>
      <c r="BD943" s="289"/>
      <c r="BE943" s="289"/>
      <c r="BF943" s="289"/>
      <c r="BG943" s="289"/>
      <c r="BH943" s="289"/>
      <c r="BI943" s="289"/>
      <c r="BJ943" s="289"/>
      <c r="BK943" s="289"/>
      <c r="BL943" s="289"/>
      <c r="BM943" s="289"/>
      <c r="BN943" s="289"/>
      <c r="BO943" s="289"/>
      <c r="BP943" s="289"/>
      <c r="BQ943" s="289"/>
      <c r="BR943" s="289"/>
      <c r="BS943" s="289"/>
      <c r="BT943" s="289"/>
      <c r="BU943" s="289"/>
      <c r="BV943" s="289"/>
      <c r="BW943" s="289"/>
      <c r="BX943" s="289"/>
      <c r="BY943" s="289"/>
      <c r="BZ943" s="289"/>
      <c r="CA943" s="289"/>
      <c r="CB943" s="289"/>
      <c r="CC943" s="289"/>
      <c r="CD943" s="289"/>
      <c r="CE943" s="288"/>
    </row>
    <row r="944" spans="1:83" x14ac:dyDescent="0.2">
      <c r="A944" s="215"/>
      <c r="B944" s="216"/>
      <c r="C944" s="217"/>
      <c r="D944" s="218"/>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89"/>
      <c r="AV944" s="289"/>
      <c r="AW944" s="289"/>
      <c r="AX944" s="289"/>
      <c r="AY944" s="289"/>
      <c r="AZ944" s="289"/>
      <c r="BA944" s="289"/>
      <c r="BB944" s="289"/>
      <c r="BC944" s="289"/>
      <c r="BD944" s="289"/>
      <c r="BE944" s="289"/>
      <c r="BF944" s="289"/>
      <c r="BG944" s="289"/>
      <c r="BH944" s="289"/>
      <c r="BI944" s="289"/>
      <c r="BJ944" s="289"/>
      <c r="BK944" s="289"/>
      <c r="BL944" s="289"/>
      <c r="BM944" s="289"/>
      <c r="BN944" s="289"/>
      <c r="BO944" s="289"/>
      <c r="BP944" s="289"/>
      <c r="BQ944" s="289"/>
      <c r="BR944" s="289"/>
      <c r="BS944" s="289"/>
      <c r="BT944" s="289"/>
      <c r="BU944" s="289"/>
      <c r="BV944" s="289"/>
      <c r="BW944" s="289"/>
      <c r="BX944" s="289"/>
      <c r="BY944" s="289"/>
      <c r="BZ944" s="289"/>
      <c r="CA944" s="289"/>
      <c r="CB944" s="289"/>
      <c r="CC944" s="289"/>
      <c r="CD944" s="289"/>
      <c r="CE944" s="288"/>
    </row>
    <row r="945" spans="1:83" x14ac:dyDescent="0.2">
      <c r="A945" s="215"/>
      <c r="B945" s="216"/>
      <c r="C945" s="217"/>
      <c r="D945" s="218"/>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89"/>
      <c r="AV945" s="289"/>
      <c r="AW945" s="289"/>
      <c r="AX945" s="289"/>
      <c r="AY945" s="289"/>
      <c r="AZ945" s="289"/>
      <c r="BA945" s="289"/>
      <c r="BB945" s="289"/>
      <c r="BC945" s="289"/>
      <c r="BD945" s="289"/>
      <c r="BE945" s="289"/>
      <c r="BF945" s="289"/>
      <c r="BG945" s="289"/>
      <c r="BH945" s="289"/>
      <c r="BI945" s="289"/>
      <c r="BJ945" s="289"/>
      <c r="BK945" s="289"/>
      <c r="BL945" s="289"/>
      <c r="BM945" s="289"/>
      <c r="BN945" s="289"/>
      <c r="BO945" s="289"/>
      <c r="BP945" s="289"/>
      <c r="BQ945" s="289"/>
      <c r="BR945" s="289"/>
      <c r="BS945" s="289"/>
      <c r="BT945" s="289"/>
      <c r="BU945" s="289"/>
      <c r="BV945" s="289"/>
      <c r="BW945" s="289"/>
      <c r="BX945" s="289"/>
      <c r="BY945" s="289"/>
      <c r="BZ945" s="289"/>
      <c r="CA945" s="289"/>
      <c r="CB945" s="289"/>
      <c r="CC945" s="289"/>
      <c r="CD945" s="289"/>
      <c r="CE945" s="288"/>
    </row>
    <row r="946" spans="1:83" x14ac:dyDescent="0.2">
      <c r="A946" s="215"/>
      <c r="B946" s="216"/>
      <c r="C946" s="217"/>
      <c r="D946" s="218"/>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c r="AL946" s="219"/>
      <c r="AM946" s="219"/>
      <c r="AN946" s="219"/>
      <c r="AO946" s="219"/>
      <c r="AP946" s="219"/>
      <c r="AQ946" s="219"/>
      <c r="AR946" s="219"/>
      <c r="AS946" s="219"/>
      <c r="AT946" s="219"/>
      <c r="AU946" s="289"/>
      <c r="AV946" s="289"/>
      <c r="AW946" s="289"/>
      <c r="AX946" s="289"/>
      <c r="AY946" s="289"/>
      <c r="AZ946" s="289"/>
      <c r="BA946" s="289"/>
      <c r="BB946" s="289"/>
      <c r="BC946" s="289"/>
      <c r="BD946" s="289"/>
      <c r="BE946" s="289"/>
      <c r="BF946" s="289"/>
      <c r="BG946" s="289"/>
      <c r="BH946" s="289"/>
      <c r="BI946" s="289"/>
      <c r="BJ946" s="289"/>
      <c r="BK946" s="289"/>
      <c r="BL946" s="289"/>
      <c r="BM946" s="289"/>
      <c r="BN946" s="289"/>
      <c r="BO946" s="289"/>
      <c r="BP946" s="289"/>
      <c r="BQ946" s="289"/>
      <c r="BR946" s="289"/>
      <c r="BS946" s="289"/>
      <c r="BT946" s="289"/>
      <c r="BU946" s="289"/>
      <c r="BV946" s="289"/>
      <c r="BW946" s="289"/>
      <c r="BX946" s="289"/>
      <c r="BY946" s="289"/>
      <c r="BZ946" s="289"/>
      <c r="CA946" s="289"/>
      <c r="CB946" s="289"/>
      <c r="CC946" s="289"/>
      <c r="CD946" s="289"/>
      <c r="CE946" s="288"/>
    </row>
    <row r="947" spans="1:83" x14ac:dyDescent="0.2">
      <c r="A947" s="215"/>
      <c r="B947" s="216"/>
      <c r="C947" s="217"/>
      <c r="D947" s="218"/>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c r="AL947" s="219"/>
      <c r="AM947" s="219"/>
      <c r="AN947" s="219"/>
      <c r="AO947" s="219"/>
      <c r="AP947" s="219"/>
      <c r="AQ947" s="219"/>
      <c r="AR947" s="219"/>
      <c r="AS947" s="219"/>
      <c r="AT947" s="219"/>
      <c r="AU947" s="289"/>
      <c r="AV947" s="289"/>
      <c r="AW947" s="289"/>
      <c r="AX947" s="289"/>
      <c r="AY947" s="289"/>
      <c r="AZ947" s="289"/>
      <c r="BA947" s="289"/>
      <c r="BB947" s="289"/>
      <c r="BC947" s="289"/>
      <c r="BD947" s="289"/>
      <c r="BE947" s="289"/>
      <c r="BF947" s="289"/>
      <c r="BG947" s="289"/>
      <c r="BH947" s="289"/>
      <c r="BI947" s="289"/>
      <c r="BJ947" s="289"/>
      <c r="BK947" s="289"/>
      <c r="BL947" s="289"/>
      <c r="BM947" s="289"/>
      <c r="BN947" s="289"/>
      <c r="BO947" s="289"/>
      <c r="BP947" s="289"/>
      <c r="BQ947" s="289"/>
      <c r="BR947" s="289"/>
      <c r="BS947" s="289"/>
      <c r="BT947" s="289"/>
      <c r="BU947" s="289"/>
      <c r="BV947" s="289"/>
      <c r="BW947" s="289"/>
      <c r="BX947" s="289"/>
      <c r="BY947" s="289"/>
      <c r="BZ947" s="289"/>
      <c r="CA947" s="289"/>
      <c r="CB947" s="289"/>
      <c r="CC947" s="289"/>
      <c r="CD947" s="289"/>
      <c r="CE947" s="288"/>
    </row>
    <row r="948" spans="1:83" x14ac:dyDescent="0.2">
      <c r="A948" s="215"/>
      <c r="B948" s="216"/>
      <c r="C948" s="217"/>
      <c r="D948" s="218"/>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89"/>
      <c r="AV948" s="289"/>
      <c r="AW948" s="289"/>
      <c r="AX948" s="289"/>
      <c r="AY948" s="289"/>
      <c r="AZ948" s="289"/>
      <c r="BA948" s="289"/>
      <c r="BB948" s="289"/>
      <c r="BC948" s="289"/>
      <c r="BD948" s="289"/>
      <c r="BE948" s="289"/>
      <c r="BF948" s="289"/>
      <c r="BG948" s="289"/>
      <c r="BH948" s="289"/>
      <c r="BI948" s="289"/>
      <c r="BJ948" s="289"/>
      <c r="BK948" s="289"/>
      <c r="BL948" s="289"/>
      <c r="BM948" s="289"/>
      <c r="BN948" s="289"/>
      <c r="BO948" s="289"/>
      <c r="BP948" s="289"/>
      <c r="BQ948" s="289"/>
      <c r="BR948" s="289"/>
      <c r="BS948" s="289"/>
      <c r="BT948" s="289"/>
      <c r="BU948" s="289"/>
      <c r="BV948" s="289"/>
      <c r="BW948" s="289"/>
      <c r="BX948" s="289"/>
      <c r="BY948" s="289"/>
      <c r="BZ948" s="289"/>
      <c r="CA948" s="289"/>
      <c r="CB948" s="289"/>
      <c r="CC948" s="289"/>
      <c r="CD948" s="289"/>
      <c r="CE948" s="288"/>
    </row>
    <row r="949" spans="1:83" x14ac:dyDescent="0.2">
      <c r="A949" s="215"/>
      <c r="B949" s="216"/>
      <c r="C949" s="217"/>
      <c r="D949" s="218"/>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89"/>
      <c r="AV949" s="289"/>
      <c r="AW949" s="289"/>
      <c r="AX949" s="289"/>
      <c r="AY949" s="289"/>
      <c r="AZ949" s="289"/>
      <c r="BA949" s="289"/>
      <c r="BB949" s="289"/>
      <c r="BC949" s="289"/>
      <c r="BD949" s="289"/>
      <c r="BE949" s="289"/>
      <c r="BF949" s="289"/>
      <c r="BG949" s="289"/>
      <c r="BH949" s="289"/>
      <c r="BI949" s="289"/>
      <c r="BJ949" s="289"/>
      <c r="BK949" s="289"/>
      <c r="BL949" s="289"/>
      <c r="BM949" s="289"/>
      <c r="BN949" s="289"/>
      <c r="BO949" s="289"/>
      <c r="BP949" s="289"/>
      <c r="BQ949" s="289"/>
      <c r="BR949" s="289"/>
      <c r="BS949" s="289"/>
      <c r="BT949" s="289"/>
      <c r="BU949" s="289"/>
      <c r="BV949" s="289"/>
      <c r="BW949" s="289"/>
      <c r="BX949" s="289"/>
      <c r="BY949" s="289"/>
      <c r="BZ949" s="289"/>
      <c r="CA949" s="289"/>
      <c r="CB949" s="289"/>
      <c r="CC949" s="289"/>
      <c r="CD949" s="289"/>
      <c r="CE949" s="288"/>
    </row>
    <row r="950" spans="1:83" x14ac:dyDescent="0.2">
      <c r="A950" s="215"/>
      <c r="B950" s="216"/>
      <c r="C950" s="217"/>
      <c r="D950" s="218"/>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c r="AL950" s="219"/>
      <c r="AM950" s="219"/>
      <c r="AN950" s="219"/>
      <c r="AO950" s="219"/>
      <c r="AP950" s="219"/>
      <c r="AQ950" s="219"/>
      <c r="AR950" s="219"/>
      <c r="AS950" s="219"/>
      <c r="AT950" s="219"/>
      <c r="AU950" s="289"/>
      <c r="AV950" s="289"/>
      <c r="AW950" s="289"/>
      <c r="AX950" s="289"/>
      <c r="AY950" s="289"/>
      <c r="AZ950" s="289"/>
      <c r="BA950" s="289"/>
      <c r="BB950" s="289"/>
      <c r="BC950" s="289"/>
      <c r="BD950" s="289"/>
      <c r="BE950" s="289"/>
      <c r="BF950" s="289"/>
      <c r="BG950" s="289"/>
      <c r="BH950" s="289"/>
      <c r="BI950" s="289"/>
      <c r="BJ950" s="289"/>
      <c r="BK950" s="289"/>
      <c r="BL950" s="289"/>
      <c r="BM950" s="289"/>
      <c r="BN950" s="289"/>
      <c r="BO950" s="289"/>
      <c r="BP950" s="289"/>
      <c r="BQ950" s="289"/>
      <c r="BR950" s="289"/>
      <c r="BS950" s="289"/>
      <c r="BT950" s="289"/>
      <c r="BU950" s="289"/>
      <c r="BV950" s="289"/>
      <c r="BW950" s="289"/>
      <c r="BX950" s="289"/>
      <c r="BY950" s="289"/>
      <c r="BZ950" s="289"/>
      <c r="CA950" s="289"/>
      <c r="CB950" s="289"/>
      <c r="CC950" s="289"/>
      <c r="CD950" s="289"/>
      <c r="CE950" s="288"/>
    </row>
    <row r="951" spans="1:83" x14ac:dyDescent="0.2">
      <c r="A951" s="215"/>
      <c r="B951" s="216"/>
      <c r="C951" s="217"/>
      <c r="D951" s="218"/>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c r="AL951" s="219"/>
      <c r="AM951" s="219"/>
      <c r="AN951" s="219"/>
      <c r="AO951" s="219"/>
      <c r="AP951" s="219"/>
      <c r="AQ951" s="219"/>
      <c r="AR951" s="219"/>
      <c r="AS951" s="219"/>
      <c r="AT951" s="219"/>
      <c r="AU951" s="289"/>
      <c r="AV951" s="289"/>
      <c r="AW951" s="289"/>
      <c r="AX951" s="289"/>
      <c r="AY951" s="289"/>
      <c r="AZ951" s="289"/>
      <c r="BA951" s="289"/>
      <c r="BB951" s="289"/>
      <c r="BC951" s="289"/>
      <c r="BD951" s="289"/>
      <c r="BE951" s="289"/>
      <c r="BF951" s="289"/>
      <c r="BG951" s="289"/>
      <c r="BH951" s="289"/>
      <c r="BI951" s="289"/>
      <c r="BJ951" s="289"/>
      <c r="BK951" s="289"/>
      <c r="BL951" s="289"/>
      <c r="BM951" s="289"/>
      <c r="BN951" s="289"/>
      <c r="BO951" s="289"/>
      <c r="BP951" s="289"/>
      <c r="BQ951" s="289"/>
      <c r="BR951" s="289"/>
      <c r="BS951" s="289"/>
      <c r="BT951" s="289"/>
      <c r="BU951" s="289"/>
      <c r="BV951" s="289"/>
      <c r="BW951" s="289"/>
      <c r="BX951" s="289"/>
      <c r="BY951" s="289"/>
      <c r="BZ951" s="289"/>
      <c r="CA951" s="289"/>
      <c r="CB951" s="289"/>
      <c r="CC951" s="289"/>
      <c r="CD951" s="289"/>
      <c r="CE951" s="288"/>
    </row>
    <row r="952" spans="1:83" x14ac:dyDescent="0.2">
      <c r="A952" s="215"/>
      <c r="B952" s="216"/>
      <c r="C952" s="217"/>
      <c r="D952" s="218"/>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89"/>
      <c r="AV952" s="289"/>
      <c r="AW952" s="289"/>
      <c r="AX952" s="289"/>
      <c r="AY952" s="289"/>
      <c r="AZ952" s="289"/>
      <c r="BA952" s="289"/>
      <c r="BB952" s="289"/>
      <c r="BC952" s="289"/>
      <c r="BD952" s="289"/>
      <c r="BE952" s="289"/>
      <c r="BF952" s="289"/>
      <c r="BG952" s="289"/>
      <c r="BH952" s="289"/>
      <c r="BI952" s="289"/>
      <c r="BJ952" s="289"/>
      <c r="BK952" s="289"/>
      <c r="BL952" s="289"/>
      <c r="BM952" s="289"/>
      <c r="BN952" s="289"/>
      <c r="BO952" s="289"/>
      <c r="BP952" s="289"/>
      <c r="BQ952" s="289"/>
      <c r="BR952" s="289"/>
      <c r="BS952" s="289"/>
      <c r="BT952" s="289"/>
      <c r="BU952" s="289"/>
      <c r="BV952" s="289"/>
      <c r="BW952" s="289"/>
      <c r="BX952" s="289"/>
      <c r="BY952" s="289"/>
      <c r="BZ952" s="289"/>
      <c r="CA952" s="289"/>
      <c r="CB952" s="289"/>
      <c r="CC952" s="289"/>
      <c r="CD952" s="289"/>
      <c r="CE952" s="288"/>
    </row>
    <row r="953" spans="1:83" x14ac:dyDescent="0.2">
      <c r="A953" s="215"/>
      <c r="B953" s="216"/>
      <c r="C953" s="217"/>
      <c r="D953" s="218"/>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89"/>
      <c r="AV953" s="289"/>
      <c r="AW953" s="289"/>
      <c r="AX953" s="289"/>
      <c r="AY953" s="289"/>
      <c r="AZ953" s="289"/>
      <c r="BA953" s="289"/>
      <c r="BB953" s="289"/>
      <c r="BC953" s="289"/>
      <c r="BD953" s="289"/>
      <c r="BE953" s="289"/>
      <c r="BF953" s="289"/>
      <c r="BG953" s="289"/>
      <c r="BH953" s="289"/>
      <c r="BI953" s="289"/>
      <c r="BJ953" s="289"/>
      <c r="BK953" s="289"/>
      <c r="BL953" s="289"/>
      <c r="BM953" s="289"/>
      <c r="BN953" s="289"/>
      <c r="BO953" s="289"/>
      <c r="BP953" s="289"/>
      <c r="BQ953" s="289"/>
      <c r="BR953" s="289"/>
      <c r="BS953" s="289"/>
      <c r="BT953" s="289"/>
      <c r="BU953" s="289"/>
      <c r="BV953" s="289"/>
      <c r="BW953" s="289"/>
      <c r="BX953" s="289"/>
      <c r="BY953" s="289"/>
      <c r="BZ953" s="289"/>
      <c r="CA953" s="289"/>
      <c r="CB953" s="289"/>
      <c r="CC953" s="289"/>
      <c r="CD953" s="289"/>
      <c r="CE953" s="288"/>
    </row>
    <row r="954" spans="1:83" x14ac:dyDescent="0.2">
      <c r="A954" s="215"/>
      <c r="B954" s="216"/>
      <c r="C954" s="217"/>
      <c r="D954" s="218"/>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89"/>
      <c r="AV954" s="289"/>
      <c r="AW954" s="289"/>
      <c r="AX954" s="289"/>
      <c r="AY954" s="289"/>
      <c r="AZ954" s="289"/>
      <c r="BA954" s="289"/>
      <c r="BB954" s="289"/>
      <c r="BC954" s="289"/>
      <c r="BD954" s="289"/>
      <c r="BE954" s="289"/>
      <c r="BF954" s="289"/>
      <c r="BG954" s="289"/>
      <c r="BH954" s="289"/>
      <c r="BI954" s="289"/>
      <c r="BJ954" s="289"/>
      <c r="BK954" s="289"/>
      <c r="BL954" s="289"/>
      <c r="BM954" s="289"/>
      <c r="BN954" s="289"/>
      <c r="BO954" s="289"/>
      <c r="BP954" s="289"/>
      <c r="BQ954" s="289"/>
      <c r="BR954" s="289"/>
      <c r="BS954" s="289"/>
      <c r="BT954" s="289"/>
      <c r="BU954" s="289"/>
      <c r="BV954" s="289"/>
      <c r="BW954" s="289"/>
      <c r="BX954" s="289"/>
      <c r="BY954" s="289"/>
      <c r="BZ954" s="289"/>
      <c r="CA954" s="289"/>
      <c r="CB954" s="289"/>
      <c r="CC954" s="289"/>
      <c r="CD954" s="289"/>
      <c r="CE954" s="288"/>
    </row>
    <row r="955" spans="1:83" x14ac:dyDescent="0.2">
      <c r="A955" s="215"/>
      <c r="B955" s="216"/>
      <c r="C955" s="217"/>
      <c r="D955" s="218"/>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c r="AL955" s="219"/>
      <c r="AM955" s="219"/>
      <c r="AN955" s="219"/>
      <c r="AO955" s="219"/>
      <c r="AP955" s="219"/>
      <c r="AQ955" s="219"/>
      <c r="AR955" s="219"/>
      <c r="AS955" s="219"/>
      <c r="AT955" s="219"/>
      <c r="AU955" s="289"/>
      <c r="AV955" s="289"/>
      <c r="AW955" s="289"/>
      <c r="AX955" s="289"/>
      <c r="AY955" s="289"/>
      <c r="AZ955" s="289"/>
      <c r="BA955" s="289"/>
      <c r="BB955" s="289"/>
      <c r="BC955" s="289"/>
      <c r="BD955" s="289"/>
      <c r="BE955" s="289"/>
      <c r="BF955" s="289"/>
      <c r="BG955" s="289"/>
      <c r="BH955" s="289"/>
      <c r="BI955" s="289"/>
      <c r="BJ955" s="289"/>
      <c r="BK955" s="289"/>
      <c r="BL955" s="289"/>
      <c r="BM955" s="289"/>
      <c r="BN955" s="289"/>
      <c r="BO955" s="289"/>
      <c r="BP955" s="289"/>
      <c r="BQ955" s="289"/>
      <c r="BR955" s="289"/>
      <c r="BS955" s="289"/>
      <c r="BT955" s="289"/>
      <c r="BU955" s="289"/>
      <c r="BV955" s="289"/>
      <c r="BW955" s="289"/>
      <c r="BX955" s="289"/>
      <c r="BY955" s="289"/>
      <c r="BZ955" s="289"/>
      <c r="CA955" s="289"/>
      <c r="CB955" s="289"/>
      <c r="CC955" s="289"/>
      <c r="CD955" s="289"/>
      <c r="CE955" s="288"/>
    </row>
    <row r="956" spans="1:83" x14ac:dyDescent="0.2">
      <c r="A956" s="215"/>
      <c r="B956" s="216"/>
      <c r="C956" s="217"/>
      <c r="D956" s="218"/>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c r="AL956" s="219"/>
      <c r="AM956" s="219"/>
      <c r="AN956" s="219"/>
      <c r="AO956" s="219"/>
      <c r="AP956" s="219"/>
      <c r="AQ956" s="219"/>
      <c r="AR956" s="219"/>
      <c r="AS956" s="219"/>
      <c r="AT956" s="219"/>
      <c r="AU956" s="289"/>
      <c r="AV956" s="289"/>
      <c r="AW956" s="289"/>
      <c r="AX956" s="289"/>
      <c r="AY956" s="289"/>
      <c r="AZ956" s="289"/>
      <c r="BA956" s="289"/>
      <c r="BB956" s="289"/>
      <c r="BC956" s="289"/>
      <c r="BD956" s="289"/>
      <c r="BE956" s="289"/>
      <c r="BF956" s="289"/>
      <c r="BG956" s="289"/>
      <c r="BH956" s="289"/>
      <c r="BI956" s="289"/>
      <c r="BJ956" s="289"/>
      <c r="BK956" s="289"/>
      <c r="BL956" s="289"/>
      <c r="BM956" s="289"/>
      <c r="BN956" s="289"/>
      <c r="BO956" s="289"/>
      <c r="BP956" s="289"/>
      <c r="BQ956" s="289"/>
      <c r="BR956" s="289"/>
      <c r="BS956" s="289"/>
      <c r="BT956" s="289"/>
      <c r="BU956" s="289"/>
      <c r="BV956" s="289"/>
      <c r="BW956" s="289"/>
      <c r="BX956" s="289"/>
      <c r="BY956" s="289"/>
      <c r="BZ956" s="289"/>
      <c r="CA956" s="289"/>
      <c r="CB956" s="289"/>
      <c r="CC956" s="289"/>
      <c r="CD956" s="289"/>
      <c r="CE956" s="288"/>
    </row>
    <row r="957" spans="1:83" x14ac:dyDescent="0.2">
      <c r="A957" s="215"/>
      <c r="B957" s="216"/>
      <c r="C957" s="217"/>
      <c r="D957" s="218"/>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89"/>
      <c r="AV957" s="289"/>
      <c r="AW957" s="289"/>
      <c r="AX957" s="289"/>
      <c r="AY957" s="289"/>
      <c r="AZ957" s="289"/>
      <c r="BA957" s="289"/>
      <c r="BB957" s="289"/>
      <c r="BC957" s="289"/>
      <c r="BD957" s="289"/>
      <c r="BE957" s="289"/>
      <c r="BF957" s="289"/>
      <c r="BG957" s="289"/>
      <c r="BH957" s="289"/>
      <c r="BI957" s="289"/>
      <c r="BJ957" s="289"/>
      <c r="BK957" s="289"/>
      <c r="BL957" s="289"/>
      <c r="BM957" s="289"/>
      <c r="BN957" s="289"/>
      <c r="BO957" s="289"/>
      <c r="BP957" s="289"/>
      <c r="BQ957" s="289"/>
      <c r="BR957" s="289"/>
      <c r="BS957" s="289"/>
      <c r="BT957" s="289"/>
      <c r="BU957" s="289"/>
      <c r="BV957" s="289"/>
      <c r="BW957" s="289"/>
      <c r="BX957" s="289"/>
      <c r="BY957" s="289"/>
      <c r="BZ957" s="289"/>
      <c r="CA957" s="289"/>
      <c r="CB957" s="289"/>
      <c r="CC957" s="289"/>
      <c r="CD957" s="289"/>
      <c r="CE957" s="288"/>
    </row>
    <row r="958" spans="1:83" x14ac:dyDescent="0.2">
      <c r="A958" s="215"/>
      <c r="B958" s="216"/>
      <c r="C958" s="217"/>
      <c r="D958" s="218"/>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89"/>
      <c r="AV958" s="289"/>
      <c r="AW958" s="289"/>
      <c r="AX958" s="289"/>
      <c r="AY958" s="289"/>
      <c r="AZ958" s="289"/>
      <c r="BA958" s="289"/>
      <c r="BB958" s="289"/>
      <c r="BC958" s="289"/>
      <c r="BD958" s="289"/>
      <c r="BE958" s="289"/>
      <c r="BF958" s="289"/>
      <c r="BG958" s="289"/>
      <c r="BH958" s="289"/>
      <c r="BI958" s="289"/>
      <c r="BJ958" s="289"/>
      <c r="BK958" s="289"/>
      <c r="BL958" s="289"/>
      <c r="BM958" s="289"/>
      <c r="BN958" s="289"/>
      <c r="BO958" s="289"/>
      <c r="BP958" s="289"/>
      <c r="BQ958" s="289"/>
      <c r="BR958" s="289"/>
      <c r="BS958" s="289"/>
      <c r="BT958" s="289"/>
      <c r="BU958" s="289"/>
      <c r="BV958" s="289"/>
      <c r="BW958" s="289"/>
      <c r="BX958" s="289"/>
      <c r="BY958" s="289"/>
      <c r="BZ958" s="289"/>
      <c r="CA958" s="289"/>
      <c r="CB958" s="289"/>
      <c r="CC958" s="289"/>
      <c r="CD958" s="289"/>
      <c r="CE958" s="288"/>
    </row>
    <row r="959" spans="1:83" x14ac:dyDescent="0.2">
      <c r="A959" s="215"/>
      <c r="B959" s="216"/>
      <c r="C959" s="217"/>
      <c r="D959" s="218"/>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89"/>
      <c r="AV959" s="289"/>
      <c r="AW959" s="289"/>
      <c r="AX959" s="289"/>
      <c r="AY959" s="289"/>
      <c r="AZ959" s="289"/>
      <c r="BA959" s="289"/>
      <c r="BB959" s="289"/>
      <c r="BC959" s="289"/>
      <c r="BD959" s="289"/>
      <c r="BE959" s="289"/>
      <c r="BF959" s="289"/>
      <c r="BG959" s="289"/>
      <c r="BH959" s="289"/>
      <c r="BI959" s="289"/>
      <c r="BJ959" s="289"/>
      <c r="BK959" s="289"/>
      <c r="BL959" s="289"/>
      <c r="BM959" s="289"/>
      <c r="BN959" s="289"/>
      <c r="BO959" s="289"/>
      <c r="BP959" s="289"/>
      <c r="BQ959" s="289"/>
      <c r="BR959" s="289"/>
      <c r="BS959" s="289"/>
      <c r="BT959" s="289"/>
      <c r="BU959" s="289"/>
      <c r="BV959" s="289"/>
      <c r="BW959" s="289"/>
      <c r="BX959" s="289"/>
      <c r="BY959" s="289"/>
      <c r="BZ959" s="289"/>
      <c r="CA959" s="289"/>
      <c r="CB959" s="289"/>
      <c r="CC959" s="289"/>
      <c r="CD959" s="289"/>
      <c r="CE959" s="288"/>
    </row>
    <row r="960" spans="1:83" x14ac:dyDescent="0.2">
      <c r="A960" s="215"/>
      <c r="B960" s="216"/>
      <c r="C960" s="217"/>
      <c r="D960" s="218"/>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89"/>
      <c r="AV960" s="289"/>
      <c r="AW960" s="289"/>
      <c r="AX960" s="289"/>
      <c r="AY960" s="289"/>
      <c r="AZ960" s="289"/>
      <c r="BA960" s="289"/>
      <c r="BB960" s="289"/>
      <c r="BC960" s="289"/>
      <c r="BD960" s="289"/>
      <c r="BE960" s="289"/>
      <c r="BF960" s="289"/>
      <c r="BG960" s="289"/>
      <c r="BH960" s="289"/>
      <c r="BI960" s="289"/>
      <c r="BJ960" s="289"/>
      <c r="BK960" s="289"/>
      <c r="BL960" s="289"/>
      <c r="BM960" s="289"/>
      <c r="BN960" s="289"/>
      <c r="BO960" s="289"/>
      <c r="BP960" s="289"/>
      <c r="BQ960" s="289"/>
      <c r="BR960" s="289"/>
      <c r="BS960" s="289"/>
      <c r="BT960" s="289"/>
      <c r="BU960" s="289"/>
      <c r="BV960" s="289"/>
      <c r="BW960" s="289"/>
      <c r="BX960" s="289"/>
      <c r="BY960" s="289"/>
      <c r="BZ960" s="289"/>
      <c r="CA960" s="289"/>
      <c r="CB960" s="289"/>
      <c r="CC960" s="289"/>
      <c r="CD960" s="289"/>
      <c r="CE960" s="288"/>
    </row>
    <row r="961" spans="1:83" x14ac:dyDescent="0.2">
      <c r="A961" s="215"/>
      <c r="B961" s="216"/>
      <c r="C961" s="217"/>
      <c r="D961" s="218"/>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89"/>
      <c r="AV961" s="289"/>
      <c r="AW961" s="289"/>
      <c r="AX961" s="289"/>
      <c r="AY961" s="289"/>
      <c r="AZ961" s="289"/>
      <c r="BA961" s="289"/>
      <c r="BB961" s="289"/>
      <c r="BC961" s="289"/>
      <c r="BD961" s="289"/>
      <c r="BE961" s="289"/>
      <c r="BF961" s="289"/>
      <c r="BG961" s="289"/>
      <c r="BH961" s="289"/>
      <c r="BI961" s="289"/>
      <c r="BJ961" s="289"/>
      <c r="BK961" s="289"/>
      <c r="BL961" s="289"/>
      <c r="BM961" s="289"/>
      <c r="BN961" s="289"/>
      <c r="BO961" s="289"/>
      <c r="BP961" s="289"/>
      <c r="BQ961" s="289"/>
      <c r="BR961" s="289"/>
      <c r="BS961" s="289"/>
      <c r="BT961" s="289"/>
      <c r="BU961" s="289"/>
      <c r="BV961" s="289"/>
      <c r="BW961" s="289"/>
      <c r="BX961" s="289"/>
      <c r="BY961" s="289"/>
      <c r="BZ961" s="289"/>
      <c r="CA961" s="289"/>
      <c r="CB961" s="289"/>
      <c r="CC961" s="289"/>
      <c r="CD961" s="289"/>
      <c r="CE961" s="288"/>
    </row>
    <row r="962" spans="1:83" x14ac:dyDescent="0.2">
      <c r="A962" s="215"/>
      <c r="B962" s="216"/>
      <c r="C962" s="217"/>
      <c r="D962" s="218"/>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89"/>
      <c r="AV962" s="289"/>
      <c r="AW962" s="289"/>
      <c r="AX962" s="289"/>
      <c r="AY962" s="289"/>
      <c r="AZ962" s="289"/>
      <c r="BA962" s="289"/>
      <c r="BB962" s="289"/>
      <c r="BC962" s="289"/>
      <c r="BD962" s="289"/>
      <c r="BE962" s="289"/>
      <c r="BF962" s="289"/>
      <c r="BG962" s="289"/>
      <c r="BH962" s="289"/>
      <c r="BI962" s="289"/>
      <c r="BJ962" s="289"/>
      <c r="BK962" s="289"/>
      <c r="BL962" s="289"/>
      <c r="BM962" s="289"/>
      <c r="BN962" s="289"/>
      <c r="BO962" s="289"/>
      <c r="BP962" s="289"/>
      <c r="BQ962" s="289"/>
      <c r="BR962" s="289"/>
      <c r="BS962" s="289"/>
      <c r="BT962" s="289"/>
      <c r="BU962" s="289"/>
      <c r="BV962" s="289"/>
      <c r="BW962" s="289"/>
      <c r="BX962" s="289"/>
      <c r="BY962" s="289"/>
      <c r="BZ962" s="289"/>
      <c r="CA962" s="289"/>
      <c r="CB962" s="289"/>
      <c r="CC962" s="289"/>
      <c r="CD962" s="289"/>
      <c r="CE962" s="288"/>
    </row>
    <row r="963" spans="1:83" x14ac:dyDescent="0.2">
      <c r="A963" s="215"/>
      <c r="B963" s="216"/>
      <c r="C963" s="217"/>
      <c r="D963" s="218"/>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89"/>
      <c r="AV963" s="289"/>
      <c r="AW963" s="289"/>
      <c r="AX963" s="289"/>
      <c r="AY963" s="289"/>
      <c r="AZ963" s="289"/>
      <c r="BA963" s="289"/>
      <c r="BB963" s="289"/>
      <c r="BC963" s="289"/>
      <c r="BD963" s="289"/>
      <c r="BE963" s="289"/>
      <c r="BF963" s="289"/>
      <c r="BG963" s="289"/>
      <c r="BH963" s="289"/>
      <c r="BI963" s="289"/>
      <c r="BJ963" s="289"/>
      <c r="BK963" s="289"/>
      <c r="BL963" s="289"/>
      <c r="BM963" s="289"/>
      <c r="BN963" s="289"/>
      <c r="BO963" s="289"/>
      <c r="BP963" s="289"/>
      <c r="BQ963" s="289"/>
      <c r="BR963" s="289"/>
      <c r="BS963" s="289"/>
      <c r="BT963" s="289"/>
      <c r="BU963" s="289"/>
      <c r="BV963" s="289"/>
      <c r="BW963" s="289"/>
      <c r="BX963" s="289"/>
      <c r="BY963" s="289"/>
      <c r="BZ963" s="289"/>
      <c r="CA963" s="289"/>
      <c r="CB963" s="289"/>
      <c r="CC963" s="289"/>
      <c r="CD963" s="289"/>
      <c r="CE963" s="288"/>
    </row>
    <row r="964" spans="1:83" x14ac:dyDescent="0.2">
      <c r="A964" s="215"/>
      <c r="B964" s="216"/>
      <c r="C964" s="217"/>
      <c r="D964" s="218"/>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c r="AL964" s="219"/>
      <c r="AM964" s="219"/>
      <c r="AN964" s="219"/>
      <c r="AO964" s="219"/>
      <c r="AP964" s="219"/>
      <c r="AQ964" s="219"/>
      <c r="AR964" s="219"/>
      <c r="AS964" s="219"/>
      <c r="AT964" s="219"/>
      <c r="AU964" s="289"/>
      <c r="AV964" s="289"/>
      <c r="AW964" s="289"/>
      <c r="AX964" s="289"/>
      <c r="AY964" s="289"/>
      <c r="AZ964" s="289"/>
      <c r="BA964" s="289"/>
      <c r="BB964" s="289"/>
      <c r="BC964" s="289"/>
      <c r="BD964" s="289"/>
      <c r="BE964" s="289"/>
      <c r="BF964" s="289"/>
      <c r="BG964" s="289"/>
      <c r="BH964" s="289"/>
      <c r="BI964" s="289"/>
      <c r="BJ964" s="289"/>
      <c r="BK964" s="289"/>
      <c r="BL964" s="289"/>
      <c r="BM964" s="289"/>
      <c r="BN964" s="289"/>
      <c r="BO964" s="289"/>
      <c r="BP964" s="289"/>
      <c r="BQ964" s="289"/>
      <c r="BR964" s="289"/>
      <c r="BS964" s="289"/>
      <c r="BT964" s="289"/>
      <c r="BU964" s="289"/>
      <c r="BV964" s="289"/>
      <c r="BW964" s="289"/>
      <c r="BX964" s="289"/>
      <c r="BY964" s="289"/>
      <c r="BZ964" s="289"/>
      <c r="CA964" s="289"/>
      <c r="CB964" s="289"/>
      <c r="CC964" s="289"/>
      <c r="CD964" s="289"/>
      <c r="CE964" s="288"/>
    </row>
    <row r="965" spans="1:83" x14ac:dyDescent="0.2">
      <c r="A965" s="215"/>
      <c r="B965" s="216"/>
      <c r="C965" s="217"/>
      <c r="D965" s="218"/>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c r="AL965" s="219"/>
      <c r="AM965" s="219"/>
      <c r="AN965" s="219"/>
      <c r="AO965" s="219"/>
      <c r="AP965" s="219"/>
      <c r="AQ965" s="219"/>
      <c r="AR965" s="219"/>
      <c r="AS965" s="219"/>
      <c r="AT965" s="219"/>
      <c r="AU965" s="289"/>
      <c r="AV965" s="289"/>
      <c r="AW965" s="289"/>
      <c r="AX965" s="289"/>
      <c r="AY965" s="289"/>
      <c r="AZ965" s="289"/>
      <c r="BA965" s="289"/>
      <c r="BB965" s="289"/>
      <c r="BC965" s="289"/>
      <c r="BD965" s="289"/>
      <c r="BE965" s="289"/>
      <c r="BF965" s="289"/>
      <c r="BG965" s="289"/>
      <c r="BH965" s="289"/>
      <c r="BI965" s="289"/>
      <c r="BJ965" s="289"/>
      <c r="BK965" s="289"/>
      <c r="BL965" s="289"/>
      <c r="BM965" s="289"/>
      <c r="BN965" s="289"/>
      <c r="BO965" s="289"/>
      <c r="BP965" s="289"/>
      <c r="BQ965" s="289"/>
      <c r="BR965" s="289"/>
      <c r="BS965" s="289"/>
      <c r="BT965" s="289"/>
      <c r="BU965" s="289"/>
      <c r="BV965" s="289"/>
      <c r="BW965" s="289"/>
      <c r="BX965" s="289"/>
      <c r="BY965" s="289"/>
      <c r="BZ965" s="289"/>
      <c r="CA965" s="289"/>
      <c r="CB965" s="289"/>
      <c r="CC965" s="289"/>
      <c r="CD965" s="289"/>
      <c r="CE965" s="288"/>
    </row>
    <row r="966" spans="1:83" x14ac:dyDescent="0.2">
      <c r="A966" s="215"/>
      <c r="B966" s="216"/>
      <c r="C966" s="217"/>
      <c r="D966" s="218"/>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c r="AL966" s="219"/>
      <c r="AM966" s="219"/>
      <c r="AN966" s="219"/>
      <c r="AO966" s="219"/>
      <c r="AP966" s="219"/>
      <c r="AQ966" s="219"/>
      <c r="AR966" s="219"/>
      <c r="AS966" s="219"/>
      <c r="AT966" s="219"/>
      <c r="AU966" s="289"/>
      <c r="AV966" s="289"/>
      <c r="AW966" s="289"/>
      <c r="AX966" s="289"/>
      <c r="AY966" s="289"/>
      <c r="AZ966" s="289"/>
      <c r="BA966" s="289"/>
      <c r="BB966" s="289"/>
      <c r="BC966" s="289"/>
      <c r="BD966" s="289"/>
      <c r="BE966" s="289"/>
      <c r="BF966" s="289"/>
      <c r="BG966" s="289"/>
      <c r="BH966" s="289"/>
      <c r="BI966" s="289"/>
      <c r="BJ966" s="289"/>
      <c r="BK966" s="289"/>
      <c r="BL966" s="289"/>
      <c r="BM966" s="289"/>
      <c r="BN966" s="289"/>
      <c r="BO966" s="289"/>
      <c r="BP966" s="289"/>
      <c r="BQ966" s="289"/>
      <c r="BR966" s="289"/>
      <c r="BS966" s="289"/>
      <c r="BT966" s="289"/>
      <c r="BU966" s="289"/>
      <c r="BV966" s="289"/>
      <c r="BW966" s="289"/>
      <c r="BX966" s="289"/>
      <c r="BY966" s="289"/>
      <c r="BZ966" s="289"/>
      <c r="CA966" s="289"/>
      <c r="CB966" s="289"/>
      <c r="CC966" s="289"/>
      <c r="CD966" s="289"/>
      <c r="CE966" s="288"/>
    </row>
    <row r="967" spans="1:83" x14ac:dyDescent="0.2">
      <c r="A967" s="215"/>
      <c r="B967" s="216"/>
      <c r="C967" s="217"/>
      <c r="D967" s="218"/>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c r="AL967" s="219"/>
      <c r="AM967" s="219"/>
      <c r="AN967" s="219"/>
      <c r="AO967" s="219"/>
      <c r="AP967" s="219"/>
      <c r="AQ967" s="219"/>
      <c r="AR967" s="219"/>
      <c r="AS967" s="219"/>
      <c r="AT967" s="219"/>
      <c r="AU967" s="289"/>
      <c r="AV967" s="289"/>
      <c r="AW967" s="289"/>
      <c r="AX967" s="289"/>
      <c r="AY967" s="289"/>
      <c r="AZ967" s="289"/>
      <c r="BA967" s="289"/>
      <c r="BB967" s="289"/>
      <c r="BC967" s="289"/>
      <c r="BD967" s="289"/>
      <c r="BE967" s="289"/>
      <c r="BF967" s="289"/>
      <c r="BG967" s="289"/>
      <c r="BH967" s="289"/>
      <c r="BI967" s="289"/>
      <c r="BJ967" s="289"/>
      <c r="BK967" s="289"/>
      <c r="BL967" s="289"/>
      <c r="BM967" s="289"/>
      <c r="BN967" s="289"/>
      <c r="BO967" s="289"/>
      <c r="BP967" s="289"/>
      <c r="BQ967" s="289"/>
      <c r="BR967" s="289"/>
      <c r="BS967" s="289"/>
      <c r="BT967" s="289"/>
      <c r="BU967" s="289"/>
      <c r="BV967" s="289"/>
      <c r="BW967" s="289"/>
      <c r="BX967" s="289"/>
      <c r="BY967" s="289"/>
      <c r="BZ967" s="289"/>
      <c r="CA967" s="289"/>
      <c r="CB967" s="289"/>
      <c r="CC967" s="289"/>
      <c r="CD967" s="289"/>
      <c r="CE967" s="288"/>
    </row>
    <row r="968" spans="1:83" x14ac:dyDescent="0.2">
      <c r="A968" s="215"/>
      <c r="B968" s="216"/>
      <c r="C968" s="217"/>
      <c r="D968" s="218"/>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c r="AL968" s="219"/>
      <c r="AM968" s="219"/>
      <c r="AN968" s="219"/>
      <c r="AO968" s="219"/>
      <c r="AP968" s="219"/>
      <c r="AQ968" s="219"/>
      <c r="AR968" s="219"/>
      <c r="AS968" s="219"/>
      <c r="AT968" s="219"/>
      <c r="AU968" s="289"/>
      <c r="AV968" s="289"/>
      <c r="AW968" s="289"/>
      <c r="AX968" s="289"/>
      <c r="AY968" s="289"/>
      <c r="AZ968" s="289"/>
      <c r="BA968" s="289"/>
      <c r="BB968" s="289"/>
      <c r="BC968" s="289"/>
      <c r="BD968" s="289"/>
      <c r="BE968" s="289"/>
      <c r="BF968" s="289"/>
      <c r="BG968" s="289"/>
      <c r="BH968" s="289"/>
      <c r="BI968" s="289"/>
      <c r="BJ968" s="289"/>
      <c r="BK968" s="289"/>
      <c r="BL968" s="289"/>
      <c r="BM968" s="289"/>
      <c r="BN968" s="289"/>
      <c r="BO968" s="289"/>
      <c r="BP968" s="289"/>
      <c r="BQ968" s="289"/>
      <c r="BR968" s="289"/>
      <c r="BS968" s="289"/>
      <c r="BT968" s="289"/>
      <c r="BU968" s="289"/>
      <c r="BV968" s="289"/>
      <c r="BW968" s="289"/>
      <c r="BX968" s="289"/>
      <c r="BY968" s="289"/>
      <c r="BZ968" s="289"/>
      <c r="CA968" s="289"/>
      <c r="CB968" s="289"/>
      <c r="CC968" s="289"/>
      <c r="CD968" s="289"/>
      <c r="CE968" s="288"/>
    </row>
    <row r="969" spans="1:83" x14ac:dyDescent="0.2">
      <c r="A969" s="215"/>
      <c r="B969" s="216"/>
      <c r="C969" s="217"/>
      <c r="D969" s="218"/>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c r="AL969" s="219"/>
      <c r="AM969" s="219"/>
      <c r="AN969" s="219"/>
      <c r="AO969" s="219"/>
      <c r="AP969" s="219"/>
      <c r="AQ969" s="219"/>
      <c r="AR969" s="219"/>
      <c r="AS969" s="219"/>
      <c r="AT969" s="219"/>
      <c r="AU969" s="289"/>
      <c r="AV969" s="289"/>
      <c r="AW969" s="289"/>
      <c r="AX969" s="289"/>
      <c r="AY969" s="289"/>
      <c r="AZ969" s="289"/>
      <c r="BA969" s="289"/>
      <c r="BB969" s="289"/>
      <c r="BC969" s="289"/>
      <c r="BD969" s="289"/>
      <c r="BE969" s="289"/>
      <c r="BF969" s="289"/>
      <c r="BG969" s="289"/>
      <c r="BH969" s="289"/>
      <c r="BI969" s="289"/>
      <c r="BJ969" s="289"/>
      <c r="BK969" s="289"/>
      <c r="BL969" s="289"/>
      <c r="BM969" s="289"/>
      <c r="BN969" s="289"/>
      <c r="BO969" s="289"/>
      <c r="BP969" s="289"/>
      <c r="BQ969" s="289"/>
      <c r="BR969" s="289"/>
      <c r="BS969" s="289"/>
      <c r="BT969" s="289"/>
      <c r="BU969" s="289"/>
      <c r="BV969" s="289"/>
      <c r="BW969" s="289"/>
      <c r="BX969" s="289"/>
      <c r="BY969" s="289"/>
      <c r="BZ969" s="289"/>
      <c r="CA969" s="289"/>
      <c r="CB969" s="289"/>
      <c r="CC969" s="289"/>
      <c r="CD969" s="289"/>
      <c r="CE969" s="288"/>
    </row>
    <row r="970" spans="1:83" x14ac:dyDescent="0.2">
      <c r="A970" s="215"/>
      <c r="B970" s="216"/>
      <c r="C970" s="217"/>
      <c r="D970" s="218"/>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c r="AL970" s="219"/>
      <c r="AM970" s="219"/>
      <c r="AN970" s="219"/>
      <c r="AO970" s="219"/>
      <c r="AP970" s="219"/>
      <c r="AQ970" s="219"/>
      <c r="AR970" s="219"/>
      <c r="AS970" s="219"/>
      <c r="AT970" s="219"/>
      <c r="AU970" s="289"/>
      <c r="AV970" s="289"/>
      <c r="AW970" s="289"/>
      <c r="AX970" s="289"/>
      <c r="AY970" s="289"/>
      <c r="AZ970" s="289"/>
      <c r="BA970" s="289"/>
      <c r="BB970" s="289"/>
      <c r="BC970" s="289"/>
      <c r="BD970" s="289"/>
      <c r="BE970" s="289"/>
      <c r="BF970" s="289"/>
      <c r="BG970" s="289"/>
      <c r="BH970" s="289"/>
      <c r="BI970" s="289"/>
      <c r="BJ970" s="289"/>
      <c r="BK970" s="289"/>
      <c r="BL970" s="289"/>
      <c r="BM970" s="289"/>
      <c r="BN970" s="289"/>
      <c r="BO970" s="289"/>
      <c r="BP970" s="289"/>
      <c r="BQ970" s="289"/>
      <c r="BR970" s="289"/>
      <c r="BS970" s="289"/>
      <c r="BT970" s="289"/>
      <c r="BU970" s="289"/>
      <c r="BV970" s="289"/>
      <c r="BW970" s="289"/>
      <c r="BX970" s="289"/>
      <c r="BY970" s="289"/>
      <c r="BZ970" s="289"/>
      <c r="CA970" s="289"/>
      <c r="CB970" s="289"/>
      <c r="CC970" s="289"/>
      <c r="CD970" s="289"/>
      <c r="CE970" s="288"/>
    </row>
    <row r="971" spans="1:83" x14ac:dyDescent="0.2">
      <c r="A971" s="215"/>
      <c r="B971" s="216"/>
      <c r="C971" s="217"/>
      <c r="D971" s="218"/>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c r="AL971" s="219"/>
      <c r="AM971" s="219"/>
      <c r="AN971" s="219"/>
      <c r="AO971" s="219"/>
      <c r="AP971" s="219"/>
      <c r="AQ971" s="219"/>
      <c r="AR971" s="219"/>
      <c r="AS971" s="219"/>
      <c r="AT971" s="219"/>
      <c r="AU971" s="289"/>
      <c r="AV971" s="289"/>
      <c r="AW971" s="289"/>
      <c r="AX971" s="289"/>
      <c r="AY971" s="289"/>
      <c r="AZ971" s="289"/>
      <c r="BA971" s="289"/>
      <c r="BB971" s="289"/>
      <c r="BC971" s="289"/>
      <c r="BD971" s="289"/>
      <c r="BE971" s="289"/>
      <c r="BF971" s="289"/>
      <c r="BG971" s="289"/>
      <c r="BH971" s="289"/>
      <c r="BI971" s="289"/>
      <c r="BJ971" s="289"/>
      <c r="BK971" s="289"/>
      <c r="BL971" s="289"/>
      <c r="BM971" s="289"/>
      <c r="BN971" s="289"/>
      <c r="BO971" s="289"/>
      <c r="BP971" s="289"/>
      <c r="BQ971" s="289"/>
      <c r="BR971" s="289"/>
      <c r="BS971" s="289"/>
      <c r="BT971" s="289"/>
      <c r="BU971" s="289"/>
      <c r="BV971" s="289"/>
      <c r="BW971" s="289"/>
      <c r="BX971" s="289"/>
      <c r="BY971" s="289"/>
      <c r="BZ971" s="289"/>
      <c r="CA971" s="289"/>
      <c r="CB971" s="289"/>
      <c r="CC971" s="289"/>
      <c r="CD971" s="289"/>
      <c r="CE971" s="288"/>
    </row>
    <row r="972" spans="1:83" x14ac:dyDescent="0.2">
      <c r="A972" s="215"/>
      <c r="B972" s="216"/>
      <c r="C972" s="217"/>
      <c r="D972" s="218"/>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c r="AL972" s="219"/>
      <c r="AM972" s="219"/>
      <c r="AN972" s="219"/>
      <c r="AO972" s="219"/>
      <c r="AP972" s="219"/>
      <c r="AQ972" s="219"/>
      <c r="AR972" s="219"/>
      <c r="AS972" s="219"/>
      <c r="AT972" s="219"/>
      <c r="AU972" s="289"/>
      <c r="AV972" s="289"/>
      <c r="AW972" s="289"/>
      <c r="AX972" s="289"/>
      <c r="AY972" s="289"/>
      <c r="AZ972" s="289"/>
      <c r="BA972" s="289"/>
      <c r="BB972" s="289"/>
      <c r="BC972" s="289"/>
      <c r="BD972" s="289"/>
      <c r="BE972" s="289"/>
      <c r="BF972" s="289"/>
      <c r="BG972" s="289"/>
      <c r="BH972" s="289"/>
      <c r="BI972" s="289"/>
      <c r="BJ972" s="289"/>
      <c r="BK972" s="289"/>
      <c r="BL972" s="289"/>
      <c r="BM972" s="289"/>
      <c r="BN972" s="289"/>
      <c r="BO972" s="289"/>
      <c r="BP972" s="289"/>
      <c r="BQ972" s="289"/>
      <c r="BR972" s="289"/>
      <c r="BS972" s="289"/>
      <c r="BT972" s="289"/>
      <c r="BU972" s="289"/>
      <c r="BV972" s="289"/>
      <c r="BW972" s="289"/>
      <c r="BX972" s="289"/>
      <c r="BY972" s="289"/>
      <c r="BZ972" s="289"/>
      <c r="CA972" s="289"/>
      <c r="CB972" s="289"/>
      <c r="CC972" s="289"/>
      <c r="CD972" s="289"/>
      <c r="CE972" s="288"/>
    </row>
    <row r="973" spans="1:83" x14ac:dyDescent="0.2">
      <c r="A973" s="215"/>
      <c r="B973" s="216"/>
      <c r="C973" s="217"/>
      <c r="D973" s="218"/>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c r="AL973" s="219"/>
      <c r="AM973" s="219"/>
      <c r="AN973" s="219"/>
      <c r="AO973" s="219"/>
      <c r="AP973" s="219"/>
      <c r="AQ973" s="219"/>
      <c r="AR973" s="219"/>
      <c r="AS973" s="219"/>
      <c r="AT973" s="219"/>
      <c r="AU973" s="289"/>
      <c r="AV973" s="289"/>
      <c r="AW973" s="289"/>
      <c r="AX973" s="289"/>
      <c r="AY973" s="289"/>
      <c r="AZ973" s="289"/>
      <c r="BA973" s="289"/>
      <c r="BB973" s="289"/>
      <c r="BC973" s="289"/>
      <c r="BD973" s="289"/>
      <c r="BE973" s="289"/>
      <c r="BF973" s="289"/>
      <c r="BG973" s="289"/>
      <c r="BH973" s="289"/>
      <c r="BI973" s="289"/>
      <c r="BJ973" s="289"/>
      <c r="BK973" s="289"/>
      <c r="BL973" s="289"/>
      <c r="BM973" s="289"/>
      <c r="BN973" s="289"/>
      <c r="BO973" s="289"/>
      <c r="BP973" s="289"/>
      <c r="BQ973" s="289"/>
      <c r="BR973" s="289"/>
      <c r="BS973" s="289"/>
      <c r="BT973" s="289"/>
      <c r="BU973" s="289"/>
      <c r="BV973" s="289"/>
      <c r="BW973" s="289"/>
      <c r="BX973" s="289"/>
      <c r="BY973" s="289"/>
      <c r="BZ973" s="289"/>
      <c r="CA973" s="289"/>
      <c r="CB973" s="289"/>
      <c r="CC973" s="289"/>
      <c r="CD973" s="289"/>
      <c r="CE973" s="288"/>
    </row>
    <row r="974" spans="1:83" x14ac:dyDescent="0.2">
      <c r="A974" s="215"/>
      <c r="B974" s="216"/>
      <c r="C974" s="217"/>
      <c r="D974" s="218"/>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c r="AL974" s="219"/>
      <c r="AM974" s="219"/>
      <c r="AN974" s="219"/>
      <c r="AO974" s="219"/>
      <c r="AP974" s="219"/>
      <c r="AQ974" s="219"/>
      <c r="AR974" s="219"/>
      <c r="AS974" s="219"/>
      <c r="AT974" s="219"/>
      <c r="AU974" s="289"/>
      <c r="AV974" s="289"/>
      <c r="AW974" s="289"/>
      <c r="AX974" s="289"/>
      <c r="AY974" s="289"/>
      <c r="AZ974" s="289"/>
      <c r="BA974" s="289"/>
      <c r="BB974" s="289"/>
      <c r="BC974" s="289"/>
      <c r="BD974" s="289"/>
      <c r="BE974" s="289"/>
      <c r="BF974" s="289"/>
      <c r="BG974" s="289"/>
      <c r="BH974" s="289"/>
      <c r="BI974" s="289"/>
      <c r="BJ974" s="289"/>
      <c r="BK974" s="289"/>
      <c r="BL974" s="289"/>
      <c r="BM974" s="289"/>
      <c r="BN974" s="289"/>
      <c r="BO974" s="289"/>
      <c r="BP974" s="289"/>
      <c r="BQ974" s="289"/>
      <c r="BR974" s="289"/>
      <c r="BS974" s="289"/>
      <c r="BT974" s="289"/>
      <c r="BU974" s="289"/>
      <c r="BV974" s="289"/>
      <c r="BW974" s="289"/>
      <c r="BX974" s="289"/>
      <c r="BY974" s="289"/>
      <c r="BZ974" s="289"/>
      <c r="CA974" s="289"/>
      <c r="CB974" s="289"/>
      <c r="CC974" s="289"/>
      <c r="CD974" s="289"/>
      <c r="CE974" s="288"/>
    </row>
    <row r="975" spans="1:83" x14ac:dyDescent="0.2">
      <c r="A975" s="215"/>
      <c r="B975" s="216"/>
      <c r="C975" s="217"/>
      <c r="D975" s="218"/>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c r="AL975" s="219"/>
      <c r="AM975" s="219"/>
      <c r="AN975" s="219"/>
      <c r="AO975" s="219"/>
      <c r="AP975" s="219"/>
      <c r="AQ975" s="219"/>
      <c r="AR975" s="219"/>
      <c r="AS975" s="219"/>
      <c r="AT975" s="219"/>
      <c r="AU975" s="289"/>
      <c r="AV975" s="289"/>
      <c r="AW975" s="289"/>
      <c r="AX975" s="289"/>
      <c r="AY975" s="289"/>
      <c r="AZ975" s="289"/>
      <c r="BA975" s="289"/>
      <c r="BB975" s="289"/>
      <c r="BC975" s="289"/>
      <c r="BD975" s="289"/>
      <c r="BE975" s="289"/>
      <c r="BF975" s="289"/>
      <c r="BG975" s="289"/>
      <c r="BH975" s="289"/>
      <c r="BI975" s="289"/>
      <c r="BJ975" s="289"/>
      <c r="BK975" s="289"/>
      <c r="BL975" s="289"/>
      <c r="BM975" s="289"/>
      <c r="BN975" s="289"/>
      <c r="BO975" s="289"/>
      <c r="BP975" s="289"/>
      <c r="BQ975" s="289"/>
      <c r="BR975" s="289"/>
      <c r="BS975" s="289"/>
      <c r="BT975" s="289"/>
      <c r="BU975" s="289"/>
      <c r="BV975" s="289"/>
      <c r="BW975" s="289"/>
      <c r="BX975" s="289"/>
      <c r="BY975" s="289"/>
      <c r="BZ975" s="289"/>
      <c r="CA975" s="289"/>
      <c r="CB975" s="289"/>
      <c r="CC975" s="289"/>
      <c r="CD975" s="289"/>
      <c r="CE975" s="288"/>
    </row>
    <row r="976" spans="1:83" x14ac:dyDescent="0.2">
      <c r="A976" s="215"/>
      <c r="B976" s="216"/>
      <c r="C976" s="217"/>
      <c r="D976" s="218"/>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c r="AL976" s="219"/>
      <c r="AM976" s="219"/>
      <c r="AN976" s="219"/>
      <c r="AO976" s="219"/>
      <c r="AP976" s="219"/>
      <c r="AQ976" s="219"/>
      <c r="AR976" s="219"/>
      <c r="AS976" s="219"/>
      <c r="AT976" s="219"/>
      <c r="AU976" s="289"/>
      <c r="AV976" s="289"/>
      <c r="AW976" s="289"/>
      <c r="AX976" s="289"/>
      <c r="AY976" s="289"/>
      <c r="AZ976" s="289"/>
      <c r="BA976" s="289"/>
      <c r="BB976" s="289"/>
      <c r="BC976" s="289"/>
      <c r="BD976" s="289"/>
      <c r="BE976" s="289"/>
      <c r="BF976" s="289"/>
      <c r="BG976" s="289"/>
      <c r="BH976" s="289"/>
      <c r="BI976" s="289"/>
      <c r="BJ976" s="289"/>
      <c r="BK976" s="289"/>
      <c r="BL976" s="289"/>
      <c r="BM976" s="289"/>
      <c r="BN976" s="289"/>
      <c r="BO976" s="289"/>
      <c r="BP976" s="289"/>
      <c r="BQ976" s="289"/>
      <c r="BR976" s="289"/>
      <c r="BS976" s="289"/>
      <c r="BT976" s="289"/>
      <c r="BU976" s="289"/>
      <c r="BV976" s="289"/>
      <c r="BW976" s="289"/>
      <c r="BX976" s="289"/>
      <c r="BY976" s="289"/>
      <c r="BZ976" s="289"/>
      <c r="CA976" s="289"/>
      <c r="CB976" s="289"/>
      <c r="CC976" s="289"/>
      <c r="CD976" s="289"/>
      <c r="CE976" s="288"/>
    </row>
    <row r="977" spans="1:83" x14ac:dyDescent="0.2">
      <c r="A977" s="215"/>
      <c r="B977" s="216"/>
      <c r="C977" s="217"/>
      <c r="D977" s="218"/>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c r="AL977" s="219"/>
      <c r="AM977" s="219"/>
      <c r="AN977" s="219"/>
      <c r="AO977" s="219"/>
      <c r="AP977" s="219"/>
      <c r="AQ977" s="219"/>
      <c r="AR977" s="219"/>
      <c r="AS977" s="219"/>
      <c r="AT977" s="219"/>
      <c r="AU977" s="289"/>
      <c r="AV977" s="289"/>
      <c r="AW977" s="289"/>
      <c r="AX977" s="289"/>
      <c r="AY977" s="289"/>
      <c r="AZ977" s="289"/>
      <c r="BA977" s="289"/>
      <c r="BB977" s="289"/>
      <c r="BC977" s="289"/>
      <c r="BD977" s="289"/>
      <c r="BE977" s="289"/>
      <c r="BF977" s="289"/>
      <c r="BG977" s="289"/>
      <c r="BH977" s="289"/>
      <c r="BI977" s="289"/>
      <c r="BJ977" s="289"/>
      <c r="BK977" s="289"/>
      <c r="BL977" s="289"/>
      <c r="BM977" s="289"/>
      <c r="BN977" s="289"/>
      <c r="BO977" s="289"/>
      <c r="BP977" s="289"/>
      <c r="BQ977" s="289"/>
      <c r="BR977" s="289"/>
      <c r="BS977" s="289"/>
      <c r="BT977" s="289"/>
      <c r="BU977" s="289"/>
      <c r="BV977" s="289"/>
      <c r="BW977" s="289"/>
      <c r="BX977" s="289"/>
      <c r="BY977" s="289"/>
      <c r="BZ977" s="289"/>
      <c r="CA977" s="289"/>
      <c r="CB977" s="289"/>
      <c r="CC977" s="289"/>
      <c r="CD977" s="289"/>
      <c r="CE977" s="288"/>
    </row>
    <row r="978" spans="1:83" x14ac:dyDescent="0.2">
      <c r="A978" s="215"/>
      <c r="B978" s="216"/>
      <c r="C978" s="217"/>
      <c r="D978" s="218"/>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c r="AL978" s="219"/>
      <c r="AM978" s="219"/>
      <c r="AN978" s="219"/>
      <c r="AO978" s="219"/>
      <c r="AP978" s="219"/>
      <c r="AQ978" s="219"/>
      <c r="AR978" s="219"/>
      <c r="AS978" s="219"/>
      <c r="AT978" s="219"/>
      <c r="AU978" s="289"/>
      <c r="AV978" s="289"/>
      <c r="AW978" s="289"/>
      <c r="AX978" s="289"/>
      <c r="AY978" s="289"/>
      <c r="AZ978" s="289"/>
      <c r="BA978" s="289"/>
      <c r="BB978" s="289"/>
      <c r="BC978" s="289"/>
      <c r="BD978" s="289"/>
      <c r="BE978" s="289"/>
      <c r="BF978" s="289"/>
      <c r="BG978" s="289"/>
      <c r="BH978" s="289"/>
      <c r="BI978" s="289"/>
      <c r="BJ978" s="289"/>
      <c r="BK978" s="289"/>
      <c r="BL978" s="289"/>
      <c r="BM978" s="289"/>
      <c r="BN978" s="289"/>
      <c r="BO978" s="289"/>
      <c r="BP978" s="289"/>
      <c r="BQ978" s="289"/>
      <c r="BR978" s="289"/>
      <c r="BS978" s="289"/>
      <c r="BT978" s="289"/>
      <c r="BU978" s="289"/>
      <c r="BV978" s="289"/>
      <c r="BW978" s="289"/>
      <c r="BX978" s="289"/>
      <c r="BY978" s="289"/>
      <c r="BZ978" s="289"/>
      <c r="CA978" s="289"/>
      <c r="CB978" s="289"/>
      <c r="CC978" s="289"/>
      <c r="CD978" s="289"/>
      <c r="CE978" s="288"/>
    </row>
    <row r="979" spans="1:83" x14ac:dyDescent="0.2">
      <c r="A979" s="215"/>
      <c r="B979" s="216"/>
      <c r="C979" s="217"/>
      <c r="D979" s="218"/>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c r="AL979" s="219"/>
      <c r="AM979" s="219"/>
      <c r="AN979" s="219"/>
      <c r="AO979" s="219"/>
      <c r="AP979" s="219"/>
      <c r="AQ979" s="219"/>
      <c r="AR979" s="219"/>
      <c r="AS979" s="219"/>
      <c r="AT979" s="219"/>
      <c r="AU979" s="289"/>
      <c r="AV979" s="289"/>
      <c r="AW979" s="289"/>
      <c r="AX979" s="289"/>
      <c r="AY979" s="289"/>
      <c r="AZ979" s="289"/>
      <c r="BA979" s="289"/>
      <c r="BB979" s="289"/>
      <c r="BC979" s="289"/>
      <c r="BD979" s="289"/>
      <c r="BE979" s="289"/>
      <c r="BF979" s="289"/>
      <c r="BG979" s="289"/>
      <c r="BH979" s="289"/>
      <c r="BI979" s="289"/>
      <c r="BJ979" s="289"/>
      <c r="BK979" s="289"/>
      <c r="BL979" s="289"/>
      <c r="BM979" s="289"/>
      <c r="BN979" s="289"/>
      <c r="BO979" s="289"/>
      <c r="BP979" s="289"/>
      <c r="BQ979" s="289"/>
      <c r="BR979" s="289"/>
      <c r="BS979" s="289"/>
      <c r="BT979" s="289"/>
      <c r="BU979" s="289"/>
      <c r="BV979" s="289"/>
      <c r="BW979" s="289"/>
      <c r="BX979" s="289"/>
      <c r="BY979" s="289"/>
      <c r="BZ979" s="289"/>
      <c r="CA979" s="289"/>
      <c r="CB979" s="289"/>
      <c r="CC979" s="289"/>
      <c r="CD979" s="289"/>
      <c r="CE979" s="288"/>
    </row>
    <row r="980" spans="1:83" x14ac:dyDescent="0.2">
      <c r="A980" s="215"/>
      <c r="B980" s="216"/>
      <c r="C980" s="217"/>
      <c r="D980" s="218"/>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c r="AL980" s="219"/>
      <c r="AM980" s="219"/>
      <c r="AN980" s="219"/>
      <c r="AO980" s="219"/>
      <c r="AP980" s="219"/>
      <c r="AQ980" s="219"/>
      <c r="AR980" s="219"/>
      <c r="AS980" s="219"/>
      <c r="AT980" s="219"/>
      <c r="AU980" s="289"/>
      <c r="AV980" s="289"/>
      <c r="AW980" s="289"/>
      <c r="AX980" s="289"/>
      <c r="AY980" s="289"/>
      <c r="AZ980" s="289"/>
      <c r="BA980" s="289"/>
      <c r="BB980" s="289"/>
      <c r="BC980" s="289"/>
      <c r="BD980" s="289"/>
      <c r="BE980" s="289"/>
      <c r="BF980" s="289"/>
      <c r="BG980" s="289"/>
      <c r="BH980" s="289"/>
      <c r="BI980" s="289"/>
      <c r="BJ980" s="289"/>
      <c r="BK980" s="289"/>
      <c r="BL980" s="289"/>
      <c r="BM980" s="289"/>
      <c r="BN980" s="289"/>
      <c r="BO980" s="289"/>
      <c r="BP980" s="289"/>
      <c r="BQ980" s="289"/>
      <c r="BR980" s="289"/>
      <c r="BS980" s="289"/>
      <c r="BT980" s="289"/>
      <c r="BU980" s="289"/>
      <c r="BV980" s="289"/>
      <c r="BW980" s="289"/>
      <c r="BX980" s="289"/>
      <c r="BY980" s="289"/>
      <c r="BZ980" s="289"/>
      <c r="CA980" s="289"/>
      <c r="CB980" s="289"/>
      <c r="CC980" s="289"/>
      <c r="CD980" s="289"/>
      <c r="CE980" s="288"/>
    </row>
    <row r="981" spans="1:83" x14ac:dyDescent="0.2">
      <c r="A981" s="215"/>
      <c r="B981" s="216"/>
      <c r="C981" s="217"/>
      <c r="D981" s="218"/>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c r="AL981" s="219"/>
      <c r="AM981" s="219"/>
      <c r="AN981" s="219"/>
      <c r="AO981" s="219"/>
      <c r="AP981" s="219"/>
      <c r="AQ981" s="219"/>
      <c r="AR981" s="219"/>
      <c r="AS981" s="219"/>
      <c r="AT981" s="219"/>
      <c r="AU981" s="289"/>
      <c r="AV981" s="289"/>
      <c r="AW981" s="289"/>
      <c r="AX981" s="289"/>
      <c r="AY981" s="289"/>
      <c r="AZ981" s="289"/>
      <c r="BA981" s="289"/>
      <c r="BB981" s="289"/>
      <c r="BC981" s="289"/>
      <c r="BD981" s="289"/>
      <c r="BE981" s="289"/>
      <c r="BF981" s="289"/>
      <c r="BG981" s="289"/>
      <c r="BH981" s="289"/>
      <c r="BI981" s="289"/>
      <c r="BJ981" s="289"/>
      <c r="BK981" s="289"/>
      <c r="BL981" s="289"/>
      <c r="BM981" s="289"/>
      <c r="BN981" s="289"/>
      <c r="BO981" s="289"/>
      <c r="BP981" s="289"/>
      <c r="BQ981" s="289"/>
      <c r="BR981" s="289"/>
      <c r="BS981" s="289"/>
      <c r="BT981" s="289"/>
      <c r="BU981" s="289"/>
      <c r="BV981" s="289"/>
      <c r="BW981" s="289"/>
      <c r="BX981" s="289"/>
      <c r="BY981" s="289"/>
      <c r="BZ981" s="289"/>
      <c r="CA981" s="289"/>
      <c r="CB981" s="289"/>
      <c r="CC981" s="289"/>
      <c r="CD981" s="289"/>
      <c r="CE981" s="288"/>
    </row>
    <row r="982" spans="1:83" x14ac:dyDescent="0.2">
      <c r="A982" s="215"/>
      <c r="B982" s="216"/>
      <c r="C982" s="217"/>
      <c r="D982" s="218"/>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c r="AL982" s="219"/>
      <c r="AM982" s="219"/>
      <c r="AN982" s="219"/>
      <c r="AO982" s="219"/>
      <c r="AP982" s="219"/>
      <c r="AQ982" s="219"/>
      <c r="AR982" s="219"/>
      <c r="AS982" s="219"/>
      <c r="AT982" s="219"/>
      <c r="AU982" s="289"/>
      <c r="AV982" s="289"/>
      <c r="AW982" s="289"/>
      <c r="AX982" s="289"/>
      <c r="AY982" s="289"/>
      <c r="AZ982" s="289"/>
      <c r="BA982" s="289"/>
      <c r="BB982" s="289"/>
      <c r="BC982" s="289"/>
      <c r="BD982" s="289"/>
      <c r="BE982" s="289"/>
      <c r="BF982" s="289"/>
      <c r="BG982" s="289"/>
      <c r="BH982" s="289"/>
      <c r="BI982" s="289"/>
      <c r="BJ982" s="289"/>
      <c r="BK982" s="289"/>
      <c r="BL982" s="289"/>
      <c r="BM982" s="289"/>
      <c r="BN982" s="289"/>
      <c r="BO982" s="289"/>
      <c r="BP982" s="289"/>
      <c r="BQ982" s="289"/>
      <c r="BR982" s="289"/>
      <c r="BS982" s="289"/>
      <c r="BT982" s="289"/>
      <c r="BU982" s="289"/>
      <c r="BV982" s="289"/>
      <c r="BW982" s="289"/>
      <c r="BX982" s="289"/>
      <c r="BY982" s="289"/>
      <c r="BZ982" s="289"/>
      <c r="CA982" s="289"/>
      <c r="CB982" s="289"/>
      <c r="CC982" s="289"/>
      <c r="CD982" s="289"/>
      <c r="CE982" s="288"/>
    </row>
    <row r="983" spans="1:83" x14ac:dyDescent="0.2">
      <c r="A983" s="215"/>
      <c r="B983" s="216"/>
      <c r="C983" s="217"/>
      <c r="D983" s="218"/>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c r="AL983" s="219"/>
      <c r="AM983" s="219"/>
      <c r="AN983" s="219"/>
      <c r="AO983" s="219"/>
      <c r="AP983" s="219"/>
      <c r="AQ983" s="219"/>
      <c r="AR983" s="219"/>
      <c r="AS983" s="219"/>
      <c r="AT983" s="219"/>
      <c r="AU983" s="289"/>
      <c r="AV983" s="289"/>
      <c r="AW983" s="289"/>
      <c r="AX983" s="289"/>
      <c r="AY983" s="289"/>
      <c r="AZ983" s="289"/>
      <c r="BA983" s="289"/>
      <c r="BB983" s="289"/>
      <c r="BC983" s="289"/>
      <c r="BD983" s="289"/>
      <c r="BE983" s="289"/>
      <c r="BF983" s="289"/>
      <c r="BG983" s="289"/>
      <c r="BH983" s="289"/>
      <c r="BI983" s="289"/>
      <c r="BJ983" s="289"/>
      <c r="BK983" s="289"/>
      <c r="BL983" s="289"/>
      <c r="BM983" s="289"/>
      <c r="BN983" s="289"/>
      <c r="BO983" s="289"/>
      <c r="BP983" s="289"/>
      <c r="BQ983" s="289"/>
      <c r="BR983" s="289"/>
      <c r="BS983" s="289"/>
      <c r="BT983" s="289"/>
      <c r="BU983" s="289"/>
      <c r="BV983" s="289"/>
      <c r="BW983" s="289"/>
      <c r="BX983" s="289"/>
      <c r="BY983" s="289"/>
      <c r="BZ983" s="289"/>
      <c r="CA983" s="289"/>
      <c r="CB983" s="289"/>
      <c r="CC983" s="289"/>
      <c r="CD983" s="289"/>
      <c r="CE983" s="288"/>
    </row>
    <row r="984" spans="1:83" x14ac:dyDescent="0.2">
      <c r="A984" s="215"/>
      <c r="B984" s="216"/>
      <c r="C984" s="217"/>
      <c r="D984" s="218"/>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c r="AL984" s="219"/>
      <c r="AM984" s="219"/>
      <c r="AN984" s="219"/>
      <c r="AO984" s="219"/>
      <c r="AP984" s="219"/>
      <c r="AQ984" s="219"/>
      <c r="AR984" s="219"/>
      <c r="AS984" s="219"/>
      <c r="AT984" s="219"/>
      <c r="AU984" s="289"/>
      <c r="AV984" s="289"/>
      <c r="AW984" s="289"/>
      <c r="AX984" s="289"/>
      <c r="AY984" s="289"/>
      <c r="AZ984" s="289"/>
      <c r="BA984" s="289"/>
      <c r="BB984" s="289"/>
      <c r="BC984" s="289"/>
      <c r="BD984" s="289"/>
      <c r="BE984" s="289"/>
      <c r="BF984" s="289"/>
      <c r="BG984" s="289"/>
      <c r="BH984" s="289"/>
      <c r="BI984" s="289"/>
      <c r="BJ984" s="289"/>
      <c r="BK984" s="289"/>
      <c r="BL984" s="289"/>
      <c r="BM984" s="289"/>
      <c r="BN984" s="289"/>
      <c r="BO984" s="289"/>
      <c r="BP984" s="289"/>
      <c r="BQ984" s="289"/>
      <c r="BR984" s="289"/>
      <c r="BS984" s="289"/>
      <c r="BT984" s="289"/>
      <c r="BU984" s="289"/>
      <c r="BV984" s="289"/>
      <c r="BW984" s="289"/>
      <c r="BX984" s="289"/>
      <c r="BY984" s="289"/>
      <c r="BZ984" s="289"/>
      <c r="CA984" s="289"/>
      <c r="CB984" s="289"/>
      <c r="CC984" s="289"/>
      <c r="CD984" s="289"/>
      <c r="CE984" s="288"/>
    </row>
    <row r="985" spans="1:83" x14ac:dyDescent="0.2">
      <c r="A985" s="215"/>
      <c r="B985" s="216"/>
      <c r="C985" s="217"/>
      <c r="D985" s="218"/>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c r="AL985" s="219"/>
      <c r="AM985" s="219"/>
      <c r="AN985" s="219"/>
      <c r="AO985" s="219"/>
      <c r="AP985" s="219"/>
      <c r="AQ985" s="219"/>
      <c r="AR985" s="219"/>
      <c r="AS985" s="219"/>
      <c r="AT985" s="219"/>
      <c r="AU985" s="289"/>
      <c r="AV985" s="289"/>
      <c r="AW985" s="289"/>
      <c r="AX985" s="289"/>
      <c r="AY985" s="289"/>
      <c r="AZ985" s="289"/>
      <c r="BA985" s="289"/>
      <c r="BB985" s="289"/>
      <c r="BC985" s="289"/>
      <c r="BD985" s="289"/>
      <c r="BE985" s="289"/>
      <c r="BF985" s="289"/>
      <c r="BG985" s="289"/>
      <c r="BH985" s="289"/>
      <c r="BI985" s="289"/>
      <c r="BJ985" s="289"/>
      <c r="BK985" s="289"/>
      <c r="BL985" s="289"/>
      <c r="BM985" s="289"/>
      <c r="BN985" s="289"/>
      <c r="BO985" s="289"/>
      <c r="BP985" s="289"/>
      <c r="BQ985" s="289"/>
      <c r="BR985" s="289"/>
      <c r="BS985" s="289"/>
      <c r="BT985" s="289"/>
      <c r="BU985" s="289"/>
      <c r="BV985" s="289"/>
      <c r="BW985" s="289"/>
      <c r="BX985" s="289"/>
      <c r="BY985" s="289"/>
      <c r="BZ985" s="289"/>
      <c r="CA985" s="289"/>
      <c r="CB985" s="289"/>
      <c r="CC985" s="289"/>
      <c r="CD985" s="289"/>
      <c r="CE985" s="288"/>
    </row>
    <row r="986" spans="1:83" x14ac:dyDescent="0.2">
      <c r="A986" s="215"/>
      <c r="B986" s="216"/>
      <c r="C986" s="217"/>
      <c r="D986" s="218"/>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c r="AL986" s="219"/>
      <c r="AM986" s="219"/>
      <c r="AN986" s="219"/>
      <c r="AO986" s="219"/>
      <c r="AP986" s="219"/>
      <c r="AQ986" s="219"/>
      <c r="AR986" s="219"/>
      <c r="AS986" s="219"/>
      <c r="AT986" s="219"/>
      <c r="AU986" s="289"/>
      <c r="AV986" s="289"/>
      <c r="AW986" s="289"/>
      <c r="AX986" s="289"/>
      <c r="AY986" s="289"/>
      <c r="AZ986" s="289"/>
      <c r="BA986" s="289"/>
      <c r="BB986" s="289"/>
      <c r="BC986" s="289"/>
      <c r="BD986" s="289"/>
      <c r="BE986" s="289"/>
      <c r="BF986" s="289"/>
      <c r="BG986" s="289"/>
      <c r="BH986" s="289"/>
      <c r="BI986" s="289"/>
      <c r="BJ986" s="289"/>
      <c r="BK986" s="289"/>
      <c r="BL986" s="289"/>
      <c r="BM986" s="289"/>
      <c r="BN986" s="289"/>
      <c r="BO986" s="289"/>
      <c r="BP986" s="289"/>
      <c r="BQ986" s="289"/>
      <c r="BR986" s="289"/>
      <c r="BS986" s="289"/>
      <c r="BT986" s="289"/>
      <c r="BU986" s="289"/>
      <c r="BV986" s="289"/>
      <c r="BW986" s="289"/>
      <c r="BX986" s="289"/>
      <c r="BY986" s="289"/>
      <c r="BZ986" s="289"/>
      <c r="CA986" s="289"/>
      <c r="CB986" s="289"/>
      <c r="CC986" s="289"/>
      <c r="CD986" s="289"/>
      <c r="CE986" s="288"/>
    </row>
    <row r="987" spans="1:83" x14ac:dyDescent="0.2">
      <c r="A987" s="215"/>
      <c r="B987" s="216"/>
      <c r="C987" s="217"/>
      <c r="D987" s="218"/>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c r="AL987" s="219"/>
      <c r="AM987" s="219"/>
      <c r="AN987" s="219"/>
      <c r="AO987" s="219"/>
      <c r="AP987" s="219"/>
      <c r="AQ987" s="219"/>
      <c r="AR987" s="219"/>
      <c r="AS987" s="219"/>
      <c r="AT987" s="219"/>
      <c r="AU987" s="289"/>
      <c r="AV987" s="289"/>
      <c r="AW987" s="289"/>
      <c r="AX987" s="289"/>
      <c r="AY987" s="289"/>
      <c r="AZ987" s="289"/>
      <c r="BA987" s="289"/>
      <c r="BB987" s="289"/>
      <c r="BC987" s="289"/>
      <c r="BD987" s="289"/>
      <c r="BE987" s="289"/>
      <c r="BF987" s="289"/>
      <c r="BG987" s="289"/>
      <c r="BH987" s="289"/>
      <c r="BI987" s="289"/>
      <c r="BJ987" s="289"/>
      <c r="BK987" s="289"/>
      <c r="BL987" s="289"/>
      <c r="BM987" s="289"/>
      <c r="BN987" s="289"/>
      <c r="BO987" s="289"/>
      <c r="BP987" s="289"/>
      <c r="BQ987" s="289"/>
      <c r="BR987" s="289"/>
      <c r="BS987" s="289"/>
      <c r="BT987" s="289"/>
      <c r="BU987" s="289"/>
      <c r="BV987" s="289"/>
      <c r="BW987" s="289"/>
      <c r="BX987" s="289"/>
      <c r="BY987" s="289"/>
      <c r="BZ987" s="289"/>
      <c r="CA987" s="289"/>
      <c r="CB987" s="289"/>
      <c r="CC987" s="289"/>
      <c r="CD987" s="289"/>
      <c r="CE987" s="288"/>
    </row>
    <row r="988" spans="1:83" x14ac:dyDescent="0.2">
      <c r="A988" s="215"/>
      <c r="B988" s="216"/>
      <c r="C988" s="217"/>
      <c r="D988" s="218"/>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c r="AL988" s="219"/>
      <c r="AM988" s="219"/>
      <c r="AN988" s="219"/>
      <c r="AO988" s="219"/>
      <c r="AP988" s="219"/>
      <c r="AQ988" s="219"/>
      <c r="AR988" s="219"/>
      <c r="AS988" s="219"/>
      <c r="AT988" s="219"/>
      <c r="AU988" s="289"/>
      <c r="AV988" s="289"/>
      <c r="AW988" s="289"/>
      <c r="AX988" s="289"/>
      <c r="AY988" s="289"/>
      <c r="AZ988" s="289"/>
      <c r="BA988" s="289"/>
      <c r="BB988" s="289"/>
      <c r="BC988" s="289"/>
      <c r="BD988" s="289"/>
      <c r="BE988" s="289"/>
      <c r="BF988" s="289"/>
      <c r="BG988" s="289"/>
      <c r="BH988" s="289"/>
      <c r="BI988" s="289"/>
      <c r="BJ988" s="289"/>
      <c r="BK988" s="289"/>
      <c r="BL988" s="289"/>
      <c r="BM988" s="289"/>
      <c r="BN988" s="289"/>
      <c r="BO988" s="289"/>
      <c r="BP988" s="289"/>
      <c r="BQ988" s="289"/>
      <c r="BR988" s="289"/>
      <c r="BS988" s="289"/>
      <c r="BT988" s="289"/>
      <c r="BU988" s="289"/>
      <c r="BV988" s="289"/>
      <c r="BW988" s="289"/>
      <c r="BX988" s="289"/>
      <c r="BY988" s="289"/>
      <c r="BZ988" s="289"/>
      <c r="CA988" s="289"/>
      <c r="CB988" s="289"/>
      <c r="CC988" s="289"/>
      <c r="CD988" s="289"/>
      <c r="CE988" s="288"/>
    </row>
    <row r="989" spans="1:83" x14ac:dyDescent="0.2">
      <c r="A989" s="215"/>
      <c r="B989" s="216"/>
      <c r="C989" s="217"/>
      <c r="D989" s="218"/>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c r="AL989" s="219"/>
      <c r="AM989" s="219"/>
      <c r="AN989" s="219"/>
      <c r="AO989" s="219"/>
      <c r="AP989" s="219"/>
      <c r="AQ989" s="219"/>
      <c r="AR989" s="219"/>
      <c r="AS989" s="219"/>
      <c r="AT989" s="219"/>
      <c r="AU989" s="289"/>
      <c r="AV989" s="289"/>
      <c r="AW989" s="289"/>
      <c r="AX989" s="289"/>
      <c r="AY989" s="289"/>
      <c r="AZ989" s="289"/>
      <c r="BA989" s="289"/>
      <c r="BB989" s="289"/>
      <c r="BC989" s="289"/>
      <c r="BD989" s="289"/>
      <c r="BE989" s="289"/>
      <c r="BF989" s="289"/>
      <c r="BG989" s="289"/>
      <c r="BH989" s="289"/>
      <c r="BI989" s="289"/>
      <c r="BJ989" s="289"/>
      <c r="BK989" s="289"/>
      <c r="BL989" s="289"/>
      <c r="BM989" s="289"/>
      <c r="BN989" s="289"/>
      <c r="BO989" s="289"/>
      <c r="BP989" s="289"/>
      <c r="BQ989" s="289"/>
      <c r="BR989" s="289"/>
      <c r="BS989" s="289"/>
      <c r="BT989" s="289"/>
      <c r="BU989" s="289"/>
      <c r="BV989" s="289"/>
      <c r="BW989" s="289"/>
      <c r="BX989" s="289"/>
      <c r="BY989" s="289"/>
      <c r="BZ989" s="289"/>
      <c r="CA989" s="289"/>
      <c r="CB989" s="289"/>
      <c r="CC989" s="289"/>
      <c r="CD989" s="289"/>
      <c r="CE989" s="288"/>
    </row>
    <row r="990" spans="1:83" x14ac:dyDescent="0.2">
      <c r="A990" s="215"/>
      <c r="B990" s="216"/>
      <c r="C990" s="217"/>
      <c r="D990" s="218"/>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c r="AL990" s="219"/>
      <c r="AM990" s="219"/>
      <c r="AN990" s="219"/>
      <c r="AO990" s="219"/>
      <c r="AP990" s="219"/>
      <c r="AQ990" s="219"/>
      <c r="AR990" s="219"/>
      <c r="AS990" s="219"/>
      <c r="AT990" s="219"/>
      <c r="AU990" s="289"/>
      <c r="AV990" s="289"/>
      <c r="AW990" s="289"/>
      <c r="AX990" s="289"/>
      <c r="AY990" s="289"/>
      <c r="AZ990" s="289"/>
      <c r="BA990" s="289"/>
      <c r="BB990" s="289"/>
      <c r="BC990" s="289"/>
      <c r="BD990" s="289"/>
      <c r="BE990" s="289"/>
      <c r="BF990" s="289"/>
      <c r="BG990" s="289"/>
      <c r="BH990" s="289"/>
      <c r="BI990" s="289"/>
      <c r="BJ990" s="289"/>
      <c r="BK990" s="289"/>
      <c r="BL990" s="289"/>
      <c r="BM990" s="289"/>
      <c r="BN990" s="289"/>
      <c r="BO990" s="289"/>
      <c r="BP990" s="289"/>
      <c r="BQ990" s="289"/>
      <c r="BR990" s="289"/>
      <c r="BS990" s="289"/>
      <c r="BT990" s="289"/>
      <c r="BU990" s="289"/>
      <c r="BV990" s="289"/>
      <c r="BW990" s="289"/>
      <c r="BX990" s="289"/>
      <c r="BY990" s="289"/>
      <c r="BZ990" s="289"/>
      <c r="CA990" s="289"/>
      <c r="CB990" s="289"/>
      <c r="CC990" s="289"/>
      <c r="CD990" s="289"/>
      <c r="CE990" s="288"/>
    </row>
    <row r="991" spans="1:83" x14ac:dyDescent="0.2">
      <c r="A991" s="215"/>
      <c r="B991" s="216"/>
      <c r="C991" s="217"/>
      <c r="D991" s="218"/>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c r="AL991" s="219"/>
      <c r="AM991" s="219"/>
      <c r="AN991" s="219"/>
      <c r="AO991" s="219"/>
      <c r="AP991" s="219"/>
      <c r="AQ991" s="219"/>
      <c r="AR991" s="219"/>
      <c r="AS991" s="219"/>
      <c r="AT991" s="219"/>
      <c r="AU991" s="289"/>
      <c r="AV991" s="289"/>
      <c r="AW991" s="289"/>
      <c r="AX991" s="289"/>
      <c r="AY991" s="289"/>
      <c r="AZ991" s="289"/>
      <c r="BA991" s="289"/>
      <c r="BB991" s="289"/>
      <c r="BC991" s="289"/>
      <c r="BD991" s="289"/>
      <c r="BE991" s="289"/>
      <c r="BF991" s="289"/>
      <c r="BG991" s="289"/>
      <c r="BH991" s="289"/>
      <c r="BI991" s="289"/>
      <c r="BJ991" s="289"/>
      <c r="BK991" s="289"/>
      <c r="BL991" s="289"/>
      <c r="BM991" s="289"/>
      <c r="BN991" s="289"/>
      <c r="BO991" s="289"/>
      <c r="BP991" s="289"/>
      <c r="BQ991" s="289"/>
      <c r="BR991" s="289"/>
      <c r="BS991" s="289"/>
      <c r="BT991" s="289"/>
      <c r="BU991" s="289"/>
      <c r="BV991" s="289"/>
      <c r="BW991" s="289"/>
      <c r="BX991" s="289"/>
      <c r="BY991" s="289"/>
      <c r="BZ991" s="289"/>
      <c r="CA991" s="289"/>
      <c r="CB991" s="289"/>
      <c r="CC991" s="289"/>
      <c r="CD991" s="289"/>
      <c r="CE991" s="288"/>
    </row>
    <row r="992" spans="1:83" x14ac:dyDescent="0.2">
      <c r="A992" s="215"/>
      <c r="B992" s="216"/>
      <c r="C992" s="217"/>
      <c r="D992" s="218"/>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c r="AL992" s="219"/>
      <c r="AM992" s="219"/>
      <c r="AN992" s="219"/>
      <c r="AO992" s="219"/>
      <c r="AP992" s="219"/>
      <c r="AQ992" s="219"/>
      <c r="AR992" s="219"/>
      <c r="AS992" s="219"/>
      <c r="AT992" s="219"/>
      <c r="AU992" s="289"/>
      <c r="AV992" s="289"/>
      <c r="AW992" s="289"/>
      <c r="AX992" s="289"/>
      <c r="AY992" s="289"/>
      <c r="AZ992" s="289"/>
      <c r="BA992" s="289"/>
      <c r="BB992" s="289"/>
      <c r="BC992" s="289"/>
      <c r="BD992" s="289"/>
      <c r="BE992" s="289"/>
      <c r="BF992" s="289"/>
      <c r="BG992" s="289"/>
      <c r="BH992" s="289"/>
      <c r="BI992" s="289"/>
      <c r="BJ992" s="289"/>
      <c r="BK992" s="289"/>
      <c r="BL992" s="289"/>
      <c r="BM992" s="289"/>
      <c r="BN992" s="289"/>
      <c r="BO992" s="289"/>
      <c r="BP992" s="289"/>
      <c r="BQ992" s="289"/>
      <c r="BR992" s="289"/>
      <c r="BS992" s="289"/>
      <c r="BT992" s="289"/>
      <c r="BU992" s="289"/>
      <c r="BV992" s="289"/>
      <c r="BW992" s="289"/>
      <c r="BX992" s="289"/>
      <c r="BY992" s="289"/>
      <c r="BZ992" s="289"/>
      <c r="CA992" s="289"/>
      <c r="CB992" s="289"/>
      <c r="CC992" s="289"/>
      <c r="CD992" s="289"/>
      <c r="CE992" s="288"/>
    </row>
    <row r="993" spans="1:83" x14ac:dyDescent="0.2">
      <c r="A993" s="215"/>
      <c r="B993" s="216"/>
      <c r="C993" s="217"/>
      <c r="D993" s="218"/>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c r="AL993" s="219"/>
      <c r="AM993" s="219"/>
      <c r="AN993" s="219"/>
      <c r="AO993" s="219"/>
      <c r="AP993" s="219"/>
      <c r="AQ993" s="219"/>
      <c r="AR993" s="219"/>
      <c r="AS993" s="219"/>
      <c r="AT993" s="219"/>
      <c r="AU993" s="289"/>
      <c r="AV993" s="289"/>
      <c r="AW993" s="289"/>
      <c r="AX993" s="289"/>
      <c r="AY993" s="289"/>
      <c r="AZ993" s="289"/>
      <c r="BA993" s="289"/>
      <c r="BB993" s="289"/>
      <c r="BC993" s="289"/>
      <c r="BD993" s="289"/>
      <c r="BE993" s="289"/>
      <c r="BF993" s="289"/>
      <c r="BG993" s="289"/>
      <c r="BH993" s="289"/>
      <c r="BI993" s="289"/>
      <c r="BJ993" s="289"/>
      <c r="BK993" s="289"/>
      <c r="BL993" s="289"/>
      <c r="BM993" s="289"/>
      <c r="BN993" s="289"/>
      <c r="BO993" s="289"/>
      <c r="BP993" s="289"/>
      <c r="BQ993" s="289"/>
      <c r="BR993" s="289"/>
      <c r="BS993" s="289"/>
      <c r="BT993" s="289"/>
      <c r="BU993" s="289"/>
      <c r="BV993" s="289"/>
      <c r="BW993" s="289"/>
      <c r="BX993" s="289"/>
      <c r="BY993" s="289"/>
      <c r="BZ993" s="289"/>
      <c r="CA993" s="289"/>
      <c r="CB993" s="289"/>
      <c r="CC993" s="289"/>
      <c r="CD993" s="289"/>
      <c r="CE993" s="288"/>
    </row>
    <row r="994" spans="1:83" x14ac:dyDescent="0.2">
      <c r="A994" s="215"/>
      <c r="B994" s="216"/>
      <c r="C994" s="217"/>
      <c r="D994" s="218"/>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c r="AL994" s="219"/>
      <c r="AM994" s="219"/>
      <c r="AN994" s="219"/>
      <c r="AO994" s="219"/>
      <c r="AP994" s="219"/>
      <c r="AQ994" s="219"/>
      <c r="AR994" s="219"/>
      <c r="AS994" s="219"/>
      <c r="AT994" s="219"/>
      <c r="AU994" s="289"/>
      <c r="AV994" s="289"/>
      <c r="AW994" s="289"/>
      <c r="AX994" s="289"/>
      <c r="AY994" s="289"/>
      <c r="AZ994" s="289"/>
      <c r="BA994" s="289"/>
      <c r="BB994" s="289"/>
      <c r="BC994" s="289"/>
      <c r="BD994" s="289"/>
      <c r="BE994" s="289"/>
      <c r="BF994" s="289"/>
      <c r="BG994" s="289"/>
      <c r="BH994" s="289"/>
      <c r="BI994" s="289"/>
      <c r="BJ994" s="289"/>
      <c r="BK994" s="289"/>
      <c r="BL994" s="289"/>
      <c r="BM994" s="289"/>
      <c r="BN994" s="289"/>
      <c r="BO994" s="289"/>
      <c r="BP994" s="289"/>
      <c r="BQ994" s="289"/>
      <c r="BR994" s="289"/>
      <c r="BS994" s="289"/>
      <c r="BT994" s="289"/>
      <c r="BU994" s="289"/>
      <c r="BV994" s="289"/>
      <c r="BW994" s="289"/>
      <c r="BX994" s="289"/>
      <c r="BY994" s="289"/>
      <c r="BZ994" s="289"/>
      <c r="CA994" s="289"/>
      <c r="CB994" s="289"/>
      <c r="CC994" s="289"/>
      <c r="CD994" s="289"/>
      <c r="CE994" s="288"/>
    </row>
    <row r="995" spans="1:83" x14ac:dyDescent="0.2">
      <c r="A995" s="215"/>
      <c r="B995" s="216"/>
      <c r="C995" s="217"/>
      <c r="D995" s="218"/>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c r="AL995" s="219"/>
      <c r="AM995" s="219"/>
      <c r="AN995" s="219"/>
      <c r="AO995" s="219"/>
      <c r="AP995" s="219"/>
      <c r="AQ995" s="219"/>
      <c r="AR995" s="219"/>
      <c r="AS995" s="219"/>
      <c r="AT995" s="219"/>
      <c r="AU995" s="289"/>
      <c r="AV995" s="289"/>
      <c r="AW995" s="289"/>
      <c r="AX995" s="289"/>
      <c r="AY995" s="289"/>
      <c r="AZ995" s="289"/>
      <c r="BA995" s="289"/>
      <c r="BB995" s="289"/>
      <c r="BC995" s="289"/>
      <c r="BD995" s="289"/>
      <c r="BE995" s="289"/>
      <c r="BF995" s="289"/>
      <c r="BG995" s="289"/>
      <c r="BH995" s="289"/>
      <c r="BI995" s="289"/>
      <c r="BJ995" s="289"/>
      <c r="BK995" s="289"/>
      <c r="BL995" s="289"/>
      <c r="BM995" s="289"/>
      <c r="BN995" s="289"/>
      <c r="BO995" s="289"/>
      <c r="BP995" s="289"/>
      <c r="BQ995" s="289"/>
      <c r="BR995" s="289"/>
      <c r="BS995" s="289"/>
      <c r="BT995" s="289"/>
      <c r="BU995" s="289"/>
      <c r="BV995" s="289"/>
      <c r="BW995" s="289"/>
      <c r="BX995" s="289"/>
      <c r="BY995" s="289"/>
      <c r="BZ995" s="289"/>
      <c r="CA995" s="289"/>
      <c r="CB995" s="289"/>
      <c r="CC995" s="289"/>
      <c r="CD995" s="289"/>
      <c r="CE995" s="288"/>
    </row>
    <row r="996" spans="1:83" x14ac:dyDescent="0.2">
      <c r="A996" s="215"/>
      <c r="B996" s="216"/>
      <c r="C996" s="217"/>
      <c r="D996" s="218"/>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c r="AL996" s="219"/>
      <c r="AM996" s="219"/>
      <c r="AN996" s="219"/>
      <c r="AO996" s="219"/>
      <c r="AP996" s="219"/>
      <c r="AQ996" s="219"/>
      <c r="AR996" s="219"/>
      <c r="AS996" s="219"/>
      <c r="AT996" s="219"/>
      <c r="AU996" s="289"/>
      <c r="AV996" s="289"/>
      <c r="AW996" s="289"/>
      <c r="AX996" s="289"/>
      <c r="AY996" s="289"/>
      <c r="AZ996" s="289"/>
      <c r="BA996" s="289"/>
      <c r="BB996" s="289"/>
      <c r="BC996" s="289"/>
      <c r="BD996" s="289"/>
      <c r="BE996" s="289"/>
      <c r="BF996" s="289"/>
      <c r="BG996" s="289"/>
      <c r="BH996" s="289"/>
      <c r="BI996" s="289"/>
      <c r="BJ996" s="289"/>
      <c r="BK996" s="289"/>
      <c r="BL996" s="289"/>
      <c r="BM996" s="289"/>
      <c r="BN996" s="289"/>
      <c r="BO996" s="289"/>
      <c r="BP996" s="289"/>
      <c r="BQ996" s="289"/>
      <c r="BR996" s="289"/>
      <c r="BS996" s="289"/>
      <c r="BT996" s="289"/>
      <c r="BU996" s="289"/>
      <c r="BV996" s="289"/>
      <c r="BW996" s="289"/>
      <c r="BX996" s="289"/>
      <c r="BY996" s="289"/>
      <c r="BZ996" s="289"/>
      <c r="CA996" s="289"/>
      <c r="CB996" s="289"/>
      <c r="CC996" s="289"/>
      <c r="CD996" s="289"/>
      <c r="CE996" s="288"/>
    </row>
    <row r="997" spans="1:83" x14ac:dyDescent="0.2">
      <c r="A997" s="215"/>
      <c r="B997" s="216"/>
      <c r="C997" s="217"/>
      <c r="D997" s="218"/>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c r="AL997" s="219"/>
      <c r="AM997" s="219"/>
      <c r="AN997" s="219"/>
      <c r="AO997" s="219"/>
      <c r="AP997" s="219"/>
      <c r="AQ997" s="219"/>
      <c r="AR997" s="219"/>
      <c r="AS997" s="219"/>
      <c r="AT997" s="219"/>
      <c r="AU997" s="289"/>
      <c r="AV997" s="289"/>
      <c r="AW997" s="289"/>
      <c r="AX997" s="289"/>
      <c r="AY997" s="289"/>
      <c r="AZ997" s="289"/>
      <c r="BA997" s="289"/>
      <c r="BB997" s="289"/>
      <c r="BC997" s="289"/>
      <c r="BD997" s="289"/>
      <c r="BE997" s="289"/>
      <c r="BF997" s="289"/>
      <c r="BG997" s="289"/>
      <c r="BH997" s="289"/>
      <c r="BI997" s="289"/>
      <c r="BJ997" s="289"/>
      <c r="BK997" s="289"/>
      <c r="BL997" s="289"/>
      <c r="BM997" s="289"/>
      <c r="BN997" s="289"/>
      <c r="BO997" s="289"/>
      <c r="BP997" s="289"/>
      <c r="BQ997" s="289"/>
      <c r="BR997" s="289"/>
      <c r="BS997" s="289"/>
      <c r="BT997" s="289"/>
      <c r="BU997" s="289"/>
      <c r="BV997" s="289"/>
      <c r="BW997" s="289"/>
      <c r="BX997" s="289"/>
      <c r="BY997" s="289"/>
      <c r="BZ997" s="289"/>
      <c r="CA997" s="289"/>
      <c r="CB997" s="289"/>
      <c r="CC997" s="289"/>
      <c r="CD997" s="289"/>
      <c r="CE997" s="288"/>
    </row>
    <row r="998" spans="1:83" x14ac:dyDescent="0.2">
      <c r="A998" s="215"/>
      <c r="B998" s="216"/>
      <c r="C998" s="217"/>
      <c r="D998" s="218"/>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c r="AL998" s="219"/>
      <c r="AM998" s="219"/>
      <c r="AN998" s="219"/>
      <c r="AO998" s="219"/>
      <c r="AP998" s="219"/>
      <c r="AQ998" s="219"/>
      <c r="AR998" s="219"/>
      <c r="AS998" s="219"/>
      <c r="AT998" s="219"/>
      <c r="AU998" s="289"/>
      <c r="AV998" s="289"/>
      <c r="AW998" s="289"/>
      <c r="AX998" s="289"/>
      <c r="AY998" s="289"/>
      <c r="AZ998" s="289"/>
      <c r="BA998" s="289"/>
      <c r="BB998" s="289"/>
      <c r="BC998" s="289"/>
      <c r="BD998" s="289"/>
      <c r="BE998" s="289"/>
      <c r="BF998" s="289"/>
      <c r="BG998" s="289"/>
      <c r="BH998" s="289"/>
      <c r="BI998" s="289"/>
      <c r="BJ998" s="289"/>
      <c r="BK998" s="289"/>
      <c r="BL998" s="289"/>
      <c r="BM998" s="289"/>
      <c r="BN998" s="289"/>
      <c r="BO998" s="289"/>
      <c r="BP998" s="289"/>
      <c r="BQ998" s="289"/>
      <c r="BR998" s="289"/>
      <c r="BS998" s="289"/>
      <c r="BT998" s="289"/>
      <c r="BU998" s="289"/>
      <c r="BV998" s="289"/>
      <c r="BW998" s="289"/>
      <c r="BX998" s="289"/>
      <c r="BY998" s="289"/>
      <c r="BZ998" s="289"/>
      <c r="CA998" s="289"/>
      <c r="CB998" s="289"/>
      <c r="CC998" s="289"/>
      <c r="CD998" s="289"/>
      <c r="CE998" s="288"/>
    </row>
    <row r="999" spans="1:83" x14ac:dyDescent="0.2">
      <c r="A999" s="215"/>
      <c r="B999" s="216"/>
      <c r="C999" s="217"/>
      <c r="D999" s="218"/>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c r="AA999" s="219"/>
      <c r="AB999" s="219"/>
      <c r="AC999" s="219"/>
      <c r="AD999" s="219"/>
      <c r="AE999" s="219"/>
      <c r="AF999" s="219"/>
      <c r="AG999" s="219"/>
      <c r="AH999" s="219"/>
      <c r="AI999" s="219"/>
      <c r="AJ999" s="219"/>
      <c r="AK999" s="219"/>
      <c r="AL999" s="219"/>
      <c r="AM999" s="219"/>
      <c r="AN999" s="219"/>
      <c r="AO999" s="219"/>
      <c r="AP999" s="219"/>
      <c r="AQ999" s="219"/>
      <c r="AR999" s="219"/>
      <c r="AS999" s="219"/>
      <c r="AT999" s="219"/>
      <c r="AU999" s="289"/>
      <c r="AV999" s="289"/>
      <c r="AW999" s="289"/>
      <c r="AX999" s="289"/>
      <c r="AY999" s="289"/>
      <c r="AZ999" s="289"/>
      <c r="BA999" s="289"/>
      <c r="BB999" s="289"/>
      <c r="BC999" s="289"/>
      <c r="BD999" s="289"/>
      <c r="BE999" s="289"/>
      <c r="BF999" s="289"/>
      <c r="BG999" s="289"/>
      <c r="BH999" s="289"/>
      <c r="BI999" s="289"/>
      <c r="BJ999" s="289"/>
      <c r="BK999" s="289"/>
      <c r="BL999" s="289"/>
      <c r="BM999" s="289"/>
      <c r="BN999" s="289"/>
      <c r="BO999" s="289"/>
      <c r="BP999" s="289"/>
      <c r="BQ999" s="289"/>
      <c r="BR999" s="289"/>
      <c r="BS999" s="289"/>
      <c r="BT999" s="289"/>
      <c r="BU999" s="289"/>
      <c r="BV999" s="289"/>
      <c r="BW999" s="289"/>
      <c r="BX999" s="289"/>
      <c r="BY999" s="289"/>
      <c r="BZ999" s="289"/>
      <c r="CA999" s="289"/>
      <c r="CB999" s="289"/>
      <c r="CC999" s="289"/>
      <c r="CD999" s="289"/>
      <c r="CE999" s="288"/>
    </row>
    <row r="1000" spans="1:83" x14ac:dyDescent="0.2">
      <c r="A1000" s="215"/>
      <c r="B1000" s="216"/>
      <c r="C1000" s="217"/>
      <c r="D1000" s="218"/>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c r="AA1000" s="219"/>
      <c r="AB1000" s="219"/>
      <c r="AC1000" s="219"/>
      <c r="AD1000" s="219"/>
      <c r="AE1000" s="219"/>
      <c r="AF1000" s="219"/>
      <c r="AG1000" s="219"/>
      <c r="AH1000" s="219"/>
      <c r="AI1000" s="219"/>
      <c r="AJ1000" s="219"/>
      <c r="AK1000" s="219"/>
      <c r="AL1000" s="219"/>
      <c r="AM1000" s="219"/>
      <c r="AN1000" s="219"/>
      <c r="AO1000" s="219"/>
      <c r="AP1000" s="219"/>
      <c r="AQ1000" s="219"/>
      <c r="AR1000" s="219"/>
      <c r="AS1000" s="219"/>
      <c r="AT1000" s="219"/>
      <c r="AU1000" s="289"/>
      <c r="AV1000" s="289"/>
      <c r="AW1000" s="289"/>
      <c r="AX1000" s="289"/>
      <c r="AY1000" s="289"/>
      <c r="AZ1000" s="289"/>
      <c r="BA1000" s="289"/>
      <c r="BB1000" s="289"/>
      <c r="BC1000" s="289"/>
      <c r="BD1000" s="289"/>
      <c r="BE1000" s="289"/>
      <c r="BF1000" s="289"/>
      <c r="BG1000" s="289"/>
      <c r="BH1000" s="289"/>
      <c r="BI1000" s="289"/>
      <c r="BJ1000" s="289"/>
      <c r="BK1000" s="289"/>
      <c r="BL1000" s="289"/>
      <c r="BM1000" s="289"/>
      <c r="BN1000" s="289"/>
      <c r="BO1000" s="289"/>
      <c r="BP1000" s="289"/>
      <c r="BQ1000" s="289"/>
      <c r="BR1000" s="289"/>
      <c r="BS1000" s="289"/>
      <c r="BT1000" s="289"/>
      <c r="BU1000" s="289"/>
      <c r="BV1000" s="289"/>
      <c r="BW1000" s="289"/>
      <c r="BX1000" s="289"/>
      <c r="BY1000" s="289"/>
      <c r="BZ1000" s="289"/>
      <c r="CA1000" s="289"/>
      <c r="CB1000" s="289"/>
      <c r="CC1000" s="289"/>
      <c r="CD1000" s="289"/>
      <c r="CE1000" s="288"/>
    </row>
    <row r="1001" spans="1:83" x14ac:dyDescent="0.2">
      <c r="A1001" s="215"/>
      <c r="B1001" s="216"/>
      <c r="C1001" s="217"/>
      <c r="D1001" s="218"/>
      <c r="E1001" s="219"/>
      <c r="F1001" s="219"/>
      <c r="G1001" s="219"/>
      <c r="H1001" s="219"/>
      <c r="I1001" s="219"/>
      <c r="J1001" s="219"/>
      <c r="K1001" s="219"/>
      <c r="L1001" s="219"/>
      <c r="M1001" s="219"/>
      <c r="N1001" s="219"/>
      <c r="O1001" s="219"/>
      <c r="P1001" s="219"/>
      <c r="Q1001" s="219"/>
      <c r="R1001" s="219"/>
      <c r="S1001" s="219"/>
      <c r="T1001" s="219"/>
      <c r="U1001" s="219"/>
      <c r="V1001" s="219"/>
      <c r="W1001" s="219"/>
      <c r="X1001" s="219"/>
      <c r="Y1001" s="219"/>
      <c r="Z1001" s="219"/>
      <c r="AA1001" s="219"/>
      <c r="AB1001" s="219"/>
      <c r="AC1001" s="219"/>
      <c r="AD1001" s="219"/>
      <c r="AE1001" s="219"/>
      <c r="AF1001" s="219"/>
      <c r="AG1001" s="219"/>
      <c r="AH1001" s="219"/>
      <c r="AI1001" s="219"/>
      <c r="AJ1001" s="219"/>
      <c r="AK1001" s="219"/>
      <c r="AL1001" s="219"/>
      <c r="AM1001" s="219"/>
      <c r="AN1001" s="219"/>
      <c r="AO1001" s="219"/>
      <c r="AP1001" s="219"/>
      <c r="AQ1001" s="219"/>
      <c r="AR1001" s="219"/>
      <c r="AS1001" s="219"/>
      <c r="AT1001" s="219"/>
      <c r="AU1001" s="289"/>
      <c r="AV1001" s="289"/>
      <c r="AW1001" s="289"/>
      <c r="AX1001" s="289"/>
      <c r="AY1001" s="289"/>
      <c r="AZ1001" s="289"/>
      <c r="BA1001" s="289"/>
      <c r="BB1001" s="289"/>
      <c r="BC1001" s="289"/>
      <c r="BD1001" s="289"/>
      <c r="BE1001" s="289"/>
      <c r="BF1001" s="289"/>
      <c r="BG1001" s="289"/>
      <c r="BH1001" s="289"/>
      <c r="BI1001" s="289"/>
      <c r="BJ1001" s="289"/>
      <c r="BK1001" s="289"/>
      <c r="BL1001" s="289"/>
      <c r="BM1001" s="289"/>
      <c r="BN1001" s="289"/>
      <c r="BO1001" s="289"/>
      <c r="BP1001" s="289"/>
      <c r="BQ1001" s="289"/>
      <c r="BR1001" s="289"/>
      <c r="BS1001" s="289"/>
      <c r="BT1001" s="289"/>
      <c r="BU1001" s="289"/>
      <c r="BV1001" s="289"/>
      <c r="BW1001" s="289"/>
      <c r="BX1001" s="289"/>
      <c r="BY1001" s="289"/>
      <c r="BZ1001" s="289"/>
      <c r="CA1001" s="289"/>
      <c r="CB1001" s="289"/>
      <c r="CC1001" s="289"/>
      <c r="CD1001" s="289"/>
      <c r="CE1001" s="288"/>
    </row>
    <row r="1002" spans="1:83" x14ac:dyDescent="0.2">
      <c r="A1002" s="215"/>
      <c r="B1002" s="216"/>
      <c r="C1002" s="217"/>
      <c r="D1002" s="218"/>
      <c r="E1002" s="219"/>
      <c r="F1002" s="219"/>
      <c r="G1002" s="219"/>
      <c r="H1002" s="219"/>
      <c r="I1002" s="219"/>
      <c r="J1002" s="219"/>
      <c r="K1002" s="219"/>
      <c r="L1002" s="219"/>
      <c r="M1002" s="219"/>
      <c r="N1002" s="219"/>
      <c r="O1002" s="219"/>
      <c r="P1002" s="219"/>
      <c r="Q1002" s="219"/>
      <c r="R1002" s="219"/>
      <c r="S1002" s="219"/>
      <c r="T1002" s="219"/>
      <c r="U1002" s="219"/>
      <c r="V1002" s="219"/>
      <c r="W1002" s="219"/>
      <c r="X1002" s="219"/>
      <c r="Y1002" s="219"/>
      <c r="Z1002" s="219"/>
      <c r="AA1002" s="219"/>
      <c r="AB1002" s="219"/>
      <c r="AC1002" s="219"/>
      <c r="AD1002" s="219"/>
      <c r="AE1002" s="219"/>
      <c r="AF1002" s="219"/>
      <c r="AG1002" s="219"/>
      <c r="AH1002" s="219"/>
      <c r="AI1002" s="219"/>
      <c r="AJ1002" s="219"/>
      <c r="AK1002" s="219"/>
      <c r="AL1002" s="219"/>
      <c r="AM1002" s="219"/>
      <c r="AN1002" s="219"/>
      <c r="AO1002" s="219"/>
      <c r="AP1002" s="219"/>
      <c r="AQ1002" s="219"/>
      <c r="AR1002" s="219"/>
      <c r="AS1002" s="219"/>
      <c r="AT1002" s="219"/>
      <c r="AU1002" s="289"/>
      <c r="AV1002" s="289"/>
      <c r="AW1002" s="289"/>
      <c r="AX1002" s="289"/>
      <c r="AY1002" s="289"/>
      <c r="AZ1002" s="289"/>
      <c r="BA1002" s="289"/>
      <c r="BB1002" s="289"/>
      <c r="BC1002" s="289"/>
      <c r="BD1002" s="289"/>
      <c r="BE1002" s="289"/>
      <c r="BF1002" s="289"/>
      <c r="BG1002" s="289"/>
      <c r="BH1002" s="289"/>
      <c r="BI1002" s="289"/>
      <c r="BJ1002" s="289"/>
      <c r="BK1002" s="289"/>
      <c r="BL1002" s="289"/>
      <c r="BM1002" s="289"/>
      <c r="BN1002" s="289"/>
      <c r="BO1002" s="289"/>
      <c r="BP1002" s="289"/>
      <c r="BQ1002" s="289"/>
      <c r="BR1002" s="289"/>
      <c r="BS1002" s="289"/>
      <c r="BT1002" s="289"/>
      <c r="BU1002" s="289"/>
      <c r="BV1002" s="289"/>
      <c r="BW1002" s="289"/>
      <c r="BX1002" s="289"/>
      <c r="BY1002" s="289"/>
      <c r="BZ1002" s="289"/>
      <c r="CA1002" s="289"/>
      <c r="CB1002" s="289"/>
      <c r="CC1002" s="289"/>
      <c r="CD1002" s="289"/>
      <c r="CE1002" s="288"/>
    </row>
    <row r="1003" spans="1:83" x14ac:dyDescent="0.2">
      <c r="A1003" s="215"/>
      <c r="B1003" s="216"/>
      <c r="C1003" s="217"/>
      <c r="D1003" s="218"/>
      <c r="E1003" s="219"/>
      <c r="F1003" s="219"/>
      <c r="G1003" s="219"/>
      <c r="H1003" s="219"/>
      <c r="I1003" s="219"/>
      <c r="J1003" s="219"/>
      <c r="K1003" s="219"/>
      <c r="L1003" s="219"/>
      <c r="M1003" s="219"/>
      <c r="N1003" s="219"/>
      <c r="O1003" s="219"/>
      <c r="P1003" s="219"/>
      <c r="Q1003" s="219"/>
      <c r="R1003" s="219"/>
      <c r="S1003" s="219"/>
      <c r="T1003" s="219"/>
      <c r="U1003" s="219"/>
      <c r="V1003" s="219"/>
      <c r="W1003" s="219"/>
      <c r="X1003" s="219"/>
      <c r="Y1003" s="219"/>
      <c r="Z1003" s="219"/>
      <c r="AA1003" s="219"/>
      <c r="AB1003" s="219"/>
      <c r="AC1003" s="219"/>
      <c r="AD1003" s="219"/>
      <c r="AE1003" s="219"/>
      <c r="AF1003" s="219"/>
      <c r="AG1003" s="219"/>
      <c r="AH1003" s="219"/>
      <c r="AI1003" s="219"/>
      <c r="AJ1003" s="219"/>
      <c r="AK1003" s="219"/>
      <c r="AL1003" s="219"/>
      <c r="AM1003" s="219"/>
      <c r="AN1003" s="219"/>
      <c r="AO1003" s="219"/>
      <c r="AP1003" s="219"/>
      <c r="AQ1003" s="219"/>
      <c r="AR1003" s="219"/>
      <c r="AS1003" s="219"/>
      <c r="AT1003" s="219"/>
      <c r="AU1003" s="289"/>
      <c r="AV1003" s="289"/>
      <c r="AW1003" s="289"/>
      <c r="AX1003" s="289"/>
      <c r="AY1003" s="289"/>
      <c r="AZ1003" s="289"/>
      <c r="BA1003" s="289"/>
      <c r="BB1003" s="289"/>
      <c r="BC1003" s="289"/>
      <c r="BD1003" s="289"/>
      <c r="BE1003" s="289"/>
      <c r="BF1003" s="289"/>
      <c r="BG1003" s="289"/>
      <c r="BH1003" s="289"/>
      <c r="BI1003" s="289"/>
      <c r="BJ1003" s="289"/>
      <c r="BK1003" s="289"/>
      <c r="BL1003" s="289"/>
      <c r="BM1003" s="289"/>
      <c r="BN1003" s="289"/>
      <c r="BO1003" s="289"/>
      <c r="BP1003" s="289"/>
      <c r="BQ1003" s="289"/>
      <c r="BR1003" s="289"/>
      <c r="BS1003" s="289"/>
      <c r="BT1003" s="289"/>
      <c r="BU1003" s="289"/>
      <c r="BV1003" s="289"/>
      <c r="BW1003" s="289"/>
      <c r="BX1003" s="289"/>
      <c r="BY1003" s="289"/>
      <c r="BZ1003" s="289"/>
      <c r="CA1003" s="289"/>
      <c r="CB1003" s="289"/>
      <c r="CC1003" s="289"/>
      <c r="CD1003" s="289"/>
      <c r="CE1003" s="288"/>
    </row>
    <row r="1004" spans="1:83" x14ac:dyDescent="0.2">
      <c r="A1004" s="215"/>
      <c r="B1004" s="216"/>
      <c r="C1004" s="217"/>
      <c r="D1004" s="218"/>
      <c r="E1004" s="219"/>
      <c r="F1004" s="219"/>
      <c r="G1004" s="219"/>
      <c r="H1004" s="219"/>
      <c r="I1004" s="219"/>
      <c r="J1004" s="219"/>
      <c r="K1004" s="219"/>
      <c r="L1004" s="219"/>
      <c r="M1004" s="219"/>
      <c r="N1004" s="219"/>
      <c r="O1004" s="219"/>
      <c r="P1004" s="219"/>
      <c r="Q1004" s="219"/>
      <c r="R1004" s="219"/>
      <c r="S1004" s="219"/>
      <c r="T1004" s="219"/>
      <c r="U1004" s="219"/>
      <c r="V1004" s="219"/>
      <c r="W1004" s="219"/>
      <c r="X1004" s="219"/>
      <c r="Y1004" s="219"/>
      <c r="Z1004" s="219"/>
      <c r="AA1004" s="219"/>
      <c r="AB1004" s="219"/>
      <c r="AC1004" s="219"/>
      <c r="AD1004" s="219"/>
      <c r="AE1004" s="219"/>
      <c r="AF1004" s="219"/>
      <c r="AG1004" s="219"/>
      <c r="AH1004" s="219"/>
      <c r="AI1004" s="219"/>
      <c r="AJ1004" s="219"/>
      <c r="AK1004" s="219"/>
      <c r="AL1004" s="219"/>
      <c r="AM1004" s="219"/>
      <c r="AN1004" s="219"/>
      <c r="AO1004" s="219"/>
      <c r="AP1004" s="219"/>
      <c r="AQ1004" s="219"/>
      <c r="AR1004" s="219"/>
      <c r="AS1004" s="219"/>
      <c r="AT1004" s="219"/>
      <c r="AU1004" s="289"/>
      <c r="AV1004" s="289"/>
      <c r="AW1004" s="289"/>
      <c r="AX1004" s="289"/>
      <c r="AY1004" s="289"/>
      <c r="AZ1004" s="289"/>
      <c r="BA1004" s="289"/>
      <c r="BB1004" s="289"/>
      <c r="BC1004" s="289"/>
      <c r="BD1004" s="289"/>
      <c r="BE1004" s="289"/>
      <c r="BF1004" s="289"/>
      <c r="BG1004" s="289"/>
      <c r="BH1004" s="289"/>
      <c r="BI1004" s="289"/>
      <c r="BJ1004" s="289"/>
      <c r="BK1004" s="289"/>
      <c r="BL1004" s="289"/>
      <c r="BM1004" s="289"/>
      <c r="BN1004" s="289"/>
      <c r="BO1004" s="289"/>
      <c r="BP1004" s="289"/>
      <c r="BQ1004" s="289"/>
      <c r="BR1004" s="289"/>
      <c r="BS1004" s="289"/>
      <c r="BT1004" s="289"/>
      <c r="BU1004" s="289"/>
      <c r="BV1004" s="289"/>
      <c r="BW1004" s="289"/>
      <c r="BX1004" s="289"/>
      <c r="BY1004" s="289"/>
      <c r="BZ1004" s="289"/>
      <c r="CA1004" s="289"/>
      <c r="CB1004" s="289"/>
      <c r="CC1004" s="289"/>
      <c r="CD1004" s="289"/>
      <c r="CE1004" s="288"/>
    </row>
    <row r="1005" spans="1:83" x14ac:dyDescent="0.2">
      <c r="A1005" s="215"/>
      <c r="B1005" s="216"/>
      <c r="C1005" s="217"/>
      <c r="D1005" s="218"/>
      <c r="E1005" s="219"/>
      <c r="F1005" s="219"/>
      <c r="G1005" s="219"/>
      <c r="H1005" s="219"/>
      <c r="I1005" s="219"/>
      <c r="J1005" s="219"/>
      <c r="K1005" s="219"/>
      <c r="L1005" s="219"/>
      <c r="M1005" s="219"/>
      <c r="N1005" s="219"/>
      <c r="O1005" s="219"/>
      <c r="P1005" s="219"/>
      <c r="Q1005" s="219"/>
      <c r="R1005" s="219"/>
      <c r="S1005" s="219"/>
      <c r="T1005" s="219"/>
      <c r="U1005" s="219"/>
      <c r="V1005" s="219"/>
      <c r="W1005" s="219"/>
      <c r="X1005" s="219"/>
      <c r="Y1005" s="219"/>
      <c r="Z1005" s="219"/>
      <c r="AA1005" s="219"/>
      <c r="AB1005" s="219"/>
      <c r="AC1005" s="219"/>
      <c r="AD1005" s="219"/>
      <c r="AE1005" s="219"/>
      <c r="AF1005" s="219"/>
      <c r="AG1005" s="219"/>
      <c r="AH1005" s="219"/>
      <c r="AI1005" s="219"/>
      <c r="AJ1005" s="219"/>
      <c r="AK1005" s="219"/>
      <c r="AL1005" s="219"/>
      <c r="AM1005" s="219"/>
      <c r="AN1005" s="219"/>
      <c r="AO1005" s="219"/>
      <c r="AP1005" s="219"/>
      <c r="AQ1005" s="219"/>
      <c r="AR1005" s="219"/>
      <c r="AS1005" s="219"/>
      <c r="AT1005" s="219"/>
      <c r="AU1005" s="289"/>
      <c r="AV1005" s="289"/>
      <c r="AW1005" s="289"/>
      <c r="AX1005" s="289"/>
      <c r="AY1005" s="289"/>
      <c r="AZ1005" s="289"/>
      <c r="BA1005" s="289"/>
      <c r="BB1005" s="289"/>
      <c r="BC1005" s="289"/>
      <c r="BD1005" s="289"/>
      <c r="BE1005" s="289"/>
      <c r="BF1005" s="289"/>
      <c r="BG1005" s="289"/>
      <c r="BH1005" s="289"/>
      <c r="BI1005" s="289"/>
      <c r="BJ1005" s="289"/>
      <c r="BK1005" s="289"/>
      <c r="BL1005" s="289"/>
      <c r="BM1005" s="289"/>
      <c r="BN1005" s="289"/>
      <c r="BO1005" s="289"/>
      <c r="BP1005" s="289"/>
      <c r="BQ1005" s="289"/>
      <c r="BR1005" s="289"/>
      <c r="BS1005" s="289"/>
      <c r="BT1005" s="289"/>
      <c r="BU1005" s="289"/>
      <c r="BV1005" s="289"/>
      <c r="BW1005" s="289"/>
      <c r="BX1005" s="289"/>
      <c r="BY1005" s="289"/>
      <c r="BZ1005" s="289"/>
      <c r="CA1005" s="289"/>
      <c r="CB1005" s="289"/>
      <c r="CC1005" s="289"/>
      <c r="CD1005" s="289"/>
      <c r="CE1005" s="288"/>
    </row>
    <row r="1006" spans="1:83" x14ac:dyDescent="0.2">
      <c r="A1006" s="215"/>
      <c r="B1006" s="216"/>
      <c r="C1006" s="217"/>
      <c r="D1006" s="218"/>
      <c r="E1006" s="219"/>
      <c r="F1006" s="219"/>
      <c r="G1006" s="219"/>
      <c r="H1006" s="219"/>
      <c r="I1006" s="219"/>
      <c r="J1006" s="219"/>
      <c r="K1006" s="219"/>
      <c r="L1006" s="219"/>
      <c r="M1006" s="219"/>
      <c r="N1006" s="219"/>
      <c r="O1006" s="219"/>
      <c r="P1006" s="219"/>
      <c r="Q1006" s="219"/>
      <c r="R1006" s="219"/>
      <c r="S1006" s="219"/>
      <c r="T1006" s="219"/>
      <c r="U1006" s="219"/>
      <c r="V1006" s="219"/>
      <c r="W1006" s="219"/>
      <c r="X1006" s="219"/>
      <c r="Y1006" s="219"/>
      <c r="Z1006" s="219"/>
      <c r="AA1006" s="219"/>
      <c r="AB1006" s="219"/>
      <c r="AC1006" s="219"/>
      <c r="AD1006" s="219"/>
      <c r="AE1006" s="219"/>
      <c r="AF1006" s="219"/>
      <c r="AG1006" s="219"/>
      <c r="AH1006" s="219"/>
      <c r="AI1006" s="219"/>
      <c r="AJ1006" s="219"/>
      <c r="AK1006" s="219"/>
      <c r="AL1006" s="219"/>
      <c r="AM1006" s="219"/>
      <c r="AN1006" s="219"/>
      <c r="AO1006" s="219"/>
      <c r="AP1006" s="219"/>
      <c r="AQ1006" s="219"/>
      <c r="AR1006" s="219"/>
      <c r="AS1006" s="219"/>
      <c r="AT1006" s="219"/>
      <c r="AU1006" s="289"/>
      <c r="AV1006" s="289"/>
      <c r="AW1006" s="289"/>
      <c r="AX1006" s="289"/>
      <c r="AY1006" s="289"/>
      <c r="AZ1006" s="289"/>
      <c r="BA1006" s="289"/>
      <c r="BB1006" s="289"/>
      <c r="BC1006" s="289"/>
      <c r="BD1006" s="289"/>
      <c r="BE1006" s="289"/>
      <c r="BF1006" s="289"/>
      <c r="BG1006" s="289"/>
      <c r="BH1006" s="289"/>
      <c r="BI1006" s="289"/>
      <c r="BJ1006" s="289"/>
      <c r="BK1006" s="289"/>
      <c r="BL1006" s="289"/>
      <c r="BM1006" s="289"/>
      <c r="BN1006" s="289"/>
      <c r="BO1006" s="289"/>
      <c r="BP1006" s="289"/>
      <c r="BQ1006" s="289"/>
      <c r="BR1006" s="289"/>
      <c r="BS1006" s="289"/>
      <c r="BT1006" s="289"/>
      <c r="BU1006" s="289"/>
      <c r="BV1006" s="289"/>
      <c r="BW1006" s="289"/>
      <c r="BX1006" s="289"/>
      <c r="BY1006" s="289"/>
      <c r="BZ1006" s="289"/>
      <c r="CA1006" s="289"/>
      <c r="CB1006" s="289"/>
      <c r="CC1006" s="289"/>
      <c r="CD1006" s="289"/>
      <c r="CE1006" s="288"/>
    </row>
    <row r="1007" spans="1:83" x14ac:dyDescent="0.2">
      <c r="A1007" s="215"/>
      <c r="B1007" s="216"/>
      <c r="C1007" s="217"/>
      <c r="D1007" s="218"/>
      <c r="E1007" s="219"/>
      <c r="F1007" s="219"/>
      <c r="G1007" s="219"/>
      <c r="H1007" s="219"/>
      <c r="I1007" s="219"/>
      <c r="J1007" s="219"/>
      <c r="K1007" s="219"/>
      <c r="L1007" s="219"/>
      <c r="M1007" s="219"/>
      <c r="N1007" s="219"/>
      <c r="O1007" s="219"/>
      <c r="P1007" s="219"/>
      <c r="Q1007" s="219"/>
      <c r="R1007" s="219"/>
      <c r="S1007" s="219"/>
      <c r="T1007" s="219"/>
      <c r="U1007" s="219"/>
      <c r="V1007" s="219"/>
      <c r="W1007" s="219"/>
      <c r="X1007" s="219"/>
      <c r="Y1007" s="219"/>
      <c r="Z1007" s="219"/>
      <c r="AA1007" s="219"/>
      <c r="AB1007" s="219"/>
      <c r="AC1007" s="219"/>
      <c r="AD1007" s="219"/>
      <c r="AE1007" s="219"/>
      <c r="AF1007" s="219"/>
      <c r="AG1007" s="219"/>
      <c r="AH1007" s="219"/>
      <c r="AI1007" s="219"/>
      <c r="AJ1007" s="219"/>
      <c r="AK1007" s="219"/>
      <c r="AL1007" s="219"/>
      <c r="AM1007" s="219"/>
      <c r="AN1007" s="219"/>
      <c r="AO1007" s="219"/>
      <c r="AP1007" s="219"/>
      <c r="AQ1007" s="219"/>
      <c r="AR1007" s="219"/>
      <c r="AS1007" s="219"/>
      <c r="AT1007" s="219"/>
      <c r="AU1007" s="289"/>
      <c r="AV1007" s="289"/>
      <c r="AW1007" s="289"/>
      <c r="AX1007" s="289"/>
      <c r="AY1007" s="289"/>
      <c r="AZ1007" s="289"/>
      <c r="BA1007" s="289"/>
      <c r="BB1007" s="289"/>
      <c r="BC1007" s="289"/>
      <c r="BD1007" s="289"/>
      <c r="BE1007" s="289"/>
      <c r="BF1007" s="289"/>
      <c r="BG1007" s="289"/>
      <c r="BH1007" s="289"/>
      <c r="BI1007" s="289"/>
      <c r="BJ1007" s="289"/>
      <c r="BK1007" s="289"/>
      <c r="BL1007" s="289"/>
      <c r="BM1007" s="289"/>
      <c r="BN1007" s="289"/>
      <c r="BO1007" s="289"/>
      <c r="BP1007" s="289"/>
      <c r="BQ1007" s="289"/>
      <c r="BR1007" s="289"/>
      <c r="BS1007" s="289"/>
      <c r="BT1007" s="289"/>
      <c r="BU1007" s="289"/>
      <c r="BV1007" s="289"/>
      <c r="BW1007" s="289"/>
      <c r="BX1007" s="289"/>
      <c r="BY1007" s="289"/>
      <c r="BZ1007" s="289"/>
      <c r="CA1007" s="289"/>
      <c r="CB1007" s="289"/>
      <c r="CC1007" s="289"/>
      <c r="CD1007" s="289"/>
      <c r="CE1007" s="288"/>
    </row>
    <row r="1008" spans="1:83" x14ac:dyDescent="0.2">
      <c r="A1008" s="215"/>
      <c r="B1008" s="216"/>
      <c r="C1008" s="217"/>
      <c r="D1008" s="218"/>
      <c r="E1008" s="219"/>
      <c r="F1008" s="219"/>
      <c r="G1008" s="219"/>
      <c r="H1008" s="219"/>
      <c r="I1008" s="219"/>
      <c r="J1008" s="219"/>
      <c r="K1008" s="219"/>
      <c r="L1008" s="219"/>
      <c r="M1008" s="219"/>
      <c r="N1008" s="219"/>
      <c r="O1008" s="219"/>
      <c r="P1008" s="219"/>
      <c r="Q1008" s="219"/>
      <c r="R1008" s="219"/>
      <c r="S1008" s="219"/>
      <c r="T1008" s="219"/>
      <c r="U1008" s="219"/>
      <c r="V1008" s="219"/>
      <c r="W1008" s="219"/>
      <c r="X1008" s="219"/>
      <c r="Y1008" s="219"/>
      <c r="Z1008" s="219"/>
      <c r="AA1008" s="219"/>
      <c r="AB1008" s="219"/>
      <c r="AC1008" s="219"/>
      <c r="AD1008" s="219"/>
      <c r="AE1008" s="219"/>
      <c r="AF1008" s="219"/>
      <c r="AG1008" s="219"/>
      <c r="AH1008" s="219"/>
      <c r="AI1008" s="219"/>
      <c r="AJ1008" s="219"/>
      <c r="AK1008" s="219"/>
      <c r="AL1008" s="219"/>
      <c r="AM1008" s="219"/>
      <c r="AN1008" s="219"/>
      <c r="AO1008" s="219"/>
      <c r="AP1008" s="219"/>
      <c r="AQ1008" s="219"/>
      <c r="AR1008" s="219"/>
      <c r="AS1008" s="219"/>
      <c r="AT1008" s="219"/>
      <c r="AU1008" s="289"/>
      <c r="AV1008" s="289"/>
      <c r="AW1008" s="289"/>
      <c r="AX1008" s="289"/>
      <c r="AY1008" s="289"/>
      <c r="AZ1008" s="289"/>
      <c r="BA1008" s="289"/>
      <c r="BB1008" s="289"/>
      <c r="BC1008" s="289"/>
      <c r="BD1008" s="289"/>
      <c r="BE1008" s="289"/>
      <c r="BF1008" s="289"/>
      <c r="BG1008" s="289"/>
      <c r="BH1008" s="289"/>
      <c r="BI1008" s="289"/>
      <c r="BJ1008" s="289"/>
      <c r="BK1008" s="289"/>
      <c r="BL1008" s="289"/>
      <c r="BM1008" s="289"/>
      <c r="BN1008" s="289"/>
      <c r="BO1008" s="289"/>
      <c r="BP1008" s="289"/>
      <c r="BQ1008" s="289"/>
      <c r="BR1008" s="289"/>
      <c r="BS1008" s="289"/>
      <c r="BT1008" s="289"/>
      <c r="BU1008" s="289"/>
      <c r="BV1008" s="289"/>
      <c r="BW1008" s="289"/>
      <c r="BX1008" s="289"/>
      <c r="BY1008" s="289"/>
      <c r="BZ1008" s="289"/>
      <c r="CA1008" s="289"/>
      <c r="CB1008" s="289"/>
      <c r="CC1008" s="289"/>
      <c r="CD1008" s="289"/>
      <c r="CE1008" s="288"/>
    </row>
    <row r="1009" spans="1:83" x14ac:dyDescent="0.2">
      <c r="A1009" s="215"/>
      <c r="B1009" s="216"/>
      <c r="C1009" s="217"/>
      <c r="D1009" s="218"/>
      <c r="E1009" s="219"/>
      <c r="F1009" s="219"/>
      <c r="G1009" s="219"/>
      <c r="H1009" s="219"/>
      <c r="I1009" s="219"/>
      <c r="J1009" s="219"/>
      <c r="K1009" s="219"/>
      <c r="L1009" s="219"/>
      <c r="M1009" s="219"/>
      <c r="N1009" s="219"/>
      <c r="O1009" s="219"/>
      <c r="P1009" s="219"/>
      <c r="Q1009" s="219"/>
      <c r="R1009" s="219"/>
      <c r="S1009" s="219"/>
      <c r="T1009" s="219"/>
      <c r="U1009" s="219"/>
      <c r="V1009" s="219"/>
      <c r="W1009" s="219"/>
      <c r="X1009" s="219"/>
      <c r="Y1009" s="219"/>
      <c r="Z1009" s="219"/>
      <c r="AA1009" s="219"/>
      <c r="AB1009" s="219"/>
      <c r="AC1009" s="219"/>
      <c r="AD1009" s="219"/>
      <c r="AE1009" s="219"/>
      <c r="AF1009" s="219"/>
      <c r="AG1009" s="219"/>
      <c r="AH1009" s="219"/>
      <c r="AI1009" s="219"/>
      <c r="AJ1009" s="219"/>
      <c r="AK1009" s="219"/>
      <c r="AL1009" s="219"/>
      <c r="AM1009" s="219"/>
      <c r="AN1009" s="219"/>
      <c r="AO1009" s="219"/>
      <c r="AP1009" s="219"/>
      <c r="AQ1009" s="219"/>
      <c r="AR1009" s="219"/>
      <c r="AS1009" s="219"/>
      <c r="AT1009" s="219"/>
      <c r="AU1009" s="289"/>
      <c r="AV1009" s="289"/>
      <c r="AW1009" s="289"/>
      <c r="AX1009" s="289"/>
      <c r="AY1009" s="289"/>
      <c r="AZ1009" s="289"/>
      <c r="BA1009" s="289"/>
      <c r="BB1009" s="289"/>
      <c r="BC1009" s="289"/>
      <c r="BD1009" s="289"/>
      <c r="BE1009" s="289"/>
      <c r="BF1009" s="289"/>
      <c r="BG1009" s="289"/>
      <c r="BH1009" s="289"/>
      <c r="BI1009" s="289"/>
      <c r="BJ1009" s="289"/>
      <c r="BK1009" s="289"/>
      <c r="BL1009" s="289"/>
      <c r="BM1009" s="289"/>
      <c r="BN1009" s="289"/>
      <c r="BO1009" s="289"/>
      <c r="BP1009" s="289"/>
      <c r="BQ1009" s="289"/>
      <c r="BR1009" s="289"/>
      <c r="BS1009" s="289"/>
      <c r="BT1009" s="289"/>
      <c r="BU1009" s="289"/>
      <c r="BV1009" s="289"/>
      <c r="BW1009" s="289"/>
      <c r="BX1009" s="289"/>
      <c r="BY1009" s="289"/>
      <c r="BZ1009" s="289"/>
      <c r="CA1009" s="289"/>
      <c r="CB1009" s="289"/>
      <c r="CC1009" s="289"/>
      <c r="CD1009" s="289"/>
      <c r="CE1009" s="288"/>
    </row>
    <row r="1010" spans="1:83" x14ac:dyDescent="0.2">
      <c r="A1010" s="220"/>
      <c r="B1010" s="221"/>
      <c r="C1010" s="222"/>
      <c r="D1010" s="223"/>
      <c r="E1010" s="219"/>
      <c r="F1010" s="219"/>
      <c r="G1010" s="219"/>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89"/>
      <c r="AV1010" s="289"/>
      <c r="AW1010" s="289"/>
      <c r="AX1010" s="289"/>
      <c r="AY1010" s="289"/>
      <c r="AZ1010" s="289"/>
      <c r="BA1010" s="289"/>
      <c r="BB1010" s="289"/>
      <c r="BC1010" s="289"/>
      <c r="BD1010" s="289"/>
      <c r="BE1010" s="289"/>
      <c r="BF1010" s="289"/>
      <c r="BG1010" s="289"/>
      <c r="BH1010" s="289"/>
      <c r="BI1010" s="289"/>
      <c r="BJ1010" s="289"/>
      <c r="BK1010" s="289"/>
      <c r="BL1010" s="289"/>
      <c r="BM1010" s="289"/>
      <c r="BN1010" s="289"/>
      <c r="BO1010" s="289"/>
      <c r="BP1010" s="289"/>
      <c r="BQ1010" s="289"/>
      <c r="BR1010" s="289"/>
      <c r="BS1010" s="289"/>
      <c r="BT1010" s="289"/>
      <c r="BU1010" s="289"/>
      <c r="BV1010" s="289"/>
      <c r="BW1010" s="289"/>
      <c r="BX1010" s="289"/>
      <c r="BY1010" s="289"/>
      <c r="BZ1010" s="289"/>
      <c r="CA1010" s="289"/>
      <c r="CB1010" s="289"/>
      <c r="CC1010" s="289"/>
      <c r="CD1010" s="289"/>
      <c r="CE1010" s="288"/>
    </row>
    <row r="1011" spans="1:83" x14ac:dyDescent="0.2">
      <c r="A1011" s="215"/>
      <c r="B1011" s="216"/>
      <c r="C1011" s="217"/>
      <c r="D1011" s="218"/>
      <c r="E1011" s="219"/>
      <c r="F1011" s="219"/>
      <c r="G1011" s="219"/>
      <c r="H1011" s="219"/>
      <c r="I1011" s="219"/>
      <c r="J1011" s="219"/>
      <c r="K1011" s="219"/>
      <c r="L1011" s="219"/>
      <c r="M1011" s="219"/>
      <c r="N1011" s="219"/>
      <c r="O1011" s="219"/>
      <c r="P1011" s="219"/>
      <c r="Q1011" s="219"/>
      <c r="R1011" s="219"/>
      <c r="S1011" s="219"/>
      <c r="T1011" s="219"/>
      <c r="U1011" s="219"/>
      <c r="V1011" s="219"/>
      <c r="W1011" s="219"/>
      <c r="X1011" s="219"/>
      <c r="Y1011" s="219"/>
      <c r="Z1011" s="219"/>
      <c r="AA1011" s="219"/>
      <c r="AB1011" s="219"/>
      <c r="AC1011" s="219"/>
      <c r="AD1011" s="219"/>
      <c r="AE1011" s="219"/>
      <c r="AF1011" s="219"/>
      <c r="AG1011" s="219"/>
      <c r="AH1011" s="219"/>
      <c r="AI1011" s="219"/>
      <c r="AJ1011" s="219"/>
      <c r="AK1011" s="219"/>
      <c r="AL1011" s="219"/>
      <c r="AM1011" s="219"/>
      <c r="AN1011" s="219"/>
      <c r="AO1011" s="219"/>
      <c r="AP1011" s="219"/>
      <c r="AQ1011" s="219"/>
      <c r="AR1011" s="219"/>
      <c r="AS1011" s="219"/>
      <c r="AT1011" s="219"/>
      <c r="AU1011" s="289"/>
      <c r="AV1011" s="289"/>
      <c r="AW1011" s="289"/>
      <c r="AX1011" s="289"/>
      <c r="AY1011" s="289"/>
      <c r="AZ1011" s="289"/>
      <c r="BA1011" s="289"/>
      <c r="BB1011" s="289"/>
      <c r="BC1011" s="289"/>
      <c r="BD1011" s="289"/>
      <c r="BE1011" s="289"/>
      <c r="BF1011" s="289"/>
      <c r="BG1011" s="289"/>
      <c r="BH1011" s="289"/>
      <c r="BI1011" s="289"/>
      <c r="BJ1011" s="289"/>
      <c r="BK1011" s="289"/>
      <c r="BL1011" s="289"/>
      <c r="BM1011" s="289"/>
      <c r="BN1011" s="289"/>
      <c r="BO1011" s="289"/>
      <c r="BP1011" s="289"/>
      <c r="BQ1011" s="289"/>
      <c r="BR1011" s="289"/>
      <c r="BS1011" s="289"/>
      <c r="BT1011" s="289"/>
      <c r="BU1011" s="289"/>
      <c r="BV1011" s="289"/>
      <c r="BW1011" s="289"/>
      <c r="BX1011" s="289"/>
      <c r="BY1011" s="289"/>
      <c r="BZ1011" s="289"/>
      <c r="CA1011" s="289"/>
      <c r="CB1011" s="289"/>
      <c r="CC1011" s="289"/>
      <c r="CD1011" s="289"/>
      <c r="CE1011" s="288"/>
    </row>
    <row r="1012" spans="1:83" x14ac:dyDescent="0.2">
      <c r="A1012" s="215"/>
      <c r="B1012" s="216"/>
      <c r="C1012" s="217"/>
      <c r="D1012" s="218"/>
      <c r="E1012" s="219"/>
      <c r="F1012" s="219"/>
      <c r="G1012" s="219"/>
      <c r="H1012" s="219"/>
      <c r="I1012" s="219"/>
      <c r="J1012" s="219"/>
      <c r="K1012" s="219"/>
      <c r="L1012" s="219"/>
      <c r="M1012" s="219"/>
      <c r="N1012" s="219"/>
      <c r="O1012" s="219"/>
      <c r="P1012" s="219"/>
      <c r="Q1012" s="219"/>
      <c r="R1012" s="219"/>
      <c r="S1012" s="219"/>
      <c r="T1012" s="219"/>
      <c r="U1012" s="219"/>
      <c r="V1012" s="219"/>
      <c r="W1012" s="219"/>
      <c r="X1012" s="219"/>
      <c r="Y1012" s="219"/>
      <c r="Z1012" s="219"/>
      <c r="AA1012" s="219"/>
      <c r="AB1012" s="219"/>
      <c r="AC1012" s="219"/>
      <c r="AD1012" s="219"/>
      <c r="AE1012" s="219"/>
      <c r="AF1012" s="219"/>
      <c r="AG1012" s="219"/>
      <c r="AH1012" s="219"/>
      <c r="AI1012" s="219"/>
      <c r="AJ1012" s="219"/>
      <c r="AK1012" s="219"/>
      <c r="AL1012" s="219"/>
      <c r="AM1012" s="219"/>
      <c r="AN1012" s="219"/>
      <c r="AO1012" s="219"/>
      <c r="AP1012" s="219"/>
      <c r="AQ1012" s="219"/>
      <c r="AR1012" s="219"/>
      <c r="AS1012" s="219"/>
      <c r="AT1012" s="219"/>
      <c r="AU1012" s="289"/>
      <c r="AV1012" s="289"/>
      <c r="AW1012" s="289"/>
      <c r="AX1012" s="289"/>
      <c r="AY1012" s="289"/>
      <c r="AZ1012" s="289"/>
      <c r="BA1012" s="289"/>
      <c r="BB1012" s="289"/>
      <c r="BC1012" s="289"/>
      <c r="BD1012" s="289"/>
      <c r="BE1012" s="289"/>
      <c r="BF1012" s="289"/>
      <c r="BG1012" s="289"/>
      <c r="BH1012" s="289"/>
      <c r="BI1012" s="289"/>
      <c r="BJ1012" s="289"/>
      <c r="BK1012" s="289"/>
      <c r="BL1012" s="289"/>
      <c r="BM1012" s="289"/>
      <c r="BN1012" s="289"/>
      <c r="BO1012" s="289"/>
      <c r="BP1012" s="289"/>
      <c r="BQ1012" s="289"/>
      <c r="BR1012" s="289"/>
      <c r="BS1012" s="289"/>
      <c r="BT1012" s="289"/>
      <c r="BU1012" s="289"/>
      <c r="BV1012" s="289"/>
      <c r="BW1012" s="289"/>
      <c r="BX1012" s="289"/>
      <c r="BY1012" s="289"/>
      <c r="BZ1012" s="289"/>
      <c r="CA1012" s="289"/>
      <c r="CB1012" s="289"/>
      <c r="CC1012" s="289"/>
      <c r="CD1012" s="289"/>
      <c r="CE1012" s="288"/>
    </row>
    <row r="1013" spans="1:83" x14ac:dyDescent="0.2">
      <c r="A1013" s="215"/>
      <c r="B1013" s="216"/>
      <c r="C1013" s="217"/>
      <c r="D1013" s="218"/>
      <c r="E1013" s="219"/>
      <c r="F1013" s="219"/>
      <c r="G1013" s="219"/>
      <c r="H1013" s="219"/>
      <c r="I1013" s="219"/>
      <c r="J1013" s="219"/>
      <c r="K1013" s="219"/>
      <c r="L1013" s="219"/>
      <c r="M1013" s="219"/>
      <c r="N1013" s="219"/>
      <c r="O1013" s="219"/>
      <c r="P1013" s="219"/>
      <c r="Q1013" s="219"/>
      <c r="R1013" s="219"/>
      <c r="S1013" s="219"/>
      <c r="T1013" s="219"/>
      <c r="U1013" s="219"/>
      <c r="V1013" s="219"/>
      <c r="W1013" s="219"/>
      <c r="X1013" s="219"/>
      <c r="Y1013" s="219"/>
      <c r="Z1013" s="219"/>
      <c r="AA1013" s="219"/>
      <c r="AB1013" s="219"/>
      <c r="AC1013" s="219"/>
      <c r="AD1013" s="219"/>
      <c r="AE1013" s="219"/>
      <c r="AF1013" s="219"/>
      <c r="AG1013" s="219"/>
      <c r="AH1013" s="219"/>
      <c r="AI1013" s="219"/>
      <c r="AJ1013" s="219"/>
      <c r="AK1013" s="219"/>
      <c r="AL1013" s="219"/>
      <c r="AM1013" s="219"/>
      <c r="AN1013" s="219"/>
      <c r="AO1013" s="219"/>
      <c r="AP1013" s="219"/>
      <c r="AQ1013" s="219"/>
      <c r="AR1013" s="219"/>
      <c r="AS1013" s="219"/>
      <c r="AT1013" s="219"/>
      <c r="AU1013" s="289"/>
      <c r="AV1013" s="289"/>
      <c r="AW1013" s="289"/>
      <c r="AX1013" s="289"/>
      <c r="AY1013" s="289"/>
      <c r="AZ1013" s="289"/>
      <c r="BA1013" s="289"/>
      <c r="BB1013" s="289"/>
      <c r="BC1013" s="289"/>
      <c r="BD1013" s="289"/>
      <c r="BE1013" s="289"/>
      <c r="BF1013" s="289"/>
      <c r="BG1013" s="289"/>
      <c r="BH1013" s="289"/>
      <c r="BI1013" s="289"/>
      <c r="BJ1013" s="289"/>
      <c r="BK1013" s="289"/>
      <c r="BL1013" s="289"/>
      <c r="BM1013" s="289"/>
      <c r="BN1013" s="289"/>
      <c r="BO1013" s="289"/>
      <c r="BP1013" s="289"/>
      <c r="BQ1013" s="289"/>
      <c r="BR1013" s="289"/>
      <c r="BS1013" s="289"/>
      <c r="BT1013" s="289"/>
      <c r="BU1013" s="289"/>
      <c r="BV1013" s="289"/>
      <c r="BW1013" s="289"/>
      <c r="BX1013" s="289"/>
      <c r="BY1013" s="289"/>
      <c r="BZ1013" s="289"/>
      <c r="CA1013" s="289"/>
      <c r="CB1013" s="289"/>
      <c r="CC1013" s="289"/>
      <c r="CD1013" s="289"/>
      <c r="CE1013" s="288"/>
    </row>
    <row r="1014" spans="1:83" x14ac:dyDescent="0.2">
      <c r="A1014" s="215"/>
      <c r="B1014" s="216"/>
      <c r="C1014" s="217"/>
      <c r="D1014" s="218"/>
      <c r="E1014" s="219"/>
      <c r="F1014" s="219"/>
      <c r="G1014" s="219"/>
      <c r="H1014" s="219"/>
      <c r="I1014" s="219"/>
      <c r="J1014" s="219"/>
      <c r="K1014" s="219"/>
      <c r="L1014" s="219"/>
      <c r="M1014" s="219"/>
      <c r="N1014" s="219"/>
      <c r="O1014" s="219"/>
      <c r="P1014" s="219"/>
      <c r="Q1014" s="219"/>
      <c r="R1014" s="219"/>
      <c r="S1014" s="219"/>
      <c r="T1014" s="219"/>
      <c r="U1014" s="219"/>
      <c r="V1014" s="219"/>
      <c r="W1014" s="219"/>
      <c r="X1014" s="219"/>
      <c r="Y1014" s="219"/>
      <c r="Z1014" s="219"/>
      <c r="AA1014" s="219"/>
      <c r="AB1014" s="219"/>
      <c r="AC1014" s="219"/>
      <c r="AD1014" s="219"/>
      <c r="AE1014" s="219"/>
      <c r="AF1014" s="219"/>
      <c r="AG1014" s="219"/>
      <c r="AH1014" s="219"/>
      <c r="AI1014" s="219"/>
      <c r="AJ1014" s="219"/>
      <c r="AK1014" s="219"/>
      <c r="AL1014" s="219"/>
      <c r="AM1014" s="219"/>
      <c r="AN1014" s="219"/>
      <c r="AO1014" s="219"/>
      <c r="AP1014" s="219"/>
      <c r="AQ1014" s="219"/>
      <c r="AR1014" s="219"/>
      <c r="AS1014" s="219"/>
      <c r="AT1014" s="219"/>
      <c r="AU1014" s="289"/>
      <c r="AV1014" s="289"/>
      <c r="AW1014" s="289"/>
      <c r="AX1014" s="289"/>
      <c r="AY1014" s="289"/>
      <c r="AZ1014" s="289"/>
      <c r="BA1014" s="289"/>
      <c r="BB1014" s="289"/>
      <c r="BC1014" s="289"/>
      <c r="BD1014" s="289"/>
      <c r="BE1014" s="289"/>
      <c r="BF1014" s="289"/>
      <c r="BG1014" s="289"/>
      <c r="BH1014" s="289"/>
      <c r="BI1014" s="289"/>
      <c r="BJ1014" s="289"/>
      <c r="BK1014" s="289"/>
      <c r="BL1014" s="289"/>
      <c r="BM1014" s="289"/>
      <c r="BN1014" s="289"/>
      <c r="BO1014" s="289"/>
      <c r="BP1014" s="289"/>
      <c r="BQ1014" s="289"/>
      <c r="BR1014" s="289"/>
      <c r="BS1014" s="289"/>
      <c r="BT1014" s="289"/>
      <c r="BU1014" s="289"/>
      <c r="BV1014" s="289"/>
      <c r="BW1014" s="289"/>
      <c r="BX1014" s="289"/>
      <c r="BY1014" s="289"/>
      <c r="BZ1014" s="289"/>
      <c r="CA1014" s="289"/>
      <c r="CB1014" s="289"/>
      <c r="CC1014" s="289"/>
      <c r="CD1014" s="289"/>
      <c r="CE1014" s="288"/>
    </row>
    <row r="1015" spans="1:83" x14ac:dyDescent="0.2">
      <c r="A1015" s="215"/>
      <c r="B1015" s="216"/>
      <c r="C1015" s="217"/>
      <c r="D1015" s="218"/>
      <c r="E1015" s="219"/>
      <c r="F1015" s="219"/>
      <c r="G1015" s="219"/>
      <c r="H1015" s="219"/>
      <c r="I1015" s="219"/>
      <c r="J1015" s="219"/>
      <c r="K1015" s="219"/>
      <c r="L1015" s="219"/>
      <c r="M1015" s="219"/>
      <c r="N1015" s="219"/>
      <c r="O1015" s="219"/>
      <c r="P1015" s="219"/>
      <c r="Q1015" s="219"/>
      <c r="R1015" s="219"/>
      <c r="S1015" s="219"/>
      <c r="T1015" s="219"/>
      <c r="U1015" s="219"/>
      <c r="V1015" s="219"/>
      <c r="W1015" s="219"/>
      <c r="X1015" s="219"/>
      <c r="Y1015" s="219"/>
      <c r="Z1015" s="219"/>
      <c r="AA1015" s="219"/>
      <c r="AB1015" s="219"/>
      <c r="AC1015" s="219"/>
      <c r="AD1015" s="219"/>
      <c r="AE1015" s="219"/>
      <c r="AF1015" s="219"/>
      <c r="AG1015" s="219"/>
      <c r="AH1015" s="219"/>
      <c r="AI1015" s="219"/>
      <c r="AJ1015" s="219"/>
      <c r="AK1015" s="219"/>
      <c r="AL1015" s="219"/>
      <c r="AM1015" s="219"/>
      <c r="AN1015" s="219"/>
      <c r="AO1015" s="219"/>
      <c r="AP1015" s="219"/>
      <c r="AQ1015" s="219"/>
      <c r="AR1015" s="219"/>
      <c r="AS1015" s="219"/>
      <c r="AT1015" s="219"/>
      <c r="AU1015" s="289"/>
      <c r="AV1015" s="289"/>
      <c r="AW1015" s="289"/>
      <c r="AX1015" s="289"/>
      <c r="AY1015" s="289"/>
      <c r="AZ1015" s="289"/>
      <c r="BA1015" s="289"/>
      <c r="BB1015" s="289"/>
      <c r="BC1015" s="289"/>
      <c r="BD1015" s="289"/>
      <c r="BE1015" s="289"/>
      <c r="BF1015" s="289"/>
      <c r="BG1015" s="289"/>
      <c r="BH1015" s="289"/>
      <c r="BI1015" s="289"/>
      <c r="BJ1015" s="289"/>
      <c r="BK1015" s="289"/>
      <c r="BL1015" s="289"/>
      <c r="BM1015" s="289"/>
      <c r="BN1015" s="289"/>
      <c r="BO1015" s="289"/>
      <c r="BP1015" s="289"/>
      <c r="BQ1015" s="289"/>
      <c r="BR1015" s="289"/>
      <c r="BS1015" s="289"/>
      <c r="BT1015" s="289"/>
      <c r="BU1015" s="289"/>
      <c r="BV1015" s="289"/>
      <c r="BW1015" s="289"/>
      <c r="BX1015" s="289"/>
      <c r="BY1015" s="289"/>
      <c r="BZ1015" s="289"/>
      <c r="CA1015" s="289"/>
      <c r="CB1015" s="289"/>
      <c r="CC1015" s="289"/>
      <c r="CD1015" s="289"/>
      <c r="CE1015" s="288"/>
    </row>
    <row r="1016" spans="1:83" x14ac:dyDescent="0.2">
      <c r="A1016" s="215"/>
      <c r="B1016" s="216"/>
      <c r="C1016" s="217"/>
      <c r="D1016" s="218"/>
      <c r="E1016" s="219"/>
      <c r="F1016" s="219"/>
      <c r="G1016" s="219"/>
      <c r="H1016" s="219"/>
      <c r="I1016" s="219"/>
      <c r="J1016" s="219"/>
      <c r="K1016" s="219"/>
      <c r="L1016" s="219"/>
      <c r="M1016" s="219"/>
      <c r="N1016" s="219"/>
      <c r="O1016" s="219"/>
      <c r="P1016" s="219"/>
      <c r="Q1016" s="219"/>
      <c r="R1016" s="219"/>
      <c r="S1016" s="219"/>
      <c r="T1016" s="219"/>
      <c r="U1016" s="219"/>
      <c r="V1016" s="219"/>
      <c r="W1016" s="219"/>
      <c r="X1016" s="219"/>
      <c r="Y1016" s="219"/>
      <c r="Z1016" s="219"/>
      <c r="AA1016" s="219"/>
      <c r="AB1016" s="219"/>
      <c r="AC1016" s="219"/>
      <c r="AD1016" s="219"/>
      <c r="AE1016" s="219"/>
      <c r="AF1016" s="219"/>
      <c r="AG1016" s="219"/>
      <c r="AH1016" s="219"/>
      <c r="AI1016" s="219"/>
      <c r="AJ1016" s="219"/>
      <c r="AK1016" s="219"/>
      <c r="AL1016" s="219"/>
      <c r="AM1016" s="219"/>
      <c r="AN1016" s="219"/>
      <c r="AO1016" s="219"/>
      <c r="AP1016" s="219"/>
      <c r="AQ1016" s="219"/>
      <c r="AR1016" s="219"/>
      <c r="AS1016" s="219"/>
      <c r="AT1016" s="219"/>
      <c r="AU1016" s="289"/>
      <c r="AV1016" s="289"/>
      <c r="AW1016" s="289"/>
      <c r="AX1016" s="289"/>
      <c r="AY1016" s="289"/>
      <c r="AZ1016" s="289"/>
      <c r="BA1016" s="289"/>
      <c r="BB1016" s="289"/>
      <c r="BC1016" s="289"/>
      <c r="BD1016" s="289"/>
      <c r="BE1016" s="289"/>
      <c r="BF1016" s="289"/>
      <c r="BG1016" s="289"/>
      <c r="BH1016" s="289"/>
      <c r="BI1016" s="289"/>
      <c r="BJ1016" s="289"/>
      <c r="BK1016" s="289"/>
      <c r="BL1016" s="289"/>
      <c r="BM1016" s="289"/>
      <c r="BN1016" s="289"/>
      <c r="BO1016" s="289"/>
      <c r="BP1016" s="289"/>
      <c r="BQ1016" s="289"/>
      <c r="BR1016" s="289"/>
      <c r="BS1016" s="289"/>
      <c r="BT1016" s="289"/>
      <c r="BU1016" s="289"/>
      <c r="BV1016" s="289"/>
      <c r="BW1016" s="289"/>
      <c r="BX1016" s="289"/>
      <c r="BY1016" s="289"/>
      <c r="BZ1016" s="289"/>
      <c r="CA1016" s="289"/>
      <c r="CB1016" s="289"/>
      <c r="CC1016" s="289"/>
      <c r="CD1016" s="289"/>
      <c r="CE1016" s="288"/>
    </row>
    <row r="1017" spans="1:83" x14ac:dyDescent="0.2">
      <c r="A1017" s="215"/>
      <c r="B1017" s="216"/>
      <c r="C1017" s="217"/>
      <c r="D1017" s="218"/>
      <c r="E1017" s="219"/>
      <c r="F1017" s="219"/>
      <c r="G1017" s="219"/>
      <c r="H1017" s="219"/>
      <c r="I1017" s="219"/>
      <c r="J1017" s="219"/>
      <c r="K1017" s="219"/>
      <c r="L1017" s="219"/>
      <c r="M1017" s="219"/>
      <c r="N1017" s="219"/>
      <c r="O1017" s="219"/>
      <c r="P1017" s="219"/>
      <c r="Q1017" s="219"/>
      <c r="R1017" s="219"/>
      <c r="S1017" s="219"/>
      <c r="T1017" s="219"/>
      <c r="U1017" s="219"/>
      <c r="V1017" s="219"/>
      <c r="W1017" s="219"/>
      <c r="X1017" s="219"/>
      <c r="Y1017" s="219"/>
      <c r="Z1017" s="219"/>
      <c r="AA1017" s="219"/>
      <c r="AB1017" s="219"/>
      <c r="AC1017" s="219"/>
      <c r="AD1017" s="219"/>
      <c r="AE1017" s="219"/>
      <c r="AF1017" s="219"/>
      <c r="AG1017" s="219"/>
      <c r="AH1017" s="219"/>
      <c r="AI1017" s="219"/>
      <c r="AJ1017" s="219"/>
      <c r="AK1017" s="219"/>
      <c r="AL1017" s="219"/>
      <c r="AM1017" s="219"/>
      <c r="AN1017" s="219"/>
      <c r="AO1017" s="219"/>
      <c r="AP1017" s="219"/>
      <c r="AQ1017" s="219"/>
      <c r="AR1017" s="219"/>
      <c r="AS1017" s="219"/>
      <c r="AT1017" s="219"/>
      <c r="AU1017" s="289"/>
      <c r="AV1017" s="289"/>
      <c r="AW1017" s="289"/>
      <c r="AX1017" s="289"/>
      <c r="AY1017" s="289"/>
      <c r="AZ1017" s="289"/>
      <c r="BA1017" s="289"/>
      <c r="BB1017" s="289"/>
      <c r="BC1017" s="289"/>
      <c r="BD1017" s="289"/>
      <c r="BE1017" s="289"/>
      <c r="BF1017" s="289"/>
      <c r="BG1017" s="289"/>
      <c r="BH1017" s="289"/>
      <c r="BI1017" s="289"/>
      <c r="BJ1017" s="289"/>
      <c r="BK1017" s="289"/>
      <c r="BL1017" s="289"/>
      <c r="BM1017" s="289"/>
      <c r="BN1017" s="289"/>
      <c r="BO1017" s="289"/>
      <c r="BP1017" s="289"/>
      <c r="BQ1017" s="289"/>
      <c r="BR1017" s="289"/>
      <c r="BS1017" s="289"/>
      <c r="BT1017" s="289"/>
      <c r="BU1017" s="289"/>
      <c r="BV1017" s="289"/>
      <c r="BW1017" s="289"/>
      <c r="BX1017" s="289"/>
      <c r="BY1017" s="289"/>
      <c r="BZ1017" s="289"/>
      <c r="CA1017" s="289"/>
      <c r="CB1017" s="289"/>
      <c r="CC1017" s="289"/>
      <c r="CD1017" s="289"/>
      <c r="CE1017" s="288"/>
    </row>
    <row r="1018" spans="1:83" x14ac:dyDescent="0.2">
      <c r="A1018" s="215"/>
      <c r="B1018" s="216"/>
      <c r="C1018" s="217"/>
      <c r="D1018" s="218"/>
      <c r="E1018" s="219"/>
      <c r="F1018" s="219"/>
      <c r="G1018" s="219"/>
      <c r="H1018" s="219"/>
      <c r="I1018" s="219"/>
      <c r="J1018" s="219"/>
      <c r="K1018" s="219"/>
      <c r="L1018" s="219"/>
      <c r="M1018" s="219"/>
      <c r="N1018" s="219"/>
      <c r="O1018" s="219"/>
      <c r="P1018" s="219"/>
      <c r="Q1018" s="219"/>
      <c r="R1018" s="219"/>
      <c r="S1018" s="219"/>
      <c r="T1018" s="219"/>
      <c r="U1018" s="219"/>
      <c r="V1018" s="219"/>
      <c r="W1018" s="219"/>
      <c r="X1018" s="219"/>
      <c r="Y1018" s="219"/>
      <c r="Z1018" s="219"/>
      <c r="AA1018" s="219"/>
      <c r="AB1018" s="219"/>
      <c r="AC1018" s="219"/>
      <c r="AD1018" s="219"/>
      <c r="AE1018" s="219"/>
      <c r="AF1018" s="219"/>
      <c r="AG1018" s="219"/>
      <c r="AH1018" s="219"/>
      <c r="AI1018" s="219"/>
      <c r="AJ1018" s="219"/>
      <c r="AK1018" s="219"/>
      <c r="AL1018" s="219"/>
      <c r="AM1018" s="219"/>
      <c r="AN1018" s="219"/>
      <c r="AO1018" s="219"/>
      <c r="AP1018" s="219"/>
      <c r="AQ1018" s="219"/>
      <c r="AR1018" s="219"/>
      <c r="AS1018" s="219"/>
      <c r="AT1018" s="219"/>
      <c r="AU1018" s="289"/>
      <c r="AV1018" s="289"/>
      <c r="AW1018" s="289"/>
      <c r="AX1018" s="289"/>
      <c r="AY1018" s="289"/>
      <c r="AZ1018" s="289"/>
      <c r="BA1018" s="289"/>
      <c r="BB1018" s="289"/>
      <c r="BC1018" s="289"/>
      <c r="BD1018" s="289"/>
      <c r="BE1018" s="289"/>
      <c r="BF1018" s="289"/>
      <c r="BG1018" s="289"/>
      <c r="BH1018" s="289"/>
      <c r="BI1018" s="289"/>
      <c r="BJ1018" s="289"/>
      <c r="BK1018" s="289"/>
      <c r="BL1018" s="289"/>
      <c r="BM1018" s="289"/>
      <c r="BN1018" s="289"/>
      <c r="BO1018" s="289"/>
      <c r="BP1018" s="289"/>
      <c r="BQ1018" s="289"/>
      <c r="BR1018" s="289"/>
      <c r="BS1018" s="289"/>
      <c r="BT1018" s="289"/>
      <c r="BU1018" s="289"/>
      <c r="BV1018" s="289"/>
      <c r="BW1018" s="289"/>
      <c r="BX1018" s="289"/>
      <c r="BY1018" s="289"/>
      <c r="BZ1018" s="289"/>
      <c r="CA1018" s="289"/>
      <c r="CB1018" s="289"/>
      <c r="CC1018" s="289"/>
      <c r="CD1018" s="289"/>
      <c r="CE1018" s="288"/>
    </row>
    <row r="1019" spans="1:83" x14ac:dyDescent="0.2">
      <c r="A1019" s="215"/>
      <c r="B1019" s="216"/>
      <c r="C1019" s="217"/>
      <c r="D1019" s="218"/>
      <c r="E1019" s="219"/>
      <c r="F1019" s="219"/>
      <c r="G1019" s="219"/>
      <c r="H1019" s="219"/>
      <c r="I1019" s="219"/>
      <c r="J1019" s="219"/>
      <c r="K1019" s="219"/>
      <c r="L1019" s="219"/>
      <c r="M1019" s="219"/>
      <c r="N1019" s="219"/>
      <c r="O1019" s="219"/>
      <c r="P1019" s="219"/>
      <c r="Q1019" s="219"/>
      <c r="R1019" s="219"/>
      <c r="S1019" s="219"/>
      <c r="T1019" s="219"/>
      <c r="U1019" s="219"/>
      <c r="V1019" s="219"/>
      <c r="W1019" s="219"/>
      <c r="X1019" s="219"/>
      <c r="Y1019" s="219"/>
      <c r="Z1019" s="219"/>
      <c r="AA1019" s="219"/>
      <c r="AB1019" s="219"/>
      <c r="AC1019" s="219"/>
      <c r="AD1019" s="219"/>
      <c r="AE1019" s="219"/>
      <c r="AF1019" s="219"/>
      <c r="AG1019" s="219"/>
      <c r="AH1019" s="219"/>
      <c r="AI1019" s="219"/>
      <c r="AJ1019" s="219"/>
      <c r="AK1019" s="219"/>
      <c r="AL1019" s="219"/>
      <c r="AM1019" s="219"/>
      <c r="AN1019" s="219"/>
      <c r="AO1019" s="219"/>
      <c r="AP1019" s="219"/>
      <c r="AQ1019" s="219"/>
      <c r="AR1019" s="219"/>
      <c r="AS1019" s="219"/>
      <c r="AT1019" s="219"/>
      <c r="AU1019" s="289"/>
      <c r="AV1019" s="289"/>
      <c r="AW1019" s="289"/>
      <c r="AX1019" s="289"/>
      <c r="AY1019" s="289"/>
      <c r="AZ1019" s="289"/>
      <c r="BA1019" s="289"/>
      <c r="BB1019" s="289"/>
      <c r="BC1019" s="289"/>
      <c r="BD1019" s="289"/>
      <c r="BE1019" s="289"/>
      <c r="BF1019" s="289"/>
      <c r="BG1019" s="289"/>
      <c r="BH1019" s="289"/>
      <c r="BI1019" s="289"/>
      <c r="BJ1019" s="289"/>
      <c r="BK1019" s="289"/>
      <c r="BL1019" s="289"/>
      <c r="BM1019" s="289"/>
      <c r="BN1019" s="289"/>
      <c r="BO1019" s="289"/>
      <c r="BP1019" s="289"/>
      <c r="BQ1019" s="289"/>
      <c r="BR1019" s="289"/>
      <c r="BS1019" s="289"/>
      <c r="BT1019" s="289"/>
      <c r="BU1019" s="289"/>
      <c r="BV1019" s="289"/>
      <c r="BW1019" s="289"/>
      <c r="BX1019" s="289"/>
      <c r="BY1019" s="289"/>
      <c r="BZ1019" s="289"/>
      <c r="CA1019" s="289"/>
      <c r="CB1019" s="289"/>
      <c r="CC1019" s="289"/>
      <c r="CD1019" s="289"/>
      <c r="CE1019" s="288"/>
    </row>
    <row r="1020" spans="1:83" x14ac:dyDescent="0.2">
      <c r="A1020" s="215"/>
      <c r="B1020" s="216"/>
      <c r="C1020" s="217"/>
      <c r="D1020" s="218"/>
      <c r="E1020" s="219"/>
      <c r="F1020" s="219"/>
      <c r="G1020" s="219"/>
      <c r="H1020" s="219"/>
      <c r="I1020" s="219"/>
      <c r="J1020" s="219"/>
      <c r="K1020" s="219"/>
      <c r="L1020" s="219"/>
      <c r="M1020" s="219"/>
      <c r="N1020" s="219"/>
      <c r="O1020" s="219"/>
      <c r="P1020" s="219"/>
      <c r="Q1020" s="219"/>
      <c r="R1020" s="219"/>
      <c r="S1020" s="219"/>
      <c r="T1020" s="219"/>
      <c r="U1020" s="219"/>
      <c r="V1020" s="219"/>
      <c r="W1020" s="219"/>
      <c r="X1020" s="219"/>
      <c r="Y1020" s="219"/>
      <c r="Z1020" s="219"/>
      <c r="AA1020" s="219"/>
      <c r="AB1020" s="219"/>
      <c r="AC1020" s="219"/>
      <c r="AD1020" s="219"/>
      <c r="AE1020" s="219"/>
      <c r="AF1020" s="219"/>
      <c r="AG1020" s="219"/>
      <c r="AH1020" s="219"/>
      <c r="AI1020" s="219"/>
      <c r="AJ1020" s="219"/>
      <c r="AK1020" s="219"/>
      <c r="AL1020" s="219"/>
      <c r="AM1020" s="219"/>
      <c r="AN1020" s="219"/>
      <c r="AO1020" s="219"/>
      <c r="AP1020" s="219"/>
      <c r="AQ1020" s="219"/>
      <c r="AR1020" s="219"/>
      <c r="AS1020" s="219"/>
      <c r="AT1020" s="219"/>
      <c r="AU1020" s="289"/>
      <c r="AV1020" s="289"/>
      <c r="AW1020" s="289"/>
      <c r="AX1020" s="289"/>
      <c r="AY1020" s="289"/>
      <c r="AZ1020" s="289"/>
      <c r="BA1020" s="289"/>
      <c r="BB1020" s="289"/>
      <c r="BC1020" s="289"/>
      <c r="BD1020" s="289"/>
      <c r="BE1020" s="289"/>
      <c r="BF1020" s="289"/>
      <c r="BG1020" s="289"/>
      <c r="BH1020" s="289"/>
      <c r="BI1020" s="289"/>
      <c r="BJ1020" s="289"/>
      <c r="BK1020" s="289"/>
      <c r="BL1020" s="289"/>
      <c r="BM1020" s="289"/>
      <c r="BN1020" s="289"/>
      <c r="BO1020" s="289"/>
      <c r="BP1020" s="289"/>
      <c r="BQ1020" s="289"/>
      <c r="BR1020" s="289"/>
      <c r="BS1020" s="289"/>
      <c r="BT1020" s="289"/>
      <c r="BU1020" s="289"/>
      <c r="BV1020" s="289"/>
      <c r="BW1020" s="289"/>
      <c r="BX1020" s="289"/>
      <c r="BY1020" s="289"/>
      <c r="BZ1020" s="289"/>
      <c r="CA1020" s="289"/>
      <c r="CB1020" s="289"/>
      <c r="CC1020" s="289"/>
      <c r="CD1020" s="289"/>
      <c r="CE1020" s="288"/>
    </row>
    <row r="1021" spans="1:83" x14ac:dyDescent="0.2">
      <c r="A1021" s="215"/>
      <c r="B1021" s="216"/>
      <c r="C1021" s="217"/>
      <c r="D1021" s="218"/>
      <c r="E1021" s="219"/>
      <c r="F1021" s="219"/>
      <c r="G1021" s="219"/>
      <c r="H1021" s="219"/>
      <c r="I1021" s="219"/>
      <c r="J1021" s="219"/>
      <c r="K1021" s="219"/>
      <c r="L1021" s="219"/>
      <c r="M1021" s="219"/>
      <c r="N1021" s="219"/>
      <c r="O1021" s="219"/>
      <c r="P1021" s="219"/>
      <c r="Q1021" s="219"/>
      <c r="R1021" s="219"/>
      <c r="S1021" s="219"/>
      <c r="T1021" s="219"/>
      <c r="U1021" s="219"/>
      <c r="V1021" s="219"/>
      <c r="W1021" s="219"/>
      <c r="X1021" s="219"/>
      <c r="Y1021" s="219"/>
      <c r="Z1021" s="219"/>
      <c r="AA1021" s="219"/>
      <c r="AB1021" s="219"/>
      <c r="AC1021" s="219"/>
      <c r="AD1021" s="219"/>
      <c r="AE1021" s="219"/>
      <c r="AF1021" s="219"/>
      <c r="AG1021" s="219"/>
      <c r="AH1021" s="219"/>
      <c r="AI1021" s="219"/>
      <c r="AJ1021" s="219"/>
      <c r="AK1021" s="219"/>
      <c r="AL1021" s="219"/>
      <c r="AM1021" s="219"/>
      <c r="AN1021" s="219"/>
      <c r="AO1021" s="219"/>
      <c r="AP1021" s="219"/>
      <c r="AQ1021" s="219"/>
      <c r="AR1021" s="219"/>
      <c r="AS1021" s="219"/>
      <c r="AT1021" s="219"/>
      <c r="AU1021" s="289"/>
      <c r="AV1021" s="289"/>
      <c r="AW1021" s="289"/>
      <c r="AX1021" s="289"/>
      <c r="AY1021" s="289"/>
      <c r="AZ1021" s="289"/>
      <c r="BA1021" s="289"/>
      <c r="BB1021" s="289"/>
      <c r="BC1021" s="289"/>
      <c r="BD1021" s="289"/>
      <c r="BE1021" s="289"/>
      <c r="BF1021" s="289"/>
      <c r="BG1021" s="289"/>
      <c r="BH1021" s="289"/>
      <c r="BI1021" s="289"/>
      <c r="BJ1021" s="289"/>
      <c r="BK1021" s="289"/>
      <c r="BL1021" s="289"/>
      <c r="BM1021" s="289"/>
      <c r="BN1021" s="289"/>
      <c r="BO1021" s="289"/>
      <c r="BP1021" s="289"/>
      <c r="BQ1021" s="289"/>
      <c r="BR1021" s="289"/>
      <c r="BS1021" s="289"/>
      <c r="BT1021" s="289"/>
      <c r="BU1021" s="289"/>
      <c r="BV1021" s="289"/>
      <c r="BW1021" s="289"/>
      <c r="BX1021" s="289"/>
      <c r="BY1021" s="289"/>
      <c r="BZ1021" s="289"/>
      <c r="CA1021" s="289"/>
      <c r="CB1021" s="289"/>
      <c r="CC1021" s="289"/>
      <c r="CD1021" s="289"/>
      <c r="CE1021" s="288"/>
    </row>
    <row r="1022" spans="1:83" x14ac:dyDescent="0.2">
      <c r="A1022" s="215"/>
      <c r="B1022" s="216"/>
      <c r="C1022" s="217"/>
      <c r="D1022" s="218"/>
      <c r="E1022" s="219"/>
      <c r="F1022" s="219"/>
      <c r="G1022" s="219"/>
      <c r="H1022" s="219"/>
      <c r="I1022" s="219"/>
      <c r="J1022" s="219"/>
      <c r="K1022" s="219"/>
      <c r="L1022" s="219"/>
      <c r="M1022" s="219"/>
      <c r="N1022" s="219"/>
      <c r="O1022" s="219"/>
      <c r="P1022" s="219"/>
      <c r="Q1022" s="219"/>
      <c r="R1022" s="219"/>
      <c r="S1022" s="219"/>
      <c r="T1022" s="219"/>
      <c r="U1022" s="219"/>
      <c r="V1022" s="219"/>
      <c r="W1022" s="219"/>
      <c r="X1022" s="219"/>
      <c r="Y1022" s="219"/>
      <c r="Z1022" s="219"/>
      <c r="AA1022" s="219"/>
      <c r="AB1022" s="219"/>
      <c r="AC1022" s="219"/>
      <c r="AD1022" s="219"/>
      <c r="AE1022" s="219"/>
      <c r="AF1022" s="219"/>
      <c r="AG1022" s="219"/>
      <c r="AH1022" s="219"/>
      <c r="AI1022" s="219"/>
      <c r="AJ1022" s="219"/>
      <c r="AK1022" s="219"/>
      <c r="AL1022" s="219"/>
      <c r="AM1022" s="219"/>
      <c r="AN1022" s="219"/>
      <c r="AO1022" s="219"/>
      <c r="AP1022" s="219"/>
      <c r="AQ1022" s="219"/>
      <c r="AR1022" s="219"/>
      <c r="AS1022" s="219"/>
      <c r="AT1022" s="219"/>
      <c r="AU1022" s="289"/>
      <c r="AV1022" s="289"/>
      <c r="AW1022" s="289"/>
      <c r="AX1022" s="289"/>
      <c r="AY1022" s="289"/>
      <c r="AZ1022" s="289"/>
      <c r="BA1022" s="289"/>
      <c r="BB1022" s="289"/>
      <c r="BC1022" s="289"/>
      <c r="BD1022" s="289"/>
      <c r="BE1022" s="289"/>
      <c r="BF1022" s="289"/>
      <c r="BG1022" s="289"/>
      <c r="BH1022" s="289"/>
      <c r="BI1022" s="289"/>
      <c r="BJ1022" s="289"/>
      <c r="BK1022" s="289"/>
      <c r="BL1022" s="289"/>
      <c r="BM1022" s="289"/>
      <c r="BN1022" s="289"/>
      <c r="BO1022" s="289"/>
      <c r="BP1022" s="289"/>
      <c r="BQ1022" s="289"/>
      <c r="BR1022" s="289"/>
      <c r="BS1022" s="289"/>
      <c r="BT1022" s="289"/>
      <c r="BU1022" s="289"/>
      <c r="BV1022" s="289"/>
      <c r="BW1022" s="289"/>
      <c r="BX1022" s="289"/>
      <c r="BY1022" s="289"/>
      <c r="BZ1022" s="289"/>
      <c r="CA1022" s="289"/>
      <c r="CB1022" s="289"/>
      <c r="CC1022" s="289"/>
      <c r="CD1022" s="289"/>
      <c r="CE1022" s="288"/>
    </row>
    <row r="1023" spans="1:83" x14ac:dyDescent="0.2">
      <c r="A1023" s="215"/>
      <c r="B1023" s="216"/>
      <c r="C1023" s="217"/>
      <c r="D1023" s="218"/>
      <c r="E1023" s="219"/>
      <c r="F1023" s="219"/>
      <c r="G1023" s="219"/>
      <c r="H1023" s="219"/>
      <c r="I1023" s="219"/>
      <c r="J1023" s="219"/>
      <c r="K1023" s="219"/>
      <c r="L1023" s="219"/>
      <c r="M1023" s="219"/>
      <c r="N1023" s="219"/>
      <c r="O1023" s="219"/>
      <c r="P1023" s="219"/>
      <c r="Q1023" s="219"/>
      <c r="R1023" s="219"/>
      <c r="S1023" s="219"/>
      <c r="T1023" s="219"/>
      <c r="U1023" s="219"/>
      <c r="V1023" s="219"/>
      <c r="W1023" s="219"/>
      <c r="X1023" s="219"/>
      <c r="Y1023" s="219"/>
      <c r="Z1023" s="219"/>
      <c r="AA1023" s="219"/>
      <c r="AB1023" s="219"/>
      <c r="AC1023" s="219"/>
      <c r="AD1023" s="219"/>
      <c r="AE1023" s="219"/>
      <c r="AF1023" s="219"/>
      <c r="AG1023" s="219"/>
      <c r="AH1023" s="219"/>
      <c r="AI1023" s="219"/>
      <c r="AJ1023" s="219"/>
      <c r="AK1023" s="219"/>
      <c r="AL1023" s="219"/>
      <c r="AM1023" s="219"/>
      <c r="AN1023" s="219"/>
      <c r="AO1023" s="219"/>
      <c r="AP1023" s="219"/>
      <c r="AQ1023" s="219"/>
      <c r="AR1023" s="219"/>
      <c r="AS1023" s="219"/>
      <c r="AT1023" s="219"/>
      <c r="AU1023" s="289"/>
      <c r="AV1023" s="289"/>
      <c r="AW1023" s="289"/>
      <c r="AX1023" s="289"/>
      <c r="AY1023" s="289"/>
      <c r="AZ1023" s="289"/>
      <c r="BA1023" s="289"/>
      <c r="BB1023" s="289"/>
      <c r="BC1023" s="289"/>
      <c r="BD1023" s="289"/>
      <c r="BE1023" s="289"/>
      <c r="BF1023" s="289"/>
      <c r="BG1023" s="289"/>
      <c r="BH1023" s="289"/>
      <c r="BI1023" s="289"/>
      <c r="BJ1023" s="289"/>
      <c r="BK1023" s="289"/>
      <c r="BL1023" s="289"/>
      <c r="BM1023" s="289"/>
      <c r="BN1023" s="289"/>
      <c r="BO1023" s="289"/>
      <c r="BP1023" s="289"/>
      <c r="BQ1023" s="289"/>
      <c r="BR1023" s="289"/>
      <c r="BS1023" s="289"/>
      <c r="BT1023" s="289"/>
      <c r="BU1023" s="289"/>
      <c r="BV1023" s="289"/>
      <c r="BW1023" s="289"/>
      <c r="BX1023" s="289"/>
      <c r="BY1023" s="289"/>
      <c r="BZ1023" s="289"/>
      <c r="CA1023" s="289"/>
      <c r="CB1023" s="289"/>
      <c r="CC1023" s="289"/>
      <c r="CD1023" s="289"/>
      <c r="CE1023" s="288"/>
    </row>
    <row r="1024" spans="1:83" x14ac:dyDescent="0.2">
      <c r="A1024" s="215"/>
      <c r="B1024" s="216"/>
      <c r="C1024" s="217"/>
      <c r="D1024" s="218"/>
      <c r="E1024" s="219"/>
      <c r="F1024" s="219"/>
      <c r="G1024" s="219"/>
      <c r="H1024" s="219"/>
      <c r="I1024" s="219"/>
      <c r="J1024" s="219"/>
      <c r="K1024" s="219"/>
      <c r="L1024" s="219"/>
      <c r="M1024" s="219"/>
      <c r="N1024" s="219"/>
      <c r="O1024" s="219"/>
      <c r="P1024" s="219"/>
      <c r="Q1024" s="219"/>
      <c r="R1024" s="219"/>
      <c r="S1024" s="219"/>
      <c r="T1024" s="219"/>
      <c r="U1024" s="219"/>
      <c r="V1024" s="219"/>
      <c r="W1024" s="219"/>
      <c r="X1024" s="219"/>
      <c r="Y1024" s="219"/>
      <c r="Z1024" s="219"/>
      <c r="AA1024" s="219"/>
      <c r="AB1024" s="219"/>
      <c r="AC1024" s="219"/>
      <c r="AD1024" s="219"/>
      <c r="AE1024" s="219"/>
      <c r="AF1024" s="219"/>
      <c r="AG1024" s="219"/>
      <c r="AH1024" s="219"/>
      <c r="AI1024" s="219"/>
      <c r="AJ1024" s="219"/>
      <c r="AK1024" s="219"/>
      <c r="AL1024" s="219"/>
      <c r="AM1024" s="219"/>
      <c r="AN1024" s="219"/>
      <c r="AO1024" s="219"/>
      <c r="AP1024" s="219"/>
      <c r="AQ1024" s="219"/>
      <c r="AR1024" s="219"/>
      <c r="AS1024" s="219"/>
      <c r="AT1024" s="219"/>
      <c r="AU1024" s="289"/>
      <c r="AV1024" s="289"/>
      <c r="AW1024" s="289"/>
      <c r="AX1024" s="289"/>
      <c r="AY1024" s="289"/>
      <c r="AZ1024" s="289"/>
      <c r="BA1024" s="289"/>
      <c r="BB1024" s="289"/>
      <c r="BC1024" s="289"/>
      <c r="BD1024" s="289"/>
      <c r="BE1024" s="289"/>
      <c r="BF1024" s="289"/>
      <c r="BG1024" s="289"/>
      <c r="BH1024" s="289"/>
      <c r="BI1024" s="289"/>
      <c r="BJ1024" s="289"/>
      <c r="BK1024" s="289"/>
      <c r="BL1024" s="289"/>
      <c r="BM1024" s="289"/>
      <c r="BN1024" s="289"/>
      <c r="BO1024" s="289"/>
      <c r="BP1024" s="289"/>
      <c r="BQ1024" s="289"/>
      <c r="BR1024" s="289"/>
      <c r="BS1024" s="289"/>
      <c r="BT1024" s="289"/>
      <c r="BU1024" s="289"/>
      <c r="BV1024" s="289"/>
      <c r="BW1024" s="289"/>
      <c r="BX1024" s="289"/>
      <c r="BY1024" s="289"/>
      <c r="BZ1024" s="289"/>
      <c r="CA1024" s="289"/>
      <c r="CB1024" s="289"/>
      <c r="CC1024" s="289"/>
      <c r="CD1024" s="289"/>
      <c r="CE1024" s="288"/>
    </row>
    <row r="1025" spans="1:285" x14ac:dyDescent="0.2">
      <c r="B1025" s="215"/>
      <c r="D1025" s="199"/>
      <c r="AU1025" s="288"/>
      <c r="AV1025" s="288"/>
      <c r="AW1025" s="288"/>
      <c r="AX1025" s="288"/>
      <c r="AY1025" s="288"/>
      <c r="AZ1025" s="288"/>
      <c r="BA1025" s="288"/>
      <c r="BB1025" s="288"/>
      <c r="BC1025" s="288"/>
      <c r="BD1025" s="288"/>
      <c r="BE1025" s="288"/>
      <c r="BF1025" s="288"/>
      <c r="BG1025" s="288"/>
      <c r="BH1025" s="288"/>
      <c r="BI1025" s="288"/>
      <c r="BJ1025" s="288"/>
      <c r="BK1025" s="288"/>
      <c r="BL1025" s="288"/>
      <c r="BM1025" s="288"/>
      <c r="BN1025" s="288"/>
      <c r="BO1025" s="288"/>
      <c r="BP1025" s="288"/>
      <c r="BQ1025" s="288"/>
      <c r="BR1025" s="288"/>
      <c r="BS1025" s="290"/>
      <c r="BT1025" s="290"/>
      <c r="BU1025" s="290"/>
      <c r="BV1025" s="290"/>
      <c r="BW1025" s="289"/>
      <c r="BX1025" s="289"/>
      <c r="BY1025" s="289"/>
      <c r="BZ1025" s="290"/>
      <c r="CA1025" s="290"/>
      <c r="CB1025" s="290"/>
      <c r="CC1025" s="288"/>
      <c r="CD1025" s="288"/>
      <c r="CE1025" s="288"/>
    </row>
    <row r="1026" spans="1:285" x14ac:dyDescent="0.2">
      <c r="B1026" s="215"/>
      <c r="D1026" s="234"/>
      <c r="E1026" s="235"/>
      <c r="F1026" s="235"/>
      <c r="G1026" s="235"/>
      <c r="H1026" s="235"/>
      <c r="I1026" s="235"/>
      <c r="J1026" s="235"/>
      <c r="K1026" s="235"/>
      <c r="L1026" s="235"/>
      <c r="M1026" s="235"/>
      <c r="N1026" s="235"/>
      <c r="O1026" s="235"/>
      <c r="P1026" s="235"/>
      <c r="Q1026" s="235"/>
      <c r="R1026" s="235"/>
      <c r="S1026" s="235"/>
      <c r="T1026" s="235"/>
      <c r="U1026" s="235"/>
      <c r="V1026" s="235"/>
      <c r="W1026" s="235"/>
      <c r="X1026" s="235"/>
      <c r="Y1026" s="235"/>
      <c r="Z1026" s="235"/>
      <c r="AA1026" s="235"/>
      <c r="AB1026" s="235"/>
      <c r="AC1026" s="235"/>
      <c r="AD1026" s="235"/>
      <c r="AE1026" s="235"/>
      <c r="AF1026" s="235"/>
      <c r="AG1026" s="235"/>
      <c r="AH1026" s="235"/>
      <c r="AI1026" s="235"/>
      <c r="AJ1026" s="235"/>
      <c r="AK1026" s="235"/>
      <c r="AL1026" s="235"/>
      <c r="AM1026" s="235"/>
      <c r="AN1026" s="235"/>
      <c r="AO1026" s="235"/>
      <c r="AP1026" s="235"/>
      <c r="AQ1026" s="235"/>
      <c r="AR1026" s="235"/>
      <c r="AS1026" s="235"/>
      <c r="AT1026" s="235"/>
      <c r="AU1026" s="291"/>
      <c r="AV1026" s="291"/>
      <c r="AW1026" s="291"/>
      <c r="AX1026" s="291"/>
      <c r="AY1026" s="291"/>
      <c r="AZ1026" s="291"/>
      <c r="BA1026" s="291"/>
      <c r="BB1026" s="291"/>
      <c r="BC1026" s="291"/>
      <c r="BD1026" s="291"/>
      <c r="BE1026" s="291"/>
      <c r="BF1026" s="291"/>
      <c r="BG1026" s="291"/>
      <c r="BH1026" s="291"/>
      <c r="BI1026" s="291"/>
      <c r="BJ1026" s="291"/>
      <c r="BK1026" s="291"/>
      <c r="BL1026" s="291"/>
      <c r="BM1026" s="291"/>
      <c r="BN1026" s="291"/>
      <c r="BO1026" s="291"/>
      <c r="BP1026" s="291"/>
      <c r="BQ1026" s="291"/>
      <c r="BR1026" s="291"/>
      <c r="BS1026" s="291"/>
      <c r="BT1026" s="291"/>
      <c r="BU1026" s="291"/>
      <c r="BV1026" s="291"/>
      <c r="BW1026" s="291"/>
      <c r="BX1026" s="291"/>
      <c r="BY1026" s="291"/>
      <c r="BZ1026" s="291"/>
      <c r="CA1026" s="291"/>
      <c r="CB1026" s="291"/>
      <c r="CC1026" s="291"/>
      <c r="CD1026" s="291"/>
      <c r="CE1026" s="291"/>
      <c r="CF1026" s="235"/>
      <c r="CG1026" s="235"/>
      <c r="CH1026" s="235"/>
      <c r="CI1026" s="235"/>
      <c r="CJ1026" s="235"/>
      <c r="CK1026" s="236"/>
      <c r="CL1026" s="237"/>
      <c r="CM1026" s="235"/>
      <c r="CN1026" s="235"/>
      <c r="CO1026" s="235"/>
      <c r="CP1026" s="235"/>
      <c r="CQ1026" s="235"/>
      <c r="CR1026" s="235"/>
      <c r="CS1026" s="235"/>
      <c r="CT1026" s="235"/>
      <c r="CU1026" s="236"/>
      <c r="CV1026" s="237"/>
      <c r="CW1026" s="235"/>
      <c r="CX1026" s="235"/>
      <c r="CY1026" s="235"/>
      <c r="CZ1026" s="235"/>
      <c r="DA1026" s="235"/>
      <c r="DB1026" s="235"/>
      <c r="DC1026" s="235"/>
      <c r="DD1026" s="236"/>
      <c r="DE1026" s="237"/>
      <c r="DF1026" s="235"/>
      <c r="DG1026" s="235"/>
      <c r="DH1026" s="235"/>
      <c r="DI1026" s="235"/>
      <c r="DJ1026" s="235"/>
      <c r="DK1026" s="235"/>
      <c r="DL1026" s="235"/>
      <c r="DM1026" s="236"/>
      <c r="DN1026" s="237"/>
      <c r="DO1026" s="235"/>
      <c r="DP1026" s="235"/>
      <c r="DQ1026" s="235"/>
      <c r="DR1026" s="235"/>
      <c r="DS1026" s="235"/>
      <c r="DT1026" s="235"/>
      <c r="DU1026" s="235"/>
      <c r="DV1026" s="235"/>
      <c r="DW1026" s="236"/>
      <c r="DX1026" s="237"/>
      <c r="DY1026" s="235"/>
      <c r="DZ1026" s="235"/>
      <c r="EA1026" s="235"/>
      <c r="EB1026" s="235"/>
      <c r="EC1026" s="235"/>
      <c r="ED1026" s="235"/>
      <c r="EE1026" s="235"/>
      <c r="EF1026" s="236"/>
      <c r="EG1026" s="237"/>
      <c r="EH1026" s="235"/>
      <c r="EI1026" s="235"/>
      <c r="EJ1026" s="235"/>
      <c r="EK1026" s="235"/>
      <c r="EL1026" s="235"/>
      <c r="EM1026" s="235"/>
      <c r="EN1026" s="235"/>
      <c r="EO1026" s="236"/>
      <c r="EP1026" s="237"/>
      <c r="EQ1026" s="235"/>
      <c r="ER1026" s="235"/>
      <c r="ES1026" s="235"/>
      <c r="ET1026" s="235"/>
      <c r="EU1026" s="235"/>
      <c r="EV1026" s="235"/>
      <c r="EW1026" s="235"/>
      <c r="EX1026" s="235"/>
      <c r="EY1026" s="236"/>
      <c r="EZ1026" s="237"/>
      <c r="FA1026" s="235"/>
      <c r="FB1026" s="235"/>
      <c r="FC1026" s="235"/>
      <c r="FD1026" s="235"/>
      <c r="FE1026" s="235"/>
      <c r="FF1026" s="235"/>
      <c r="FG1026" s="235"/>
      <c r="FH1026" s="235"/>
      <c r="FI1026" s="236"/>
      <c r="FJ1026" s="237"/>
      <c r="FK1026" s="235"/>
      <c r="FL1026" s="235"/>
      <c r="FM1026" s="235"/>
      <c r="FN1026" s="235"/>
      <c r="FO1026" s="235"/>
      <c r="FP1026" s="235"/>
      <c r="FQ1026" s="235"/>
      <c r="FR1026" s="235"/>
      <c r="FS1026" s="236"/>
      <c r="FT1026" s="238"/>
      <c r="FU1026" s="238"/>
    </row>
    <row r="1027" spans="1:285" s="241" customFormat="1" x14ac:dyDescent="0.2">
      <c r="B1027" s="215"/>
      <c r="D1027" s="283"/>
      <c r="E1027" s="231"/>
      <c r="F1027" s="231"/>
      <c r="G1027" s="231"/>
      <c r="H1027" s="231"/>
      <c r="I1027" s="231"/>
      <c r="J1027" s="231"/>
      <c r="K1027" s="231"/>
      <c r="L1027" s="231"/>
      <c r="M1027" s="231"/>
      <c r="N1027" s="231"/>
      <c r="O1027" s="231"/>
      <c r="P1027" s="231"/>
      <c r="Q1027" s="231"/>
      <c r="R1027" s="231"/>
      <c r="S1027" s="231"/>
      <c r="T1027" s="231"/>
      <c r="U1027" s="231"/>
      <c r="V1027" s="231"/>
      <c r="W1027" s="231"/>
      <c r="X1027" s="231"/>
      <c r="Y1027" s="231"/>
      <c r="Z1027" s="231"/>
      <c r="AA1027" s="231"/>
      <c r="AB1027" s="231"/>
      <c r="AC1027" s="231"/>
      <c r="AD1027" s="231"/>
      <c r="AE1027" s="231"/>
      <c r="AF1027" s="231"/>
      <c r="AG1027" s="231"/>
      <c r="AH1027" s="231"/>
      <c r="AI1027" s="231"/>
      <c r="AJ1027" s="231"/>
      <c r="AK1027" s="231"/>
      <c r="AL1027" s="231"/>
      <c r="AM1027" s="231"/>
      <c r="AN1027" s="231"/>
      <c r="AO1027" s="231"/>
      <c r="AP1027" s="231"/>
      <c r="AQ1027" s="231"/>
      <c r="AR1027" s="231"/>
      <c r="AS1027" s="231"/>
      <c r="AT1027" s="231"/>
      <c r="AU1027" s="288"/>
      <c r="AV1027" s="288"/>
      <c r="AW1027" s="288"/>
      <c r="AX1027" s="288"/>
      <c r="AY1027" s="288"/>
      <c r="AZ1027" s="288"/>
      <c r="BA1027" s="288"/>
      <c r="BB1027" s="288"/>
      <c r="BC1027" s="288"/>
      <c r="BD1027" s="288"/>
      <c r="BE1027" s="288"/>
      <c r="BF1027" s="288"/>
      <c r="BG1027" s="288"/>
      <c r="BH1027" s="288"/>
      <c r="BI1027" s="288"/>
      <c r="BJ1027" s="288"/>
      <c r="BK1027" s="288"/>
      <c r="BL1027" s="288"/>
      <c r="BM1027" s="288"/>
      <c r="BN1027" s="288"/>
      <c r="BO1027" s="288"/>
      <c r="BP1027" s="288"/>
      <c r="BQ1027" s="288"/>
      <c r="BR1027" s="288"/>
      <c r="BS1027" s="288"/>
      <c r="BT1027" s="288"/>
      <c r="BU1027" s="288"/>
      <c r="BV1027" s="288"/>
      <c r="BW1027" s="288"/>
      <c r="BX1027" s="288"/>
      <c r="BY1027" s="288"/>
      <c r="BZ1027" s="288"/>
      <c r="CA1027" s="288"/>
      <c r="CB1027" s="288"/>
      <c r="CC1027" s="288"/>
      <c r="CD1027" s="288"/>
      <c r="CE1027" s="288"/>
      <c r="CF1027" s="231"/>
      <c r="CG1027" s="231"/>
      <c r="CH1027" s="231"/>
      <c r="CI1027" s="231"/>
      <c r="CJ1027" s="231"/>
      <c r="CK1027" s="231"/>
      <c r="CL1027" s="231"/>
      <c r="CM1027" s="231"/>
      <c r="CN1027" s="231"/>
      <c r="CO1027" s="231"/>
      <c r="CP1027" s="231"/>
      <c r="CQ1027" s="231"/>
      <c r="CR1027" s="231"/>
      <c r="CS1027" s="231"/>
      <c r="CT1027" s="231"/>
      <c r="CU1027" s="231"/>
      <c r="CV1027" s="231"/>
      <c r="CW1027" s="231"/>
      <c r="CX1027" s="231"/>
      <c r="CY1027" s="231"/>
      <c r="CZ1027" s="231"/>
      <c r="DA1027" s="231"/>
      <c r="DB1027" s="231"/>
      <c r="DC1027" s="231"/>
      <c r="DD1027" s="231"/>
      <c r="DE1027" s="231"/>
      <c r="DF1027" s="231"/>
      <c r="DG1027" s="231"/>
      <c r="DH1027" s="231"/>
      <c r="DI1027" s="231"/>
      <c r="DJ1027" s="231"/>
      <c r="DK1027" s="231"/>
      <c r="DL1027" s="231"/>
      <c r="DM1027" s="231"/>
      <c r="DN1027" s="231"/>
      <c r="DO1027" s="231"/>
      <c r="DP1027" s="231"/>
      <c r="DQ1027" s="231"/>
      <c r="DR1027" s="231"/>
      <c r="DS1027" s="231"/>
      <c r="DT1027" s="231"/>
      <c r="DU1027" s="231"/>
      <c r="DV1027" s="231"/>
      <c r="DW1027" s="231"/>
      <c r="DX1027" s="231"/>
      <c r="DY1027" s="231"/>
      <c r="DZ1027" s="231"/>
      <c r="EA1027" s="231"/>
      <c r="EB1027" s="231"/>
      <c r="EC1027" s="231"/>
      <c r="ED1027" s="231"/>
      <c r="EE1027" s="231"/>
      <c r="EF1027" s="231"/>
      <c r="EG1027" s="231"/>
      <c r="EH1027" s="231"/>
      <c r="EI1027" s="231"/>
      <c r="EJ1027" s="231"/>
      <c r="EK1027" s="231"/>
      <c r="EL1027" s="231"/>
      <c r="EM1027" s="231"/>
      <c r="EN1027" s="231"/>
      <c r="EO1027" s="231"/>
      <c r="EP1027" s="231"/>
      <c r="EQ1027" s="231"/>
      <c r="ER1027" s="231"/>
      <c r="ES1027" s="231"/>
      <c r="ET1027" s="231"/>
      <c r="EU1027" s="231"/>
      <c r="EV1027" s="231"/>
      <c r="EW1027" s="231"/>
      <c r="EX1027" s="231"/>
      <c r="EY1027" s="231"/>
      <c r="EZ1027" s="231"/>
      <c r="FA1027" s="231"/>
      <c r="FB1027" s="231"/>
      <c r="FC1027" s="231"/>
      <c r="FD1027" s="231"/>
      <c r="FE1027" s="231"/>
      <c r="FF1027" s="231"/>
      <c r="FG1027" s="231"/>
      <c r="FH1027" s="231"/>
      <c r="FI1027" s="231"/>
      <c r="FJ1027" s="231"/>
      <c r="FK1027" s="231"/>
      <c r="FL1027" s="231"/>
      <c r="FM1027" s="231"/>
      <c r="FN1027" s="231"/>
      <c r="FO1027" s="231"/>
      <c r="FP1027" s="231"/>
      <c r="FQ1027" s="231"/>
      <c r="FR1027" s="231"/>
      <c r="FS1027" s="231"/>
      <c r="FT1027" s="231"/>
      <c r="FU1027" s="231"/>
      <c r="FV1027" s="231"/>
      <c r="FW1027" s="429"/>
      <c r="FX1027" s="429"/>
      <c r="FY1027" s="231"/>
      <c r="FZ1027" s="231"/>
      <c r="GA1027" s="231"/>
      <c r="GB1027" s="231"/>
      <c r="GC1027" s="231"/>
      <c r="GD1027" s="231"/>
      <c r="GE1027" s="231"/>
      <c r="GF1027" s="231"/>
      <c r="GG1027" s="231"/>
      <c r="GH1027" s="242"/>
      <c r="GI1027" s="242"/>
      <c r="GJ1027" s="242"/>
      <c r="GK1027" s="242"/>
      <c r="GL1027" s="242"/>
      <c r="GM1027" s="242"/>
      <c r="GN1027" s="242"/>
      <c r="JP1027" s="461"/>
      <c r="JQ1027" s="461"/>
      <c r="JR1027" s="461"/>
      <c r="JS1027" s="461"/>
      <c r="JT1027" s="461"/>
      <c r="JU1027" s="461"/>
      <c r="JV1027" s="461"/>
      <c r="JW1027" s="461"/>
      <c r="JX1027" s="461"/>
      <c r="JY1027" s="461"/>
    </row>
    <row r="1028" spans="1:285" x14ac:dyDescent="0.2">
      <c r="B1028" s="215"/>
      <c r="D1028" s="240"/>
      <c r="E1028" s="235"/>
      <c r="F1028" s="235"/>
      <c r="G1028" s="235"/>
      <c r="H1028" s="235"/>
      <c r="I1028" s="235"/>
      <c r="J1028" s="235"/>
      <c r="K1028" s="235"/>
      <c r="L1028" s="235"/>
      <c r="M1028" s="235"/>
      <c r="N1028" s="235"/>
      <c r="O1028" s="235"/>
      <c r="P1028" s="235"/>
      <c r="Q1028" s="235"/>
      <c r="R1028" s="235"/>
      <c r="S1028" s="235"/>
      <c r="T1028" s="235"/>
      <c r="U1028" s="235"/>
      <c r="V1028" s="235"/>
      <c r="W1028" s="235"/>
      <c r="X1028" s="235"/>
      <c r="Y1028" s="235"/>
      <c r="Z1028" s="235"/>
      <c r="AA1028" s="235"/>
      <c r="AB1028" s="235"/>
      <c r="AC1028" s="235"/>
      <c r="AD1028" s="235"/>
      <c r="AE1028" s="235"/>
      <c r="AF1028" s="235"/>
      <c r="AG1028" s="235"/>
      <c r="AH1028" s="235"/>
      <c r="AI1028" s="235"/>
      <c r="AJ1028" s="235"/>
      <c r="AK1028" s="235"/>
      <c r="AL1028" s="235"/>
      <c r="AM1028" s="235"/>
      <c r="AN1028" s="235"/>
      <c r="AO1028" s="235"/>
      <c r="AP1028" s="235"/>
      <c r="AQ1028" s="235"/>
      <c r="AR1028" s="235"/>
      <c r="AS1028" s="235"/>
      <c r="AT1028" s="235"/>
      <c r="AU1028" s="291"/>
      <c r="AV1028" s="291"/>
      <c r="AW1028" s="291"/>
      <c r="AX1028" s="291"/>
      <c r="AY1028" s="291"/>
      <c r="AZ1028" s="291"/>
      <c r="BA1028" s="291"/>
      <c r="BB1028" s="291"/>
      <c r="BC1028" s="291"/>
      <c r="BD1028" s="291"/>
      <c r="BE1028" s="291"/>
      <c r="BF1028" s="291"/>
      <c r="BG1028" s="291"/>
      <c r="BH1028" s="291"/>
      <c r="BI1028" s="291"/>
      <c r="BJ1028" s="291"/>
      <c r="BK1028" s="291"/>
      <c r="BL1028" s="291"/>
      <c r="BM1028" s="291"/>
      <c r="BN1028" s="291"/>
      <c r="BO1028" s="291"/>
      <c r="BP1028" s="291"/>
      <c r="BQ1028" s="291"/>
      <c r="BR1028" s="291"/>
      <c r="BS1028" s="291"/>
      <c r="BT1028" s="291"/>
      <c r="BU1028" s="291"/>
      <c r="BV1028" s="291"/>
      <c r="BW1028" s="291"/>
      <c r="BX1028" s="291"/>
      <c r="BY1028" s="291"/>
      <c r="BZ1028" s="291"/>
      <c r="CA1028" s="291"/>
      <c r="CB1028" s="291"/>
      <c r="CC1028" s="291"/>
      <c r="CD1028" s="291"/>
      <c r="CE1028" s="291"/>
      <c r="CF1028" s="235"/>
      <c r="CG1028" s="235"/>
      <c r="CH1028" s="235"/>
      <c r="CI1028" s="235"/>
      <c r="CJ1028" s="235"/>
      <c r="CK1028" s="236"/>
      <c r="CL1028" s="237"/>
      <c r="CM1028" s="235"/>
      <c r="CN1028" s="235"/>
      <c r="CO1028" s="235"/>
      <c r="CP1028" s="235"/>
      <c r="CQ1028" s="235"/>
      <c r="CR1028" s="235"/>
      <c r="CS1028" s="235"/>
      <c r="CT1028" s="235"/>
      <c r="CU1028" s="236"/>
      <c r="CV1028" s="237"/>
      <c r="CW1028" s="235"/>
      <c r="CX1028" s="235"/>
      <c r="CY1028" s="235"/>
      <c r="CZ1028" s="235"/>
      <c r="DA1028" s="235"/>
      <c r="DB1028" s="235"/>
      <c r="DC1028" s="235"/>
      <c r="DD1028" s="236"/>
      <c r="DE1028" s="237"/>
      <c r="DF1028" s="235"/>
      <c r="DG1028" s="235"/>
      <c r="DH1028" s="235"/>
      <c r="DI1028" s="235"/>
      <c r="DJ1028" s="235"/>
      <c r="DK1028" s="235"/>
      <c r="DL1028" s="235"/>
      <c r="DM1028" s="236"/>
      <c r="DN1028" s="237"/>
      <c r="DO1028" s="235"/>
      <c r="DP1028" s="235"/>
      <c r="DQ1028" s="235"/>
      <c r="DR1028" s="235"/>
      <c r="DS1028" s="235"/>
      <c r="DT1028" s="235"/>
      <c r="DU1028" s="235"/>
      <c r="DV1028" s="235"/>
      <c r="DW1028" s="236"/>
      <c r="DX1028" s="237"/>
      <c r="DY1028" s="235"/>
      <c r="DZ1028" s="235"/>
      <c r="EA1028" s="235"/>
      <c r="EB1028" s="235"/>
      <c r="EC1028" s="235"/>
      <c r="ED1028" s="235"/>
      <c r="EE1028" s="235"/>
      <c r="EF1028" s="236"/>
      <c r="EG1028" s="237"/>
      <c r="EH1028" s="235"/>
      <c r="EI1028" s="235"/>
      <c r="EJ1028" s="235"/>
      <c r="EK1028" s="235"/>
      <c r="EL1028" s="235"/>
      <c r="EM1028" s="235"/>
      <c r="EN1028" s="235"/>
      <c r="EO1028" s="236"/>
      <c r="EP1028" s="237"/>
      <c r="EQ1028" s="235"/>
      <c r="ER1028" s="235"/>
      <c r="ES1028" s="235"/>
      <c r="ET1028" s="235"/>
      <c r="EU1028" s="235"/>
      <c r="EV1028" s="235"/>
      <c r="EW1028" s="235"/>
      <c r="EX1028" s="235"/>
      <c r="EY1028" s="236"/>
      <c r="EZ1028" s="237"/>
      <c r="FA1028" s="235"/>
      <c r="FB1028" s="235"/>
      <c r="FC1028" s="235"/>
      <c r="FD1028" s="235"/>
      <c r="FE1028" s="235"/>
      <c r="FF1028" s="235"/>
      <c r="FG1028" s="235"/>
      <c r="FH1028" s="235"/>
      <c r="FI1028" s="236"/>
      <c r="FJ1028" s="237"/>
      <c r="FK1028" s="235"/>
      <c r="FL1028" s="235"/>
      <c r="FM1028" s="235"/>
      <c r="FN1028" s="235"/>
      <c r="FO1028" s="235"/>
      <c r="FP1028" s="235"/>
      <c r="FQ1028" s="235"/>
      <c r="FR1028" s="235"/>
      <c r="FS1028" s="236"/>
      <c r="FT1028" s="238"/>
      <c r="FU1028" s="238"/>
    </row>
    <row r="1029" spans="1:285" x14ac:dyDescent="0.2">
      <c r="B1029" s="215"/>
      <c r="D1029" s="240"/>
      <c r="E1029" s="235"/>
      <c r="F1029" s="235"/>
      <c r="G1029" s="235"/>
      <c r="H1029" s="235"/>
      <c r="I1029" s="235"/>
      <c r="J1029" s="235"/>
      <c r="K1029" s="235"/>
      <c r="L1029" s="235"/>
      <c r="M1029" s="235"/>
      <c r="N1029" s="235"/>
      <c r="O1029" s="235"/>
      <c r="P1029" s="235"/>
      <c r="Q1029" s="235"/>
      <c r="R1029" s="235"/>
      <c r="S1029" s="235"/>
      <c r="T1029" s="235"/>
      <c r="U1029" s="235"/>
      <c r="V1029" s="235"/>
      <c r="W1029" s="235"/>
      <c r="X1029" s="235"/>
      <c r="Y1029" s="235"/>
      <c r="Z1029" s="235"/>
      <c r="AA1029" s="235"/>
      <c r="AB1029" s="235"/>
      <c r="AC1029" s="235"/>
      <c r="AD1029" s="235"/>
      <c r="AE1029" s="235"/>
      <c r="AF1029" s="235"/>
      <c r="AG1029" s="235"/>
      <c r="AH1029" s="235"/>
      <c r="AI1029" s="235"/>
      <c r="AJ1029" s="235"/>
      <c r="AK1029" s="235"/>
      <c r="AL1029" s="235"/>
      <c r="AM1029" s="235"/>
      <c r="AN1029" s="235"/>
      <c r="AO1029" s="235"/>
      <c r="AP1029" s="235"/>
      <c r="AQ1029" s="235"/>
      <c r="AR1029" s="235"/>
      <c r="AS1029" s="235"/>
      <c r="AT1029" s="235"/>
      <c r="AU1029" s="291"/>
      <c r="AV1029" s="291"/>
      <c r="AW1029" s="291"/>
      <c r="AX1029" s="291"/>
      <c r="AY1029" s="291"/>
      <c r="AZ1029" s="291"/>
      <c r="BA1029" s="291"/>
      <c r="BB1029" s="291"/>
      <c r="BC1029" s="291"/>
      <c r="BD1029" s="291"/>
      <c r="BE1029" s="291"/>
      <c r="BF1029" s="291"/>
      <c r="BG1029" s="291"/>
      <c r="BH1029" s="291"/>
      <c r="BI1029" s="291"/>
      <c r="BJ1029" s="291"/>
      <c r="BK1029" s="291"/>
      <c r="BL1029" s="291"/>
      <c r="BM1029" s="291"/>
      <c r="BN1029" s="291"/>
      <c r="BO1029" s="291"/>
      <c r="BP1029" s="291"/>
      <c r="BQ1029" s="291"/>
      <c r="BR1029" s="291"/>
      <c r="BS1029" s="291"/>
      <c r="BT1029" s="291"/>
      <c r="BU1029" s="291"/>
      <c r="BV1029" s="291"/>
      <c r="BW1029" s="291"/>
      <c r="BX1029" s="291"/>
      <c r="BY1029" s="291"/>
      <c r="BZ1029" s="291"/>
      <c r="CA1029" s="291"/>
      <c r="CB1029" s="291"/>
      <c r="CC1029" s="291"/>
      <c r="CD1029" s="291"/>
      <c r="CE1029" s="291"/>
      <c r="CF1029" s="235"/>
      <c r="CG1029" s="235"/>
      <c r="CH1029" s="235"/>
      <c r="CI1029" s="235"/>
      <c r="CJ1029" s="235"/>
      <c r="CK1029" s="236"/>
      <c r="CL1029" s="237"/>
      <c r="CM1029" s="235"/>
      <c r="CN1029" s="235"/>
      <c r="CO1029" s="235"/>
      <c r="CP1029" s="235"/>
      <c r="CQ1029" s="235"/>
      <c r="CR1029" s="235"/>
      <c r="CS1029" s="235"/>
      <c r="CT1029" s="235"/>
      <c r="CU1029" s="236"/>
      <c r="CV1029" s="237"/>
      <c r="CW1029" s="235"/>
      <c r="CX1029" s="235"/>
      <c r="CY1029" s="235"/>
      <c r="CZ1029" s="235"/>
      <c r="DA1029" s="235"/>
      <c r="DB1029" s="235"/>
      <c r="DC1029" s="235"/>
      <c r="DD1029" s="236"/>
      <c r="DE1029" s="237"/>
      <c r="DF1029" s="235"/>
      <c r="DG1029" s="235"/>
      <c r="DH1029" s="235"/>
      <c r="DI1029" s="235"/>
      <c r="DJ1029" s="235"/>
      <c r="DK1029" s="235"/>
      <c r="DL1029" s="235"/>
      <c r="DM1029" s="236"/>
      <c r="DN1029" s="237"/>
      <c r="DO1029" s="235"/>
      <c r="DP1029" s="235"/>
      <c r="DQ1029" s="235"/>
      <c r="DR1029" s="235"/>
      <c r="DS1029" s="235"/>
      <c r="DT1029" s="235"/>
      <c r="DU1029" s="235"/>
      <c r="DV1029" s="235"/>
      <c r="DW1029" s="236"/>
      <c r="DX1029" s="237"/>
      <c r="DY1029" s="235"/>
      <c r="DZ1029" s="235"/>
      <c r="EA1029" s="235"/>
      <c r="EB1029" s="235"/>
      <c r="EC1029" s="235"/>
      <c r="ED1029" s="235"/>
      <c r="EE1029" s="235"/>
      <c r="EF1029" s="236"/>
      <c r="EG1029" s="237"/>
      <c r="EH1029" s="235"/>
      <c r="EI1029" s="235"/>
      <c r="EJ1029" s="235"/>
      <c r="EK1029" s="235"/>
      <c r="EL1029" s="235"/>
      <c r="EM1029" s="235"/>
      <c r="EN1029" s="235"/>
      <c r="EO1029" s="236"/>
      <c r="EP1029" s="237"/>
      <c r="EQ1029" s="235"/>
      <c r="ER1029" s="235"/>
      <c r="ES1029" s="235"/>
      <c r="ET1029" s="235"/>
      <c r="EU1029" s="235"/>
      <c r="EV1029" s="235"/>
      <c r="EW1029" s="235"/>
      <c r="EX1029" s="235"/>
      <c r="EY1029" s="236"/>
      <c r="EZ1029" s="237"/>
      <c r="FA1029" s="235"/>
      <c r="FB1029" s="235"/>
      <c r="FC1029" s="235"/>
      <c r="FD1029" s="235"/>
      <c r="FE1029" s="235"/>
      <c r="FF1029" s="235"/>
      <c r="FG1029" s="235"/>
      <c r="FH1029" s="235"/>
      <c r="FI1029" s="236"/>
      <c r="FJ1029" s="237"/>
      <c r="FK1029" s="235"/>
      <c r="FL1029" s="235"/>
      <c r="FM1029" s="235"/>
      <c r="FN1029" s="235"/>
      <c r="FO1029" s="235"/>
      <c r="FP1029" s="235"/>
      <c r="FQ1029" s="235"/>
      <c r="FR1029" s="235"/>
      <c r="FS1029" s="236"/>
      <c r="FT1029" s="238"/>
      <c r="FU1029" s="238"/>
    </row>
    <row r="1030" spans="1:285" x14ac:dyDescent="0.2">
      <c r="B1030" s="215"/>
      <c r="D1030" s="240"/>
      <c r="E1030" s="235"/>
      <c r="F1030" s="235"/>
      <c r="G1030" s="235"/>
      <c r="H1030" s="235"/>
      <c r="I1030" s="235"/>
      <c r="J1030" s="235"/>
      <c r="K1030" s="235"/>
      <c r="L1030" s="235"/>
      <c r="M1030" s="235"/>
      <c r="N1030" s="235"/>
      <c r="O1030" s="235"/>
      <c r="P1030" s="235"/>
      <c r="Q1030" s="235"/>
      <c r="R1030" s="235"/>
      <c r="S1030" s="235"/>
      <c r="T1030" s="235"/>
      <c r="U1030" s="235"/>
      <c r="V1030" s="235"/>
      <c r="W1030" s="235"/>
      <c r="X1030" s="235"/>
      <c r="Y1030" s="235"/>
      <c r="Z1030" s="235"/>
      <c r="AA1030" s="235"/>
      <c r="AB1030" s="235"/>
      <c r="AC1030" s="235"/>
      <c r="AD1030" s="235"/>
      <c r="AE1030" s="235"/>
      <c r="AF1030" s="235"/>
      <c r="AG1030" s="235"/>
      <c r="AH1030" s="235"/>
      <c r="AI1030" s="235"/>
      <c r="AJ1030" s="235"/>
      <c r="AK1030" s="235"/>
      <c r="AL1030" s="235"/>
      <c r="AM1030" s="235"/>
      <c r="AN1030" s="235"/>
      <c r="AO1030" s="235"/>
      <c r="AP1030" s="235"/>
      <c r="AQ1030" s="235"/>
      <c r="AR1030" s="235"/>
      <c r="AS1030" s="235"/>
      <c r="AT1030" s="235"/>
      <c r="AU1030" s="291"/>
      <c r="AV1030" s="291"/>
      <c r="AW1030" s="291"/>
      <c r="AX1030" s="291"/>
      <c r="AY1030" s="291"/>
      <c r="AZ1030" s="291"/>
      <c r="BA1030" s="291"/>
      <c r="BB1030" s="291"/>
      <c r="BC1030" s="291"/>
      <c r="BD1030" s="291"/>
      <c r="BE1030" s="291"/>
      <c r="BF1030" s="291"/>
      <c r="BG1030" s="291"/>
      <c r="BH1030" s="291"/>
      <c r="BI1030" s="291"/>
      <c r="BJ1030" s="291"/>
      <c r="BK1030" s="291"/>
      <c r="BL1030" s="291"/>
      <c r="BM1030" s="291"/>
      <c r="BN1030" s="291"/>
      <c r="BO1030" s="291"/>
      <c r="BP1030" s="291"/>
      <c r="BQ1030" s="291"/>
      <c r="BR1030" s="291"/>
      <c r="BS1030" s="291"/>
      <c r="BT1030" s="291"/>
      <c r="BU1030" s="291"/>
      <c r="BV1030" s="291"/>
      <c r="BW1030" s="291"/>
      <c r="BX1030" s="291"/>
      <c r="BY1030" s="291"/>
      <c r="BZ1030" s="291"/>
      <c r="CA1030" s="291"/>
      <c r="CB1030" s="291"/>
      <c r="CC1030" s="291"/>
      <c r="CD1030" s="291"/>
      <c r="CE1030" s="291"/>
      <c r="CF1030" s="235"/>
      <c r="CG1030" s="235"/>
      <c r="CH1030" s="235"/>
      <c r="CI1030" s="235"/>
      <c r="CJ1030" s="235"/>
      <c r="CK1030" s="236"/>
      <c r="CL1030" s="237"/>
      <c r="CM1030" s="235"/>
      <c r="CN1030" s="235"/>
      <c r="CO1030" s="235"/>
      <c r="CP1030" s="235"/>
      <c r="CQ1030" s="235"/>
      <c r="CR1030" s="235"/>
      <c r="CS1030" s="235"/>
      <c r="CT1030" s="235"/>
      <c r="CU1030" s="236"/>
      <c r="CV1030" s="237"/>
      <c r="CW1030" s="235"/>
      <c r="CX1030" s="235"/>
      <c r="CY1030" s="235"/>
      <c r="CZ1030" s="235"/>
      <c r="DA1030" s="235"/>
      <c r="DB1030" s="235"/>
      <c r="DC1030" s="235"/>
      <c r="DD1030" s="236"/>
      <c r="DE1030" s="237"/>
      <c r="DF1030" s="235"/>
      <c r="DG1030" s="235"/>
      <c r="DH1030" s="235"/>
      <c r="DI1030" s="235"/>
      <c r="DJ1030" s="235"/>
      <c r="DK1030" s="235"/>
      <c r="DL1030" s="235"/>
      <c r="DM1030" s="236"/>
      <c r="DN1030" s="237"/>
      <c r="DO1030" s="235"/>
      <c r="DP1030" s="235"/>
      <c r="DQ1030" s="235"/>
      <c r="DR1030" s="235"/>
      <c r="DS1030" s="235"/>
      <c r="DT1030" s="235"/>
      <c r="DU1030" s="235"/>
      <c r="DV1030" s="235"/>
      <c r="DW1030" s="236"/>
      <c r="DX1030" s="237"/>
      <c r="DY1030" s="235"/>
      <c r="DZ1030" s="235"/>
      <c r="EA1030" s="235"/>
      <c r="EB1030" s="235"/>
      <c r="EC1030" s="235"/>
      <c r="ED1030" s="235"/>
      <c r="EE1030" s="235"/>
      <c r="EF1030" s="236"/>
      <c r="EG1030" s="237"/>
      <c r="EH1030" s="235"/>
      <c r="EI1030" s="235"/>
      <c r="EJ1030" s="235"/>
      <c r="EK1030" s="235"/>
      <c r="EL1030" s="235"/>
      <c r="EM1030" s="235"/>
      <c r="EN1030" s="235"/>
      <c r="EO1030" s="236"/>
      <c r="EP1030" s="237"/>
      <c r="EQ1030" s="235"/>
      <c r="ER1030" s="235"/>
      <c r="ES1030" s="235"/>
      <c r="ET1030" s="235"/>
      <c r="EU1030" s="235"/>
      <c r="EV1030" s="235"/>
      <c r="EW1030" s="235"/>
      <c r="EX1030" s="235"/>
      <c r="EY1030" s="236"/>
      <c r="EZ1030" s="237"/>
      <c r="FA1030" s="235"/>
      <c r="FB1030" s="235"/>
      <c r="FC1030" s="235"/>
      <c r="FD1030" s="235"/>
      <c r="FE1030" s="235"/>
      <c r="FF1030" s="235"/>
      <c r="FG1030" s="235"/>
      <c r="FH1030" s="235"/>
      <c r="FI1030" s="236"/>
      <c r="FJ1030" s="237"/>
      <c r="FK1030" s="235"/>
      <c r="FL1030" s="235"/>
      <c r="FM1030" s="235"/>
      <c r="FN1030" s="235"/>
      <c r="FO1030" s="235"/>
      <c r="FP1030" s="235"/>
      <c r="FQ1030" s="235"/>
      <c r="FR1030" s="235"/>
      <c r="FS1030" s="236"/>
      <c r="FT1030" s="238"/>
      <c r="FU1030" s="238"/>
    </row>
    <row r="1031" spans="1:285" x14ac:dyDescent="0.2">
      <c r="B1031" s="215"/>
      <c r="D1031" s="240"/>
      <c r="E1031" s="235"/>
      <c r="F1031" s="235"/>
      <c r="G1031" s="235"/>
      <c r="H1031" s="235"/>
      <c r="I1031" s="235"/>
      <c r="J1031" s="235"/>
      <c r="K1031" s="235"/>
      <c r="L1031" s="235"/>
      <c r="M1031" s="235"/>
      <c r="N1031" s="235"/>
      <c r="O1031" s="235"/>
      <c r="P1031" s="235"/>
      <c r="Q1031" s="235"/>
      <c r="R1031" s="235"/>
      <c r="S1031" s="235"/>
      <c r="T1031" s="235"/>
      <c r="U1031" s="235"/>
      <c r="V1031" s="235"/>
      <c r="W1031" s="235"/>
      <c r="X1031" s="235"/>
      <c r="Y1031" s="235"/>
      <c r="Z1031" s="235"/>
      <c r="AA1031" s="235"/>
      <c r="AB1031" s="235"/>
      <c r="AC1031" s="235"/>
      <c r="AD1031" s="235"/>
      <c r="AE1031" s="235"/>
      <c r="AF1031" s="235"/>
      <c r="AG1031" s="235"/>
      <c r="AH1031" s="235"/>
      <c r="AI1031" s="235"/>
      <c r="AJ1031" s="235"/>
      <c r="AK1031" s="235"/>
      <c r="AL1031" s="235"/>
      <c r="AM1031" s="235"/>
      <c r="AN1031" s="235"/>
      <c r="AO1031" s="235"/>
      <c r="AP1031" s="235"/>
      <c r="AQ1031" s="235"/>
      <c r="AR1031" s="235"/>
      <c r="AS1031" s="235"/>
      <c r="AT1031" s="235"/>
      <c r="AU1031" s="291"/>
      <c r="AV1031" s="291"/>
      <c r="AW1031" s="291"/>
      <c r="AX1031" s="291"/>
      <c r="AY1031" s="291"/>
      <c r="AZ1031" s="291"/>
      <c r="BA1031" s="291"/>
      <c r="BB1031" s="291"/>
      <c r="BC1031" s="291"/>
      <c r="BD1031" s="291"/>
      <c r="BE1031" s="291"/>
      <c r="BF1031" s="291"/>
      <c r="BG1031" s="291"/>
      <c r="BH1031" s="291"/>
      <c r="BI1031" s="291"/>
      <c r="BJ1031" s="291"/>
      <c r="BK1031" s="291"/>
      <c r="BL1031" s="291"/>
      <c r="BM1031" s="291"/>
      <c r="BN1031" s="291"/>
      <c r="BO1031" s="291"/>
      <c r="BP1031" s="291"/>
      <c r="BQ1031" s="291"/>
      <c r="BR1031" s="291"/>
      <c r="BS1031" s="291"/>
      <c r="BT1031" s="291"/>
      <c r="BU1031" s="291"/>
      <c r="BV1031" s="291"/>
      <c r="BW1031" s="291"/>
      <c r="BX1031" s="291"/>
      <c r="BY1031" s="291"/>
      <c r="BZ1031" s="291"/>
      <c r="CA1031" s="291"/>
      <c r="CB1031" s="291"/>
      <c r="CC1031" s="291"/>
      <c r="CD1031" s="291"/>
      <c r="CE1031" s="291"/>
      <c r="CF1031" s="235"/>
      <c r="CG1031" s="235"/>
      <c r="CH1031" s="235"/>
      <c r="CI1031" s="235"/>
      <c r="CJ1031" s="235"/>
      <c r="CK1031" s="236"/>
      <c r="CL1031" s="237"/>
      <c r="CM1031" s="235"/>
      <c r="CN1031" s="235"/>
      <c r="CO1031" s="235"/>
      <c r="CP1031" s="235"/>
      <c r="CQ1031" s="235"/>
      <c r="CR1031" s="235"/>
      <c r="CS1031" s="235"/>
      <c r="CT1031" s="235"/>
      <c r="CU1031" s="236"/>
      <c r="CV1031" s="237"/>
      <c r="CW1031" s="235"/>
      <c r="CX1031" s="235"/>
      <c r="CY1031" s="235"/>
      <c r="CZ1031" s="235"/>
      <c r="DA1031" s="235"/>
      <c r="DB1031" s="235"/>
      <c r="DC1031" s="235"/>
      <c r="DD1031" s="236"/>
      <c r="DE1031" s="237"/>
      <c r="DF1031" s="235"/>
      <c r="DG1031" s="235"/>
      <c r="DH1031" s="235"/>
      <c r="DI1031" s="235"/>
      <c r="DJ1031" s="235"/>
      <c r="DK1031" s="235"/>
      <c r="DL1031" s="235"/>
      <c r="DM1031" s="236"/>
      <c r="DN1031" s="237"/>
      <c r="DO1031" s="235"/>
      <c r="DP1031" s="235"/>
      <c r="DQ1031" s="235"/>
      <c r="DR1031" s="235"/>
      <c r="DS1031" s="235"/>
      <c r="DT1031" s="235"/>
      <c r="DU1031" s="235"/>
      <c r="DV1031" s="235"/>
      <c r="DW1031" s="236"/>
      <c r="DX1031" s="237"/>
      <c r="DY1031" s="235"/>
      <c r="DZ1031" s="235"/>
      <c r="EA1031" s="235"/>
      <c r="EB1031" s="235"/>
      <c r="EC1031" s="235"/>
      <c r="ED1031" s="235"/>
      <c r="EE1031" s="235"/>
      <c r="EF1031" s="236"/>
      <c r="EG1031" s="237"/>
      <c r="EH1031" s="235"/>
      <c r="EI1031" s="235"/>
      <c r="EJ1031" s="235"/>
      <c r="EK1031" s="235"/>
      <c r="EL1031" s="235"/>
      <c r="EM1031" s="235"/>
      <c r="EN1031" s="235"/>
      <c r="EO1031" s="236"/>
      <c r="EP1031" s="237"/>
      <c r="EQ1031" s="235"/>
      <c r="ER1031" s="235"/>
      <c r="ES1031" s="235"/>
      <c r="ET1031" s="235"/>
      <c r="EU1031" s="235"/>
      <c r="EV1031" s="235"/>
      <c r="EW1031" s="235"/>
      <c r="EX1031" s="235"/>
      <c r="EY1031" s="236"/>
      <c r="EZ1031" s="237"/>
      <c r="FA1031" s="235"/>
      <c r="FB1031" s="235"/>
      <c r="FC1031" s="235"/>
      <c r="FD1031" s="235"/>
      <c r="FE1031" s="235"/>
      <c r="FF1031" s="235"/>
      <c r="FG1031" s="235"/>
      <c r="FH1031" s="235"/>
      <c r="FI1031" s="236"/>
      <c r="FJ1031" s="237"/>
      <c r="FK1031" s="235"/>
      <c r="FL1031" s="235"/>
      <c r="FM1031" s="235"/>
      <c r="FN1031" s="235"/>
      <c r="FO1031" s="235"/>
      <c r="FP1031" s="235"/>
      <c r="FQ1031" s="235"/>
      <c r="FR1031" s="235"/>
      <c r="FS1031" s="236"/>
      <c r="FT1031" s="238"/>
      <c r="FU1031" s="238"/>
    </row>
    <row r="1032" spans="1:285" x14ac:dyDescent="0.2">
      <c r="B1032" s="215"/>
      <c r="D1032" s="240"/>
      <c r="E1032" s="235"/>
      <c r="F1032" s="235"/>
      <c r="G1032" s="235"/>
      <c r="H1032" s="235"/>
      <c r="I1032" s="235"/>
      <c r="J1032" s="235"/>
      <c r="K1032" s="235"/>
      <c r="L1032" s="235"/>
      <c r="M1032" s="235"/>
      <c r="N1032" s="235"/>
      <c r="O1032" s="235"/>
      <c r="P1032" s="235"/>
      <c r="Q1032" s="235"/>
      <c r="R1032" s="235"/>
      <c r="S1032" s="235"/>
      <c r="T1032" s="235"/>
      <c r="U1032" s="235"/>
      <c r="V1032" s="235"/>
      <c r="W1032" s="235"/>
      <c r="X1032" s="235"/>
      <c r="Y1032" s="235"/>
      <c r="Z1032" s="235"/>
      <c r="AA1032" s="235"/>
      <c r="AB1032" s="235"/>
      <c r="AC1032" s="235"/>
      <c r="AD1032" s="235"/>
      <c r="AE1032" s="235"/>
      <c r="AF1032" s="235"/>
      <c r="AG1032" s="235"/>
      <c r="AH1032" s="235"/>
      <c r="AI1032" s="235"/>
      <c r="AJ1032" s="235"/>
      <c r="AK1032" s="235"/>
      <c r="AL1032" s="235"/>
      <c r="AM1032" s="235"/>
      <c r="AN1032" s="235"/>
      <c r="AO1032" s="235"/>
      <c r="AP1032" s="235"/>
      <c r="AQ1032" s="235"/>
      <c r="AR1032" s="235"/>
      <c r="AS1032" s="235"/>
      <c r="AT1032" s="235"/>
      <c r="AU1032" s="291"/>
      <c r="AV1032" s="291"/>
      <c r="AW1032" s="291"/>
      <c r="AX1032" s="291"/>
      <c r="AY1032" s="291"/>
      <c r="AZ1032" s="291"/>
      <c r="BA1032" s="291"/>
      <c r="BB1032" s="291"/>
      <c r="BC1032" s="291"/>
      <c r="BD1032" s="291"/>
      <c r="BE1032" s="291"/>
      <c r="BF1032" s="291"/>
      <c r="BG1032" s="291"/>
      <c r="BH1032" s="291"/>
      <c r="BI1032" s="291"/>
      <c r="BJ1032" s="291"/>
      <c r="BK1032" s="291"/>
      <c r="BL1032" s="291"/>
      <c r="BM1032" s="291"/>
      <c r="BN1032" s="291"/>
      <c r="BO1032" s="291"/>
      <c r="BP1032" s="291"/>
      <c r="BQ1032" s="291"/>
      <c r="BR1032" s="291"/>
      <c r="BS1032" s="291"/>
      <c r="BT1032" s="291"/>
      <c r="BU1032" s="291"/>
      <c r="BV1032" s="291"/>
      <c r="BW1032" s="291"/>
      <c r="BX1032" s="291"/>
      <c r="BY1032" s="291"/>
      <c r="BZ1032" s="291"/>
      <c r="CA1032" s="291"/>
      <c r="CB1032" s="291"/>
      <c r="CC1032" s="291"/>
      <c r="CD1032" s="291"/>
      <c r="CE1032" s="291"/>
      <c r="CF1032" s="235"/>
      <c r="CG1032" s="235"/>
      <c r="CH1032" s="235"/>
      <c r="CI1032" s="235"/>
      <c r="CJ1032" s="235"/>
      <c r="CK1032" s="236"/>
      <c r="CL1032" s="237"/>
      <c r="CM1032" s="235"/>
      <c r="CN1032" s="235"/>
      <c r="CO1032" s="235"/>
      <c r="CP1032" s="235"/>
      <c r="CQ1032" s="235"/>
      <c r="CR1032" s="235"/>
      <c r="CS1032" s="235"/>
      <c r="CT1032" s="235"/>
      <c r="CU1032" s="236"/>
      <c r="CV1032" s="237"/>
      <c r="CW1032" s="235"/>
      <c r="CX1032" s="235"/>
      <c r="CY1032" s="235"/>
      <c r="CZ1032" s="235"/>
      <c r="DA1032" s="235"/>
      <c r="DB1032" s="235"/>
      <c r="DC1032" s="235"/>
      <c r="DD1032" s="236"/>
      <c r="DE1032" s="237"/>
      <c r="DF1032" s="235"/>
      <c r="DG1032" s="235"/>
      <c r="DH1032" s="235"/>
      <c r="DI1032" s="235"/>
      <c r="DJ1032" s="235"/>
      <c r="DK1032" s="235"/>
      <c r="DL1032" s="235"/>
      <c r="DM1032" s="236"/>
      <c r="DN1032" s="237"/>
      <c r="DO1032" s="235"/>
      <c r="DP1032" s="235"/>
      <c r="DQ1032" s="235"/>
      <c r="DR1032" s="235"/>
      <c r="DS1032" s="235"/>
      <c r="DT1032" s="235"/>
      <c r="DU1032" s="235"/>
      <c r="DV1032" s="235"/>
      <c r="DW1032" s="236"/>
      <c r="DX1032" s="237"/>
      <c r="DY1032" s="235"/>
      <c r="DZ1032" s="235"/>
      <c r="EA1032" s="235"/>
      <c r="EB1032" s="235"/>
      <c r="EC1032" s="235"/>
      <c r="ED1032" s="235"/>
      <c r="EE1032" s="235"/>
      <c r="EF1032" s="236"/>
      <c r="EG1032" s="237"/>
      <c r="EH1032" s="235"/>
      <c r="EI1032" s="235"/>
      <c r="EJ1032" s="235"/>
      <c r="EK1032" s="235"/>
      <c r="EL1032" s="235"/>
      <c r="EM1032" s="235"/>
      <c r="EN1032" s="235"/>
      <c r="EO1032" s="236"/>
      <c r="EP1032" s="237"/>
      <c r="EQ1032" s="235"/>
      <c r="ER1032" s="235"/>
      <c r="ES1032" s="235"/>
      <c r="ET1032" s="235"/>
      <c r="EU1032" s="235"/>
      <c r="EV1032" s="235"/>
      <c r="EW1032" s="235"/>
      <c r="EX1032" s="235"/>
      <c r="EY1032" s="236"/>
      <c r="EZ1032" s="237"/>
      <c r="FA1032" s="235"/>
      <c r="FB1032" s="235"/>
      <c r="FC1032" s="235"/>
      <c r="FD1032" s="235"/>
      <c r="FE1032" s="235"/>
      <c r="FF1032" s="235"/>
      <c r="FG1032" s="235"/>
      <c r="FH1032" s="235"/>
      <c r="FI1032" s="236"/>
      <c r="FJ1032" s="237"/>
      <c r="FK1032" s="235"/>
      <c r="FL1032" s="235"/>
      <c r="FM1032" s="235"/>
      <c r="FN1032" s="235"/>
      <c r="FO1032" s="235"/>
      <c r="FP1032" s="235"/>
      <c r="FQ1032" s="235"/>
      <c r="FR1032" s="235"/>
      <c r="FS1032" s="236"/>
      <c r="FT1032" s="238"/>
      <c r="FU1032" s="238"/>
    </row>
    <row r="1033" spans="1:285" x14ac:dyDescent="0.2">
      <c r="A1033" s="241"/>
      <c r="B1033" s="215"/>
      <c r="C1033" s="241"/>
      <c r="D1033" s="242"/>
      <c r="E1033" s="231"/>
      <c r="F1033" s="231"/>
      <c r="G1033" s="231"/>
      <c r="H1033" s="231"/>
      <c r="I1033" s="231"/>
      <c r="J1033" s="231"/>
      <c r="K1033" s="231"/>
      <c r="L1033" s="231"/>
      <c r="M1033" s="231"/>
      <c r="N1033" s="231"/>
      <c r="O1033" s="231"/>
      <c r="P1033" s="231"/>
      <c r="Q1033" s="231"/>
      <c r="R1033" s="231"/>
      <c r="S1033" s="231"/>
      <c r="T1033" s="231"/>
      <c r="U1033" s="231"/>
      <c r="V1033" s="231"/>
      <c r="W1033" s="231"/>
      <c r="X1033" s="231"/>
      <c r="Y1033" s="231"/>
      <c r="Z1033" s="231"/>
      <c r="AA1033" s="231"/>
      <c r="AB1033" s="231"/>
      <c r="AC1033" s="231"/>
      <c r="AD1033" s="231"/>
      <c r="AE1033" s="231"/>
      <c r="AF1033" s="231"/>
      <c r="AG1033" s="231"/>
      <c r="AH1033" s="231"/>
      <c r="AI1033" s="231"/>
      <c r="AJ1033" s="231"/>
      <c r="AK1033" s="231"/>
      <c r="AL1033" s="231"/>
      <c r="AM1033" s="231"/>
      <c r="AN1033" s="231"/>
      <c r="AO1033" s="231"/>
      <c r="AP1033" s="231"/>
      <c r="AQ1033" s="231"/>
      <c r="AR1033" s="231"/>
      <c r="AS1033" s="231"/>
      <c r="AT1033" s="231"/>
      <c r="AU1033" s="231"/>
      <c r="AV1033" s="231"/>
      <c r="AW1033" s="231"/>
      <c r="AX1033" s="231"/>
      <c r="AY1033" s="231"/>
      <c r="AZ1033" s="231"/>
      <c r="BA1033" s="231"/>
      <c r="BB1033" s="231"/>
      <c r="BC1033" s="231"/>
      <c r="BD1033" s="231"/>
      <c r="BE1033" s="231"/>
      <c r="BF1033" s="231"/>
      <c r="BG1033" s="231"/>
      <c r="BH1033" s="231"/>
      <c r="BI1033" s="231"/>
      <c r="BJ1033" s="231"/>
      <c r="BK1033" s="231"/>
      <c r="BL1033" s="231"/>
      <c r="BM1033" s="231"/>
      <c r="BN1033" s="231"/>
      <c r="BO1033" s="231"/>
      <c r="BP1033" s="231"/>
      <c r="BQ1033" s="231"/>
      <c r="BR1033" s="231"/>
      <c r="BS1033" s="288"/>
      <c r="BT1033" s="288"/>
      <c r="BU1033" s="288"/>
      <c r="BV1033" s="288"/>
      <c r="BW1033" s="231"/>
      <c r="BX1033" s="231"/>
      <c r="BY1033" s="231"/>
      <c r="BZ1033" s="231"/>
      <c r="CA1033" s="231"/>
      <c r="CB1033" s="231"/>
      <c r="CC1033" s="231"/>
      <c r="CD1033" s="231"/>
      <c r="CE1033" s="231"/>
      <c r="CF1033" s="231"/>
      <c r="CG1033" s="231"/>
      <c r="CH1033" s="231"/>
      <c r="CI1033" s="231"/>
      <c r="CJ1033" s="231"/>
      <c r="CK1033" s="231"/>
      <c r="CL1033" s="231"/>
      <c r="CM1033" s="231"/>
      <c r="CN1033" s="231"/>
      <c r="CO1033" s="231"/>
      <c r="CP1033" s="231"/>
      <c r="CQ1033" s="231"/>
      <c r="CR1033" s="231"/>
      <c r="CS1033" s="231"/>
      <c r="CT1033" s="231"/>
      <c r="CU1033" s="231"/>
      <c r="CV1033" s="231"/>
      <c r="CW1033" s="231"/>
      <c r="CX1033" s="231"/>
      <c r="CY1033" s="231"/>
      <c r="CZ1033" s="231"/>
      <c r="DA1033" s="231"/>
      <c r="DB1033" s="231"/>
      <c r="DC1033" s="231"/>
      <c r="DD1033" s="231"/>
      <c r="DE1033" s="231"/>
      <c r="DF1033" s="231"/>
      <c r="DG1033" s="231"/>
      <c r="DH1033" s="231"/>
      <c r="DI1033" s="231"/>
      <c r="DJ1033" s="231"/>
      <c r="DK1033" s="231"/>
      <c r="DL1033" s="231"/>
      <c r="DM1033" s="231"/>
      <c r="DN1033" s="231"/>
      <c r="DO1033" s="231"/>
      <c r="DP1033" s="231"/>
      <c r="DQ1033" s="231"/>
      <c r="DR1033" s="231"/>
      <c r="DS1033" s="231"/>
      <c r="DT1033" s="231"/>
      <c r="DU1033" s="231"/>
      <c r="DV1033" s="231"/>
      <c r="DW1033" s="231"/>
      <c r="DX1033" s="231"/>
      <c r="DY1033" s="231"/>
      <c r="DZ1033" s="231"/>
      <c r="EA1033" s="231"/>
      <c r="EB1033" s="231"/>
      <c r="EC1033" s="231"/>
      <c r="ED1033" s="231"/>
      <c r="EE1033" s="231"/>
      <c r="EF1033" s="231"/>
      <c r="EG1033" s="231"/>
      <c r="EH1033" s="231"/>
      <c r="EI1033" s="231"/>
      <c r="EJ1033" s="231"/>
      <c r="EK1033" s="231"/>
      <c r="EL1033" s="231"/>
      <c r="EM1033" s="231"/>
      <c r="EN1033" s="231"/>
      <c r="EO1033" s="231"/>
      <c r="EP1033" s="231"/>
      <c r="EQ1033" s="231"/>
      <c r="ER1033" s="231"/>
      <c r="ES1033" s="231"/>
      <c r="ET1033" s="231"/>
      <c r="EU1033" s="231"/>
      <c r="EV1033" s="231"/>
      <c r="EW1033" s="231"/>
      <c r="EX1033" s="231"/>
      <c r="EY1033" s="231"/>
      <c r="EZ1033" s="231"/>
      <c r="FA1033" s="231"/>
      <c r="FB1033" s="231"/>
      <c r="FC1033" s="231"/>
      <c r="FD1033" s="231"/>
      <c r="FE1033" s="231"/>
      <c r="FF1033" s="231"/>
      <c r="FG1033" s="231"/>
      <c r="FH1033" s="231"/>
      <c r="FI1033" s="231"/>
      <c r="FJ1033" s="231"/>
      <c r="FK1033" s="231"/>
      <c r="FL1033" s="231"/>
      <c r="FM1033" s="231"/>
      <c r="FN1033" s="231"/>
      <c r="FO1033" s="231"/>
      <c r="FP1033" s="231"/>
      <c r="FQ1033" s="231"/>
      <c r="FR1033" s="231"/>
      <c r="FS1033" s="231"/>
      <c r="FT1033" s="231"/>
      <c r="FU1033" s="232"/>
    </row>
    <row r="1034" spans="1:285" x14ac:dyDescent="0.2">
      <c r="A1034" s="243"/>
      <c r="B1034" s="244"/>
      <c r="C1034" s="243"/>
      <c r="D1034" s="245"/>
      <c r="E1034" s="246"/>
      <c r="F1034" s="246"/>
      <c r="G1034" s="246"/>
      <c r="H1034" s="246"/>
      <c r="I1034" s="246"/>
      <c r="J1034" s="246"/>
      <c r="K1034" s="246"/>
      <c r="L1034" s="246"/>
      <c r="M1034" s="246"/>
      <c r="N1034" s="246"/>
      <c r="O1034" s="246"/>
      <c r="P1034" s="246"/>
      <c r="Q1034" s="246"/>
      <c r="R1034" s="246"/>
      <c r="S1034" s="246"/>
      <c r="T1034" s="246"/>
      <c r="U1034" s="246"/>
      <c r="V1034" s="246"/>
      <c r="W1034" s="246"/>
      <c r="X1034" s="246"/>
      <c r="Y1034" s="246"/>
      <c r="Z1034" s="246"/>
      <c r="AA1034" s="246"/>
      <c r="AB1034" s="246"/>
      <c r="AC1034" s="246"/>
      <c r="AD1034" s="246"/>
      <c r="AE1034" s="246"/>
      <c r="AF1034" s="246"/>
      <c r="AG1034" s="246"/>
      <c r="AH1034" s="246"/>
      <c r="AI1034" s="246"/>
      <c r="AJ1034" s="246"/>
      <c r="AK1034" s="246"/>
      <c r="AL1034" s="246"/>
      <c r="AM1034" s="246"/>
      <c r="AN1034" s="246"/>
      <c r="AO1034" s="246"/>
      <c r="AP1034" s="246"/>
      <c r="AQ1034" s="246"/>
      <c r="AR1034" s="246"/>
      <c r="AS1034" s="246"/>
      <c r="AT1034" s="246"/>
      <c r="AU1034" s="246"/>
      <c r="AV1034" s="246"/>
      <c r="AW1034" s="246"/>
      <c r="AX1034" s="246"/>
      <c r="AY1034" s="246"/>
      <c r="AZ1034" s="246"/>
      <c r="BA1034" s="246"/>
      <c r="BB1034" s="246"/>
      <c r="BC1034" s="246"/>
      <c r="BD1034" s="246"/>
      <c r="BE1034" s="246"/>
      <c r="BF1034" s="246"/>
      <c r="BG1034" s="246"/>
      <c r="BH1034" s="246"/>
      <c r="BI1034" s="246"/>
      <c r="BJ1034" s="246"/>
      <c r="BK1034" s="246"/>
      <c r="BL1034" s="246"/>
      <c r="BM1034" s="246"/>
      <c r="BN1034" s="246"/>
      <c r="BO1034" s="246"/>
      <c r="BP1034" s="246"/>
      <c r="BQ1034" s="246"/>
      <c r="BR1034" s="246"/>
      <c r="BS1034" s="381"/>
      <c r="BT1034" s="381"/>
      <c r="BU1034" s="381"/>
      <c r="BV1034" s="381"/>
      <c r="BW1034" s="246"/>
      <c r="BX1034" s="246"/>
      <c r="BY1034" s="246"/>
      <c r="BZ1034" s="246"/>
      <c r="CA1034" s="246"/>
      <c r="CB1034" s="246"/>
      <c r="CC1034" s="246"/>
      <c r="CD1034" s="246"/>
      <c r="CE1034" s="246"/>
      <c r="CF1034" s="246"/>
      <c r="CG1034" s="246"/>
      <c r="CH1034" s="246"/>
      <c r="CI1034" s="246"/>
      <c r="CJ1034" s="246"/>
      <c r="CK1034" s="246"/>
      <c r="CL1034" s="246"/>
      <c r="CM1034" s="246"/>
      <c r="CN1034" s="246"/>
      <c r="CO1034" s="246"/>
      <c r="CP1034" s="246"/>
      <c r="CQ1034" s="246"/>
      <c r="CR1034" s="246"/>
      <c r="CS1034" s="246"/>
      <c r="CT1034" s="246"/>
      <c r="CU1034" s="246"/>
      <c r="CV1034" s="246"/>
      <c r="CW1034" s="246"/>
      <c r="CX1034" s="246"/>
      <c r="CY1034" s="246"/>
      <c r="CZ1034" s="246"/>
      <c r="DA1034" s="246"/>
      <c r="DB1034" s="246"/>
      <c r="DC1034" s="246"/>
      <c r="DD1034" s="246"/>
      <c r="DE1034" s="246"/>
      <c r="DF1034" s="246"/>
      <c r="DG1034" s="246"/>
      <c r="DH1034" s="246"/>
      <c r="DI1034" s="246"/>
      <c r="DJ1034" s="246"/>
      <c r="DK1034" s="246"/>
      <c r="DL1034" s="246"/>
      <c r="DM1034" s="246"/>
      <c r="DN1034" s="246"/>
      <c r="DO1034" s="246"/>
      <c r="DP1034" s="246"/>
      <c r="DQ1034" s="246"/>
      <c r="DR1034" s="246"/>
      <c r="DS1034" s="246"/>
      <c r="DT1034" s="246"/>
      <c r="DU1034" s="246"/>
      <c r="DV1034" s="246"/>
      <c r="DW1034" s="246"/>
      <c r="DX1034" s="246"/>
      <c r="DY1034" s="246"/>
      <c r="DZ1034" s="246"/>
      <c r="EA1034" s="246"/>
      <c r="EB1034" s="246"/>
      <c r="EC1034" s="246"/>
      <c r="ED1034" s="246"/>
      <c r="EE1034" s="246"/>
      <c r="EF1034" s="246"/>
      <c r="EG1034" s="246"/>
      <c r="EH1034" s="246"/>
      <c r="EI1034" s="246"/>
      <c r="EJ1034" s="246"/>
      <c r="EK1034" s="246"/>
      <c r="EL1034" s="246"/>
      <c r="EM1034" s="246"/>
      <c r="EN1034" s="246"/>
      <c r="EO1034" s="246"/>
      <c r="EP1034" s="246"/>
      <c r="EQ1034" s="246"/>
      <c r="ER1034" s="246"/>
      <c r="ES1034" s="246"/>
      <c r="ET1034" s="246"/>
      <c r="EU1034" s="246"/>
      <c r="EV1034" s="246"/>
      <c r="EW1034" s="246"/>
      <c r="EX1034" s="246"/>
      <c r="EY1034" s="246"/>
      <c r="EZ1034" s="246"/>
      <c r="FA1034" s="246"/>
      <c r="FB1034" s="246"/>
      <c r="FC1034" s="246"/>
      <c r="FD1034" s="246"/>
      <c r="FE1034" s="246"/>
      <c r="FF1034" s="246"/>
      <c r="FG1034" s="246"/>
      <c r="FH1034" s="246"/>
      <c r="FI1034" s="246"/>
      <c r="FJ1034" s="246"/>
      <c r="FK1034" s="246"/>
      <c r="FL1034" s="246"/>
      <c r="FM1034" s="246"/>
      <c r="FN1034" s="246"/>
      <c r="FO1034" s="246"/>
      <c r="FP1034" s="246"/>
      <c r="FQ1034" s="246"/>
      <c r="FR1034" s="246"/>
      <c r="FS1034" s="246"/>
      <c r="FT1034" s="246"/>
      <c r="FU1034" s="247"/>
    </row>
    <row r="1035" spans="1:285" x14ac:dyDescent="0.2">
      <c r="BS1035" s="225"/>
      <c r="BT1035" s="225"/>
      <c r="BU1035" s="225"/>
      <c r="BV1035" s="225"/>
    </row>
    <row r="1036" spans="1:285" x14ac:dyDescent="0.2">
      <c r="BS1036" s="225"/>
      <c r="BT1036" s="225"/>
      <c r="BU1036" s="225"/>
      <c r="BV1036" s="225"/>
    </row>
    <row r="1037" spans="1:285" x14ac:dyDescent="0.2">
      <c r="BS1037" s="225"/>
      <c r="BT1037" s="225"/>
      <c r="BU1037" s="225"/>
      <c r="BV1037" s="225"/>
    </row>
    <row r="1038" spans="1:285" x14ac:dyDescent="0.2">
      <c r="BS1038" s="225"/>
      <c r="BT1038" s="225"/>
      <c r="BU1038" s="225"/>
      <c r="BV1038" s="225"/>
    </row>
    <row r="1039" spans="1:285" x14ac:dyDescent="0.2">
      <c r="BS1039" s="225"/>
      <c r="BT1039" s="225"/>
      <c r="BU1039" s="225"/>
      <c r="BV1039" s="225"/>
    </row>
    <row r="1040" spans="1:285" x14ac:dyDescent="0.2">
      <c r="BS1040" s="225"/>
      <c r="BT1040" s="225"/>
      <c r="BU1040" s="225"/>
      <c r="BV1040" s="225"/>
    </row>
    <row r="1041" spans="71:74" x14ac:dyDescent="0.2">
      <c r="BS1041" s="225"/>
      <c r="BT1041" s="225"/>
      <c r="BU1041" s="225"/>
      <c r="BV1041" s="225"/>
    </row>
    <row r="1042" spans="71:74" x14ac:dyDescent="0.2">
      <c r="BS1042" s="225"/>
      <c r="BT1042" s="225"/>
      <c r="BU1042" s="225"/>
      <c r="BV1042" s="225"/>
    </row>
    <row r="1043" spans="71:74" x14ac:dyDescent="0.2">
      <c r="BS1043" s="225"/>
      <c r="BT1043" s="225"/>
      <c r="BU1043" s="225"/>
      <c r="BV1043" s="225"/>
    </row>
    <row r="1044" spans="71:74" x14ac:dyDescent="0.2">
      <c r="BS1044" s="225"/>
      <c r="BT1044" s="225"/>
      <c r="BU1044" s="225"/>
      <c r="BV1044" s="225"/>
    </row>
    <row r="1045" spans="71:74" x14ac:dyDescent="0.2">
      <c r="BS1045" s="225"/>
      <c r="BT1045" s="225"/>
      <c r="BU1045" s="225"/>
      <c r="BV1045" s="225"/>
    </row>
    <row r="1046" spans="71:74" x14ac:dyDescent="0.2">
      <c r="BS1046" s="225"/>
      <c r="BT1046" s="225"/>
      <c r="BU1046" s="225"/>
      <c r="BV1046" s="225"/>
    </row>
    <row r="1047" spans="71:74" x14ac:dyDescent="0.2">
      <c r="BS1047" s="225"/>
      <c r="BT1047" s="225"/>
      <c r="BU1047" s="225"/>
      <c r="BV1047" s="225"/>
    </row>
    <row r="1048" spans="71:74" x14ac:dyDescent="0.2">
      <c r="BS1048" s="225"/>
      <c r="BT1048" s="225"/>
      <c r="BU1048" s="225"/>
      <c r="BV1048" s="225"/>
    </row>
    <row r="1049" spans="71:74" x14ac:dyDescent="0.2">
      <c r="BS1049" s="225"/>
      <c r="BT1049" s="225"/>
      <c r="BU1049" s="225"/>
      <c r="BV1049" s="225"/>
    </row>
    <row r="1050" spans="71:74" x14ac:dyDescent="0.2">
      <c r="BS1050" s="225"/>
      <c r="BT1050" s="225"/>
      <c r="BU1050" s="225"/>
      <c r="BV1050" s="225"/>
    </row>
    <row r="1051" spans="71:74" x14ac:dyDescent="0.2">
      <c r="BS1051" s="225"/>
      <c r="BT1051" s="225"/>
      <c r="BU1051" s="225"/>
      <c r="BV1051" s="225"/>
    </row>
    <row r="1052" spans="71:74" x14ac:dyDescent="0.2">
      <c r="BS1052" s="225"/>
      <c r="BT1052" s="225"/>
      <c r="BU1052" s="225"/>
      <c r="BV1052" s="225"/>
    </row>
    <row r="1053" spans="71:74" x14ac:dyDescent="0.2">
      <c r="BS1053" s="225"/>
      <c r="BT1053" s="225"/>
      <c r="BU1053" s="225"/>
      <c r="BV1053" s="225"/>
    </row>
    <row r="1054" spans="71:74" x14ac:dyDescent="0.2">
      <c r="BS1054" s="225"/>
      <c r="BT1054" s="225"/>
      <c r="BU1054" s="225"/>
      <c r="BV1054" s="225"/>
    </row>
    <row r="1055" spans="71:74" x14ac:dyDescent="0.2">
      <c r="BS1055" s="225"/>
      <c r="BT1055" s="225"/>
      <c r="BU1055" s="225"/>
      <c r="BV1055" s="225"/>
    </row>
    <row r="1056" spans="71:74" x14ac:dyDescent="0.2">
      <c r="BS1056" s="225"/>
      <c r="BT1056" s="225"/>
      <c r="BU1056" s="225"/>
      <c r="BV1056" s="225"/>
    </row>
    <row r="1057" spans="71:74" x14ac:dyDescent="0.2">
      <c r="BS1057" s="225"/>
      <c r="BT1057" s="225"/>
      <c r="BU1057" s="225"/>
      <c r="BV1057" s="225"/>
    </row>
    <row r="1058" spans="71:74" x14ac:dyDescent="0.2">
      <c r="BS1058" s="225"/>
      <c r="BT1058" s="225"/>
      <c r="BU1058" s="225"/>
      <c r="BV1058" s="225"/>
    </row>
    <row r="1059" spans="71:74" x14ac:dyDescent="0.2">
      <c r="BS1059" s="225"/>
      <c r="BT1059" s="225"/>
      <c r="BU1059" s="225"/>
      <c r="BV1059" s="225"/>
    </row>
    <row r="1060" spans="71:74" x14ac:dyDescent="0.2">
      <c r="BS1060" s="225"/>
      <c r="BT1060" s="225"/>
      <c r="BU1060" s="225"/>
      <c r="BV1060" s="225"/>
    </row>
    <row r="1061" spans="71:74" x14ac:dyDescent="0.2">
      <c r="BS1061" s="225"/>
      <c r="BT1061" s="225"/>
      <c r="BU1061" s="225"/>
      <c r="BV1061" s="225"/>
    </row>
    <row r="1062" spans="71:74" x14ac:dyDescent="0.2">
      <c r="BS1062" s="225"/>
      <c r="BT1062" s="225"/>
      <c r="BU1062" s="225"/>
      <c r="BV1062" s="225"/>
    </row>
    <row r="1063" spans="71:74" x14ac:dyDescent="0.2">
      <c r="BS1063" s="225"/>
      <c r="BT1063" s="225"/>
      <c r="BU1063" s="225"/>
      <c r="BV1063" s="225"/>
    </row>
    <row r="1064" spans="71:74" x14ac:dyDescent="0.2">
      <c r="BS1064" s="225"/>
      <c r="BT1064" s="225"/>
      <c r="BU1064" s="225"/>
      <c r="BV1064" s="225"/>
    </row>
    <row r="1065" spans="71:74" x14ac:dyDescent="0.2">
      <c r="BS1065" s="225"/>
      <c r="BT1065" s="225"/>
      <c r="BU1065" s="225"/>
      <c r="BV1065" s="225"/>
    </row>
    <row r="1066" spans="71:74" x14ac:dyDescent="0.2">
      <c r="BS1066" s="225"/>
      <c r="BT1066" s="225"/>
      <c r="BU1066" s="225"/>
      <c r="BV1066" s="225"/>
    </row>
    <row r="1067" spans="71:74" x14ac:dyDescent="0.2">
      <c r="BS1067" s="225"/>
      <c r="BT1067" s="225"/>
      <c r="BU1067" s="225"/>
      <c r="BV1067" s="225"/>
    </row>
    <row r="1068" spans="71:74" x14ac:dyDescent="0.2">
      <c r="BS1068" s="225"/>
      <c r="BT1068" s="225"/>
      <c r="BU1068" s="225"/>
      <c r="BV1068" s="225"/>
    </row>
    <row r="1069" spans="71:74" x14ac:dyDescent="0.2">
      <c r="BS1069" s="225"/>
      <c r="BT1069" s="225"/>
      <c r="BU1069" s="225"/>
      <c r="BV1069" s="225"/>
    </row>
    <row r="1070" spans="71:74" x14ac:dyDescent="0.2">
      <c r="BS1070" s="225"/>
      <c r="BT1070" s="225"/>
      <c r="BU1070" s="225"/>
      <c r="BV1070" s="225"/>
    </row>
    <row r="1071" spans="71:74" x14ac:dyDescent="0.2">
      <c r="BS1071" s="225"/>
      <c r="BT1071" s="225"/>
      <c r="BU1071" s="225"/>
      <c r="BV1071" s="225"/>
    </row>
    <row r="1072" spans="71:74" x14ac:dyDescent="0.2">
      <c r="BS1072" s="225"/>
      <c r="BT1072" s="225"/>
      <c r="BU1072" s="225"/>
      <c r="BV1072" s="225"/>
    </row>
    <row r="1073" spans="71:74" x14ac:dyDescent="0.2">
      <c r="BS1073" s="225"/>
      <c r="BT1073" s="225"/>
      <c r="BU1073" s="225"/>
      <c r="BV1073" s="225"/>
    </row>
    <row r="1074" spans="71:74" x14ac:dyDescent="0.2">
      <c r="BS1074" s="225"/>
      <c r="BT1074" s="225"/>
      <c r="BU1074" s="225"/>
      <c r="BV1074" s="225"/>
    </row>
    <row r="1075" spans="71:74" x14ac:dyDescent="0.2">
      <c r="BS1075" s="225"/>
      <c r="BT1075" s="225"/>
      <c r="BU1075" s="225"/>
      <c r="BV1075" s="225"/>
    </row>
    <row r="1076" spans="71:74" x14ac:dyDescent="0.2">
      <c r="BS1076" s="225"/>
      <c r="BT1076" s="225"/>
      <c r="BU1076" s="225"/>
      <c r="BV1076" s="225"/>
    </row>
    <row r="1077" spans="71:74" x14ac:dyDescent="0.2">
      <c r="BS1077" s="225"/>
      <c r="BT1077" s="225"/>
      <c r="BU1077" s="225"/>
      <c r="BV1077" s="225"/>
    </row>
    <row r="1078" spans="71:74" x14ac:dyDescent="0.2">
      <c r="BS1078" s="225"/>
      <c r="BT1078" s="225"/>
      <c r="BU1078" s="225"/>
      <c r="BV1078" s="225"/>
    </row>
    <row r="1079" spans="71:74" x14ac:dyDescent="0.2">
      <c r="BS1079" s="225"/>
      <c r="BT1079" s="225"/>
      <c r="BU1079" s="225"/>
      <c r="BV1079" s="225"/>
    </row>
    <row r="1080" spans="71:74" x14ac:dyDescent="0.2">
      <c r="BS1080" s="225"/>
      <c r="BT1080" s="225"/>
      <c r="BU1080" s="225"/>
      <c r="BV1080" s="225"/>
    </row>
    <row r="1081" spans="71:74" x14ac:dyDescent="0.2">
      <c r="BS1081" s="225"/>
      <c r="BT1081" s="225"/>
      <c r="BU1081" s="225"/>
      <c r="BV1081" s="225"/>
    </row>
    <row r="1082" spans="71:74" x14ac:dyDescent="0.2">
      <c r="BS1082" s="225"/>
      <c r="BT1082" s="225"/>
      <c r="BU1082" s="225"/>
      <c r="BV1082" s="225"/>
    </row>
    <row r="1083" spans="71:74" x14ac:dyDescent="0.2">
      <c r="BS1083" s="225"/>
      <c r="BT1083" s="225"/>
      <c r="BU1083" s="225"/>
      <c r="BV1083" s="225"/>
    </row>
    <row r="1084" spans="71:74" x14ac:dyDescent="0.2">
      <c r="BS1084" s="225"/>
      <c r="BT1084" s="225"/>
      <c r="BU1084" s="225"/>
      <c r="BV1084" s="225"/>
    </row>
    <row r="1085" spans="71:74" x14ac:dyDescent="0.2">
      <c r="BS1085" s="225"/>
      <c r="BT1085" s="225"/>
      <c r="BU1085" s="225"/>
      <c r="BV1085" s="225"/>
    </row>
    <row r="1086" spans="71:74" x14ac:dyDescent="0.2">
      <c r="BS1086" s="225"/>
      <c r="BT1086" s="225"/>
      <c r="BU1086" s="225"/>
      <c r="BV1086" s="225"/>
    </row>
    <row r="1087" spans="71:74" x14ac:dyDescent="0.2">
      <c r="BS1087" s="225"/>
      <c r="BT1087" s="225"/>
      <c r="BU1087" s="225"/>
      <c r="BV1087" s="225"/>
    </row>
    <row r="1088" spans="71:74" x14ac:dyDescent="0.2">
      <c r="BS1088" s="225"/>
      <c r="BT1088" s="225"/>
      <c r="BU1088" s="225"/>
      <c r="BV1088" s="225"/>
    </row>
    <row r="1089" spans="71:74" x14ac:dyDescent="0.2">
      <c r="BS1089" s="225"/>
      <c r="BT1089" s="225"/>
      <c r="BU1089" s="225"/>
      <c r="BV1089" s="225"/>
    </row>
    <row r="1090" spans="71:74" x14ac:dyDescent="0.2">
      <c r="BS1090" s="225"/>
      <c r="BT1090" s="225"/>
      <c r="BU1090" s="225"/>
      <c r="BV1090" s="225"/>
    </row>
    <row r="1091" spans="71:74" x14ac:dyDescent="0.2">
      <c r="BS1091" s="225"/>
      <c r="BT1091" s="225"/>
      <c r="BU1091" s="225"/>
      <c r="BV1091" s="225"/>
    </row>
    <row r="1092" spans="71:74" x14ac:dyDescent="0.2">
      <c r="BS1092" s="225"/>
      <c r="BT1092" s="225"/>
      <c r="BU1092" s="225"/>
      <c r="BV1092" s="225"/>
    </row>
    <row r="1093" spans="71:74" x14ac:dyDescent="0.2">
      <c r="BS1093" s="225"/>
      <c r="BT1093" s="225"/>
      <c r="BU1093" s="225"/>
      <c r="BV1093" s="225"/>
    </row>
    <row r="1094" spans="71:74" x14ac:dyDescent="0.2">
      <c r="BS1094" s="225"/>
      <c r="BT1094" s="225"/>
      <c r="BU1094" s="225"/>
      <c r="BV1094" s="225"/>
    </row>
    <row r="1095" spans="71:74" x14ac:dyDescent="0.2">
      <c r="BS1095" s="225"/>
      <c r="BT1095" s="225"/>
      <c r="BU1095" s="225"/>
      <c r="BV1095" s="225"/>
    </row>
    <row r="1096" spans="71:74" x14ac:dyDescent="0.2">
      <c r="BS1096" s="225"/>
      <c r="BT1096" s="225"/>
      <c r="BU1096" s="225"/>
      <c r="BV1096" s="225"/>
    </row>
    <row r="1097" spans="71:74" x14ac:dyDescent="0.2">
      <c r="BS1097" s="225"/>
      <c r="BT1097" s="225"/>
      <c r="BU1097" s="225"/>
      <c r="BV1097" s="225"/>
    </row>
    <row r="1098" spans="71:74" x14ac:dyDescent="0.2">
      <c r="BS1098" s="225"/>
      <c r="BT1098" s="225"/>
      <c r="BU1098" s="225"/>
      <c r="BV1098" s="225"/>
    </row>
    <row r="1099" spans="71:74" x14ac:dyDescent="0.2">
      <c r="BS1099" s="225"/>
      <c r="BT1099" s="225"/>
      <c r="BU1099" s="225"/>
      <c r="BV1099" s="225"/>
    </row>
    <row r="1100" spans="71:74" x14ac:dyDescent="0.2">
      <c r="BS1100" s="225"/>
      <c r="BT1100" s="225"/>
      <c r="BU1100" s="225"/>
      <c r="BV1100" s="225"/>
    </row>
    <row r="1101" spans="71:74" x14ac:dyDescent="0.2">
      <c r="BS1101" s="225"/>
      <c r="BT1101" s="225"/>
      <c r="BU1101" s="225"/>
      <c r="BV1101" s="225"/>
    </row>
    <row r="1102" spans="71:74" x14ac:dyDescent="0.2">
      <c r="BS1102" s="225"/>
      <c r="BT1102" s="225"/>
      <c r="BU1102" s="225"/>
      <c r="BV1102" s="225"/>
    </row>
    <row r="1103" spans="71:74" x14ac:dyDescent="0.2">
      <c r="BS1103" s="225"/>
      <c r="BT1103" s="225"/>
      <c r="BU1103" s="225"/>
      <c r="BV1103" s="225"/>
    </row>
    <row r="1104" spans="71:74" x14ac:dyDescent="0.2">
      <c r="BS1104" s="225"/>
      <c r="BT1104" s="225"/>
      <c r="BU1104" s="225"/>
      <c r="BV1104" s="225"/>
    </row>
    <row r="1105" spans="71:74" x14ac:dyDescent="0.2">
      <c r="BS1105" s="225"/>
      <c r="BT1105" s="225"/>
      <c r="BU1105" s="225"/>
      <c r="BV1105" s="225"/>
    </row>
    <row r="1106" spans="71:74" x14ac:dyDescent="0.2">
      <c r="BS1106" s="225"/>
      <c r="BT1106" s="225"/>
      <c r="BU1106" s="225"/>
      <c r="BV1106" s="225"/>
    </row>
    <row r="1107" spans="71:74" x14ac:dyDescent="0.2">
      <c r="BS1107" s="225"/>
      <c r="BT1107" s="225"/>
      <c r="BU1107" s="225"/>
      <c r="BV1107" s="225"/>
    </row>
    <row r="1108" spans="71:74" x14ac:dyDescent="0.2">
      <c r="BS1108" s="225"/>
      <c r="BT1108" s="225"/>
      <c r="BU1108" s="225"/>
      <c r="BV1108" s="225"/>
    </row>
    <row r="1109" spans="71:74" x14ac:dyDescent="0.2">
      <c r="BS1109" s="225"/>
      <c r="BT1109" s="225"/>
      <c r="BU1109" s="225"/>
      <c r="BV1109" s="225"/>
    </row>
    <row r="1110" spans="71:74" x14ac:dyDescent="0.2">
      <c r="BS1110" s="225"/>
      <c r="BT1110" s="225"/>
      <c r="BU1110" s="225"/>
      <c r="BV1110" s="225"/>
    </row>
    <row r="1111" spans="71:74" x14ac:dyDescent="0.2">
      <c r="BS1111" s="225"/>
      <c r="BT1111" s="225"/>
      <c r="BU1111" s="225"/>
      <c r="BV1111" s="225"/>
    </row>
    <row r="1112" spans="71:74" x14ac:dyDescent="0.2">
      <c r="BS1112" s="225"/>
      <c r="BT1112" s="225"/>
      <c r="BU1112" s="225"/>
      <c r="BV1112" s="225"/>
    </row>
    <row r="1113" spans="71:74" x14ac:dyDescent="0.2">
      <c r="BS1113" s="225"/>
      <c r="BT1113" s="225"/>
      <c r="BU1113" s="225"/>
      <c r="BV1113" s="225"/>
    </row>
    <row r="1114" spans="71:74" x14ac:dyDescent="0.2">
      <c r="BS1114" s="225"/>
      <c r="BT1114" s="225"/>
      <c r="BU1114" s="225"/>
      <c r="BV1114" s="225"/>
    </row>
    <row r="1115" spans="71:74" x14ac:dyDescent="0.2">
      <c r="BS1115" s="225"/>
      <c r="BT1115" s="225"/>
      <c r="BU1115" s="225"/>
      <c r="BV1115" s="225"/>
    </row>
    <row r="1116" spans="71:74" x14ac:dyDescent="0.2">
      <c r="BS1116" s="225"/>
      <c r="BT1116" s="225"/>
      <c r="BU1116" s="225"/>
      <c r="BV1116" s="225"/>
    </row>
    <row r="1117" spans="71:74" x14ac:dyDescent="0.2">
      <c r="BS1117" s="225"/>
      <c r="BT1117" s="225"/>
      <c r="BU1117" s="225"/>
      <c r="BV1117" s="225"/>
    </row>
    <row r="1118" spans="71:74" x14ac:dyDescent="0.2">
      <c r="BS1118" s="225"/>
      <c r="BT1118" s="225"/>
      <c r="BU1118" s="225"/>
      <c r="BV1118" s="225"/>
    </row>
    <row r="1119" spans="71:74" x14ac:dyDescent="0.2">
      <c r="BS1119" s="225"/>
      <c r="BT1119" s="225"/>
      <c r="BU1119" s="225"/>
      <c r="BV1119" s="225"/>
    </row>
    <row r="1120" spans="71:74" x14ac:dyDescent="0.2">
      <c r="BS1120" s="225"/>
      <c r="BT1120" s="225"/>
      <c r="BU1120" s="225"/>
      <c r="BV1120" s="225"/>
    </row>
    <row r="1121" spans="71:74" x14ac:dyDescent="0.2">
      <c r="BS1121" s="225"/>
      <c r="BT1121" s="225"/>
      <c r="BU1121" s="225"/>
      <c r="BV1121" s="225"/>
    </row>
    <row r="1122" spans="71:74" x14ac:dyDescent="0.2">
      <c r="BS1122" s="225"/>
      <c r="BT1122" s="225"/>
      <c r="BU1122" s="225"/>
      <c r="BV1122" s="225"/>
    </row>
    <row r="1123" spans="71:74" x14ac:dyDescent="0.2">
      <c r="BS1123" s="225"/>
      <c r="BT1123" s="225"/>
      <c r="BU1123" s="225"/>
      <c r="BV1123" s="225"/>
    </row>
    <row r="1124" spans="71:74" x14ac:dyDescent="0.2">
      <c r="BS1124" s="225"/>
      <c r="BT1124" s="225"/>
      <c r="BU1124" s="225"/>
      <c r="BV1124" s="225"/>
    </row>
    <row r="1125" spans="71:74" x14ac:dyDescent="0.2">
      <c r="BS1125" s="225"/>
      <c r="BT1125" s="225"/>
      <c r="BU1125" s="225"/>
      <c r="BV1125" s="225"/>
    </row>
    <row r="1126" spans="71:74" x14ac:dyDescent="0.2">
      <c r="BS1126" s="225"/>
      <c r="BT1126" s="225"/>
      <c r="BU1126" s="225"/>
      <c r="BV1126" s="225"/>
    </row>
    <row r="1127" spans="71:74" x14ac:dyDescent="0.2">
      <c r="BS1127" s="225"/>
      <c r="BT1127" s="225"/>
      <c r="BU1127" s="225"/>
      <c r="BV1127" s="225"/>
    </row>
    <row r="1128" spans="71:74" x14ac:dyDescent="0.2">
      <c r="BS1128" s="225"/>
      <c r="BT1128" s="225"/>
      <c r="BU1128" s="225"/>
      <c r="BV1128" s="225"/>
    </row>
    <row r="1129" spans="71:74" x14ac:dyDescent="0.2">
      <c r="BS1129" s="225"/>
      <c r="BT1129" s="225"/>
      <c r="BU1129" s="225"/>
      <c r="BV1129" s="225"/>
    </row>
    <row r="1130" spans="71:74" x14ac:dyDescent="0.2">
      <c r="BS1130" s="225"/>
      <c r="BT1130" s="225"/>
      <c r="BU1130" s="225"/>
      <c r="BV1130" s="225"/>
    </row>
    <row r="1131" spans="71:74" x14ac:dyDescent="0.2">
      <c r="BS1131" s="225"/>
      <c r="BT1131" s="225"/>
      <c r="BU1131" s="225"/>
      <c r="BV1131" s="225"/>
    </row>
    <row r="1132" spans="71:74" x14ac:dyDescent="0.2">
      <c r="BS1132" s="225"/>
      <c r="BT1132" s="225"/>
      <c r="BU1132" s="225"/>
      <c r="BV1132" s="225"/>
    </row>
    <row r="1133" spans="71:74" x14ac:dyDescent="0.2">
      <c r="BS1133" s="225"/>
      <c r="BT1133" s="225"/>
      <c r="BU1133" s="225"/>
      <c r="BV1133" s="225"/>
    </row>
    <row r="1134" spans="71:74" x14ac:dyDescent="0.2">
      <c r="BS1134" s="225"/>
      <c r="BT1134" s="225"/>
      <c r="BU1134" s="225"/>
      <c r="BV1134" s="225"/>
    </row>
    <row r="1135" spans="71:74" x14ac:dyDescent="0.2">
      <c r="BS1135" s="225"/>
      <c r="BT1135" s="225"/>
      <c r="BU1135" s="225"/>
      <c r="BV1135" s="225"/>
    </row>
    <row r="1136" spans="71:74" x14ac:dyDescent="0.2">
      <c r="BS1136" s="225"/>
      <c r="BT1136" s="225"/>
      <c r="BU1136" s="225"/>
      <c r="BV1136" s="225"/>
    </row>
    <row r="1137" spans="71:74" x14ac:dyDescent="0.2">
      <c r="BS1137" s="225"/>
      <c r="BT1137" s="225"/>
      <c r="BU1137" s="225"/>
      <c r="BV1137" s="225"/>
    </row>
    <row r="1138" spans="71:74" x14ac:dyDescent="0.2">
      <c r="BS1138" s="225"/>
      <c r="BT1138" s="225"/>
      <c r="BU1138" s="225"/>
      <c r="BV1138" s="225"/>
    </row>
    <row r="1139" spans="71:74" x14ac:dyDescent="0.2">
      <c r="BS1139" s="225"/>
      <c r="BT1139" s="225"/>
      <c r="BU1139" s="225"/>
      <c r="BV1139" s="225"/>
    </row>
    <row r="1140" spans="71:74" x14ac:dyDescent="0.2">
      <c r="BS1140" s="225"/>
      <c r="BT1140" s="225"/>
      <c r="BU1140" s="225"/>
      <c r="BV1140" s="225"/>
    </row>
    <row r="1141" spans="71:74" x14ac:dyDescent="0.2">
      <c r="BS1141" s="225"/>
      <c r="BT1141" s="225"/>
      <c r="BU1141" s="225"/>
      <c r="BV1141" s="225"/>
    </row>
    <row r="1142" spans="71:74" x14ac:dyDescent="0.2">
      <c r="BS1142" s="225"/>
      <c r="BT1142" s="225"/>
      <c r="BU1142" s="225"/>
      <c r="BV1142" s="225"/>
    </row>
    <row r="1143" spans="71:74" x14ac:dyDescent="0.2">
      <c r="BS1143" s="225"/>
      <c r="BT1143" s="225"/>
      <c r="BU1143" s="225"/>
      <c r="BV1143" s="225"/>
    </row>
    <row r="1144" spans="71:74" x14ac:dyDescent="0.2">
      <c r="BS1144" s="225"/>
      <c r="BT1144" s="225"/>
      <c r="BU1144" s="225"/>
      <c r="BV1144" s="225"/>
    </row>
    <row r="1145" spans="71:74" x14ac:dyDescent="0.2">
      <c r="BS1145" s="225"/>
      <c r="BT1145" s="225"/>
      <c r="BU1145" s="225"/>
      <c r="BV1145" s="225"/>
    </row>
    <row r="1146" spans="71:74" x14ac:dyDescent="0.2">
      <c r="BS1146" s="225"/>
      <c r="BT1146" s="225"/>
      <c r="BU1146" s="225"/>
      <c r="BV1146" s="225"/>
    </row>
    <row r="1147" spans="71:74" x14ac:dyDescent="0.2">
      <c r="BS1147" s="225"/>
      <c r="BT1147" s="225"/>
      <c r="BU1147" s="225"/>
      <c r="BV1147" s="225"/>
    </row>
    <row r="1148" spans="71:74" x14ac:dyDescent="0.2">
      <c r="BS1148" s="225"/>
      <c r="BT1148" s="225"/>
      <c r="BU1148" s="225"/>
      <c r="BV1148" s="225"/>
    </row>
    <row r="1149" spans="71:74" x14ac:dyDescent="0.2">
      <c r="BS1149" s="225"/>
      <c r="BT1149" s="225"/>
      <c r="BU1149" s="225"/>
      <c r="BV1149" s="225"/>
    </row>
    <row r="1150" spans="71:74" x14ac:dyDescent="0.2">
      <c r="BS1150" s="225"/>
      <c r="BT1150" s="225"/>
      <c r="BU1150" s="225"/>
      <c r="BV1150" s="225"/>
    </row>
    <row r="1151" spans="71:74" x14ac:dyDescent="0.2">
      <c r="BS1151" s="225"/>
      <c r="BT1151" s="225"/>
      <c r="BU1151" s="225"/>
      <c r="BV1151" s="225"/>
    </row>
    <row r="1152" spans="71:74" x14ac:dyDescent="0.2">
      <c r="BS1152" s="225"/>
      <c r="BT1152" s="225"/>
      <c r="BU1152" s="225"/>
      <c r="BV1152" s="225"/>
    </row>
    <row r="1153" spans="71:74" x14ac:dyDescent="0.2">
      <c r="BS1153" s="225"/>
      <c r="BT1153" s="225"/>
      <c r="BU1153" s="225"/>
      <c r="BV1153" s="225"/>
    </row>
    <row r="1154" spans="71:74" x14ac:dyDescent="0.2">
      <c r="BS1154" s="225"/>
      <c r="BT1154" s="225"/>
      <c r="BU1154" s="225"/>
      <c r="BV1154" s="225"/>
    </row>
    <row r="1155" spans="71:74" x14ac:dyDescent="0.2">
      <c r="BS1155" s="225"/>
      <c r="BT1155" s="225"/>
      <c r="BU1155" s="225"/>
      <c r="BV1155" s="225"/>
    </row>
    <row r="1156" spans="71:74" x14ac:dyDescent="0.2">
      <c r="BS1156" s="225"/>
      <c r="BT1156" s="225"/>
      <c r="BU1156" s="225"/>
      <c r="BV1156" s="225"/>
    </row>
    <row r="1157" spans="71:74" x14ac:dyDescent="0.2">
      <c r="BS1157" s="225"/>
      <c r="BT1157" s="225"/>
      <c r="BU1157" s="225"/>
      <c r="BV1157" s="225"/>
    </row>
    <row r="1158" spans="71:74" x14ac:dyDescent="0.2">
      <c r="BS1158" s="225"/>
      <c r="BT1158" s="225"/>
      <c r="BU1158" s="225"/>
      <c r="BV1158" s="225"/>
    </row>
    <row r="1159" spans="71:74" x14ac:dyDescent="0.2">
      <c r="BS1159" s="225"/>
      <c r="BT1159" s="225"/>
      <c r="BU1159" s="225"/>
      <c r="BV1159" s="225"/>
    </row>
    <row r="1160" spans="71:74" x14ac:dyDescent="0.2">
      <c r="BS1160" s="225"/>
      <c r="BT1160" s="225"/>
      <c r="BU1160" s="225"/>
      <c r="BV1160" s="225"/>
    </row>
    <row r="1161" spans="71:74" x14ac:dyDescent="0.2">
      <c r="BS1161" s="225"/>
      <c r="BT1161" s="225"/>
      <c r="BU1161" s="225"/>
      <c r="BV1161" s="225"/>
    </row>
    <row r="1162" spans="71:74" x14ac:dyDescent="0.2">
      <c r="BS1162" s="225"/>
      <c r="BT1162" s="225"/>
      <c r="BU1162" s="225"/>
      <c r="BV1162" s="225"/>
    </row>
    <row r="1163" spans="71:74" x14ac:dyDescent="0.2">
      <c r="BS1163" s="225"/>
      <c r="BT1163" s="225"/>
      <c r="BU1163" s="225"/>
      <c r="BV1163" s="225"/>
    </row>
    <row r="1164" spans="71:74" x14ac:dyDescent="0.2">
      <c r="BS1164" s="225"/>
      <c r="BT1164" s="225"/>
      <c r="BU1164" s="225"/>
      <c r="BV1164" s="225"/>
    </row>
    <row r="1165" spans="71:74" x14ac:dyDescent="0.2">
      <c r="BS1165" s="225"/>
      <c r="BT1165" s="225"/>
      <c r="BU1165" s="225"/>
      <c r="BV1165" s="225"/>
    </row>
    <row r="1166" spans="71:74" x14ac:dyDescent="0.2">
      <c r="BS1166" s="225"/>
      <c r="BT1166" s="225"/>
      <c r="BU1166" s="225"/>
      <c r="BV1166" s="225"/>
    </row>
    <row r="1167" spans="71:74" x14ac:dyDescent="0.2">
      <c r="BS1167" s="225"/>
      <c r="BT1167" s="225"/>
      <c r="BU1167" s="225"/>
      <c r="BV1167" s="225"/>
    </row>
    <row r="1168" spans="71:74" x14ac:dyDescent="0.2">
      <c r="BS1168" s="225"/>
      <c r="BT1168" s="225"/>
      <c r="BU1168" s="225"/>
      <c r="BV1168" s="225"/>
    </row>
    <row r="1169" spans="71:74" x14ac:dyDescent="0.2">
      <c r="BS1169" s="225"/>
      <c r="BT1169" s="225"/>
      <c r="BU1169" s="225"/>
      <c r="BV1169" s="225"/>
    </row>
    <row r="1170" spans="71:74" x14ac:dyDescent="0.2">
      <c r="BS1170" s="225"/>
      <c r="BT1170" s="225"/>
      <c r="BU1170" s="225"/>
      <c r="BV1170" s="225"/>
    </row>
    <row r="1171" spans="71:74" x14ac:dyDescent="0.2">
      <c r="BS1171" s="225"/>
      <c r="BT1171" s="225"/>
      <c r="BU1171" s="225"/>
      <c r="BV1171" s="225"/>
    </row>
    <row r="1172" spans="71:74" x14ac:dyDescent="0.2">
      <c r="BS1172" s="225"/>
      <c r="BT1172" s="225"/>
      <c r="BU1172" s="225"/>
      <c r="BV1172" s="225"/>
    </row>
    <row r="1173" spans="71:74" x14ac:dyDescent="0.2">
      <c r="BS1173" s="225"/>
      <c r="BT1173" s="225"/>
      <c r="BU1173" s="225"/>
      <c r="BV1173" s="225"/>
    </row>
    <row r="1174" spans="71:74" x14ac:dyDescent="0.2">
      <c r="BS1174" s="225"/>
      <c r="BT1174" s="225"/>
      <c r="BU1174" s="225"/>
      <c r="BV1174" s="225"/>
    </row>
    <row r="1175" spans="71:74" x14ac:dyDescent="0.2">
      <c r="BS1175" s="225"/>
      <c r="BT1175" s="225"/>
      <c r="BU1175" s="225"/>
      <c r="BV1175" s="225"/>
    </row>
    <row r="1176" spans="71:74" x14ac:dyDescent="0.2">
      <c r="BS1176" s="225"/>
      <c r="BT1176" s="225"/>
      <c r="BU1176" s="225"/>
      <c r="BV1176" s="225"/>
    </row>
    <row r="1177" spans="71:74" x14ac:dyDescent="0.2">
      <c r="BS1177" s="225"/>
      <c r="BT1177" s="225"/>
      <c r="BU1177" s="225"/>
      <c r="BV1177" s="225"/>
    </row>
    <row r="1178" spans="71:74" x14ac:dyDescent="0.2">
      <c r="BS1178" s="225"/>
      <c r="BT1178" s="225"/>
      <c r="BU1178" s="225"/>
      <c r="BV1178" s="225"/>
    </row>
    <row r="1179" spans="71:74" x14ac:dyDescent="0.2">
      <c r="BS1179" s="225"/>
      <c r="BT1179" s="225"/>
      <c r="BU1179" s="225"/>
      <c r="BV1179" s="225"/>
    </row>
    <row r="1180" spans="71:74" x14ac:dyDescent="0.2">
      <c r="BS1180" s="225"/>
      <c r="BT1180" s="225"/>
      <c r="BU1180" s="225"/>
      <c r="BV1180" s="225"/>
    </row>
    <row r="1181" spans="71:74" x14ac:dyDescent="0.2">
      <c r="BS1181" s="225"/>
      <c r="BT1181" s="225"/>
      <c r="BU1181" s="225"/>
      <c r="BV1181" s="225"/>
    </row>
    <row r="1182" spans="71:74" x14ac:dyDescent="0.2">
      <c r="BS1182" s="225"/>
      <c r="BT1182" s="225"/>
      <c r="BU1182" s="225"/>
      <c r="BV1182" s="225"/>
    </row>
    <row r="1183" spans="71:74" x14ac:dyDescent="0.2">
      <c r="BS1183" s="225"/>
      <c r="BT1183" s="225"/>
      <c r="BU1183" s="225"/>
      <c r="BV1183" s="225"/>
    </row>
    <row r="1184" spans="71:74" x14ac:dyDescent="0.2">
      <c r="BS1184" s="225"/>
      <c r="BT1184" s="225"/>
      <c r="BU1184" s="225"/>
      <c r="BV1184" s="225"/>
    </row>
    <row r="1185" spans="71:74" x14ac:dyDescent="0.2">
      <c r="BS1185" s="225"/>
      <c r="BT1185" s="225"/>
      <c r="BU1185" s="225"/>
      <c r="BV1185" s="225"/>
    </row>
    <row r="1186" spans="71:74" x14ac:dyDescent="0.2">
      <c r="BS1186" s="225"/>
      <c r="BT1186" s="225"/>
      <c r="BU1186" s="225"/>
      <c r="BV1186" s="225"/>
    </row>
    <row r="1187" spans="71:74" x14ac:dyDescent="0.2">
      <c r="BS1187" s="225"/>
      <c r="BT1187" s="225"/>
      <c r="BU1187" s="225"/>
      <c r="BV1187" s="225"/>
    </row>
    <row r="1188" spans="71:74" x14ac:dyDescent="0.2">
      <c r="BS1188" s="225"/>
      <c r="BT1188" s="225"/>
      <c r="BU1188" s="225"/>
      <c r="BV1188" s="225"/>
    </row>
    <row r="1189" spans="71:74" x14ac:dyDescent="0.2">
      <c r="BS1189" s="225"/>
      <c r="BT1189" s="225"/>
      <c r="BU1189" s="225"/>
      <c r="BV1189" s="225"/>
    </row>
    <row r="1190" spans="71:74" x14ac:dyDescent="0.2">
      <c r="BS1190" s="225"/>
      <c r="BT1190" s="225"/>
      <c r="BU1190" s="225"/>
      <c r="BV1190" s="225"/>
    </row>
    <row r="1191" spans="71:74" x14ac:dyDescent="0.2">
      <c r="BS1191" s="225"/>
      <c r="BT1191" s="225"/>
      <c r="BU1191" s="225"/>
      <c r="BV1191" s="225"/>
    </row>
    <row r="1192" spans="71:74" x14ac:dyDescent="0.2">
      <c r="BS1192" s="225"/>
      <c r="BT1192" s="225"/>
      <c r="BU1192" s="225"/>
      <c r="BV1192" s="225"/>
    </row>
    <row r="1193" spans="71:74" x14ac:dyDescent="0.2">
      <c r="BS1193" s="225"/>
      <c r="BT1193" s="225"/>
      <c r="BU1193" s="225"/>
      <c r="BV1193" s="225"/>
    </row>
    <row r="1194" spans="71:74" x14ac:dyDescent="0.2">
      <c r="BS1194" s="225"/>
      <c r="BT1194" s="225"/>
      <c r="BU1194" s="225"/>
      <c r="BV1194" s="225"/>
    </row>
    <row r="1195" spans="71:74" x14ac:dyDescent="0.2">
      <c r="BS1195" s="225"/>
      <c r="BT1195" s="225"/>
      <c r="BU1195" s="225"/>
      <c r="BV1195" s="225"/>
    </row>
    <row r="1196" spans="71:74" x14ac:dyDescent="0.2">
      <c r="BS1196" s="225"/>
      <c r="BT1196" s="225"/>
      <c r="BU1196" s="225"/>
      <c r="BV1196" s="225"/>
    </row>
    <row r="1197" spans="71:74" x14ac:dyDescent="0.2">
      <c r="BS1197" s="225"/>
      <c r="BT1197" s="225"/>
      <c r="BU1197" s="225"/>
      <c r="BV1197" s="225"/>
    </row>
    <row r="1198" spans="71:74" x14ac:dyDescent="0.2">
      <c r="BS1198" s="225"/>
      <c r="BT1198" s="225"/>
      <c r="BU1198" s="225"/>
      <c r="BV1198" s="225"/>
    </row>
    <row r="1199" spans="71:74" x14ac:dyDescent="0.2">
      <c r="BS1199" s="225"/>
      <c r="BT1199" s="225"/>
      <c r="BU1199" s="225"/>
      <c r="BV1199" s="225"/>
    </row>
    <row r="1200" spans="71:74" x14ac:dyDescent="0.2">
      <c r="BS1200" s="225"/>
      <c r="BT1200" s="225"/>
      <c r="BU1200" s="225"/>
      <c r="BV1200" s="225"/>
    </row>
    <row r="1201" spans="71:74" x14ac:dyDescent="0.2">
      <c r="BS1201" s="225"/>
      <c r="BT1201" s="225"/>
      <c r="BU1201" s="225"/>
      <c r="BV1201" s="225"/>
    </row>
    <row r="1202" spans="71:74" x14ac:dyDescent="0.2">
      <c r="BS1202" s="225"/>
      <c r="BT1202" s="225"/>
      <c r="BU1202" s="225"/>
      <c r="BV1202" s="225"/>
    </row>
    <row r="1203" spans="71:74" x14ac:dyDescent="0.2">
      <c r="BS1203" s="225"/>
      <c r="BT1203" s="225"/>
      <c r="BU1203" s="225"/>
      <c r="BV1203" s="225"/>
    </row>
    <row r="1204" spans="71:74" x14ac:dyDescent="0.2">
      <c r="BS1204" s="225"/>
      <c r="BT1204" s="225"/>
      <c r="BU1204" s="225"/>
      <c r="BV1204" s="225"/>
    </row>
    <row r="1205" spans="71:74" x14ac:dyDescent="0.2">
      <c r="BS1205" s="225"/>
      <c r="BT1205" s="225"/>
      <c r="BU1205" s="225"/>
      <c r="BV1205" s="225"/>
    </row>
    <row r="1206" spans="71:74" x14ac:dyDescent="0.2">
      <c r="BS1206" s="225"/>
      <c r="BT1206" s="225"/>
      <c r="BU1206" s="225"/>
      <c r="BV1206" s="225"/>
    </row>
    <row r="1207" spans="71:74" x14ac:dyDescent="0.2">
      <c r="BS1207" s="225"/>
      <c r="BT1207" s="225"/>
      <c r="BU1207" s="225"/>
      <c r="BV1207" s="225"/>
    </row>
    <row r="1208" spans="71:74" x14ac:dyDescent="0.2">
      <c r="BS1208" s="225"/>
      <c r="BT1208" s="225"/>
      <c r="BU1208" s="225"/>
      <c r="BV1208" s="225"/>
    </row>
    <row r="1209" spans="71:74" x14ac:dyDescent="0.2">
      <c r="BS1209" s="225"/>
      <c r="BT1209" s="225"/>
      <c r="BU1209" s="225"/>
      <c r="BV1209" s="225"/>
    </row>
    <row r="1210" spans="71:74" x14ac:dyDescent="0.2">
      <c r="BS1210" s="225"/>
      <c r="BT1210" s="225"/>
      <c r="BU1210" s="225"/>
      <c r="BV1210" s="225"/>
    </row>
    <row r="1211" spans="71:74" x14ac:dyDescent="0.2">
      <c r="BS1211" s="225"/>
      <c r="BT1211" s="225"/>
      <c r="BU1211" s="225"/>
      <c r="BV1211" s="225"/>
    </row>
    <row r="1212" spans="71:74" x14ac:dyDescent="0.2">
      <c r="BS1212" s="225"/>
      <c r="BT1212" s="225"/>
      <c r="BU1212" s="225"/>
      <c r="BV1212" s="225"/>
    </row>
    <row r="1213" spans="71:74" x14ac:dyDescent="0.2">
      <c r="BS1213" s="225"/>
      <c r="BT1213" s="225"/>
      <c r="BU1213" s="225"/>
      <c r="BV1213" s="225"/>
    </row>
    <row r="1214" spans="71:74" x14ac:dyDescent="0.2">
      <c r="BS1214" s="225"/>
      <c r="BT1214" s="225"/>
      <c r="BU1214" s="225"/>
      <c r="BV1214" s="225"/>
    </row>
    <row r="1215" spans="71:74" x14ac:dyDescent="0.2">
      <c r="BS1215" s="225"/>
      <c r="BT1215" s="225"/>
      <c r="BU1215" s="225"/>
      <c r="BV1215" s="225"/>
    </row>
    <row r="1216" spans="71:74" x14ac:dyDescent="0.2">
      <c r="BS1216" s="225"/>
      <c r="BT1216" s="225"/>
      <c r="BU1216" s="225"/>
      <c r="BV1216" s="225"/>
    </row>
    <row r="1217" spans="71:74" x14ac:dyDescent="0.2">
      <c r="BS1217" s="225"/>
      <c r="BT1217" s="225"/>
      <c r="BU1217" s="225"/>
      <c r="BV1217" s="225"/>
    </row>
    <row r="1218" spans="71:74" x14ac:dyDescent="0.2">
      <c r="BS1218" s="225"/>
      <c r="BT1218" s="225"/>
      <c r="BU1218" s="225"/>
      <c r="BV1218" s="225"/>
    </row>
    <row r="1219" spans="71:74" x14ac:dyDescent="0.2">
      <c r="BS1219" s="225"/>
      <c r="BT1219" s="225"/>
      <c r="BU1219" s="225"/>
      <c r="BV1219" s="225"/>
    </row>
    <row r="1220" spans="71:74" x14ac:dyDescent="0.2">
      <c r="BS1220" s="225"/>
      <c r="BT1220" s="225"/>
      <c r="BU1220" s="225"/>
      <c r="BV1220" s="225"/>
    </row>
    <row r="1221" spans="71:74" x14ac:dyDescent="0.2">
      <c r="BS1221" s="225"/>
      <c r="BT1221" s="225"/>
      <c r="BU1221" s="225"/>
      <c r="BV1221" s="225"/>
    </row>
    <row r="1222" spans="71:74" x14ac:dyDescent="0.2">
      <c r="BS1222" s="225"/>
      <c r="BT1222" s="225"/>
      <c r="BU1222" s="225"/>
      <c r="BV1222" s="225"/>
    </row>
    <row r="1223" spans="71:74" x14ac:dyDescent="0.2">
      <c r="BS1223" s="225"/>
      <c r="BT1223" s="225"/>
      <c r="BU1223" s="225"/>
      <c r="BV1223" s="225"/>
    </row>
    <row r="1224" spans="71:74" x14ac:dyDescent="0.2">
      <c r="BS1224" s="225"/>
      <c r="BT1224" s="225"/>
      <c r="BU1224" s="225"/>
      <c r="BV1224" s="225"/>
    </row>
    <row r="1225" spans="71:74" x14ac:dyDescent="0.2">
      <c r="BS1225" s="225"/>
      <c r="BT1225" s="225"/>
      <c r="BU1225" s="225"/>
      <c r="BV1225" s="225"/>
    </row>
    <row r="1226" spans="71:74" x14ac:dyDescent="0.2">
      <c r="BS1226" s="225"/>
      <c r="BT1226" s="225"/>
      <c r="BU1226" s="225"/>
      <c r="BV1226" s="225"/>
    </row>
    <row r="1227" spans="71:74" x14ac:dyDescent="0.2">
      <c r="BS1227" s="225"/>
      <c r="BT1227" s="225"/>
      <c r="BU1227" s="225"/>
      <c r="BV1227" s="225"/>
    </row>
    <row r="1228" spans="71:74" x14ac:dyDescent="0.2">
      <c r="BS1228" s="225"/>
      <c r="BT1228" s="225"/>
      <c r="BU1228" s="225"/>
      <c r="BV1228" s="225"/>
    </row>
    <row r="1229" spans="71:74" x14ac:dyDescent="0.2">
      <c r="BS1229" s="225"/>
      <c r="BT1229" s="225"/>
      <c r="BU1229" s="225"/>
      <c r="BV1229" s="225"/>
    </row>
    <row r="1230" spans="71:74" x14ac:dyDescent="0.2">
      <c r="BS1230" s="225"/>
      <c r="BT1230" s="225"/>
      <c r="BU1230" s="225"/>
      <c r="BV1230" s="225"/>
    </row>
    <row r="1231" spans="71:74" x14ac:dyDescent="0.2">
      <c r="BS1231" s="225"/>
      <c r="BT1231" s="225"/>
      <c r="BU1231" s="225"/>
      <c r="BV1231" s="225"/>
    </row>
    <row r="1232" spans="71:74" x14ac:dyDescent="0.2">
      <c r="BS1232" s="225"/>
      <c r="BT1232" s="225"/>
      <c r="BU1232" s="225"/>
      <c r="BV1232" s="225"/>
    </row>
    <row r="1233" spans="71:74" x14ac:dyDescent="0.2">
      <c r="BS1233" s="225"/>
      <c r="BT1233" s="225"/>
      <c r="BU1233" s="225"/>
      <c r="BV1233" s="225"/>
    </row>
    <row r="1234" spans="71:74" x14ac:dyDescent="0.2">
      <c r="BS1234" s="225"/>
      <c r="BT1234" s="225"/>
      <c r="BU1234" s="225"/>
      <c r="BV1234" s="225"/>
    </row>
    <row r="1235" spans="71:74" x14ac:dyDescent="0.2">
      <c r="BS1235" s="225"/>
      <c r="BT1235" s="225"/>
      <c r="BU1235" s="225"/>
      <c r="BV1235" s="225"/>
    </row>
    <row r="1236" spans="71:74" x14ac:dyDescent="0.2">
      <c r="BS1236" s="225"/>
      <c r="BT1236" s="225"/>
      <c r="BU1236" s="225"/>
      <c r="BV1236" s="225"/>
    </row>
    <row r="1237" spans="71:74" x14ac:dyDescent="0.2">
      <c r="BS1237" s="225"/>
      <c r="BT1237" s="225"/>
      <c r="BU1237" s="225"/>
      <c r="BV1237" s="225"/>
    </row>
    <row r="1238" spans="71:74" x14ac:dyDescent="0.2">
      <c r="BS1238" s="225"/>
      <c r="BT1238" s="225"/>
      <c r="BU1238" s="225"/>
      <c r="BV1238" s="225"/>
    </row>
    <row r="1239" spans="71:74" x14ac:dyDescent="0.2">
      <c r="BS1239" s="225"/>
      <c r="BT1239" s="225"/>
      <c r="BU1239" s="225"/>
      <c r="BV1239" s="225"/>
    </row>
    <row r="1240" spans="71:74" x14ac:dyDescent="0.2">
      <c r="BS1240" s="225"/>
      <c r="BT1240" s="225"/>
      <c r="BU1240" s="225"/>
      <c r="BV1240" s="225"/>
    </row>
    <row r="1241" spans="71:74" x14ac:dyDescent="0.2">
      <c r="BS1241" s="225"/>
      <c r="BT1241" s="225"/>
      <c r="BU1241" s="225"/>
      <c r="BV1241" s="225"/>
    </row>
    <row r="1242" spans="71:74" x14ac:dyDescent="0.2">
      <c r="BS1242" s="225"/>
      <c r="BT1242" s="225"/>
      <c r="BU1242" s="225"/>
      <c r="BV1242" s="225"/>
    </row>
    <row r="1243" spans="71:74" x14ac:dyDescent="0.2">
      <c r="BS1243" s="225"/>
      <c r="BT1243" s="225"/>
      <c r="BU1243" s="225"/>
      <c r="BV1243" s="225"/>
    </row>
    <row r="1244" spans="71:74" x14ac:dyDescent="0.2">
      <c r="BS1244" s="225"/>
      <c r="BT1244" s="225"/>
      <c r="BU1244" s="225"/>
      <c r="BV1244" s="225"/>
    </row>
    <row r="1245" spans="71:74" x14ac:dyDescent="0.2">
      <c r="BS1245" s="225"/>
      <c r="BT1245" s="225"/>
      <c r="BU1245" s="225"/>
      <c r="BV1245" s="225"/>
    </row>
    <row r="1246" spans="71:74" x14ac:dyDescent="0.2">
      <c r="BS1246" s="225"/>
      <c r="BT1246" s="225"/>
      <c r="BU1246" s="225"/>
      <c r="BV1246" s="225"/>
    </row>
    <row r="1247" spans="71:74" x14ac:dyDescent="0.2">
      <c r="BS1247" s="225"/>
      <c r="BT1247" s="225"/>
      <c r="BU1247" s="225"/>
      <c r="BV1247" s="225"/>
    </row>
    <row r="1248" spans="71:74" x14ac:dyDescent="0.2">
      <c r="BS1248" s="225"/>
      <c r="BT1248" s="225"/>
      <c r="BU1248" s="225"/>
      <c r="BV1248" s="225"/>
    </row>
    <row r="1249" spans="71:74" x14ac:dyDescent="0.2">
      <c r="BS1249" s="225"/>
      <c r="BT1249" s="225"/>
      <c r="BU1249" s="225"/>
      <c r="BV1249" s="225"/>
    </row>
    <row r="1250" spans="71:74" x14ac:dyDescent="0.2">
      <c r="BS1250" s="225"/>
      <c r="BT1250" s="225"/>
      <c r="BU1250" s="225"/>
      <c r="BV1250" s="225"/>
    </row>
    <row r="1251" spans="71:74" x14ac:dyDescent="0.2">
      <c r="BS1251" s="225"/>
      <c r="BT1251" s="225"/>
      <c r="BU1251" s="225"/>
      <c r="BV1251" s="225"/>
    </row>
    <row r="1252" spans="71:74" x14ac:dyDescent="0.2">
      <c r="BS1252" s="225"/>
      <c r="BT1252" s="225"/>
      <c r="BU1252" s="225"/>
      <c r="BV1252" s="225"/>
    </row>
    <row r="1253" spans="71:74" x14ac:dyDescent="0.2">
      <c r="BS1253" s="225"/>
      <c r="BT1253" s="225"/>
      <c r="BU1253" s="225"/>
      <c r="BV1253" s="225"/>
    </row>
    <row r="1254" spans="71:74" x14ac:dyDescent="0.2">
      <c r="BS1254" s="225"/>
      <c r="BT1254" s="225"/>
      <c r="BU1254" s="225"/>
      <c r="BV1254" s="225"/>
    </row>
    <row r="1255" spans="71:74" x14ac:dyDescent="0.2">
      <c r="BS1255" s="225"/>
      <c r="BT1255" s="225"/>
      <c r="BU1255" s="225"/>
      <c r="BV1255" s="225"/>
    </row>
    <row r="1256" spans="71:74" x14ac:dyDescent="0.2">
      <c r="BS1256" s="225"/>
      <c r="BT1256" s="225"/>
      <c r="BU1256" s="225"/>
      <c r="BV1256" s="225"/>
    </row>
    <row r="1257" spans="71:74" x14ac:dyDescent="0.2">
      <c r="BS1257" s="225"/>
      <c r="BT1257" s="225"/>
      <c r="BU1257" s="225"/>
      <c r="BV1257" s="225"/>
    </row>
    <row r="1258" spans="71:74" x14ac:dyDescent="0.2">
      <c r="BS1258" s="225"/>
      <c r="BT1258" s="225"/>
      <c r="BU1258" s="225"/>
      <c r="BV1258" s="225"/>
    </row>
    <row r="1259" spans="71:74" x14ac:dyDescent="0.2">
      <c r="BS1259" s="225"/>
      <c r="BT1259" s="225"/>
      <c r="BU1259" s="225"/>
      <c r="BV1259" s="225"/>
    </row>
    <row r="1260" spans="71:74" x14ac:dyDescent="0.2">
      <c r="BS1260" s="225"/>
      <c r="BT1260" s="225"/>
      <c r="BU1260" s="225"/>
      <c r="BV1260" s="225"/>
    </row>
    <row r="1261" spans="71:74" x14ac:dyDescent="0.2">
      <c r="BS1261" s="225"/>
      <c r="BT1261" s="225"/>
      <c r="BU1261" s="225"/>
      <c r="BV1261" s="225"/>
    </row>
    <row r="1262" spans="71:74" x14ac:dyDescent="0.2">
      <c r="BS1262" s="225"/>
      <c r="BT1262" s="225"/>
      <c r="BU1262" s="225"/>
      <c r="BV1262" s="225"/>
    </row>
    <row r="1263" spans="71:74" x14ac:dyDescent="0.2">
      <c r="BS1263" s="225"/>
      <c r="BT1263" s="225"/>
      <c r="BU1263" s="225"/>
      <c r="BV1263" s="225"/>
    </row>
    <row r="1264" spans="71:74" x14ac:dyDescent="0.2">
      <c r="BS1264" s="225"/>
      <c r="BT1264" s="225"/>
      <c r="BU1264" s="225"/>
      <c r="BV1264" s="225"/>
    </row>
    <row r="1265" spans="71:74" x14ac:dyDescent="0.2">
      <c r="BS1265" s="225"/>
      <c r="BT1265" s="225"/>
      <c r="BU1265" s="225"/>
      <c r="BV1265" s="225"/>
    </row>
    <row r="1266" spans="71:74" x14ac:dyDescent="0.2">
      <c r="BS1266" s="225"/>
      <c r="BT1266" s="225"/>
      <c r="BU1266" s="225"/>
      <c r="BV1266" s="225"/>
    </row>
    <row r="1267" spans="71:74" x14ac:dyDescent="0.2">
      <c r="BS1267" s="225"/>
      <c r="BT1267" s="225"/>
      <c r="BU1267" s="225"/>
      <c r="BV1267" s="225"/>
    </row>
    <row r="1268" spans="71:74" x14ac:dyDescent="0.2">
      <c r="BS1268" s="225"/>
      <c r="BT1268" s="225"/>
      <c r="BU1268" s="225"/>
      <c r="BV1268" s="225"/>
    </row>
    <row r="1269" spans="71:74" x14ac:dyDescent="0.2">
      <c r="BS1269" s="225"/>
      <c r="BT1269" s="225"/>
      <c r="BU1269" s="225"/>
      <c r="BV1269" s="225"/>
    </row>
    <row r="1270" spans="71:74" x14ac:dyDescent="0.2">
      <c r="BS1270" s="225"/>
      <c r="BT1270" s="225"/>
      <c r="BU1270" s="225"/>
      <c r="BV1270" s="225"/>
    </row>
    <row r="1271" spans="71:74" x14ac:dyDescent="0.2">
      <c r="BS1271" s="225"/>
      <c r="BT1271" s="225"/>
      <c r="BU1271" s="225"/>
      <c r="BV1271" s="225"/>
    </row>
    <row r="1272" spans="71:74" x14ac:dyDescent="0.2">
      <c r="BS1272" s="225"/>
      <c r="BT1272" s="225"/>
      <c r="BU1272" s="225"/>
      <c r="BV1272" s="225"/>
    </row>
    <row r="1273" spans="71:74" x14ac:dyDescent="0.2">
      <c r="BS1273" s="225"/>
      <c r="BT1273" s="225"/>
      <c r="BU1273" s="225"/>
      <c r="BV1273" s="225"/>
    </row>
    <row r="1274" spans="71:74" x14ac:dyDescent="0.2">
      <c r="BS1274" s="225"/>
      <c r="BT1274" s="225"/>
      <c r="BU1274" s="225"/>
      <c r="BV1274" s="225"/>
    </row>
    <row r="1275" spans="71:74" x14ac:dyDescent="0.2">
      <c r="BS1275" s="225"/>
      <c r="BT1275" s="225"/>
      <c r="BU1275" s="225"/>
      <c r="BV1275" s="225"/>
    </row>
    <row r="1276" spans="71:74" x14ac:dyDescent="0.2">
      <c r="BS1276" s="225"/>
      <c r="BT1276" s="225"/>
      <c r="BU1276" s="225"/>
      <c r="BV1276" s="225"/>
    </row>
    <row r="1277" spans="71:74" x14ac:dyDescent="0.2">
      <c r="BS1277" s="225"/>
      <c r="BT1277" s="225"/>
      <c r="BU1277" s="225"/>
      <c r="BV1277" s="225"/>
    </row>
    <row r="1278" spans="71:74" x14ac:dyDescent="0.2">
      <c r="BS1278" s="225"/>
      <c r="BT1278" s="225"/>
      <c r="BU1278" s="225"/>
      <c r="BV1278" s="225"/>
    </row>
    <row r="1279" spans="71:74" x14ac:dyDescent="0.2">
      <c r="BS1279" s="225"/>
      <c r="BT1279" s="225"/>
      <c r="BU1279" s="225"/>
      <c r="BV1279" s="225"/>
    </row>
    <row r="1280" spans="71:74" x14ac:dyDescent="0.2">
      <c r="BS1280" s="225"/>
      <c r="BT1280" s="225"/>
      <c r="BU1280" s="225"/>
      <c r="BV1280" s="225"/>
    </row>
    <row r="1281" spans="71:74" x14ac:dyDescent="0.2">
      <c r="BS1281" s="225"/>
      <c r="BT1281" s="225"/>
      <c r="BU1281" s="225"/>
      <c r="BV1281" s="225"/>
    </row>
    <row r="1282" spans="71:74" x14ac:dyDescent="0.2">
      <c r="BS1282" s="225"/>
      <c r="BT1282" s="225"/>
      <c r="BU1282" s="225"/>
      <c r="BV1282" s="225"/>
    </row>
    <row r="1283" spans="71:74" x14ac:dyDescent="0.2">
      <c r="BS1283" s="225"/>
      <c r="BT1283" s="225"/>
      <c r="BU1283" s="225"/>
      <c r="BV1283" s="225"/>
    </row>
    <row r="1284" spans="71:74" x14ac:dyDescent="0.2">
      <c r="BS1284" s="225"/>
      <c r="BT1284" s="225"/>
      <c r="BU1284" s="225"/>
      <c r="BV1284" s="225"/>
    </row>
    <row r="1285" spans="71:74" x14ac:dyDescent="0.2">
      <c r="BS1285" s="225"/>
      <c r="BT1285" s="225"/>
      <c r="BU1285" s="225"/>
      <c r="BV1285" s="225"/>
    </row>
    <row r="1286" spans="71:74" x14ac:dyDescent="0.2">
      <c r="BS1286" s="225"/>
      <c r="BT1286" s="225"/>
      <c r="BU1286" s="225"/>
      <c r="BV1286" s="225"/>
    </row>
    <row r="1287" spans="71:74" x14ac:dyDescent="0.2">
      <c r="BS1287" s="225"/>
      <c r="BT1287" s="225"/>
      <c r="BU1287" s="225"/>
      <c r="BV1287" s="225"/>
    </row>
    <row r="1288" spans="71:74" x14ac:dyDescent="0.2">
      <c r="BS1288" s="225"/>
      <c r="BT1288" s="225"/>
      <c r="BU1288" s="225"/>
      <c r="BV1288" s="225"/>
    </row>
    <row r="1289" spans="71:74" x14ac:dyDescent="0.2">
      <c r="BS1289" s="225"/>
      <c r="BT1289" s="225"/>
      <c r="BU1289" s="225"/>
      <c r="BV1289" s="225"/>
    </row>
    <row r="1290" spans="71:74" x14ac:dyDescent="0.2">
      <c r="BS1290" s="225"/>
      <c r="BT1290" s="225"/>
      <c r="BU1290" s="225"/>
      <c r="BV1290" s="225"/>
    </row>
    <row r="1291" spans="71:74" x14ac:dyDescent="0.2">
      <c r="BS1291" s="225"/>
      <c r="BT1291" s="225"/>
      <c r="BU1291" s="225"/>
      <c r="BV1291" s="225"/>
    </row>
    <row r="1292" spans="71:74" x14ac:dyDescent="0.2">
      <c r="BS1292" s="225"/>
      <c r="BT1292" s="225"/>
      <c r="BU1292" s="225"/>
      <c r="BV1292" s="225"/>
    </row>
    <row r="1293" spans="71:74" x14ac:dyDescent="0.2">
      <c r="BS1293" s="225"/>
      <c r="BT1293" s="225"/>
      <c r="BU1293" s="225"/>
      <c r="BV1293" s="225"/>
    </row>
    <row r="1294" spans="71:74" x14ac:dyDescent="0.2">
      <c r="BS1294" s="225"/>
      <c r="BT1294" s="225"/>
      <c r="BU1294" s="225"/>
      <c r="BV1294" s="225"/>
    </row>
    <row r="1295" spans="71:74" x14ac:dyDescent="0.2">
      <c r="BS1295" s="225"/>
      <c r="BT1295" s="225"/>
      <c r="BU1295" s="225"/>
      <c r="BV1295" s="225"/>
    </row>
    <row r="1296" spans="71:74" x14ac:dyDescent="0.2">
      <c r="BS1296" s="225"/>
      <c r="BT1296" s="225"/>
      <c r="BU1296" s="225"/>
      <c r="BV1296" s="225"/>
    </row>
    <row r="1297" spans="71:74" x14ac:dyDescent="0.2">
      <c r="BS1297" s="225"/>
      <c r="BT1297" s="225"/>
      <c r="BU1297" s="225"/>
      <c r="BV1297" s="225"/>
    </row>
    <row r="1298" spans="71:74" x14ac:dyDescent="0.2">
      <c r="BS1298" s="225"/>
      <c r="BT1298" s="225"/>
      <c r="BU1298" s="225"/>
      <c r="BV1298" s="225"/>
    </row>
    <row r="1299" spans="71:74" x14ac:dyDescent="0.2">
      <c r="BS1299" s="225"/>
      <c r="BT1299" s="225"/>
      <c r="BU1299" s="225"/>
      <c r="BV1299" s="225"/>
    </row>
    <row r="1300" spans="71:74" x14ac:dyDescent="0.2">
      <c r="BS1300" s="225"/>
      <c r="BT1300" s="225"/>
      <c r="BU1300" s="225"/>
      <c r="BV1300" s="225"/>
    </row>
    <row r="1301" spans="71:74" x14ac:dyDescent="0.2">
      <c r="BS1301" s="225"/>
      <c r="BT1301" s="225"/>
      <c r="BU1301" s="225"/>
      <c r="BV1301" s="225"/>
    </row>
    <row r="1302" spans="71:74" x14ac:dyDescent="0.2">
      <c r="BS1302" s="225"/>
      <c r="BT1302" s="225"/>
      <c r="BU1302" s="225"/>
      <c r="BV1302" s="225"/>
    </row>
    <row r="1303" spans="71:74" x14ac:dyDescent="0.2">
      <c r="BS1303" s="225"/>
      <c r="BT1303" s="225"/>
      <c r="BU1303" s="225"/>
      <c r="BV1303" s="225"/>
    </row>
    <row r="1304" spans="71:74" x14ac:dyDescent="0.2">
      <c r="BS1304" s="225"/>
      <c r="BT1304" s="225"/>
      <c r="BU1304" s="225"/>
      <c r="BV1304" s="225"/>
    </row>
    <row r="1305" spans="71:74" x14ac:dyDescent="0.2">
      <c r="BS1305" s="225"/>
      <c r="BT1305" s="225"/>
      <c r="BU1305" s="225"/>
      <c r="BV1305" s="225"/>
    </row>
    <row r="1306" spans="71:74" x14ac:dyDescent="0.2">
      <c r="BS1306" s="225"/>
      <c r="BT1306" s="225"/>
      <c r="BU1306" s="225"/>
      <c r="BV1306" s="225"/>
    </row>
    <row r="1307" spans="71:74" x14ac:dyDescent="0.2">
      <c r="BS1307" s="225"/>
      <c r="BT1307" s="225"/>
      <c r="BU1307" s="225"/>
      <c r="BV1307" s="225"/>
    </row>
    <row r="1308" spans="71:74" x14ac:dyDescent="0.2">
      <c r="BS1308" s="225"/>
      <c r="BT1308" s="225"/>
      <c r="BU1308" s="225"/>
      <c r="BV1308" s="225"/>
    </row>
    <row r="1309" spans="71:74" x14ac:dyDescent="0.2">
      <c r="BS1309" s="225"/>
      <c r="BT1309" s="225"/>
      <c r="BU1309" s="225"/>
      <c r="BV1309" s="225"/>
    </row>
    <row r="1310" spans="71:74" x14ac:dyDescent="0.2">
      <c r="BS1310" s="225"/>
      <c r="BT1310" s="225"/>
      <c r="BU1310" s="225"/>
      <c r="BV1310" s="225"/>
    </row>
    <row r="1311" spans="71:74" x14ac:dyDescent="0.2">
      <c r="BS1311" s="225"/>
      <c r="BT1311" s="225"/>
      <c r="BU1311" s="225"/>
      <c r="BV1311" s="225"/>
    </row>
    <row r="1312" spans="71:74" x14ac:dyDescent="0.2">
      <c r="BS1312" s="225"/>
      <c r="BT1312" s="225"/>
      <c r="BU1312" s="225"/>
      <c r="BV1312" s="225"/>
    </row>
    <row r="1313" spans="71:74" x14ac:dyDescent="0.2">
      <c r="BS1313" s="225"/>
      <c r="BT1313" s="225"/>
      <c r="BU1313" s="225"/>
      <c r="BV1313" s="225"/>
    </row>
    <row r="1314" spans="71:74" x14ac:dyDescent="0.2">
      <c r="BS1314" s="225"/>
      <c r="BT1314" s="225"/>
      <c r="BU1314" s="225"/>
      <c r="BV1314" s="225"/>
    </row>
    <row r="1315" spans="71:74" x14ac:dyDescent="0.2">
      <c r="BS1315" s="225"/>
      <c r="BT1315" s="225"/>
      <c r="BU1315" s="225"/>
      <c r="BV1315" s="225"/>
    </row>
    <row r="1316" spans="71:74" x14ac:dyDescent="0.2">
      <c r="BS1316" s="225"/>
      <c r="BT1316" s="225"/>
      <c r="BU1316" s="225"/>
      <c r="BV1316" s="225"/>
    </row>
    <row r="1317" spans="71:74" x14ac:dyDescent="0.2">
      <c r="BS1317" s="225"/>
      <c r="BT1317" s="225"/>
      <c r="BU1317" s="225"/>
      <c r="BV1317" s="225"/>
    </row>
    <row r="1318" spans="71:74" x14ac:dyDescent="0.2">
      <c r="BS1318" s="225"/>
      <c r="BT1318" s="225"/>
      <c r="BU1318" s="225"/>
      <c r="BV1318" s="225"/>
    </row>
    <row r="1319" spans="71:74" x14ac:dyDescent="0.2">
      <c r="BS1319" s="225"/>
      <c r="BT1319" s="225"/>
      <c r="BU1319" s="225"/>
      <c r="BV1319" s="225"/>
    </row>
    <row r="1320" spans="71:74" x14ac:dyDescent="0.2">
      <c r="BS1320" s="225"/>
      <c r="BT1320" s="225"/>
      <c r="BU1320" s="225"/>
      <c r="BV1320" s="225"/>
    </row>
    <row r="1321" spans="71:74" x14ac:dyDescent="0.2">
      <c r="BS1321" s="225"/>
      <c r="BT1321" s="225"/>
      <c r="BU1321" s="225"/>
      <c r="BV1321" s="225"/>
    </row>
    <row r="1322" spans="71:74" x14ac:dyDescent="0.2">
      <c r="BS1322" s="225"/>
      <c r="BT1322" s="225"/>
      <c r="BU1322" s="225"/>
      <c r="BV1322" s="225"/>
    </row>
    <row r="1323" spans="71:74" x14ac:dyDescent="0.2">
      <c r="BS1323" s="225"/>
      <c r="BT1323" s="225"/>
      <c r="BU1323" s="225"/>
      <c r="BV1323" s="225"/>
    </row>
    <row r="1324" spans="71:74" x14ac:dyDescent="0.2">
      <c r="BS1324" s="225"/>
      <c r="BT1324" s="225"/>
      <c r="BU1324" s="225"/>
      <c r="BV1324" s="225"/>
    </row>
    <row r="1325" spans="71:74" x14ac:dyDescent="0.2">
      <c r="BS1325" s="225"/>
      <c r="BT1325" s="225"/>
      <c r="BU1325" s="225"/>
      <c r="BV1325" s="225"/>
    </row>
    <row r="1326" spans="71:74" x14ac:dyDescent="0.2">
      <c r="BS1326" s="225"/>
      <c r="BT1326" s="225"/>
      <c r="BU1326" s="225"/>
      <c r="BV1326" s="225"/>
    </row>
    <row r="1327" spans="71:74" x14ac:dyDescent="0.2">
      <c r="BS1327" s="225"/>
      <c r="BT1327" s="225"/>
      <c r="BU1327" s="225"/>
      <c r="BV1327" s="225"/>
    </row>
    <row r="1328" spans="71:74" x14ac:dyDescent="0.2">
      <c r="BS1328" s="225"/>
      <c r="BT1328" s="225"/>
      <c r="BU1328" s="225"/>
      <c r="BV1328" s="225"/>
    </row>
    <row r="1329" spans="71:74" x14ac:dyDescent="0.2">
      <c r="BS1329" s="225"/>
      <c r="BT1329" s="225"/>
      <c r="BU1329" s="225"/>
      <c r="BV1329" s="225"/>
    </row>
    <row r="1330" spans="71:74" x14ac:dyDescent="0.2">
      <c r="BS1330" s="225"/>
      <c r="BT1330" s="225"/>
      <c r="BU1330" s="225"/>
      <c r="BV1330" s="225"/>
    </row>
    <row r="1331" spans="71:74" x14ac:dyDescent="0.2">
      <c r="BS1331" s="225"/>
      <c r="BT1331" s="225"/>
      <c r="BU1331" s="225"/>
      <c r="BV1331" s="225"/>
    </row>
    <row r="1332" spans="71:74" x14ac:dyDescent="0.2">
      <c r="BS1332" s="225"/>
      <c r="BT1332" s="225"/>
      <c r="BU1332" s="225"/>
      <c r="BV1332" s="225"/>
    </row>
    <row r="1333" spans="71:74" x14ac:dyDescent="0.2">
      <c r="BS1333" s="225"/>
      <c r="BT1333" s="225"/>
      <c r="BU1333" s="225"/>
      <c r="BV1333" s="225"/>
    </row>
    <row r="1334" spans="71:74" x14ac:dyDescent="0.2">
      <c r="BS1334" s="225"/>
      <c r="BT1334" s="225"/>
      <c r="BU1334" s="225"/>
      <c r="BV1334" s="225"/>
    </row>
    <row r="1335" spans="71:74" x14ac:dyDescent="0.2">
      <c r="BS1335" s="225"/>
      <c r="BT1335" s="225"/>
      <c r="BU1335" s="225"/>
      <c r="BV1335" s="225"/>
    </row>
    <row r="1336" spans="71:74" x14ac:dyDescent="0.2">
      <c r="BS1336" s="225"/>
      <c r="BT1336" s="225"/>
      <c r="BU1336" s="225"/>
      <c r="BV1336" s="225"/>
    </row>
    <row r="1337" spans="71:74" x14ac:dyDescent="0.2">
      <c r="BS1337" s="225"/>
      <c r="BT1337" s="225"/>
      <c r="BU1337" s="225"/>
      <c r="BV1337" s="225"/>
    </row>
    <row r="1338" spans="71:74" x14ac:dyDescent="0.2">
      <c r="BS1338" s="225"/>
      <c r="BT1338" s="225"/>
      <c r="BU1338" s="225"/>
      <c r="BV1338" s="225"/>
    </row>
    <row r="1339" spans="71:74" x14ac:dyDescent="0.2">
      <c r="BS1339" s="225"/>
      <c r="BT1339" s="225"/>
      <c r="BU1339" s="225"/>
      <c r="BV1339" s="225"/>
    </row>
    <row r="1340" spans="71:74" x14ac:dyDescent="0.2">
      <c r="BS1340" s="225"/>
      <c r="BT1340" s="225"/>
      <c r="BU1340" s="225"/>
      <c r="BV1340" s="225"/>
    </row>
    <row r="1341" spans="71:74" x14ac:dyDescent="0.2">
      <c r="BS1341" s="225"/>
      <c r="BT1341" s="225"/>
      <c r="BU1341" s="225"/>
      <c r="BV1341" s="225"/>
    </row>
    <row r="1342" spans="71:74" x14ac:dyDescent="0.2">
      <c r="BS1342" s="225"/>
      <c r="BT1342" s="225"/>
      <c r="BU1342" s="225"/>
      <c r="BV1342" s="225"/>
    </row>
    <row r="1343" spans="71:74" x14ac:dyDescent="0.2">
      <c r="BS1343" s="225"/>
      <c r="BT1343" s="225"/>
      <c r="BU1343" s="225"/>
      <c r="BV1343" s="225"/>
    </row>
    <row r="1344" spans="71:74" x14ac:dyDescent="0.2">
      <c r="BS1344" s="225"/>
      <c r="BT1344" s="225"/>
      <c r="BU1344" s="225"/>
      <c r="BV1344" s="225"/>
    </row>
    <row r="1345" spans="71:74" x14ac:dyDescent="0.2">
      <c r="BS1345" s="225"/>
      <c r="BT1345" s="225"/>
      <c r="BU1345" s="225"/>
      <c r="BV1345" s="225"/>
    </row>
    <row r="1346" spans="71:74" x14ac:dyDescent="0.2">
      <c r="BS1346" s="225"/>
      <c r="BT1346" s="225"/>
      <c r="BU1346" s="225"/>
      <c r="BV1346" s="225"/>
    </row>
    <row r="1347" spans="71:74" x14ac:dyDescent="0.2">
      <c r="BS1347" s="225"/>
      <c r="BT1347" s="225"/>
      <c r="BU1347" s="225"/>
      <c r="BV1347" s="225"/>
    </row>
    <row r="1348" spans="71:74" x14ac:dyDescent="0.2">
      <c r="BS1348" s="225"/>
      <c r="BT1348" s="225"/>
      <c r="BU1348" s="225"/>
      <c r="BV1348" s="225"/>
    </row>
    <row r="1349" spans="71:74" x14ac:dyDescent="0.2">
      <c r="BS1349" s="225"/>
      <c r="BT1349" s="225"/>
      <c r="BU1349" s="225"/>
      <c r="BV1349" s="225"/>
    </row>
    <row r="1350" spans="71:74" x14ac:dyDescent="0.2">
      <c r="BS1350" s="225"/>
      <c r="BT1350" s="225"/>
      <c r="BU1350" s="225"/>
      <c r="BV1350" s="225"/>
    </row>
    <row r="1351" spans="71:74" x14ac:dyDescent="0.2">
      <c r="BS1351" s="225"/>
      <c r="BT1351" s="225"/>
      <c r="BU1351" s="225"/>
      <c r="BV1351" s="225"/>
    </row>
    <row r="1352" spans="71:74" x14ac:dyDescent="0.2">
      <c r="BS1352" s="225"/>
      <c r="BT1352" s="225"/>
      <c r="BU1352" s="225"/>
      <c r="BV1352" s="225"/>
    </row>
    <row r="1353" spans="71:74" x14ac:dyDescent="0.2">
      <c r="BS1353" s="225"/>
      <c r="BT1353" s="225"/>
      <c r="BU1353" s="225"/>
      <c r="BV1353" s="225"/>
    </row>
    <row r="1354" spans="71:74" x14ac:dyDescent="0.2">
      <c r="BS1354" s="225"/>
      <c r="BT1354" s="225"/>
      <c r="BU1354" s="225"/>
      <c r="BV1354" s="225"/>
    </row>
    <row r="1355" spans="71:74" x14ac:dyDescent="0.2">
      <c r="BS1355" s="225"/>
      <c r="BT1355" s="225"/>
      <c r="BU1355" s="225"/>
      <c r="BV1355" s="225"/>
    </row>
    <row r="1356" spans="71:74" x14ac:dyDescent="0.2">
      <c r="BS1356" s="225"/>
      <c r="BT1356" s="225"/>
      <c r="BU1356" s="225"/>
      <c r="BV1356" s="225"/>
    </row>
    <row r="1357" spans="71:74" x14ac:dyDescent="0.2">
      <c r="BS1357" s="225"/>
      <c r="BT1357" s="225"/>
      <c r="BU1357" s="225"/>
      <c r="BV1357" s="225"/>
    </row>
    <row r="1358" spans="71:74" x14ac:dyDescent="0.2">
      <c r="BS1358" s="225"/>
      <c r="BT1358" s="225"/>
      <c r="BU1358" s="225"/>
      <c r="BV1358" s="225"/>
    </row>
    <row r="1359" spans="71:74" x14ac:dyDescent="0.2">
      <c r="BS1359" s="225"/>
      <c r="BT1359" s="225"/>
      <c r="BU1359" s="225"/>
      <c r="BV1359" s="225"/>
    </row>
    <row r="1360" spans="71:74" x14ac:dyDescent="0.2">
      <c r="BS1360" s="225"/>
      <c r="BT1360" s="225"/>
      <c r="BU1360" s="225"/>
      <c r="BV1360" s="225"/>
    </row>
    <row r="1361" spans="71:74" x14ac:dyDescent="0.2">
      <c r="BS1361" s="225"/>
      <c r="BT1361" s="225"/>
      <c r="BU1361" s="225"/>
      <c r="BV1361" s="225"/>
    </row>
    <row r="1362" spans="71:74" x14ac:dyDescent="0.2">
      <c r="BS1362" s="225"/>
      <c r="BT1362" s="225"/>
      <c r="BU1362" s="225"/>
      <c r="BV1362" s="225"/>
    </row>
    <row r="1363" spans="71:74" x14ac:dyDescent="0.2">
      <c r="BS1363" s="225"/>
      <c r="BT1363" s="225"/>
      <c r="BU1363" s="225"/>
      <c r="BV1363" s="225"/>
    </row>
    <row r="1364" spans="71:74" x14ac:dyDescent="0.2">
      <c r="BS1364" s="225"/>
      <c r="BT1364" s="225"/>
      <c r="BU1364" s="225"/>
      <c r="BV1364" s="225"/>
    </row>
    <row r="1365" spans="71:74" x14ac:dyDescent="0.2">
      <c r="BS1365" s="225"/>
      <c r="BT1365" s="225"/>
      <c r="BU1365" s="225"/>
      <c r="BV1365" s="225"/>
    </row>
    <row r="1366" spans="71:74" x14ac:dyDescent="0.2">
      <c r="BS1366" s="225"/>
      <c r="BT1366" s="225"/>
      <c r="BU1366" s="225"/>
      <c r="BV1366" s="225"/>
    </row>
    <row r="1367" spans="71:74" x14ac:dyDescent="0.2">
      <c r="BS1367" s="225"/>
      <c r="BT1367" s="225"/>
      <c r="BU1367" s="225"/>
      <c r="BV1367" s="225"/>
    </row>
    <row r="1368" spans="71:74" x14ac:dyDescent="0.2">
      <c r="BS1368" s="225"/>
      <c r="BT1368" s="225"/>
      <c r="BU1368" s="225"/>
      <c r="BV1368" s="225"/>
    </row>
    <row r="1369" spans="71:74" x14ac:dyDescent="0.2">
      <c r="BS1369" s="225"/>
      <c r="BT1369" s="225"/>
      <c r="BU1369" s="225"/>
      <c r="BV1369" s="225"/>
    </row>
    <row r="1370" spans="71:74" x14ac:dyDescent="0.2">
      <c r="BS1370" s="225"/>
      <c r="BT1370" s="225"/>
      <c r="BU1370" s="225"/>
      <c r="BV1370" s="225"/>
    </row>
    <row r="1371" spans="71:74" x14ac:dyDescent="0.2">
      <c r="BS1371" s="225"/>
      <c r="BT1371" s="225"/>
      <c r="BU1371" s="225"/>
      <c r="BV1371" s="225"/>
    </row>
    <row r="1372" spans="71:74" x14ac:dyDescent="0.2">
      <c r="BS1372" s="225"/>
      <c r="BT1372" s="225"/>
      <c r="BU1372" s="225"/>
      <c r="BV1372" s="225"/>
    </row>
    <row r="1373" spans="71:74" x14ac:dyDescent="0.2">
      <c r="BS1373" s="225"/>
      <c r="BT1373" s="225"/>
      <c r="BU1373" s="225"/>
      <c r="BV1373" s="225"/>
    </row>
    <row r="1374" spans="71:74" x14ac:dyDescent="0.2">
      <c r="BS1374" s="225"/>
      <c r="BT1374" s="225"/>
      <c r="BU1374" s="225"/>
      <c r="BV1374" s="225"/>
    </row>
    <row r="1375" spans="71:74" x14ac:dyDescent="0.2">
      <c r="BS1375" s="225"/>
      <c r="BT1375" s="225"/>
      <c r="BU1375" s="225"/>
      <c r="BV1375" s="225"/>
    </row>
    <row r="1376" spans="71:74" x14ac:dyDescent="0.2">
      <c r="BS1376" s="225"/>
      <c r="BT1376" s="225"/>
      <c r="BU1376" s="225"/>
      <c r="BV1376" s="225"/>
    </row>
    <row r="1377" spans="71:74" x14ac:dyDescent="0.2">
      <c r="BS1377" s="225"/>
      <c r="BT1377" s="225"/>
      <c r="BU1377" s="225"/>
      <c r="BV1377" s="225"/>
    </row>
    <row r="1378" spans="71:74" x14ac:dyDescent="0.2">
      <c r="BS1378" s="225"/>
      <c r="BT1378" s="225"/>
      <c r="BU1378" s="225"/>
      <c r="BV1378" s="225"/>
    </row>
    <row r="1379" spans="71:74" x14ac:dyDescent="0.2">
      <c r="BS1379" s="225"/>
      <c r="BT1379" s="225"/>
      <c r="BU1379" s="225"/>
      <c r="BV1379" s="225"/>
    </row>
    <row r="1380" spans="71:74" x14ac:dyDescent="0.2">
      <c r="BS1380" s="225"/>
      <c r="BT1380" s="225"/>
      <c r="BU1380" s="225"/>
      <c r="BV1380" s="225"/>
    </row>
    <row r="1381" spans="71:74" x14ac:dyDescent="0.2">
      <c r="BS1381" s="225"/>
      <c r="BT1381" s="225"/>
      <c r="BU1381" s="225"/>
      <c r="BV1381" s="225"/>
    </row>
    <row r="1382" spans="71:74" x14ac:dyDescent="0.2">
      <c r="BS1382" s="225"/>
      <c r="BT1382" s="225"/>
      <c r="BU1382" s="225"/>
      <c r="BV1382" s="225"/>
    </row>
    <row r="1383" spans="71:74" x14ac:dyDescent="0.2">
      <c r="BS1383" s="225"/>
      <c r="BT1383" s="225"/>
      <c r="BU1383" s="225"/>
      <c r="BV1383" s="225"/>
    </row>
    <row r="1384" spans="71:74" x14ac:dyDescent="0.2">
      <c r="BS1384" s="225"/>
      <c r="BT1384" s="225"/>
      <c r="BU1384" s="225"/>
      <c r="BV1384" s="225"/>
    </row>
    <row r="1385" spans="71:74" x14ac:dyDescent="0.2">
      <c r="BS1385" s="225"/>
      <c r="BT1385" s="225"/>
      <c r="BU1385" s="225"/>
      <c r="BV1385" s="225"/>
    </row>
    <row r="1386" spans="71:74" x14ac:dyDescent="0.2">
      <c r="BS1386" s="225"/>
      <c r="BT1386" s="225"/>
      <c r="BU1386" s="225"/>
      <c r="BV1386" s="225"/>
    </row>
    <row r="1387" spans="71:74" x14ac:dyDescent="0.2">
      <c r="BS1387" s="225"/>
      <c r="BT1387" s="225"/>
      <c r="BU1387" s="225"/>
      <c r="BV1387" s="225"/>
    </row>
    <row r="1388" spans="71:74" x14ac:dyDescent="0.2">
      <c r="BS1388" s="225"/>
      <c r="BT1388" s="225"/>
      <c r="BU1388" s="225"/>
      <c r="BV1388" s="225"/>
    </row>
    <row r="1389" spans="71:74" x14ac:dyDescent="0.2">
      <c r="BS1389" s="225"/>
      <c r="BT1389" s="225"/>
      <c r="BU1389" s="225"/>
      <c r="BV1389" s="225"/>
    </row>
    <row r="1390" spans="71:74" x14ac:dyDescent="0.2">
      <c r="BS1390" s="225"/>
      <c r="BT1390" s="225"/>
      <c r="BU1390" s="225"/>
      <c r="BV1390" s="225"/>
    </row>
    <row r="1391" spans="71:74" x14ac:dyDescent="0.2">
      <c r="BS1391" s="225"/>
      <c r="BT1391" s="225"/>
      <c r="BU1391" s="225"/>
      <c r="BV1391" s="225"/>
    </row>
    <row r="1392" spans="71:74" x14ac:dyDescent="0.2">
      <c r="BS1392" s="225"/>
      <c r="BT1392" s="225"/>
      <c r="BU1392" s="225"/>
      <c r="BV1392" s="225"/>
    </row>
    <row r="1393" spans="71:74" x14ac:dyDescent="0.2">
      <c r="BS1393" s="225"/>
      <c r="BT1393" s="225"/>
      <c r="BU1393" s="225"/>
      <c r="BV1393" s="225"/>
    </row>
    <row r="1394" spans="71:74" x14ac:dyDescent="0.2">
      <c r="BS1394" s="225"/>
      <c r="BT1394" s="225"/>
      <c r="BU1394" s="225"/>
      <c r="BV1394" s="225"/>
    </row>
    <row r="1395" spans="71:74" x14ac:dyDescent="0.2">
      <c r="BS1395" s="225"/>
      <c r="BT1395" s="225"/>
      <c r="BU1395" s="225"/>
      <c r="BV1395" s="225"/>
    </row>
    <row r="1396" spans="71:74" x14ac:dyDescent="0.2">
      <c r="BS1396" s="225"/>
      <c r="BT1396" s="225"/>
      <c r="BU1396" s="225"/>
      <c r="BV1396" s="225"/>
    </row>
    <row r="1397" spans="71:74" x14ac:dyDescent="0.2">
      <c r="BS1397" s="225"/>
      <c r="BT1397" s="225"/>
      <c r="BU1397" s="225"/>
      <c r="BV1397" s="225"/>
    </row>
    <row r="1398" spans="71:74" x14ac:dyDescent="0.2">
      <c r="BS1398" s="225"/>
      <c r="BT1398" s="225"/>
      <c r="BU1398" s="225"/>
      <c r="BV1398" s="225"/>
    </row>
    <row r="1399" spans="71:74" x14ac:dyDescent="0.2">
      <c r="BS1399" s="225"/>
      <c r="BT1399" s="225"/>
      <c r="BU1399" s="225"/>
      <c r="BV1399" s="225"/>
    </row>
    <row r="1400" spans="71:74" x14ac:dyDescent="0.2">
      <c r="BS1400" s="225"/>
      <c r="BT1400" s="225"/>
      <c r="BU1400" s="225"/>
      <c r="BV1400" s="225"/>
    </row>
    <row r="1401" spans="71:74" x14ac:dyDescent="0.2">
      <c r="BS1401" s="225"/>
      <c r="BT1401" s="225"/>
      <c r="BU1401" s="225"/>
      <c r="BV1401" s="225"/>
    </row>
    <row r="1402" spans="71:74" x14ac:dyDescent="0.2">
      <c r="BS1402" s="225"/>
      <c r="BT1402" s="225"/>
      <c r="BU1402" s="225"/>
      <c r="BV1402" s="225"/>
    </row>
    <row r="1403" spans="71:74" x14ac:dyDescent="0.2">
      <c r="BS1403" s="225"/>
      <c r="BT1403" s="225"/>
      <c r="BU1403" s="225"/>
      <c r="BV1403" s="225"/>
    </row>
    <row r="1404" spans="71:74" x14ac:dyDescent="0.2">
      <c r="BS1404" s="225"/>
      <c r="BT1404" s="225"/>
      <c r="BU1404" s="225"/>
      <c r="BV1404" s="225"/>
    </row>
    <row r="1405" spans="71:74" x14ac:dyDescent="0.2">
      <c r="BS1405" s="225"/>
      <c r="BT1405" s="225"/>
      <c r="BU1405" s="225"/>
      <c r="BV1405" s="225"/>
    </row>
    <row r="1406" spans="71:74" x14ac:dyDescent="0.2">
      <c r="BS1406" s="225"/>
      <c r="BT1406" s="225"/>
      <c r="BU1406" s="225"/>
      <c r="BV1406" s="225"/>
    </row>
    <row r="1407" spans="71:74" x14ac:dyDescent="0.2">
      <c r="BS1407" s="225"/>
      <c r="BT1407" s="225"/>
      <c r="BU1407" s="225"/>
      <c r="BV1407" s="225"/>
    </row>
    <row r="1408" spans="71:74" x14ac:dyDescent="0.2">
      <c r="BS1408" s="225"/>
      <c r="BT1408" s="225"/>
      <c r="BU1408" s="225"/>
      <c r="BV1408" s="225"/>
    </row>
    <row r="1409" spans="71:74" x14ac:dyDescent="0.2">
      <c r="BS1409" s="225"/>
      <c r="BT1409" s="225"/>
      <c r="BU1409" s="225"/>
      <c r="BV1409" s="225"/>
    </row>
    <row r="1410" spans="71:74" x14ac:dyDescent="0.2">
      <c r="BS1410" s="225"/>
      <c r="BT1410" s="225"/>
      <c r="BU1410" s="225"/>
      <c r="BV1410" s="225"/>
    </row>
    <row r="1411" spans="71:74" x14ac:dyDescent="0.2">
      <c r="BS1411" s="225"/>
      <c r="BT1411" s="225"/>
      <c r="BU1411" s="225"/>
      <c r="BV1411" s="225"/>
    </row>
    <row r="1412" spans="71:74" x14ac:dyDescent="0.2">
      <c r="BS1412" s="225"/>
      <c r="BT1412" s="225"/>
      <c r="BU1412" s="225"/>
      <c r="BV1412" s="225"/>
    </row>
    <row r="1413" spans="71:74" x14ac:dyDescent="0.2">
      <c r="BS1413" s="225"/>
      <c r="BT1413" s="225"/>
      <c r="BU1413" s="225"/>
      <c r="BV1413" s="225"/>
    </row>
    <row r="1414" spans="71:74" x14ac:dyDescent="0.2">
      <c r="BS1414" s="225"/>
      <c r="BT1414" s="225"/>
      <c r="BU1414" s="225"/>
      <c r="BV1414" s="225"/>
    </row>
    <row r="1415" spans="71:74" x14ac:dyDescent="0.2">
      <c r="BS1415" s="225"/>
      <c r="BT1415" s="225"/>
      <c r="BU1415" s="225"/>
      <c r="BV1415" s="225"/>
    </row>
    <row r="1416" spans="71:74" x14ac:dyDescent="0.2">
      <c r="BS1416" s="225"/>
      <c r="BT1416" s="225"/>
      <c r="BU1416" s="225"/>
      <c r="BV1416" s="225"/>
    </row>
    <row r="1417" spans="71:74" x14ac:dyDescent="0.2">
      <c r="BS1417" s="225"/>
      <c r="BT1417" s="225"/>
      <c r="BU1417" s="225"/>
      <c r="BV1417" s="225"/>
    </row>
    <row r="1418" spans="71:74" x14ac:dyDescent="0.2">
      <c r="BS1418" s="225"/>
      <c r="BT1418" s="225"/>
      <c r="BU1418" s="225"/>
      <c r="BV1418" s="225"/>
    </row>
    <row r="1419" spans="71:74" x14ac:dyDescent="0.2">
      <c r="BS1419" s="225"/>
      <c r="BT1419" s="225"/>
      <c r="BU1419" s="225"/>
      <c r="BV1419" s="225"/>
    </row>
    <row r="1420" spans="71:74" x14ac:dyDescent="0.2">
      <c r="BS1420" s="225"/>
      <c r="BT1420" s="225"/>
      <c r="BU1420" s="225"/>
      <c r="BV1420" s="225"/>
    </row>
    <row r="1421" spans="71:74" x14ac:dyDescent="0.2">
      <c r="BS1421" s="225"/>
      <c r="BT1421" s="225"/>
      <c r="BU1421" s="225"/>
      <c r="BV1421" s="225"/>
    </row>
    <row r="1422" spans="71:74" x14ac:dyDescent="0.2">
      <c r="BS1422" s="225"/>
      <c r="BT1422" s="225"/>
      <c r="BU1422" s="225"/>
      <c r="BV1422" s="225"/>
    </row>
    <row r="1423" spans="71:74" x14ac:dyDescent="0.2">
      <c r="BS1423" s="225"/>
      <c r="BT1423" s="225"/>
      <c r="BU1423" s="225"/>
      <c r="BV1423" s="225"/>
    </row>
    <row r="1424" spans="71:74" x14ac:dyDescent="0.2">
      <c r="BS1424" s="225"/>
      <c r="BT1424" s="225"/>
      <c r="BU1424" s="225"/>
      <c r="BV1424" s="225"/>
    </row>
    <row r="1425" spans="71:74" x14ac:dyDescent="0.2">
      <c r="BS1425" s="225"/>
      <c r="BT1425" s="225"/>
      <c r="BU1425" s="225"/>
      <c r="BV1425" s="225"/>
    </row>
    <row r="1426" spans="71:74" x14ac:dyDescent="0.2">
      <c r="BS1426" s="225"/>
      <c r="BT1426" s="225"/>
      <c r="BU1426" s="225"/>
      <c r="BV1426" s="225"/>
    </row>
    <row r="1427" spans="71:74" x14ac:dyDescent="0.2">
      <c r="BS1427" s="225"/>
      <c r="BT1427" s="225"/>
      <c r="BU1427" s="225"/>
      <c r="BV1427" s="225"/>
    </row>
    <row r="1428" spans="71:74" x14ac:dyDescent="0.2">
      <c r="BS1428" s="225"/>
      <c r="BT1428" s="225"/>
      <c r="BU1428" s="225"/>
      <c r="BV1428" s="225"/>
    </row>
    <row r="1429" spans="71:74" x14ac:dyDescent="0.2">
      <c r="BS1429" s="225"/>
      <c r="BT1429" s="225"/>
      <c r="BU1429" s="225"/>
      <c r="BV1429" s="225"/>
    </row>
    <row r="1430" spans="71:74" x14ac:dyDescent="0.2">
      <c r="BS1430" s="225"/>
      <c r="BT1430" s="225"/>
      <c r="BU1430" s="225"/>
      <c r="BV1430" s="225"/>
    </row>
    <row r="1431" spans="71:74" x14ac:dyDescent="0.2">
      <c r="BS1431" s="225"/>
      <c r="BT1431" s="225"/>
      <c r="BU1431" s="225"/>
      <c r="BV1431" s="225"/>
    </row>
    <row r="1432" spans="71:74" x14ac:dyDescent="0.2">
      <c r="BS1432" s="225"/>
      <c r="BT1432" s="225"/>
      <c r="BU1432" s="225"/>
      <c r="BV1432" s="225"/>
    </row>
    <row r="1433" spans="71:74" x14ac:dyDescent="0.2">
      <c r="BS1433" s="225"/>
      <c r="BT1433" s="225"/>
      <c r="BU1433" s="225"/>
      <c r="BV1433" s="225"/>
    </row>
    <row r="1434" spans="71:74" x14ac:dyDescent="0.2">
      <c r="BS1434" s="225"/>
      <c r="BT1434" s="225"/>
      <c r="BU1434" s="225"/>
      <c r="BV1434" s="225"/>
    </row>
    <row r="1435" spans="71:74" x14ac:dyDescent="0.2">
      <c r="BS1435" s="225"/>
      <c r="BT1435" s="225"/>
      <c r="BU1435" s="225"/>
      <c r="BV1435" s="225"/>
    </row>
    <row r="1436" spans="71:74" x14ac:dyDescent="0.2">
      <c r="BS1436" s="225"/>
      <c r="BT1436" s="225"/>
      <c r="BU1436" s="225"/>
      <c r="BV1436" s="225"/>
    </row>
    <row r="1437" spans="71:74" x14ac:dyDescent="0.2">
      <c r="BS1437" s="225"/>
      <c r="BT1437" s="225"/>
      <c r="BU1437" s="225"/>
      <c r="BV1437" s="225"/>
    </row>
    <row r="1438" spans="71:74" x14ac:dyDescent="0.2">
      <c r="BS1438" s="225"/>
      <c r="BT1438" s="225"/>
      <c r="BU1438" s="225"/>
      <c r="BV1438" s="225"/>
    </row>
    <row r="1439" spans="71:74" x14ac:dyDescent="0.2">
      <c r="BS1439" s="225"/>
      <c r="BT1439" s="225"/>
      <c r="BU1439" s="225"/>
      <c r="BV1439" s="225"/>
    </row>
    <row r="1440" spans="71:74" x14ac:dyDescent="0.2">
      <c r="BS1440" s="225"/>
      <c r="BT1440" s="225"/>
      <c r="BU1440" s="225"/>
      <c r="BV1440" s="225"/>
    </row>
    <row r="1441" spans="71:74" x14ac:dyDescent="0.2">
      <c r="BS1441" s="225"/>
      <c r="BT1441" s="225"/>
      <c r="BU1441" s="225"/>
      <c r="BV1441" s="225"/>
    </row>
    <row r="1442" spans="71:74" x14ac:dyDescent="0.2">
      <c r="BS1442" s="225"/>
      <c r="BT1442" s="225"/>
      <c r="BU1442" s="225"/>
      <c r="BV1442" s="225"/>
    </row>
    <row r="1443" spans="71:74" x14ac:dyDescent="0.2">
      <c r="BS1443" s="225"/>
      <c r="BT1443" s="225"/>
      <c r="BU1443" s="225"/>
      <c r="BV1443" s="225"/>
    </row>
    <row r="1444" spans="71:74" x14ac:dyDescent="0.2">
      <c r="BS1444" s="225"/>
      <c r="BT1444" s="225"/>
      <c r="BU1444" s="225"/>
      <c r="BV1444" s="225"/>
    </row>
    <row r="1445" spans="71:74" x14ac:dyDescent="0.2">
      <c r="BS1445" s="225"/>
      <c r="BT1445" s="225"/>
      <c r="BU1445" s="225"/>
      <c r="BV1445" s="225"/>
    </row>
    <row r="1446" spans="71:74" x14ac:dyDescent="0.2">
      <c r="BS1446" s="225"/>
      <c r="BT1446" s="225"/>
      <c r="BU1446" s="225"/>
      <c r="BV1446" s="225"/>
    </row>
    <row r="1447" spans="71:74" x14ac:dyDescent="0.2">
      <c r="BS1447" s="225"/>
      <c r="BT1447" s="225"/>
      <c r="BU1447" s="225"/>
      <c r="BV1447" s="225"/>
    </row>
    <row r="1448" spans="71:74" x14ac:dyDescent="0.2">
      <c r="BS1448" s="225"/>
      <c r="BT1448" s="225"/>
      <c r="BU1448" s="225"/>
      <c r="BV1448" s="225"/>
    </row>
    <row r="1449" spans="71:74" x14ac:dyDescent="0.2">
      <c r="BS1449" s="225"/>
      <c r="BT1449" s="225"/>
      <c r="BU1449" s="225"/>
      <c r="BV1449" s="225"/>
    </row>
    <row r="1450" spans="71:74" x14ac:dyDescent="0.2">
      <c r="BS1450" s="225"/>
      <c r="BT1450" s="225"/>
      <c r="BU1450" s="225"/>
      <c r="BV1450" s="225"/>
    </row>
    <row r="1451" spans="71:74" x14ac:dyDescent="0.2">
      <c r="BS1451" s="225"/>
      <c r="BT1451" s="225"/>
      <c r="BU1451" s="225"/>
      <c r="BV1451" s="225"/>
    </row>
    <row r="1452" spans="71:74" x14ac:dyDescent="0.2">
      <c r="BS1452" s="225"/>
      <c r="BT1452" s="225"/>
      <c r="BU1452" s="225"/>
      <c r="BV1452" s="225"/>
    </row>
    <row r="1453" spans="71:74" x14ac:dyDescent="0.2">
      <c r="BS1453" s="225"/>
      <c r="BT1453" s="225"/>
      <c r="BU1453" s="225"/>
      <c r="BV1453" s="225"/>
    </row>
    <row r="1454" spans="71:74" x14ac:dyDescent="0.2">
      <c r="BS1454" s="225"/>
      <c r="BT1454" s="225"/>
      <c r="BU1454" s="225"/>
      <c r="BV1454" s="225"/>
    </row>
    <row r="1455" spans="71:74" x14ac:dyDescent="0.2">
      <c r="BS1455" s="225"/>
      <c r="BT1455" s="225"/>
      <c r="BU1455" s="225"/>
      <c r="BV1455" s="225"/>
    </row>
    <row r="1456" spans="71:74" x14ac:dyDescent="0.2">
      <c r="BS1456" s="225"/>
      <c r="BT1456" s="225"/>
      <c r="BU1456" s="225"/>
      <c r="BV1456" s="225"/>
    </row>
    <row r="1457" spans="71:74" x14ac:dyDescent="0.2">
      <c r="BS1457" s="225"/>
      <c r="BT1457" s="225"/>
      <c r="BU1457" s="225"/>
      <c r="BV1457" s="225"/>
    </row>
    <row r="1458" spans="71:74" x14ac:dyDescent="0.2">
      <c r="BS1458" s="225"/>
      <c r="BT1458" s="225"/>
      <c r="BU1458" s="225"/>
      <c r="BV1458" s="225"/>
    </row>
    <row r="1459" spans="71:74" x14ac:dyDescent="0.2">
      <c r="BS1459" s="225"/>
      <c r="BT1459" s="225"/>
      <c r="BU1459" s="225"/>
      <c r="BV1459" s="225"/>
    </row>
    <row r="1460" spans="71:74" x14ac:dyDescent="0.2">
      <c r="BS1460" s="225"/>
      <c r="BT1460" s="225"/>
      <c r="BU1460" s="225"/>
      <c r="BV1460" s="225"/>
    </row>
    <row r="1461" spans="71:74" x14ac:dyDescent="0.2">
      <c r="BS1461" s="225"/>
      <c r="BT1461" s="225"/>
      <c r="BU1461" s="225"/>
      <c r="BV1461" s="225"/>
    </row>
    <row r="1462" spans="71:74" x14ac:dyDescent="0.2">
      <c r="BS1462" s="225"/>
      <c r="BT1462" s="225"/>
      <c r="BU1462" s="225"/>
      <c r="BV1462" s="225"/>
    </row>
    <row r="1463" spans="71:74" x14ac:dyDescent="0.2">
      <c r="BS1463" s="225"/>
      <c r="BT1463" s="225"/>
      <c r="BU1463" s="225"/>
      <c r="BV1463" s="225"/>
    </row>
    <row r="1464" spans="71:74" x14ac:dyDescent="0.2">
      <c r="BS1464" s="225"/>
      <c r="BT1464" s="225"/>
      <c r="BU1464" s="225"/>
      <c r="BV1464" s="225"/>
    </row>
    <row r="1465" spans="71:74" x14ac:dyDescent="0.2">
      <c r="BS1465" s="225"/>
      <c r="BT1465" s="225"/>
      <c r="BU1465" s="225"/>
      <c r="BV1465" s="225"/>
    </row>
    <row r="1466" spans="71:74" x14ac:dyDescent="0.2">
      <c r="BS1466" s="225"/>
      <c r="BT1466" s="225"/>
      <c r="BU1466" s="225"/>
      <c r="BV1466" s="225"/>
    </row>
    <row r="1467" spans="71:74" x14ac:dyDescent="0.2">
      <c r="BS1467" s="225"/>
      <c r="BT1467" s="225"/>
      <c r="BU1467" s="225"/>
      <c r="BV1467" s="225"/>
    </row>
    <row r="1468" spans="71:74" x14ac:dyDescent="0.2">
      <c r="BS1468" s="225"/>
      <c r="BT1468" s="225"/>
      <c r="BU1468" s="225"/>
      <c r="BV1468" s="225"/>
    </row>
    <row r="1469" spans="71:74" x14ac:dyDescent="0.2">
      <c r="BS1469" s="225"/>
      <c r="BT1469" s="225"/>
      <c r="BU1469" s="225"/>
      <c r="BV1469" s="225"/>
    </row>
    <row r="1470" spans="71:74" x14ac:dyDescent="0.2">
      <c r="BS1470" s="225"/>
      <c r="BT1470" s="225"/>
      <c r="BU1470" s="225"/>
      <c r="BV1470" s="225"/>
    </row>
    <row r="1471" spans="71:74" x14ac:dyDescent="0.2">
      <c r="BS1471" s="225"/>
      <c r="BT1471" s="225"/>
      <c r="BU1471" s="225"/>
      <c r="BV1471" s="225"/>
    </row>
    <row r="1472" spans="71:74" x14ac:dyDescent="0.2">
      <c r="BS1472" s="225"/>
      <c r="BT1472" s="225"/>
      <c r="BU1472" s="225"/>
      <c r="BV1472" s="225"/>
    </row>
    <row r="1473" spans="71:74" x14ac:dyDescent="0.2">
      <c r="BS1473" s="225"/>
      <c r="BT1473" s="225"/>
      <c r="BU1473" s="225"/>
      <c r="BV1473" s="225"/>
    </row>
    <row r="1474" spans="71:74" x14ac:dyDescent="0.2">
      <c r="BS1474" s="225"/>
      <c r="BT1474" s="225"/>
      <c r="BU1474" s="225"/>
      <c r="BV1474" s="225"/>
    </row>
    <row r="1475" spans="71:74" x14ac:dyDescent="0.2">
      <c r="BS1475" s="225"/>
      <c r="BT1475" s="225"/>
      <c r="BU1475" s="225"/>
      <c r="BV1475" s="225"/>
    </row>
    <row r="1476" spans="71:74" x14ac:dyDescent="0.2">
      <c r="BS1476" s="225"/>
      <c r="BT1476" s="225"/>
      <c r="BU1476" s="225"/>
      <c r="BV1476" s="225"/>
    </row>
    <row r="1477" spans="71:74" x14ac:dyDescent="0.2">
      <c r="BS1477" s="225"/>
      <c r="BT1477" s="225"/>
      <c r="BU1477" s="225"/>
      <c r="BV1477" s="225"/>
    </row>
    <row r="1478" spans="71:74" x14ac:dyDescent="0.2">
      <c r="BS1478" s="225"/>
      <c r="BT1478" s="225"/>
      <c r="BU1478" s="225"/>
      <c r="BV1478" s="225"/>
    </row>
    <row r="1479" spans="71:74" x14ac:dyDescent="0.2">
      <c r="BS1479" s="225"/>
      <c r="BT1479" s="225"/>
      <c r="BU1479" s="225"/>
      <c r="BV1479" s="225"/>
    </row>
    <row r="1480" spans="71:74" x14ac:dyDescent="0.2">
      <c r="BS1480" s="225"/>
      <c r="BT1480" s="225"/>
      <c r="BU1480" s="225"/>
      <c r="BV1480" s="225"/>
    </row>
    <row r="1481" spans="71:74" x14ac:dyDescent="0.2">
      <c r="BS1481" s="225"/>
      <c r="BT1481" s="225"/>
      <c r="BU1481" s="225"/>
      <c r="BV1481" s="225"/>
    </row>
    <row r="1482" spans="71:74" x14ac:dyDescent="0.2">
      <c r="BS1482" s="225"/>
      <c r="BT1482" s="225"/>
      <c r="BU1482" s="225"/>
      <c r="BV1482" s="225"/>
    </row>
    <row r="1483" spans="71:74" x14ac:dyDescent="0.2">
      <c r="BS1483" s="225"/>
      <c r="BT1483" s="225"/>
      <c r="BU1483" s="225"/>
      <c r="BV1483" s="225"/>
    </row>
    <row r="1484" spans="71:74" x14ac:dyDescent="0.2">
      <c r="BS1484" s="225"/>
      <c r="BT1484" s="225"/>
      <c r="BU1484" s="225"/>
      <c r="BV1484" s="225"/>
    </row>
    <row r="1485" spans="71:74" x14ac:dyDescent="0.2">
      <c r="BS1485" s="225"/>
      <c r="BT1485" s="225"/>
      <c r="BU1485" s="225"/>
      <c r="BV1485" s="225"/>
    </row>
    <row r="1486" spans="71:74" x14ac:dyDescent="0.2">
      <c r="BS1486" s="225"/>
      <c r="BT1486" s="225"/>
      <c r="BU1486" s="225"/>
      <c r="BV1486" s="225"/>
    </row>
    <row r="1487" spans="71:74" x14ac:dyDescent="0.2">
      <c r="BS1487" s="225"/>
      <c r="BT1487" s="225"/>
      <c r="BU1487" s="225"/>
      <c r="BV1487" s="225"/>
    </row>
    <row r="1488" spans="71:74" x14ac:dyDescent="0.2">
      <c r="BS1488" s="225"/>
      <c r="BT1488" s="225"/>
      <c r="BU1488" s="225"/>
      <c r="BV1488" s="225"/>
    </row>
    <row r="1489" spans="71:74" x14ac:dyDescent="0.2">
      <c r="BS1489" s="225"/>
      <c r="BT1489" s="225"/>
      <c r="BU1489" s="225"/>
      <c r="BV1489" s="225"/>
    </row>
    <row r="1490" spans="71:74" x14ac:dyDescent="0.2">
      <c r="BS1490" s="225"/>
      <c r="BT1490" s="225"/>
      <c r="BU1490" s="225"/>
      <c r="BV1490" s="225"/>
    </row>
    <row r="1491" spans="71:74" x14ac:dyDescent="0.2">
      <c r="BS1491" s="225"/>
      <c r="BT1491" s="225"/>
      <c r="BU1491" s="225"/>
      <c r="BV1491" s="225"/>
    </row>
    <row r="1492" spans="71:74" x14ac:dyDescent="0.2">
      <c r="BS1492" s="225"/>
      <c r="BT1492" s="225"/>
      <c r="BU1492" s="225"/>
      <c r="BV1492" s="225"/>
    </row>
    <row r="1493" spans="71:74" x14ac:dyDescent="0.2">
      <c r="BS1493" s="225"/>
      <c r="BT1493" s="225"/>
      <c r="BU1493" s="225"/>
      <c r="BV1493" s="225"/>
    </row>
    <row r="1494" spans="71:74" x14ac:dyDescent="0.2">
      <c r="BS1494" s="225"/>
      <c r="BT1494" s="225"/>
      <c r="BU1494" s="225"/>
      <c r="BV1494" s="225"/>
    </row>
    <row r="1495" spans="71:74" x14ac:dyDescent="0.2">
      <c r="BS1495" s="225"/>
      <c r="BT1495" s="225"/>
      <c r="BU1495" s="225"/>
      <c r="BV1495" s="225"/>
    </row>
    <row r="1496" spans="71:74" x14ac:dyDescent="0.2">
      <c r="BS1496" s="225"/>
      <c r="BT1496" s="225"/>
      <c r="BU1496" s="225"/>
      <c r="BV1496" s="225"/>
    </row>
    <row r="1497" spans="71:74" x14ac:dyDescent="0.2">
      <c r="BS1497" s="225"/>
      <c r="BT1497" s="225"/>
      <c r="BU1497" s="225"/>
      <c r="BV1497" s="225"/>
    </row>
    <row r="1498" spans="71:74" x14ac:dyDescent="0.2">
      <c r="BS1498" s="225"/>
      <c r="BT1498" s="225"/>
      <c r="BU1498" s="225"/>
      <c r="BV1498" s="225"/>
    </row>
    <row r="1499" spans="71:74" x14ac:dyDescent="0.2">
      <c r="BS1499" s="225"/>
      <c r="BT1499" s="225"/>
      <c r="BU1499" s="225"/>
      <c r="BV1499" s="225"/>
    </row>
    <row r="1500" spans="71:74" x14ac:dyDescent="0.2">
      <c r="BS1500" s="225"/>
      <c r="BT1500" s="225"/>
      <c r="BU1500" s="225"/>
      <c r="BV1500" s="225"/>
    </row>
    <row r="1501" spans="71:74" x14ac:dyDescent="0.2">
      <c r="BS1501" s="225"/>
      <c r="BT1501" s="225"/>
      <c r="BU1501" s="225"/>
      <c r="BV1501" s="225"/>
    </row>
    <row r="1502" spans="71:74" x14ac:dyDescent="0.2">
      <c r="BS1502" s="225"/>
      <c r="BT1502" s="225"/>
      <c r="BU1502" s="225"/>
      <c r="BV1502" s="225"/>
    </row>
    <row r="1503" spans="71:74" x14ac:dyDescent="0.2">
      <c r="BS1503" s="225"/>
      <c r="BT1503" s="225"/>
      <c r="BU1503" s="225"/>
      <c r="BV1503" s="225"/>
    </row>
    <row r="1504" spans="71:74" x14ac:dyDescent="0.2">
      <c r="BS1504" s="225"/>
      <c r="BT1504" s="225"/>
      <c r="BU1504" s="225"/>
      <c r="BV1504" s="225"/>
    </row>
    <row r="1505" spans="71:74" x14ac:dyDescent="0.2">
      <c r="BS1505" s="225"/>
      <c r="BT1505" s="225"/>
      <c r="BU1505" s="225"/>
      <c r="BV1505" s="225"/>
    </row>
    <row r="1506" spans="71:74" x14ac:dyDescent="0.2">
      <c r="BS1506" s="225"/>
      <c r="BT1506" s="225"/>
      <c r="BU1506" s="225"/>
      <c r="BV1506" s="225"/>
    </row>
    <row r="1507" spans="71:74" x14ac:dyDescent="0.2">
      <c r="BS1507" s="225"/>
      <c r="BT1507" s="225"/>
      <c r="BU1507" s="225"/>
      <c r="BV1507" s="225"/>
    </row>
    <row r="1508" spans="71:74" x14ac:dyDescent="0.2">
      <c r="BS1508" s="225"/>
      <c r="BT1508" s="225"/>
      <c r="BU1508" s="225"/>
      <c r="BV1508" s="225"/>
    </row>
    <row r="1509" spans="71:74" x14ac:dyDescent="0.2">
      <c r="BS1509" s="225"/>
      <c r="BT1509" s="225"/>
      <c r="BU1509" s="225"/>
      <c r="BV1509" s="225"/>
    </row>
    <row r="1510" spans="71:74" x14ac:dyDescent="0.2">
      <c r="BS1510" s="225"/>
      <c r="BT1510" s="225"/>
      <c r="BU1510" s="225"/>
      <c r="BV1510" s="225"/>
    </row>
    <row r="1511" spans="71:74" x14ac:dyDescent="0.2">
      <c r="BS1511" s="225"/>
      <c r="BT1511" s="225"/>
      <c r="BU1511" s="225"/>
      <c r="BV1511" s="225"/>
    </row>
    <row r="1512" spans="71:74" x14ac:dyDescent="0.2">
      <c r="BS1512" s="225"/>
      <c r="BT1512" s="225"/>
      <c r="BU1512" s="225"/>
      <c r="BV1512" s="225"/>
    </row>
    <row r="1513" spans="71:74" x14ac:dyDescent="0.2">
      <c r="BS1513" s="225"/>
      <c r="BT1513" s="225"/>
      <c r="BU1513" s="225"/>
      <c r="BV1513" s="225"/>
    </row>
    <row r="1514" spans="71:74" x14ac:dyDescent="0.2">
      <c r="BS1514" s="225"/>
      <c r="BT1514" s="225"/>
      <c r="BU1514" s="225"/>
      <c r="BV1514" s="225"/>
    </row>
    <row r="1515" spans="71:74" x14ac:dyDescent="0.2">
      <c r="BS1515" s="225"/>
      <c r="BT1515" s="225"/>
      <c r="BU1515" s="225"/>
      <c r="BV1515" s="225"/>
    </row>
    <row r="1516" spans="71:74" x14ac:dyDescent="0.2">
      <c r="BS1516" s="225"/>
      <c r="BT1516" s="225"/>
      <c r="BU1516" s="225"/>
      <c r="BV1516" s="225"/>
    </row>
    <row r="1517" spans="71:74" x14ac:dyDescent="0.2">
      <c r="BS1517" s="225"/>
      <c r="BT1517" s="225"/>
      <c r="BU1517" s="225"/>
      <c r="BV1517" s="225"/>
    </row>
    <row r="1518" spans="71:74" x14ac:dyDescent="0.2">
      <c r="BS1518" s="225"/>
      <c r="BT1518" s="225"/>
      <c r="BU1518" s="225"/>
      <c r="BV1518" s="225"/>
    </row>
    <row r="1519" spans="71:74" x14ac:dyDescent="0.2">
      <c r="BS1519" s="225"/>
      <c r="BT1519" s="225"/>
      <c r="BU1519" s="225"/>
      <c r="BV1519" s="225"/>
    </row>
    <row r="1520" spans="71:74" x14ac:dyDescent="0.2">
      <c r="BS1520" s="225"/>
      <c r="BT1520" s="225"/>
      <c r="BU1520" s="225"/>
      <c r="BV1520" s="225"/>
    </row>
    <row r="1521" spans="71:74" x14ac:dyDescent="0.2">
      <c r="BS1521" s="225"/>
      <c r="BT1521" s="225"/>
      <c r="BU1521" s="225"/>
      <c r="BV1521" s="225"/>
    </row>
    <row r="1522" spans="71:74" x14ac:dyDescent="0.2">
      <c r="BS1522" s="225"/>
      <c r="BT1522" s="225"/>
      <c r="BU1522" s="225"/>
      <c r="BV1522" s="225"/>
    </row>
    <row r="1523" spans="71:74" x14ac:dyDescent="0.2">
      <c r="BS1523" s="225"/>
      <c r="BT1523" s="225"/>
      <c r="BU1523" s="225"/>
      <c r="BV1523" s="225"/>
    </row>
    <row r="1524" spans="71:74" x14ac:dyDescent="0.2">
      <c r="BS1524" s="225"/>
      <c r="BT1524" s="225"/>
      <c r="BU1524" s="225"/>
      <c r="BV1524" s="225"/>
    </row>
    <row r="1525" spans="71:74" x14ac:dyDescent="0.2">
      <c r="BS1525" s="225"/>
      <c r="BT1525" s="225"/>
      <c r="BU1525" s="225"/>
      <c r="BV1525" s="225"/>
    </row>
    <row r="1526" spans="71:74" x14ac:dyDescent="0.2">
      <c r="BS1526" s="225"/>
      <c r="BT1526" s="225"/>
      <c r="BU1526" s="225"/>
      <c r="BV1526" s="225"/>
    </row>
    <row r="1527" spans="71:74" x14ac:dyDescent="0.2">
      <c r="BS1527" s="225"/>
      <c r="BT1527" s="225"/>
      <c r="BU1527" s="225"/>
      <c r="BV1527" s="225"/>
    </row>
    <row r="1528" spans="71:74" x14ac:dyDescent="0.2">
      <c r="BS1528" s="225"/>
      <c r="BT1528" s="225"/>
      <c r="BU1528" s="225"/>
      <c r="BV1528" s="225"/>
    </row>
    <row r="1529" spans="71:74" x14ac:dyDescent="0.2">
      <c r="BS1529" s="225"/>
      <c r="BT1529" s="225"/>
      <c r="BU1529" s="225"/>
      <c r="BV1529" s="225"/>
    </row>
    <row r="1530" spans="71:74" x14ac:dyDescent="0.2">
      <c r="BS1530" s="225"/>
      <c r="BT1530" s="225"/>
      <c r="BU1530" s="225"/>
      <c r="BV1530" s="225"/>
    </row>
    <row r="1531" spans="71:74" x14ac:dyDescent="0.2">
      <c r="BS1531" s="225"/>
      <c r="BT1531" s="225"/>
      <c r="BU1531" s="225"/>
      <c r="BV1531" s="225"/>
    </row>
    <row r="1532" spans="71:74" x14ac:dyDescent="0.2">
      <c r="BS1532" s="225"/>
      <c r="BT1532" s="225"/>
      <c r="BU1532" s="225"/>
      <c r="BV1532" s="225"/>
    </row>
    <row r="1533" spans="71:74" x14ac:dyDescent="0.2">
      <c r="BS1533" s="225"/>
      <c r="BT1533" s="225"/>
      <c r="BU1533" s="225"/>
      <c r="BV1533" s="225"/>
    </row>
    <row r="1534" spans="71:74" x14ac:dyDescent="0.2">
      <c r="BS1534" s="225"/>
      <c r="BT1534" s="225"/>
      <c r="BU1534" s="225"/>
      <c r="BV1534" s="225"/>
    </row>
    <row r="1535" spans="71:74" x14ac:dyDescent="0.2">
      <c r="BS1535" s="225"/>
      <c r="BT1535" s="225"/>
      <c r="BU1535" s="225"/>
      <c r="BV1535" s="225"/>
    </row>
    <row r="1536" spans="71:74" x14ac:dyDescent="0.2">
      <c r="BS1536" s="225"/>
      <c r="BT1536" s="225"/>
      <c r="BU1536" s="225"/>
      <c r="BV1536" s="225"/>
    </row>
    <row r="1537" spans="71:74" x14ac:dyDescent="0.2">
      <c r="BS1537" s="225"/>
      <c r="BT1537" s="225"/>
      <c r="BU1537" s="225"/>
      <c r="BV1537" s="225"/>
    </row>
    <row r="1538" spans="71:74" x14ac:dyDescent="0.2">
      <c r="BS1538" s="225"/>
      <c r="BT1538" s="225"/>
      <c r="BU1538" s="225"/>
      <c r="BV1538" s="225"/>
    </row>
    <row r="1539" spans="71:74" x14ac:dyDescent="0.2">
      <c r="BS1539" s="225"/>
      <c r="BT1539" s="225"/>
      <c r="BU1539" s="225"/>
      <c r="BV1539" s="225"/>
    </row>
    <row r="1540" spans="71:74" x14ac:dyDescent="0.2">
      <c r="BS1540" s="225"/>
      <c r="BT1540" s="225"/>
      <c r="BU1540" s="225"/>
      <c r="BV1540" s="225"/>
    </row>
    <row r="1541" spans="71:74" x14ac:dyDescent="0.2">
      <c r="BS1541" s="225"/>
      <c r="BT1541" s="225"/>
      <c r="BU1541" s="225"/>
      <c r="BV1541" s="225"/>
    </row>
    <row r="1542" spans="71:74" x14ac:dyDescent="0.2">
      <c r="BS1542" s="225"/>
      <c r="BT1542" s="225"/>
      <c r="BU1542" s="225"/>
      <c r="BV1542" s="225"/>
    </row>
    <row r="1543" spans="71:74" x14ac:dyDescent="0.2">
      <c r="BS1543" s="225"/>
      <c r="BT1543" s="225"/>
      <c r="BU1543" s="225"/>
      <c r="BV1543" s="225"/>
    </row>
    <row r="1544" spans="71:74" x14ac:dyDescent="0.2">
      <c r="BS1544" s="225"/>
      <c r="BT1544" s="225"/>
      <c r="BU1544" s="225"/>
      <c r="BV1544" s="225"/>
    </row>
    <row r="1545" spans="71:74" x14ac:dyDescent="0.2">
      <c r="BS1545" s="225"/>
      <c r="BT1545" s="225"/>
      <c r="BU1545" s="225"/>
      <c r="BV1545" s="225"/>
    </row>
    <row r="1546" spans="71:74" x14ac:dyDescent="0.2">
      <c r="BS1546" s="225"/>
      <c r="BT1546" s="225"/>
      <c r="BU1546" s="225"/>
      <c r="BV1546" s="225"/>
    </row>
    <row r="1547" spans="71:74" x14ac:dyDescent="0.2">
      <c r="BS1547" s="225"/>
      <c r="BT1547" s="225"/>
      <c r="BU1547" s="225"/>
      <c r="BV1547" s="225"/>
    </row>
    <row r="1548" spans="71:74" x14ac:dyDescent="0.2">
      <c r="BS1548" s="225"/>
      <c r="BT1548" s="225"/>
      <c r="BU1548" s="225"/>
      <c r="BV1548" s="225"/>
    </row>
    <row r="1549" spans="71:74" x14ac:dyDescent="0.2">
      <c r="BS1549" s="225"/>
      <c r="BT1549" s="225"/>
      <c r="BU1549" s="225"/>
      <c r="BV1549" s="225"/>
    </row>
    <row r="1550" spans="71:74" x14ac:dyDescent="0.2">
      <c r="BS1550" s="225"/>
      <c r="BT1550" s="225"/>
      <c r="BU1550" s="225"/>
      <c r="BV1550" s="225"/>
    </row>
    <row r="1551" spans="71:74" x14ac:dyDescent="0.2">
      <c r="BS1551" s="225"/>
      <c r="BT1551" s="225"/>
      <c r="BU1551" s="225"/>
      <c r="BV1551" s="225"/>
    </row>
    <row r="1552" spans="71:74" x14ac:dyDescent="0.2">
      <c r="BS1552" s="225"/>
      <c r="BT1552" s="225"/>
      <c r="BU1552" s="225"/>
      <c r="BV1552" s="225"/>
    </row>
    <row r="1553" spans="71:74" x14ac:dyDescent="0.2">
      <c r="BS1553" s="225"/>
      <c r="BT1553" s="225"/>
      <c r="BU1553" s="225"/>
      <c r="BV1553" s="225"/>
    </row>
    <row r="1554" spans="71:74" x14ac:dyDescent="0.2">
      <c r="BS1554" s="225"/>
      <c r="BT1554" s="225"/>
      <c r="BU1554" s="225"/>
      <c r="BV1554" s="225"/>
    </row>
    <row r="1555" spans="71:74" x14ac:dyDescent="0.2">
      <c r="BS1555" s="225"/>
      <c r="BT1555" s="225"/>
      <c r="BU1555" s="225"/>
      <c r="BV1555" s="225"/>
    </row>
    <row r="1556" spans="71:74" x14ac:dyDescent="0.2">
      <c r="BS1556" s="225"/>
      <c r="BT1556" s="225"/>
      <c r="BU1556" s="225"/>
      <c r="BV1556" s="225"/>
    </row>
    <row r="1557" spans="71:74" x14ac:dyDescent="0.2">
      <c r="BS1557" s="225"/>
      <c r="BT1557" s="225"/>
      <c r="BU1557" s="225"/>
      <c r="BV1557" s="225"/>
    </row>
    <row r="1558" spans="71:74" x14ac:dyDescent="0.2">
      <c r="BS1558" s="225"/>
      <c r="BT1558" s="225"/>
      <c r="BU1558" s="225"/>
      <c r="BV1558" s="225"/>
    </row>
    <row r="1559" spans="71:74" x14ac:dyDescent="0.2">
      <c r="BS1559" s="225"/>
      <c r="BT1559" s="225"/>
      <c r="BU1559" s="225"/>
      <c r="BV1559" s="225"/>
    </row>
    <row r="1560" spans="71:74" x14ac:dyDescent="0.2">
      <c r="BS1560" s="225"/>
      <c r="BT1560" s="225"/>
      <c r="BU1560" s="225"/>
      <c r="BV1560" s="225"/>
    </row>
    <row r="1561" spans="71:74" x14ac:dyDescent="0.2">
      <c r="BS1561" s="225"/>
      <c r="BT1561" s="225"/>
      <c r="BU1561" s="225"/>
      <c r="BV1561" s="225"/>
    </row>
    <row r="1562" spans="71:74" x14ac:dyDescent="0.2">
      <c r="BS1562" s="225"/>
      <c r="BT1562" s="225"/>
      <c r="BU1562" s="225"/>
      <c r="BV1562" s="225"/>
    </row>
    <row r="1563" spans="71:74" x14ac:dyDescent="0.2">
      <c r="BS1563" s="225"/>
      <c r="BT1563" s="225"/>
      <c r="BU1563" s="225"/>
      <c r="BV1563" s="225"/>
    </row>
    <row r="1564" spans="71:74" x14ac:dyDescent="0.2">
      <c r="BS1564" s="225"/>
      <c r="BT1564" s="225"/>
      <c r="BU1564" s="225"/>
      <c r="BV1564" s="225"/>
    </row>
    <row r="1565" spans="71:74" x14ac:dyDescent="0.2">
      <c r="BS1565" s="225"/>
      <c r="BT1565" s="225"/>
      <c r="BU1565" s="225"/>
      <c r="BV1565" s="225"/>
    </row>
    <row r="1566" spans="71:74" x14ac:dyDescent="0.2">
      <c r="BS1566" s="225"/>
      <c r="BT1566" s="225"/>
      <c r="BU1566" s="225"/>
      <c r="BV1566" s="225"/>
    </row>
    <row r="1567" spans="71:74" x14ac:dyDescent="0.2">
      <c r="BS1567" s="225"/>
      <c r="BT1567" s="225"/>
      <c r="BU1567" s="225"/>
      <c r="BV1567" s="225"/>
    </row>
    <row r="1568" spans="71:74" x14ac:dyDescent="0.2">
      <c r="BS1568" s="225"/>
      <c r="BT1568" s="225"/>
      <c r="BU1568" s="225"/>
      <c r="BV1568" s="225"/>
    </row>
    <row r="1569" spans="71:74" x14ac:dyDescent="0.2">
      <c r="BS1569" s="225"/>
      <c r="BT1569" s="225"/>
      <c r="BU1569" s="225"/>
      <c r="BV1569" s="225"/>
    </row>
    <row r="1570" spans="71:74" x14ac:dyDescent="0.2">
      <c r="BS1570" s="225"/>
      <c r="BT1570" s="225"/>
      <c r="BU1570" s="225"/>
      <c r="BV1570" s="225"/>
    </row>
    <row r="1571" spans="71:74" x14ac:dyDescent="0.2">
      <c r="BS1571" s="225"/>
      <c r="BT1571" s="225"/>
      <c r="BU1571" s="225"/>
      <c r="BV1571" s="225"/>
    </row>
    <row r="1572" spans="71:74" x14ac:dyDescent="0.2">
      <c r="BS1572" s="225"/>
      <c r="BT1572" s="225"/>
      <c r="BU1572" s="225"/>
      <c r="BV1572" s="225"/>
    </row>
    <row r="1573" spans="71:74" x14ac:dyDescent="0.2">
      <c r="BS1573" s="225"/>
      <c r="BT1573" s="225"/>
      <c r="BU1573" s="225"/>
      <c r="BV1573" s="225"/>
    </row>
    <row r="1574" spans="71:74" x14ac:dyDescent="0.2">
      <c r="BS1574" s="225"/>
      <c r="BT1574" s="225"/>
      <c r="BU1574" s="225"/>
      <c r="BV1574" s="225"/>
    </row>
    <row r="1575" spans="71:74" x14ac:dyDescent="0.2">
      <c r="BS1575" s="225"/>
      <c r="BT1575" s="225"/>
      <c r="BU1575" s="225"/>
      <c r="BV1575" s="225"/>
    </row>
    <row r="1576" spans="71:74" x14ac:dyDescent="0.2">
      <c r="BS1576" s="225"/>
      <c r="BT1576" s="225"/>
      <c r="BU1576" s="225"/>
      <c r="BV1576" s="225"/>
    </row>
    <row r="1577" spans="71:74" x14ac:dyDescent="0.2">
      <c r="BS1577" s="225"/>
      <c r="BT1577" s="225"/>
      <c r="BU1577" s="225"/>
      <c r="BV1577" s="225"/>
    </row>
    <row r="1578" spans="71:74" x14ac:dyDescent="0.2">
      <c r="BS1578" s="225"/>
      <c r="BT1578" s="225"/>
      <c r="BU1578" s="225"/>
      <c r="BV1578" s="225"/>
    </row>
    <row r="1579" spans="71:74" x14ac:dyDescent="0.2">
      <c r="BS1579" s="225"/>
      <c r="BT1579" s="225"/>
      <c r="BU1579" s="225"/>
      <c r="BV1579" s="225"/>
    </row>
    <row r="1580" spans="71:74" x14ac:dyDescent="0.2">
      <c r="BS1580" s="225"/>
      <c r="BT1580" s="225"/>
      <c r="BU1580" s="225"/>
      <c r="BV1580" s="225"/>
    </row>
    <row r="1581" spans="71:74" x14ac:dyDescent="0.2">
      <c r="BS1581" s="225"/>
      <c r="BT1581" s="225"/>
      <c r="BU1581" s="225"/>
      <c r="BV1581" s="225"/>
    </row>
    <row r="1582" spans="71:74" x14ac:dyDescent="0.2">
      <c r="BS1582" s="225"/>
      <c r="BT1582" s="225"/>
      <c r="BU1582" s="225"/>
      <c r="BV1582" s="225"/>
    </row>
    <row r="1583" spans="71:74" x14ac:dyDescent="0.2">
      <c r="BS1583" s="225"/>
      <c r="BT1583" s="225"/>
      <c r="BU1583" s="225"/>
      <c r="BV1583" s="225"/>
    </row>
    <row r="1584" spans="71:74" x14ac:dyDescent="0.2">
      <c r="BS1584" s="225"/>
      <c r="BT1584" s="225"/>
      <c r="BU1584" s="225"/>
      <c r="BV1584" s="225"/>
    </row>
    <row r="1585" spans="71:74" x14ac:dyDescent="0.2">
      <c r="BS1585" s="225"/>
      <c r="BT1585" s="225"/>
      <c r="BU1585" s="225"/>
      <c r="BV1585" s="225"/>
    </row>
    <row r="1586" spans="71:74" x14ac:dyDescent="0.2">
      <c r="BS1586" s="225"/>
      <c r="BT1586" s="225"/>
      <c r="BU1586" s="225"/>
      <c r="BV1586" s="225"/>
    </row>
    <row r="1587" spans="71:74" x14ac:dyDescent="0.2">
      <c r="BS1587" s="225"/>
      <c r="BT1587" s="225"/>
      <c r="BU1587" s="225"/>
      <c r="BV1587" s="225"/>
    </row>
    <row r="1588" spans="71:74" x14ac:dyDescent="0.2">
      <c r="BS1588" s="225"/>
      <c r="BT1588" s="225"/>
      <c r="BU1588" s="225"/>
      <c r="BV1588" s="225"/>
    </row>
    <row r="1589" spans="71:74" x14ac:dyDescent="0.2">
      <c r="BS1589" s="225"/>
      <c r="BT1589" s="225"/>
      <c r="BU1589" s="225"/>
      <c r="BV1589" s="225"/>
    </row>
    <row r="1590" spans="71:74" x14ac:dyDescent="0.2">
      <c r="BS1590" s="225"/>
      <c r="BT1590" s="225"/>
      <c r="BU1590" s="225"/>
      <c r="BV1590" s="225"/>
    </row>
    <row r="1591" spans="71:74" x14ac:dyDescent="0.2">
      <c r="BS1591" s="225"/>
      <c r="BT1591" s="225"/>
      <c r="BU1591" s="225"/>
      <c r="BV1591" s="225"/>
    </row>
    <row r="1592" spans="71:74" x14ac:dyDescent="0.2">
      <c r="BS1592" s="225"/>
      <c r="BT1592" s="225"/>
      <c r="BU1592" s="225"/>
      <c r="BV1592" s="225"/>
    </row>
    <row r="1593" spans="71:74" x14ac:dyDescent="0.2">
      <c r="BS1593" s="225"/>
      <c r="BT1593" s="225"/>
      <c r="BU1593" s="225"/>
      <c r="BV1593" s="225"/>
    </row>
    <row r="1594" spans="71:74" x14ac:dyDescent="0.2">
      <c r="BS1594" s="225"/>
      <c r="BT1594" s="225"/>
      <c r="BU1594" s="225"/>
      <c r="BV1594" s="225"/>
    </row>
  </sheetData>
  <mergeCells count="42">
    <mergeCell ref="II2:IR2"/>
    <mergeCell ref="IS2:JB2"/>
    <mergeCell ref="JC2:JL2"/>
    <mergeCell ref="GI2:GR2"/>
    <mergeCell ref="GS2:HB2"/>
    <mergeCell ref="AF2:AN2"/>
    <mergeCell ref="CB2:CK2"/>
    <mergeCell ref="CL2:CU2"/>
    <mergeCell ref="AO2:AW2"/>
    <mergeCell ref="HY2:IH2"/>
    <mergeCell ref="FY2:GH2"/>
    <mergeCell ref="HM2:HV2"/>
    <mergeCell ref="HC2:HL2"/>
    <mergeCell ref="FP2:FX2"/>
    <mergeCell ref="FG2:FO2"/>
    <mergeCell ref="EF2:EN2"/>
    <mergeCell ref="EO2:EW2"/>
    <mergeCell ref="DN2:DV2"/>
    <mergeCell ref="EX2:FF2"/>
    <mergeCell ref="DW2:EE2"/>
    <mergeCell ref="A697:C697"/>
    <mergeCell ref="DE2:DM2"/>
    <mergeCell ref="AX2:BG2"/>
    <mergeCell ref="E2:M2"/>
    <mergeCell ref="N2:V2"/>
    <mergeCell ref="A695:C696"/>
    <mergeCell ref="CB351:CF352"/>
    <mergeCell ref="A1:B2"/>
    <mergeCell ref="A350:B352"/>
    <mergeCell ref="E351:AB352"/>
    <mergeCell ref="BH2:BQ2"/>
    <mergeCell ref="W2:AE2"/>
    <mergeCell ref="E696:N696"/>
    <mergeCell ref="BR2:CA2"/>
    <mergeCell ref="CV2:DD2"/>
    <mergeCell ref="O696:X696"/>
    <mergeCell ref="AI696:AR696"/>
    <mergeCell ref="Y696:AH696"/>
    <mergeCell ref="BJ351:BR352"/>
    <mergeCell ref="AC351:AD352"/>
    <mergeCell ref="AE351:AZ352"/>
    <mergeCell ref="BA351:BI352"/>
  </mergeCells>
  <phoneticPr fontId="37" type="noConversion"/>
  <hyperlinks>
    <hyperlink ref="M334" location="Data!A703" display="Click to go to List of LA's"/>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2"/>
  <sheetViews>
    <sheetView workbookViewId="0"/>
  </sheetViews>
  <sheetFormatPr defaultRowHeight="12.75" x14ac:dyDescent="0.2"/>
  <sheetData>
    <row r="1" spans="1:1" x14ac:dyDescent="0.2">
      <c r="A1" s="320" t="s">
        <v>354</v>
      </c>
    </row>
    <row r="2" spans="1:1" x14ac:dyDescent="0.2">
      <c r="A2" s="321" t="s">
        <v>355</v>
      </c>
    </row>
    <row r="3" spans="1:1" x14ac:dyDescent="0.2">
      <c r="A3" s="321" t="s">
        <v>356</v>
      </c>
    </row>
    <row r="4" spans="1:1" x14ac:dyDescent="0.2">
      <c r="A4" s="321" t="s">
        <v>357</v>
      </c>
    </row>
    <row r="5" spans="1:1" x14ac:dyDescent="0.2">
      <c r="A5" s="321" t="s">
        <v>358</v>
      </c>
    </row>
    <row r="6" spans="1:1" x14ac:dyDescent="0.2">
      <c r="A6" s="321" t="s">
        <v>359</v>
      </c>
    </row>
    <row r="7" spans="1:1" x14ac:dyDescent="0.2">
      <c r="A7" s="322" t="s">
        <v>145</v>
      </c>
    </row>
    <row r="8" spans="1:1" x14ac:dyDescent="0.2">
      <c r="A8" s="322" t="s">
        <v>147</v>
      </c>
    </row>
    <row r="9" spans="1:1" x14ac:dyDescent="0.2">
      <c r="A9" s="322" t="s">
        <v>149</v>
      </c>
    </row>
    <row r="10" spans="1:1" x14ac:dyDescent="0.2">
      <c r="A10" s="322" t="s">
        <v>151</v>
      </c>
    </row>
    <row r="11" spans="1:1" x14ac:dyDescent="0.2">
      <c r="A11" s="322" t="s">
        <v>153</v>
      </c>
    </row>
    <row r="12" spans="1:1" x14ac:dyDescent="0.2">
      <c r="A12" s="322" t="s">
        <v>155</v>
      </c>
    </row>
    <row r="13" spans="1:1" x14ac:dyDescent="0.2">
      <c r="A13" s="322" t="s">
        <v>157</v>
      </c>
    </row>
    <row r="14" spans="1:1" x14ac:dyDescent="0.2">
      <c r="A14" s="322" t="s">
        <v>159</v>
      </c>
    </row>
    <row r="15" spans="1:1" x14ac:dyDescent="0.2">
      <c r="A15" s="322" t="s">
        <v>290</v>
      </c>
    </row>
    <row r="16" spans="1:1" x14ac:dyDescent="0.2">
      <c r="A16" s="322" t="s">
        <v>162</v>
      </c>
    </row>
    <row r="17" spans="1:1" x14ac:dyDescent="0.2">
      <c r="A17" s="322" t="s">
        <v>164</v>
      </c>
    </row>
    <row r="18" spans="1:1" x14ac:dyDescent="0.2">
      <c r="A18" s="322" t="s">
        <v>166</v>
      </c>
    </row>
    <row r="19" spans="1:1" x14ac:dyDescent="0.2">
      <c r="A19" s="322" t="s">
        <v>168</v>
      </c>
    </row>
    <row r="20" spans="1:1" x14ac:dyDescent="0.2">
      <c r="A20" s="322" t="s">
        <v>41</v>
      </c>
    </row>
    <row r="21" spans="1:1" x14ac:dyDescent="0.2">
      <c r="A21" s="322" t="s">
        <v>171</v>
      </c>
    </row>
    <row r="22" spans="1:1" x14ac:dyDescent="0.2">
      <c r="A22" s="322" t="s">
        <v>173</v>
      </c>
    </row>
    <row r="23" spans="1:1" x14ac:dyDescent="0.2">
      <c r="A23" s="322" t="s">
        <v>75</v>
      </c>
    </row>
    <row r="24" spans="1:1" x14ac:dyDescent="0.2">
      <c r="A24" s="322" t="s">
        <v>175</v>
      </c>
    </row>
    <row r="25" spans="1:1" x14ac:dyDescent="0.2">
      <c r="A25" s="322" t="s">
        <v>177</v>
      </c>
    </row>
    <row r="26" spans="1:1" x14ac:dyDescent="0.2">
      <c r="A26" s="322" t="s">
        <v>179</v>
      </c>
    </row>
    <row r="27" spans="1:1" x14ac:dyDescent="0.2">
      <c r="A27" s="322" t="s">
        <v>296</v>
      </c>
    </row>
    <row r="28" spans="1:1" x14ac:dyDescent="0.2">
      <c r="A28" s="322" t="s">
        <v>297</v>
      </c>
    </row>
    <row r="29" spans="1:1" x14ac:dyDescent="0.2">
      <c r="A29" s="322" t="s">
        <v>183</v>
      </c>
    </row>
    <row r="30" spans="1:1" x14ac:dyDescent="0.2">
      <c r="A30" s="322" t="s">
        <v>185</v>
      </c>
    </row>
    <row r="31" spans="1:1" x14ac:dyDescent="0.2">
      <c r="A31" s="322" t="s">
        <v>187</v>
      </c>
    </row>
    <row r="32" spans="1:1" x14ac:dyDescent="0.2">
      <c r="A32" s="322" t="s">
        <v>298</v>
      </c>
    </row>
    <row r="33" spans="1:1" x14ac:dyDescent="0.2">
      <c r="A33" s="322" t="s">
        <v>299</v>
      </c>
    </row>
    <row r="34" spans="1:1" x14ac:dyDescent="0.2">
      <c r="A34" s="322" t="s">
        <v>191</v>
      </c>
    </row>
    <row r="35" spans="1:1" x14ac:dyDescent="0.2">
      <c r="A35" s="322" t="s">
        <v>193</v>
      </c>
    </row>
    <row r="36" spans="1:1" x14ac:dyDescent="0.2">
      <c r="A36" s="322" t="s">
        <v>195</v>
      </c>
    </row>
    <row r="37" spans="1:1" x14ac:dyDescent="0.2">
      <c r="A37" s="322" t="s">
        <v>197</v>
      </c>
    </row>
    <row r="38" spans="1:1" x14ac:dyDescent="0.2">
      <c r="A38" s="322" t="s">
        <v>199</v>
      </c>
    </row>
    <row r="39" spans="1:1" x14ac:dyDescent="0.2">
      <c r="A39" s="322" t="s">
        <v>300</v>
      </c>
    </row>
    <row r="40" spans="1:1" x14ac:dyDescent="0.2">
      <c r="A40" s="322" t="s">
        <v>202</v>
      </c>
    </row>
    <row r="41" spans="1:1" x14ac:dyDescent="0.2">
      <c r="A41" s="322" t="s">
        <v>204</v>
      </c>
    </row>
    <row r="42" spans="1:1" x14ac:dyDescent="0.2">
      <c r="A42" s="322" t="s">
        <v>206</v>
      </c>
    </row>
    <row r="43" spans="1:1" x14ac:dyDescent="0.2">
      <c r="A43" s="322" t="s">
        <v>208</v>
      </c>
    </row>
    <row r="44" spans="1:1" x14ac:dyDescent="0.2">
      <c r="A44" s="322" t="s">
        <v>210</v>
      </c>
    </row>
    <row r="45" spans="1:1" x14ac:dyDescent="0.2">
      <c r="A45" s="322" t="s">
        <v>212</v>
      </c>
    </row>
    <row r="46" spans="1:1" x14ac:dyDescent="0.2">
      <c r="A46" s="322" t="s">
        <v>214</v>
      </c>
    </row>
    <row r="47" spans="1:1" x14ac:dyDescent="0.2">
      <c r="A47" s="322" t="s">
        <v>216</v>
      </c>
    </row>
    <row r="48" spans="1:1" x14ac:dyDescent="0.2">
      <c r="A48" s="322" t="s">
        <v>218</v>
      </c>
    </row>
    <row r="49" spans="1:1" x14ac:dyDescent="0.2">
      <c r="A49" s="322" t="s">
        <v>220</v>
      </c>
    </row>
    <row r="50" spans="1:1" x14ac:dyDescent="0.2">
      <c r="A50" s="322" t="s">
        <v>222</v>
      </c>
    </row>
    <row r="51" spans="1:1" x14ac:dyDescent="0.2">
      <c r="A51" s="322" t="s">
        <v>224</v>
      </c>
    </row>
    <row r="52" spans="1:1" x14ac:dyDescent="0.2">
      <c r="A52" s="322" t="s">
        <v>226</v>
      </c>
    </row>
    <row r="53" spans="1:1" x14ac:dyDescent="0.2">
      <c r="A53" s="322" t="s">
        <v>228</v>
      </c>
    </row>
    <row r="54" spans="1:1" x14ac:dyDescent="0.2">
      <c r="A54" s="322" t="s">
        <v>230</v>
      </c>
    </row>
    <row r="55" spans="1:1" x14ac:dyDescent="0.2">
      <c r="A55" s="322" t="s">
        <v>77</v>
      </c>
    </row>
    <row r="56" spans="1:1" x14ac:dyDescent="0.2">
      <c r="A56" s="322" t="s">
        <v>232</v>
      </c>
    </row>
    <row r="57" spans="1:1" x14ac:dyDescent="0.2">
      <c r="A57" s="322" t="s">
        <v>234</v>
      </c>
    </row>
    <row r="58" spans="1:1" x14ac:dyDescent="0.2">
      <c r="A58" s="322" t="s">
        <v>236</v>
      </c>
    </row>
    <row r="59" spans="1:1" x14ac:dyDescent="0.2">
      <c r="A59" s="322" t="s">
        <v>238</v>
      </c>
    </row>
    <row r="60" spans="1:1" x14ac:dyDescent="0.2">
      <c r="A60" s="322" t="s">
        <v>79</v>
      </c>
    </row>
    <row r="61" spans="1:1" x14ac:dyDescent="0.2">
      <c r="A61" s="322" t="s">
        <v>81</v>
      </c>
    </row>
    <row r="62" spans="1:1" x14ac:dyDescent="0.2">
      <c r="A62" s="322" t="s">
        <v>240</v>
      </c>
    </row>
    <row r="63" spans="1:1" x14ac:dyDescent="0.2">
      <c r="A63" s="322" t="s">
        <v>242</v>
      </c>
    </row>
    <row r="64" spans="1:1" x14ac:dyDescent="0.2">
      <c r="A64" s="322" t="s">
        <v>244</v>
      </c>
    </row>
    <row r="65" spans="1:1" x14ac:dyDescent="0.2">
      <c r="A65" s="322" t="s">
        <v>246</v>
      </c>
    </row>
    <row r="66" spans="1:1" x14ac:dyDescent="0.2">
      <c r="A66" s="322" t="s">
        <v>248</v>
      </c>
    </row>
    <row r="67" spans="1:1" x14ac:dyDescent="0.2">
      <c r="A67" s="322" t="s">
        <v>250</v>
      </c>
    </row>
    <row r="68" spans="1:1" x14ac:dyDescent="0.2">
      <c r="A68" s="322" t="s">
        <v>252</v>
      </c>
    </row>
    <row r="69" spans="1:1" x14ac:dyDescent="0.2">
      <c r="A69" s="322" t="s">
        <v>254</v>
      </c>
    </row>
    <row r="70" spans="1:1" x14ac:dyDescent="0.2">
      <c r="A70" s="322" t="s">
        <v>256</v>
      </c>
    </row>
    <row r="71" spans="1:1" x14ac:dyDescent="0.2">
      <c r="A71" s="322" t="s">
        <v>83</v>
      </c>
    </row>
    <row r="72" spans="1:1" x14ac:dyDescent="0.2">
      <c r="A72" s="322" t="s">
        <v>258</v>
      </c>
    </row>
    <row r="73" spans="1:1" x14ac:dyDescent="0.2">
      <c r="A73" s="322" t="s">
        <v>260</v>
      </c>
    </row>
    <row r="74" spans="1:1" x14ac:dyDescent="0.2">
      <c r="A74" s="322" t="s">
        <v>262</v>
      </c>
    </row>
    <row r="75" spans="1:1" x14ac:dyDescent="0.2">
      <c r="A75" s="322" t="s">
        <v>264</v>
      </c>
    </row>
    <row r="76" spans="1:1" x14ac:dyDescent="0.2">
      <c r="A76" s="322" t="s">
        <v>266</v>
      </c>
    </row>
    <row r="77" spans="1:1" x14ac:dyDescent="0.2">
      <c r="A77" s="322" t="s">
        <v>269</v>
      </c>
    </row>
    <row r="78" spans="1:1" x14ac:dyDescent="0.2">
      <c r="A78" s="322" t="s">
        <v>303</v>
      </c>
    </row>
    <row r="79" spans="1:1" x14ac:dyDescent="0.2">
      <c r="A79" s="322" t="s">
        <v>435</v>
      </c>
    </row>
    <row r="80" spans="1:1" x14ac:dyDescent="0.2">
      <c r="A80" s="322" t="s">
        <v>437</v>
      </c>
    </row>
    <row r="81" spans="1:1" x14ac:dyDescent="0.2">
      <c r="A81" s="322" t="s">
        <v>304</v>
      </c>
    </row>
    <row r="82" spans="1:1" x14ac:dyDescent="0.2">
      <c r="A82" s="322" t="s">
        <v>440</v>
      </c>
    </row>
    <row r="83" spans="1:1" x14ac:dyDescent="0.2">
      <c r="A83" s="322" t="s">
        <v>442</v>
      </c>
    </row>
    <row r="84" spans="1:1" x14ac:dyDescent="0.2">
      <c r="A84" s="322" t="s">
        <v>444</v>
      </c>
    </row>
    <row r="85" spans="1:1" x14ac:dyDescent="0.2">
      <c r="A85" s="322" t="s">
        <v>446</v>
      </c>
    </row>
    <row r="86" spans="1:1" x14ac:dyDescent="0.2">
      <c r="A86" s="322" t="s">
        <v>85</v>
      </c>
    </row>
    <row r="87" spans="1:1" x14ac:dyDescent="0.2">
      <c r="A87" s="322" t="s">
        <v>448</v>
      </c>
    </row>
    <row r="88" spans="1:1" x14ac:dyDescent="0.2">
      <c r="A88" s="322" t="s">
        <v>450</v>
      </c>
    </row>
    <row r="89" spans="1:1" x14ac:dyDescent="0.2">
      <c r="A89" s="322" t="s">
        <v>452</v>
      </c>
    </row>
    <row r="90" spans="1:1" x14ac:dyDescent="0.2">
      <c r="A90" s="322" t="s">
        <v>454</v>
      </c>
    </row>
    <row r="91" spans="1:1" x14ac:dyDescent="0.2">
      <c r="A91" s="322" t="s">
        <v>456</v>
      </c>
    </row>
    <row r="92" spans="1:1" x14ac:dyDescent="0.2">
      <c r="A92" s="322" t="s">
        <v>458</v>
      </c>
    </row>
    <row r="93" spans="1:1" x14ac:dyDescent="0.2">
      <c r="A93" s="322" t="s">
        <v>460</v>
      </c>
    </row>
    <row r="94" spans="1:1" x14ac:dyDescent="0.2">
      <c r="A94" s="322" t="s">
        <v>462</v>
      </c>
    </row>
    <row r="95" spans="1:1" x14ac:dyDescent="0.2">
      <c r="A95" s="322" t="s">
        <v>305</v>
      </c>
    </row>
    <row r="96" spans="1:1" x14ac:dyDescent="0.2">
      <c r="A96" s="322" t="s">
        <v>465</v>
      </c>
    </row>
    <row r="97" spans="1:1" x14ac:dyDescent="0.2">
      <c r="A97" s="322" t="s">
        <v>467</v>
      </c>
    </row>
    <row r="98" spans="1:1" x14ac:dyDescent="0.2">
      <c r="A98" s="322" t="s">
        <v>469</v>
      </c>
    </row>
    <row r="99" spans="1:1" x14ac:dyDescent="0.2">
      <c r="A99" s="322" t="s">
        <v>471</v>
      </c>
    </row>
    <row r="100" spans="1:1" x14ac:dyDescent="0.2">
      <c r="A100" s="322" t="s">
        <v>473</v>
      </c>
    </row>
    <row r="101" spans="1:1" x14ac:dyDescent="0.2">
      <c r="A101" s="322" t="s">
        <v>475</v>
      </c>
    </row>
    <row r="102" spans="1:1" x14ac:dyDescent="0.2">
      <c r="A102" s="322" t="s">
        <v>477</v>
      </c>
    </row>
    <row r="103" spans="1:1" x14ac:dyDescent="0.2">
      <c r="A103" s="322" t="s">
        <v>306</v>
      </c>
    </row>
    <row r="104" spans="1:1" x14ac:dyDescent="0.2">
      <c r="A104" s="322" t="s">
        <v>480</v>
      </c>
    </row>
    <row r="105" spans="1:1" x14ac:dyDescent="0.2">
      <c r="A105" s="322" t="s">
        <v>482</v>
      </c>
    </row>
    <row r="106" spans="1:1" x14ac:dyDescent="0.2">
      <c r="A106" s="322" t="s">
        <v>484</v>
      </c>
    </row>
    <row r="107" spans="1:1" x14ac:dyDescent="0.2">
      <c r="A107" s="322" t="s">
        <v>486</v>
      </c>
    </row>
    <row r="108" spans="1:1" x14ac:dyDescent="0.2">
      <c r="A108" s="322" t="s">
        <v>488</v>
      </c>
    </row>
    <row r="109" spans="1:1" x14ac:dyDescent="0.2">
      <c r="A109" s="322" t="s">
        <v>490</v>
      </c>
    </row>
    <row r="110" spans="1:1" x14ac:dyDescent="0.2">
      <c r="A110" s="322" t="s">
        <v>492</v>
      </c>
    </row>
    <row r="111" spans="1:1" x14ac:dyDescent="0.2">
      <c r="A111" s="322" t="s">
        <v>494</v>
      </c>
    </row>
    <row r="112" spans="1:1" x14ac:dyDescent="0.2">
      <c r="A112" s="322" t="s">
        <v>496</v>
      </c>
    </row>
    <row r="113" spans="1:1" x14ac:dyDescent="0.2">
      <c r="A113" s="322" t="s">
        <v>498</v>
      </c>
    </row>
    <row r="114" spans="1:1" x14ac:dyDescent="0.2">
      <c r="A114" s="322" t="s">
        <v>500</v>
      </c>
    </row>
    <row r="115" spans="1:1" x14ac:dyDescent="0.2">
      <c r="A115" s="322" t="s">
        <v>502</v>
      </c>
    </row>
    <row r="116" spans="1:1" x14ac:dyDescent="0.2">
      <c r="A116" s="322" t="s">
        <v>504</v>
      </c>
    </row>
    <row r="117" spans="1:1" x14ac:dyDescent="0.2">
      <c r="A117" s="322" t="s">
        <v>506</v>
      </c>
    </row>
    <row r="118" spans="1:1" x14ac:dyDescent="0.2">
      <c r="A118" s="322" t="s">
        <v>508</v>
      </c>
    </row>
    <row r="119" spans="1:1" x14ac:dyDescent="0.2">
      <c r="A119" s="322" t="s">
        <v>510</v>
      </c>
    </row>
    <row r="120" spans="1:1" x14ac:dyDescent="0.2">
      <c r="A120" s="322" t="s">
        <v>307</v>
      </c>
    </row>
    <row r="121" spans="1:1" x14ac:dyDescent="0.2">
      <c r="A121" s="322" t="s">
        <v>513</v>
      </c>
    </row>
    <row r="122" spans="1:1" x14ac:dyDescent="0.2">
      <c r="A122" s="322" t="s">
        <v>308</v>
      </c>
    </row>
    <row r="123" spans="1:1" x14ac:dyDescent="0.2">
      <c r="A123" s="322" t="s">
        <v>516</v>
      </c>
    </row>
    <row r="124" spans="1:1" x14ac:dyDescent="0.2">
      <c r="A124" s="322" t="s">
        <v>518</v>
      </c>
    </row>
    <row r="125" spans="1:1" x14ac:dyDescent="0.2">
      <c r="A125" s="322" t="s">
        <v>520</v>
      </c>
    </row>
    <row r="126" spans="1:1" x14ac:dyDescent="0.2">
      <c r="A126" s="322" t="s">
        <v>522</v>
      </c>
    </row>
    <row r="127" spans="1:1" x14ac:dyDescent="0.2">
      <c r="A127" s="322" t="s">
        <v>524</v>
      </c>
    </row>
    <row r="128" spans="1:1" x14ac:dyDescent="0.2">
      <c r="A128" s="322" t="s">
        <v>526</v>
      </c>
    </row>
    <row r="129" spans="1:1" x14ac:dyDescent="0.2">
      <c r="A129" s="322" t="s">
        <v>309</v>
      </c>
    </row>
    <row r="130" spans="1:1" x14ac:dyDescent="0.2">
      <c r="A130" s="322" t="s">
        <v>529</v>
      </c>
    </row>
    <row r="131" spans="1:1" x14ac:dyDescent="0.2">
      <c r="A131" s="322" t="s">
        <v>531</v>
      </c>
    </row>
    <row r="132" spans="1:1" x14ac:dyDescent="0.2">
      <c r="A132" s="322" t="s">
        <v>533</v>
      </c>
    </row>
    <row r="133" spans="1:1" x14ac:dyDescent="0.2">
      <c r="A133" s="322" t="s">
        <v>310</v>
      </c>
    </row>
    <row r="134" spans="1:1" x14ac:dyDescent="0.2">
      <c r="A134" s="322" t="s">
        <v>536</v>
      </c>
    </row>
    <row r="135" spans="1:1" x14ac:dyDescent="0.2">
      <c r="A135" s="322" t="s">
        <v>538</v>
      </c>
    </row>
    <row r="136" spans="1:1" x14ac:dyDescent="0.2">
      <c r="A136" s="322" t="s">
        <v>540</v>
      </c>
    </row>
    <row r="137" spans="1:1" x14ac:dyDescent="0.2">
      <c r="A137" s="322" t="s">
        <v>311</v>
      </c>
    </row>
    <row r="138" spans="1:1" x14ac:dyDescent="0.2">
      <c r="A138" s="322" t="s">
        <v>543</v>
      </c>
    </row>
    <row r="139" spans="1:1" x14ac:dyDescent="0.2">
      <c r="A139" s="322" t="s">
        <v>545</v>
      </c>
    </row>
    <row r="140" spans="1:1" x14ac:dyDescent="0.2">
      <c r="A140" s="570" t="s">
        <v>937</v>
      </c>
    </row>
    <row r="141" spans="1:1" x14ac:dyDescent="0.2">
      <c r="A141" s="322" t="s">
        <v>548</v>
      </c>
    </row>
    <row r="142" spans="1:1" x14ac:dyDescent="0.2">
      <c r="A142" s="322" t="s">
        <v>550</v>
      </c>
    </row>
    <row r="143" spans="1:1" x14ac:dyDescent="0.2">
      <c r="A143" s="322" t="s">
        <v>312</v>
      </c>
    </row>
    <row r="144" spans="1:1" x14ac:dyDescent="0.2">
      <c r="A144" s="322" t="s">
        <v>553</v>
      </c>
    </row>
    <row r="145" spans="1:1" x14ac:dyDescent="0.2">
      <c r="A145" s="322" t="s">
        <v>555</v>
      </c>
    </row>
    <row r="146" spans="1:1" x14ac:dyDescent="0.2">
      <c r="A146" s="322" t="s">
        <v>313</v>
      </c>
    </row>
    <row r="147" spans="1:1" x14ac:dyDescent="0.2">
      <c r="A147" s="322" t="s">
        <v>558</v>
      </c>
    </row>
    <row r="148" spans="1:1" x14ac:dyDescent="0.2">
      <c r="A148" s="322" t="s">
        <v>314</v>
      </c>
    </row>
    <row r="149" spans="1:1" x14ac:dyDescent="0.2">
      <c r="A149" s="322" t="s">
        <v>315</v>
      </c>
    </row>
    <row r="150" spans="1:1" x14ac:dyDescent="0.2">
      <c r="A150" s="322" t="s">
        <v>562</v>
      </c>
    </row>
    <row r="151" spans="1:1" x14ac:dyDescent="0.2">
      <c r="A151" s="322" t="s">
        <v>564</v>
      </c>
    </row>
    <row r="152" spans="1:1" x14ac:dyDescent="0.2">
      <c r="A152" s="322" t="s">
        <v>566</v>
      </c>
    </row>
    <row r="153" spans="1:1" x14ac:dyDescent="0.2">
      <c r="A153" s="322" t="s">
        <v>568</v>
      </c>
    </row>
    <row r="154" spans="1:1" x14ac:dyDescent="0.2">
      <c r="A154" s="322" t="s">
        <v>570</v>
      </c>
    </row>
    <row r="155" spans="1:1" x14ac:dyDescent="0.2">
      <c r="A155" s="322" t="s">
        <v>572</v>
      </c>
    </row>
    <row r="156" spans="1:1" x14ac:dyDescent="0.2">
      <c r="A156" s="322" t="s">
        <v>316</v>
      </c>
    </row>
    <row r="157" spans="1:1" x14ac:dyDescent="0.2">
      <c r="A157" s="322" t="s">
        <v>575</v>
      </c>
    </row>
    <row r="158" spans="1:1" x14ac:dyDescent="0.2">
      <c r="A158" s="322" t="s">
        <v>577</v>
      </c>
    </row>
    <row r="159" spans="1:1" x14ac:dyDescent="0.2">
      <c r="A159" s="322" t="s">
        <v>579</v>
      </c>
    </row>
    <row r="160" spans="1:1" x14ac:dyDescent="0.2">
      <c r="A160" s="322" t="s">
        <v>581</v>
      </c>
    </row>
    <row r="161" spans="1:1" x14ac:dyDescent="0.2">
      <c r="A161" s="322" t="s">
        <v>583</v>
      </c>
    </row>
    <row r="162" spans="1:1" x14ac:dyDescent="0.2">
      <c r="A162" s="322" t="s">
        <v>317</v>
      </c>
    </row>
    <row r="163" spans="1:1" x14ac:dyDescent="0.2">
      <c r="A163" s="322" t="s">
        <v>586</v>
      </c>
    </row>
    <row r="164" spans="1:1" x14ac:dyDescent="0.2">
      <c r="A164" s="322" t="s">
        <v>588</v>
      </c>
    </row>
    <row r="165" spans="1:1" x14ac:dyDescent="0.2">
      <c r="A165" s="570" t="s">
        <v>938</v>
      </c>
    </row>
    <row r="166" spans="1:1" x14ac:dyDescent="0.2">
      <c r="A166" s="322" t="s">
        <v>591</v>
      </c>
    </row>
    <row r="167" spans="1:1" x14ac:dyDescent="0.2">
      <c r="A167" s="322" t="s">
        <v>593</v>
      </c>
    </row>
    <row r="168" spans="1:1" x14ac:dyDescent="0.2">
      <c r="A168" s="322" t="s">
        <v>318</v>
      </c>
    </row>
    <row r="169" spans="1:1" x14ac:dyDescent="0.2">
      <c r="A169" s="322" t="s">
        <v>596</v>
      </c>
    </row>
    <row r="170" spans="1:1" x14ac:dyDescent="0.2">
      <c r="A170" s="322" t="s">
        <v>598</v>
      </c>
    </row>
    <row r="171" spans="1:1" x14ac:dyDescent="0.2">
      <c r="A171" s="322" t="s">
        <v>600</v>
      </c>
    </row>
    <row r="172" spans="1:1" x14ac:dyDescent="0.2">
      <c r="A172" s="322" t="s">
        <v>602</v>
      </c>
    </row>
    <row r="173" spans="1:1" x14ac:dyDescent="0.2">
      <c r="A173" s="322" t="s">
        <v>604</v>
      </c>
    </row>
    <row r="174" spans="1:1" x14ac:dyDescent="0.2">
      <c r="A174" s="322" t="s">
        <v>606</v>
      </c>
    </row>
    <row r="175" spans="1:1" x14ac:dyDescent="0.2">
      <c r="A175" s="322" t="s">
        <v>319</v>
      </c>
    </row>
    <row r="176" spans="1:1" x14ac:dyDescent="0.2">
      <c r="A176" s="322" t="s">
        <v>320</v>
      </c>
    </row>
    <row r="177" spans="1:1" x14ac:dyDescent="0.2">
      <c r="A177" s="322" t="s">
        <v>610</v>
      </c>
    </row>
    <row r="178" spans="1:1" x14ac:dyDescent="0.2">
      <c r="A178" s="322" t="s">
        <v>612</v>
      </c>
    </row>
    <row r="179" spans="1:1" x14ac:dyDescent="0.2">
      <c r="A179" s="322" t="s">
        <v>321</v>
      </c>
    </row>
    <row r="180" spans="1:1" x14ac:dyDescent="0.2">
      <c r="A180" s="322" t="s">
        <v>615</v>
      </c>
    </row>
    <row r="181" spans="1:1" x14ac:dyDescent="0.2">
      <c r="A181" s="322" t="s">
        <v>617</v>
      </c>
    </row>
    <row r="182" spans="1:1" x14ac:dyDescent="0.2">
      <c r="A182" s="322" t="s">
        <v>619</v>
      </c>
    </row>
    <row r="183" spans="1:1" x14ac:dyDescent="0.2">
      <c r="A183" s="322" t="s">
        <v>621</v>
      </c>
    </row>
    <row r="184" spans="1:1" x14ac:dyDescent="0.2">
      <c r="A184" s="322" t="s">
        <v>623</v>
      </c>
    </row>
    <row r="185" spans="1:1" x14ac:dyDescent="0.2">
      <c r="A185" s="322" t="s">
        <v>625</v>
      </c>
    </row>
    <row r="186" spans="1:1" x14ac:dyDescent="0.2">
      <c r="A186" s="322" t="s">
        <v>322</v>
      </c>
    </row>
    <row r="187" spans="1:1" x14ac:dyDescent="0.2">
      <c r="A187" s="322" t="s">
        <v>628</v>
      </c>
    </row>
    <row r="188" spans="1:1" x14ac:dyDescent="0.2">
      <c r="A188" s="322" t="s">
        <v>630</v>
      </c>
    </row>
    <row r="189" spans="1:1" x14ac:dyDescent="0.2">
      <c r="A189" s="322" t="s">
        <v>323</v>
      </c>
    </row>
    <row r="190" spans="1:1" x14ac:dyDescent="0.2">
      <c r="A190" s="322" t="s">
        <v>633</v>
      </c>
    </row>
    <row r="191" spans="1:1" x14ac:dyDescent="0.2">
      <c r="A191" s="322" t="s">
        <v>324</v>
      </c>
    </row>
    <row r="192" spans="1:1" x14ac:dyDescent="0.2">
      <c r="A192" s="322" t="s">
        <v>636</v>
      </c>
    </row>
    <row r="193" spans="1:1" x14ac:dyDescent="0.2">
      <c r="A193" s="322" t="s">
        <v>638</v>
      </c>
    </row>
    <row r="194" spans="1:1" x14ac:dyDescent="0.2">
      <c r="A194" s="322" t="s">
        <v>640</v>
      </c>
    </row>
    <row r="195" spans="1:1" x14ac:dyDescent="0.2">
      <c r="A195" s="322" t="s">
        <v>642</v>
      </c>
    </row>
    <row r="196" spans="1:1" x14ac:dyDescent="0.2">
      <c r="A196" s="322" t="s">
        <v>87</v>
      </c>
    </row>
    <row r="197" spans="1:1" x14ac:dyDescent="0.2">
      <c r="A197" s="322" t="s">
        <v>644</v>
      </c>
    </row>
    <row r="198" spans="1:1" x14ac:dyDescent="0.2">
      <c r="A198" s="322" t="s">
        <v>325</v>
      </c>
    </row>
    <row r="199" spans="1:1" x14ac:dyDescent="0.2">
      <c r="A199" s="322" t="s">
        <v>326</v>
      </c>
    </row>
    <row r="200" spans="1:1" x14ac:dyDescent="0.2">
      <c r="A200" s="322" t="s">
        <v>327</v>
      </c>
    </row>
    <row r="201" spans="1:1" x14ac:dyDescent="0.2">
      <c r="A201" s="322" t="s">
        <v>649</v>
      </c>
    </row>
    <row r="202" spans="1:1" x14ac:dyDescent="0.2">
      <c r="A202" s="322" t="s">
        <v>651</v>
      </c>
    </row>
    <row r="203" spans="1:1" x14ac:dyDescent="0.2">
      <c r="A203" s="322" t="s">
        <v>653</v>
      </c>
    </row>
    <row r="204" spans="1:1" x14ac:dyDescent="0.2">
      <c r="A204" s="322" t="s">
        <v>328</v>
      </c>
    </row>
    <row r="205" spans="1:1" x14ac:dyDescent="0.2">
      <c r="A205" s="322" t="s">
        <v>329</v>
      </c>
    </row>
    <row r="206" spans="1:1" x14ac:dyDescent="0.2">
      <c r="A206" s="322" t="s">
        <v>330</v>
      </c>
    </row>
    <row r="207" spans="1:1" x14ac:dyDescent="0.2">
      <c r="A207" s="322" t="s">
        <v>331</v>
      </c>
    </row>
    <row r="208" spans="1:1" x14ac:dyDescent="0.2">
      <c r="A208" s="322" t="s">
        <v>662</v>
      </c>
    </row>
    <row r="209" spans="1:1" x14ac:dyDescent="0.2">
      <c r="A209" s="322" t="s">
        <v>664</v>
      </c>
    </row>
    <row r="210" spans="1:1" x14ac:dyDescent="0.2">
      <c r="A210" s="322" t="s">
        <v>332</v>
      </c>
    </row>
    <row r="211" spans="1:1" x14ac:dyDescent="0.2">
      <c r="A211" s="322" t="s">
        <v>667</v>
      </c>
    </row>
    <row r="212" spans="1:1" x14ac:dyDescent="0.2">
      <c r="A212" s="322" t="s">
        <v>333</v>
      </c>
    </row>
    <row r="213" spans="1:1" x14ac:dyDescent="0.2">
      <c r="A213" s="322" t="s">
        <v>670</v>
      </c>
    </row>
    <row r="214" spans="1:1" x14ac:dyDescent="0.2">
      <c r="A214" s="322" t="s">
        <v>334</v>
      </c>
    </row>
    <row r="215" spans="1:1" x14ac:dyDescent="0.2">
      <c r="A215" s="322" t="s">
        <v>673</v>
      </c>
    </row>
    <row r="216" spans="1:1" x14ac:dyDescent="0.2">
      <c r="A216" s="322" t="s">
        <v>675</v>
      </c>
    </row>
    <row r="217" spans="1:1" x14ac:dyDescent="0.2">
      <c r="A217" s="322" t="s">
        <v>677</v>
      </c>
    </row>
    <row r="218" spans="1:1" x14ac:dyDescent="0.2">
      <c r="A218" s="322" t="s">
        <v>679</v>
      </c>
    </row>
    <row r="219" spans="1:1" x14ac:dyDescent="0.2">
      <c r="A219" s="322" t="s">
        <v>681</v>
      </c>
    </row>
    <row r="220" spans="1:1" x14ac:dyDescent="0.2">
      <c r="A220" s="322" t="s">
        <v>683</v>
      </c>
    </row>
    <row r="221" spans="1:1" x14ac:dyDescent="0.2">
      <c r="A221" s="322" t="s">
        <v>685</v>
      </c>
    </row>
    <row r="222" spans="1:1" x14ac:dyDescent="0.2">
      <c r="A222" s="322" t="s">
        <v>687</v>
      </c>
    </row>
    <row r="223" spans="1:1" x14ac:dyDescent="0.2">
      <c r="A223" s="322" t="s">
        <v>689</v>
      </c>
    </row>
    <row r="224" spans="1:1" x14ac:dyDescent="0.2">
      <c r="A224" s="322" t="s">
        <v>691</v>
      </c>
    </row>
    <row r="225" spans="1:1" x14ac:dyDescent="0.2">
      <c r="A225" s="322" t="s">
        <v>693</v>
      </c>
    </row>
    <row r="226" spans="1:1" x14ac:dyDescent="0.2">
      <c r="A226" s="322" t="s">
        <v>695</v>
      </c>
    </row>
    <row r="227" spans="1:1" x14ac:dyDescent="0.2">
      <c r="A227" s="322" t="s">
        <v>335</v>
      </c>
    </row>
    <row r="228" spans="1:1" x14ac:dyDescent="0.2">
      <c r="A228" s="322" t="s">
        <v>698</v>
      </c>
    </row>
    <row r="229" spans="1:1" x14ac:dyDescent="0.2">
      <c r="A229" s="322" t="s">
        <v>700</v>
      </c>
    </row>
    <row r="230" spans="1:1" x14ac:dyDescent="0.2">
      <c r="A230" s="322" t="s">
        <v>702</v>
      </c>
    </row>
    <row r="231" spans="1:1" x14ac:dyDescent="0.2">
      <c r="A231" s="322" t="s">
        <v>704</v>
      </c>
    </row>
    <row r="232" spans="1:1" x14ac:dyDescent="0.2">
      <c r="A232" s="322" t="s">
        <v>706</v>
      </c>
    </row>
    <row r="233" spans="1:1" x14ac:dyDescent="0.2">
      <c r="A233" s="322" t="s">
        <v>708</v>
      </c>
    </row>
    <row r="234" spans="1:1" x14ac:dyDescent="0.2">
      <c r="A234" s="322" t="s">
        <v>710</v>
      </c>
    </row>
    <row r="235" spans="1:1" x14ac:dyDescent="0.2">
      <c r="A235" s="322" t="s">
        <v>712</v>
      </c>
    </row>
    <row r="236" spans="1:1" x14ac:dyDescent="0.2">
      <c r="A236" s="322" t="s">
        <v>714</v>
      </c>
    </row>
    <row r="237" spans="1:1" x14ac:dyDescent="0.2">
      <c r="A237" s="322" t="s">
        <v>716</v>
      </c>
    </row>
    <row r="238" spans="1:1" x14ac:dyDescent="0.2">
      <c r="A238" s="322" t="s">
        <v>89</v>
      </c>
    </row>
    <row r="239" spans="1:1" x14ac:dyDescent="0.2">
      <c r="A239" s="322" t="s">
        <v>336</v>
      </c>
    </row>
    <row r="240" spans="1:1" x14ac:dyDescent="0.2">
      <c r="A240" s="322" t="s">
        <v>719</v>
      </c>
    </row>
    <row r="241" spans="1:1" x14ac:dyDescent="0.2">
      <c r="A241" s="322" t="s">
        <v>721</v>
      </c>
    </row>
    <row r="242" spans="1:1" x14ac:dyDescent="0.2">
      <c r="A242" s="322" t="s">
        <v>723</v>
      </c>
    </row>
    <row r="243" spans="1:1" x14ac:dyDescent="0.2">
      <c r="A243" s="322" t="s">
        <v>725</v>
      </c>
    </row>
    <row r="244" spans="1:1" x14ac:dyDescent="0.2">
      <c r="A244" s="322" t="s">
        <v>337</v>
      </c>
    </row>
    <row r="245" spans="1:1" x14ac:dyDescent="0.2">
      <c r="A245" s="322" t="s">
        <v>728</v>
      </c>
    </row>
    <row r="246" spans="1:1" x14ac:dyDescent="0.2">
      <c r="A246" s="322" t="s">
        <v>730</v>
      </c>
    </row>
    <row r="247" spans="1:1" x14ac:dyDescent="0.2">
      <c r="A247" s="322" t="s">
        <v>732</v>
      </c>
    </row>
    <row r="248" spans="1:1" x14ac:dyDescent="0.2">
      <c r="A248" s="322" t="s">
        <v>734</v>
      </c>
    </row>
    <row r="249" spans="1:1" x14ac:dyDescent="0.2">
      <c r="A249" s="322" t="s">
        <v>736</v>
      </c>
    </row>
    <row r="250" spans="1:1" x14ac:dyDescent="0.2">
      <c r="A250" s="322" t="s">
        <v>738</v>
      </c>
    </row>
    <row r="251" spans="1:1" x14ac:dyDescent="0.2">
      <c r="A251" s="322" t="s">
        <v>740</v>
      </c>
    </row>
    <row r="252" spans="1:1" x14ac:dyDescent="0.2">
      <c r="A252" s="322" t="s">
        <v>742</v>
      </c>
    </row>
    <row r="253" spans="1:1" x14ac:dyDescent="0.2">
      <c r="A253" s="322" t="s">
        <v>744</v>
      </c>
    </row>
    <row r="254" spans="1:1" x14ac:dyDescent="0.2">
      <c r="A254" s="322" t="s">
        <v>746</v>
      </c>
    </row>
    <row r="255" spans="1:1" x14ac:dyDescent="0.2">
      <c r="A255" s="322" t="s">
        <v>748</v>
      </c>
    </row>
    <row r="256" spans="1:1" x14ac:dyDescent="0.2">
      <c r="A256" s="322" t="s">
        <v>338</v>
      </c>
    </row>
    <row r="257" spans="1:1" x14ac:dyDescent="0.2">
      <c r="A257" s="322" t="s">
        <v>339</v>
      </c>
    </row>
    <row r="258" spans="1:1" x14ac:dyDescent="0.2">
      <c r="A258" s="322" t="s">
        <v>752</v>
      </c>
    </row>
    <row r="259" spans="1:1" x14ac:dyDescent="0.2">
      <c r="A259" s="322" t="s">
        <v>754</v>
      </c>
    </row>
    <row r="260" spans="1:1" x14ac:dyDescent="0.2">
      <c r="A260" s="322" t="s">
        <v>756</v>
      </c>
    </row>
    <row r="261" spans="1:1" x14ac:dyDescent="0.2">
      <c r="A261" s="322" t="s">
        <v>758</v>
      </c>
    </row>
    <row r="262" spans="1:1" x14ac:dyDescent="0.2">
      <c r="A262" s="322" t="s">
        <v>760</v>
      </c>
    </row>
    <row r="263" spans="1:1" x14ac:dyDescent="0.2">
      <c r="A263" s="322" t="s">
        <v>762</v>
      </c>
    </row>
    <row r="264" spans="1:1" x14ac:dyDescent="0.2">
      <c r="A264" s="322" t="s">
        <v>764</v>
      </c>
    </row>
    <row r="265" spans="1:1" x14ac:dyDescent="0.2">
      <c r="A265" s="322" t="s">
        <v>766</v>
      </c>
    </row>
    <row r="266" spans="1:1" x14ac:dyDescent="0.2">
      <c r="A266" s="322" t="s">
        <v>768</v>
      </c>
    </row>
    <row r="267" spans="1:1" x14ac:dyDescent="0.2">
      <c r="A267" s="322" t="s">
        <v>340</v>
      </c>
    </row>
    <row r="268" spans="1:1" x14ac:dyDescent="0.2">
      <c r="A268" s="322" t="s">
        <v>341</v>
      </c>
    </row>
    <row r="269" spans="1:1" x14ac:dyDescent="0.2">
      <c r="A269" s="322" t="s">
        <v>772</v>
      </c>
    </row>
    <row r="270" spans="1:1" x14ac:dyDescent="0.2">
      <c r="A270" s="322" t="s">
        <v>774</v>
      </c>
    </row>
    <row r="271" spans="1:1" x14ac:dyDescent="0.2">
      <c r="A271" s="322" t="s">
        <v>776</v>
      </c>
    </row>
    <row r="272" spans="1:1" x14ac:dyDescent="0.2">
      <c r="A272" s="322" t="s">
        <v>778</v>
      </c>
    </row>
    <row r="273" spans="1:1" x14ac:dyDescent="0.2">
      <c r="A273" s="322" t="s">
        <v>780</v>
      </c>
    </row>
    <row r="274" spans="1:1" x14ac:dyDescent="0.2">
      <c r="A274" s="322" t="s">
        <v>782</v>
      </c>
    </row>
    <row r="275" spans="1:1" x14ac:dyDescent="0.2">
      <c r="A275" s="322" t="s">
        <v>784</v>
      </c>
    </row>
    <row r="276" spans="1:1" x14ac:dyDescent="0.2">
      <c r="A276" s="322" t="s">
        <v>342</v>
      </c>
    </row>
    <row r="277" spans="1:1" x14ac:dyDescent="0.2">
      <c r="A277" s="322" t="s">
        <v>787</v>
      </c>
    </row>
    <row r="278" spans="1:1" x14ac:dyDescent="0.2">
      <c r="A278" s="322" t="s">
        <v>789</v>
      </c>
    </row>
    <row r="279" spans="1:1" x14ac:dyDescent="0.2">
      <c r="A279" s="322" t="s">
        <v>791</v>
      </c>
    </row>
    <row r="280" spans="1:1" x14ac:dyDescent="0.2">
      <c r="A280" s="322" t="s">
        <v>793</v>
      </c>
    </row>
    <row r="281" spans="1:1" x14ac:dyDescent="0.2">
      <c r="A281" s="322" t="s">
        <v>795</v>
      </c>
    </row>
    <row r="282" spans="1:1" x14ac:dyDescent="0.2">
      <c r="A282" s="322" t="s">
        <v>343</v>
      </c>
    </row>
    <row r="283" spans="1:1" x14ac:dyDescent="0.2">
      <c r="A283" s="322" t="s">
        <v>798</v>
      </c>
    </row>
    <row r="284" spans="1:1" x14ac:dyDescent="0.2">
      <c r="A284" s="322" t="s">
        <v>800</v>
      </c>
    </row>
    <row r="285" spans="1:1" x14ac:dyDescent="0.2">
      <c r="A285" s="322" t="s">
        <v>802</v>
      </c>
    </row>
    <row r="286" spans="1:1" x14ac:dyDescent="0.2">
      <c r="A286" s="322" t="s">
        <v>804</v>
      </c>
    </row>
    <row r="287" spans="1:1" x14ac:dyDescent="0.2">
      <c r="A287" s="322" t="s">
        <v>806</v>
      </c>
    </row>
    <row r="288" spans="1:1" x14ac:dyDescent="0.2">
      <c r="A288" s="322" t="s">
        <v>344</v>
      </c>
    </row>
    <row r="289" spans="1:1" x14ac:dyDescent="0.2">
      <c r="A289" s="322" t="s">
        <v>345</v>
      </c>
    </row>
    <row r="290" spans="1:1" x14ac:dyDescent="0.2">
      <c r="A290" s="322" t="s">
        <v>346</v>
      </c>
    </row>
    <row r="291" spans="1:1" x14ac:dyDescent="0.2">
      <c r="A291" s="322" t="s">
        <v>811</v>
      </c>
    </row>
    <row r="292" spans="1:1" x14ac:dyDescent="0.2">
      <c r="A292" s="322" t="s">
        <v>813</v>
      </c>
    </row>
    <row r="293" spans="1:1" x14ac:dyDescent="0.2">
      <c r="A293" s="322" t="s">
        <v>815</v>
      </c>
    </row>
    <row r="294" spans="1:1" x14ac:dyDescent="0.2">
      <c r="A294" s="322" t="s">
        <v>817</v>
      </c>
    </row>
    <row r="295" spans="1:1" x14ac:dyDescent="0.2">
      <c r="A295" s="322" t="s">
        <v>819</v>
      </c>
    </row>
    <row r="296" spans="1:1" x14ac:dyDescent="0.2">
      <c r="A296" s="322" t="s">
        <v>821</v>
      </c>
    </row>
    <row r="297" spans="1:1" x14ac:dyDescent="0.2">
      <c r="A297" s="322" t="s">
        <v>823</v>
      </c>
    </row>
    <row r="298" spans="1:1" x14ac:dyDescent="0.2">
      <c r="A298" s="322" t="s">
        <v>825</v>
      </c>
    </row>
    <row r="299" spans="1:1" x14ac:dyDescent="0.2">
      <c r="A299" s="322" t="s">
        <v>827</v>
      </c>
    </row>
    <row r="300" spans="1:1" x14ac:dyDescent="0.2">
      <c r="A300" s="322" t="s">
        <v>829</v>
      </c>
    </row>
    <row r="301" spans="1:1" x14ac:dyDescent="0.2">
      <c r="A301" s="322" t="s">
        <v>347</v>
      </c>
    </row>
    <row r="302" spans="1:1" x14ac:dyDescent="0.2">
      <c r="A302" s="322" t="s">
        <v>832</v>
      </c>
    </row>
    <row r="303" spans="1:1" x14ac:dyDescent="0.2">
      <c r="A303" s="322" t="s">
        <v>834</v>
      </c>
    </row>
    <row r="304" spans="1:1" x14ac:dyDescent="0.2">
      <c r="A304" s="322" t="s">
        <v>836</v>
      </c>
    </row>
    <row r="305" spans="1:1" x14ac:dyDescent="0.2">
      <c r="A305" s="322" t="s">
        <v>838</v>
      </c>
    </row>
    <row r="306" spans="1:1" x14ac:dyDescent="0.2">
      <c r="A306" s="322" t="s">
        <v>840</v>
      </c>
    </row>
    <row r="307" spans="1:1" x14ac:dyDescent="0.2">
      <c r="A307" s="322" t="s">
        <v>842</v>
      </c>
    </row>
    <row r="308" spans="1:1" x14ac:dyDescent="0.2">
      <c r="A308" s="322" t="s">
        <v>844</v>
      </c>
    </row>
    <row r="309" spans="1:1" x14ac:dyDescent="0.2">
      <c r="A309" s="322" t="s">
        <v>348</v>
      </c>
    </row>
    <row r="310" spans="1:1" x14ac:dyDescent="0.2">
      <c r="A310" s="322" t="s">
        <v>1</v>
      </c>
    </row>
    <row r="311" spans="1:1" x14ac:dyDescent="0.2">
      <c r="A311" s="322" t="s">
        <v>3</v>
      </c>
    </row>
    <row r="312" spans="1:1" x14ac:dyDescent="0.2">
      <c r="A312" s="322" t="s">
        <v>5</v>
      </c>
    </row>
    <row r="313" spans="1:1" x14ac:dyDescent="0.2">
      <c r="A313" s="322" t="s">
        <v>7</v>
      </c>
    </row>
    <row r="314" spans="1:1" x14ac:dyDescent="0.2">
      <c r="A314" s="322" t="s">
        <v>9</v>
      </c>
    </row>
    <row r="315" spans="1:1" x14ac:dyDescent="0.2">
      <c r="A315" s="322" t="s">
        <v>11</v>
      </c>
    </row>
    <row r="316" spans="1:1" x14ac:dyDescent="0.2">
      <c r="A316" s="322" t="s">
        <v>13</v>
      </c>
    </row>
    <row r="317" spans="1:1" x14ac:dyDescent="0.2">
      <c r="A317" s="322" t="s">
        <v>349</v>
      </c>
    </row>
    <row r="318" spans="1:1" x14ac:dyDescent="0.2">
      <c r="A318" s="322" t="s">
        <v>16</v>
      </c>
    </row>
    <row r="319" spans="1:1" x14ac:dyDescent="0.2">
      <c r="A319" s="322" t="s">
        <v>91</v>
      </c>
    </row>
    <row r="320" spans="1:1" x14ac:dyDescent="0.2">
      <c r="A320" s="322" t="s">
        <v>18</v>
      </c>
    </row>
    <row r="321" spans="1:1" x14ac:dyDescent="0.2">
      <c r="A321" s="322" t="s">
        <v>350</v>
      </c>
    </row>
    <row r="322" spans="1:1" x14ac:dyDescent="0.2">
      <c r="A322" s="322" t="s">
        <v>21</v>
      </c>
    </row>
    <row r="323" spans="1:1" x14ac:dyDescent="0.2">
      <c r="A323" s="322" t="s">
        <v>23</v>
      </c>
    </row>
    <row r="324" spans="1:1" x14ac:dyDescent="0.2">
      <c r="A324" s="322" t="s">
        <v>351</v>
      </c>
    </row>
    <row r="325" spans="1:1" x14ac:dyDescent="0.2">
      <c r="A325" s="322" t="s">
        <v>26</v>
      </c>
    </row>
    <row r="326" spans="1:1" x14ac:dyDescent="0.2">
      <c r="A326" s="322" t="s">
        <v>28</v>
      </c>
    </row>
    <row r="327" spans="1:1" x14ac:dyDescent="0.2">
      <c r="A327" s="322" t="s">
        <v>30</v>
      </c>
    </row>
    <row r="328" spans="1:1" x14ac:dyDescent="0.2">
      <c r="A328" s="322" t="s">
        <v>32</v>
      </c>
    </row>
    <row r="329" spans="1:1" x14ac:dyDescent="0.2">
      <c r="A329" s="322" t="s">
        <v>34</v>
      </c>
    </row>
    <row r="330" spans="1:1" x14ac:dyDescent="0.2">
      <c r="A330" s="322" t="s">
        <v>36</v>
      </c>
    </row>
    <row r="331" spans="1:1" x14ac:dyDescent="0.2">
      <c r="A331" s="322" t="s">
        <v>38</v>
      </c>
    </row>
    <row r="332" spans="1:1" x14ac:dyDescent="0.2">
      <c r="A332" s="322" t="s">
        <v>352</v>
      </c>
    </row>
  </sheetData>
  <phoneticPr fontId="19"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5DCD9A24-78A5-4659-AFFB-E52C800369C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CTB Form</vt:lpstr>
      <vt:lpstr>CTB Supplementary Form</vt:lpstr>
      <vt:lpstr>Data</vt:lpstr>
      <vt:lpstr>Sheet2</vt:lpstr>
      <vt:lpstr>ALLCTB</vt:lpstr>
      <vt:lpstr>ALLCTBS</vt:lpstr>
      <vt:lpstr>'CTB Form'!detruse</vt:lpstr>
      <vt:lpstr>Sheet2!LA</vt:lpstr>
      <vt:lpstr>LA</vt:lpstr>
      <vt:lpstr>LTE</vt:lpstr>
      <vt:lpstr>POWERS</vt:lpstr>
      <vt:lpstr>'CTB Form'!Print_Area</vt:lpstr>
      <vt:lpstr>'CTB Supplementary Form'!Print_Area</vt:lpstr>
      <vt:lpstr>'CTB Form'!Print_Titles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John Farrar</cp:lastModifiedBy>
  <cp:lastPrinted>2015-02-27T12:58:20Z</cp:lastPrinted>
  <dcterms:created xsi:type="dcterms:W3CDTF">2000-02-14T13:52:12Z</dcterms:created>
  <dcterms:modified xsi:type="dcterms:W3CDTF">2015-08-26T13:11:52Z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5b09df77-3889-4cd9-9080-e727e782cf56</vt:lpwstr>
  </property>
  <property fmtid="{D5CDD505-2E9C-101B-9397-08002B2CF9AE}" pid="3" name="bjSaver">
    <vt:lpwstr>XePHT1A/4MVOnNF8mnysHX9hPqgb2QQL</vt:lpwstr>
  </property>
  <property fmtid="{D5CDD505-2E9C-101B-9397-08002B2CF9AE}" pid="4" name="bjDocumentSecurityLabel">
    <vt:lpwstr>No Marking</vt:lpwstr>
  </property>
</Properties>
</file>